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sf/sfp/ResLib/AIF/Allocations/Allocation years/2023-24/Running Costs/"/>
    </mc:Choice>
  </mc:AlternateContent>
  <xr:revisionPtr revIDLastSave="459" documentId="13_ncr:1_{4C385720-3EBC-4861-9F68-F943B20E9ED3}" xr6:coauthVersionLast="47" xr6:coauthVersionMax="47" xr10:uidLastSave="{3A3A0ACA-A409-4DF8-8038-696DC13CCADC}"/>
  <bookViews>
    <workbookView xWindow="-120" yWindow="-120" windowWidth="38640" windowHeight="21240" activeTab="1" xr2:uid="{00000000-000D-0000-FFFF-FFFF00000000}"/>
  </bookViews>
  <sheets>
    <sheet name="Notes" sheetId="27" r:id="rId1"/>
    <sheet name="Running_cost_allowance" sheetId="53" r:id="rId2"/>
    <sheet name="RCA_calculations" sheetId="5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net1" hidden="1">{"NET",#N/A,FALSE,"401C11"}</definedName>
    <definedName name="___INDEX_SHEET___ASAP_Utilities" localSheetId="0">#REF!</definedName>
    <definedName name="___INDEX_SHEET___ASAP_Utilities">#REF!</definedName>
    <definedName name="__123Graph_A" hidden="1">'[1]2002PCTs'!#REF!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hidden="1">{"NET",#N/A,FALSE,"401C11"}</definedName>
    <definedName name="_1_0__123Grap" hidden="1">'[3]#REF'!#REF!</definedName>
    <definedName name="_1_01_Chapters">#REF!</definedName>
    <definedName name="_1_123Grap" hidden="1">'[4]#REF'!#REF!</definedName>
    <definedName name="_10_10_Other_Lists">#REF!</definedName>
    <definedName name="_11_11_U_Groups">#REF!</definedName>
    <definedName name="_12_12_PBCs">#REF!</definedName>
    <definedName name="_123Graph_A_1" hidden="1">'[5]2002PCTs'!#REF!</definedName>
    <definedName name="_123Graph_B_1" hidden="1">[6]Dnurse!#REF!</definedName>
    <definedName name="_2_0__123Grap" hidden="1">'[4]#REF'!#REF!</definedName>
    <definedName name="_2_02_Subchapters">#REF!</definedName>
    <definedName name="_2_123Grap" hidden="1">'[2]#REF'!#REF!</definedName>
    <definedName name="_3_0_S" hidden="1">'[3]#REF'!#REF!</definedName>
    <definedName name="_3_03_HRGs">#REF!</definedName>
    <definedName name="_3_123Grap" hidden="1">'[4]#REF'!#REF!</definedName>
    <definedName name="_34_123Grap" hidden="1">'[4]#REF'!#REF!</definedName>
    <definedName name="_4_04_Code_to_Group_Table">#REF!</definedName>
    <definedName name="_42S" hidden="1">'[4]#REF'!#REF!</definedName>
    <definedName name="_4S" hidden="1">'[4]#REF'!#REF!</definedName>
    <definedName name="_5_0__123Grap" hidden="1">'[4]#REF'!#REF!</definedName>
    <definedName name="_5_05_Group_to_Split_Table">#REF!</definedName>
    <definedName name="_6_0_S" hidden="1">'[4]#REF'!#REF!</definedName>
    <definedName name="_6_06_Flags">#REF!</definedName>
    <definedName name="_6_123Grap" hidden="1">'[2]#REF'!#REF!</definedName>
    <definedName name="_7_07_Hierarchy_Lists">#REF!</definedName>
    <definedName name="_8_08_Global_Lists">#REF!</definedName>
    <definedName name="_8_123Grap" hidden="1">'[4]#REF'!#REF!</definedName>
    <definedName name="_8S" hidden="1">'[2]#REF'!#REF!</definedName>
    <definedName name="_9_09_CC_Lists">#REF!</definedName>
    <definedName name="_ADS2010">[7]ADS2010_Map!$G$7:$G$388</definedName>
    <definedName name="_AMO_UniqueIdentifier" hidden="1">"'fae9f4c5-50d1-450b-8d5d-61afb6336b01'"</definedName>
    <definedName name="_AMO_UniqueIdentifier2" hidden="1">"'f6a48cb9-158b-447f-a1b7-2ab5a8bc2aae'"</definedName>
    <definedName name="_C2G_Including_Desc___ChapterSub_and_Crosstab">#REF!</definedName>
    <definedName name="_C2G_Split_inc_Desc_Crosstab">#REF!</definedName>
    <definedName name="_Key1" hidden="1">'[2]#REF'!#REF!</definedName>
    <definedName name="_net1" hidden="1">{"NET",#N/A,FALSE,"401C11"}</definedName>
    <definedName name="_Order1" hidden="1">0</definedName>
    <definedName name="_Sort" hidden="1">[2]ComPsy!#REF!</definedName>
    <definedName name="_xlcn.WorksheetConnection_findCCGslikeminesimilar10andclustersApril2018testv5combinedAsian.xlsxTable191" localSheetId="2" hidden="1">Table19</definedName>
    <definedName name="_xlcn.WorksheetConnection_findCCGslikeminesimilar10andclustersApril2018testv5combinedAsian.xlsxTable191" localSheetId="1" hidden="1">Table19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localSheetId="2" hidden="1">Table20</definedName>
    <definedName name="_xlcn.WorksheetConnection_findCCGslikeminesimilar10andclustersApril2018testv5combinedAsian.xlsxTable201" localSheetId="1" hidden="1">Table20</definedName>
    <definedName name="_xlcn.WorksheetConnection_findCCGslikeminesimilar10andclustersApril2018testv5combinedAsian.xlsxTable201" hidden="1">Table20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{"CHARGE",#N/A,FALSE,"401C11"}</definedName>
    <definedName name="abc" hidden="1">{"NET",#N/A,FALSE,"401C11"}</definedName>
    <definedName name="Act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dbr" hidden="1">{"CHARGE",#N/A,FALSE,"401C11"}</definedName>
    <definedName name="AgeQuintiles">[8]CCG1819!$T$9:$T$200</definedName>
    <definedName name="Agg2Baseline1516">#REF!</definedName>
    <definedName name="Agg2Baseline1819">#REF!</definedName>
    <definedName name="Agg2CloseDfT1516">#REF!</definedName>
    <definedName name="Agg2CloseDfT1819">#REF!</definedName>
    <definedName name="Agg2CloseTarget1617FirstRow">#REF!</definedName>
    <definedName name="Agg2CloseTarget1920FirstRow">#REF!</definedName>
    <definedName name="Agg2OpenTarget1617FirstRow">#REF!</definedName>
    <definedName name="Agg2OpenTarget1920FirstRow">#REF!</definedName>
    <definedName name="Agg2WgtPop1920FirstRow">#REF!</definedName>
    <definedName name="AggCloseTarget1617FirstRow">#REF!</definedName>
    <definedName name="AggCloseTarget1920FirstRow">#REF!</definedName>
    <definedName name="AggOpenTarget1617FirstRow">#REF!</definedName>
    <definedName name="AggOpenTarget1920FirstRow">#REF!</definedName>
    <definedName name="AggWgtPop1920FirstRow">#REF!</definedName>
    <definedName name="AggXPCOBaseline1516">#REF!</definedName>
    <definedName name="AggXPCOBaseline1819">#REF!</definedName>
    <definedName name="AggXPCOCloseDfT1516">#REF!</definedName>
    <definedName name="AggXPCOCloseDfT1819">#REF!</definedName>
    <definedName name="AKI_Tariff_Calc">#REF!</definedName>
    <definedName name="Alloc1920">#REF!</definedName>
    <definedName name="Alloc2021">#REF!</definedName>
    <definedName name="Alloc2122">#REF!</definedName>
    <definedName name="Alloc2223">#REF!</definedName>
    <definedName name="Alloc2324">#REF!</definedName>
    <definedName name="Allocations_2">'[9]Master File'!$C$7:$AC$264</definedName>
    <definedName name="Area" hidden="1">[10]Data!$B$3:$B$6</definedName>
    <definedName name="b" hidden="1">{"CHARGE",#N/A,FALSE,"401C11"}</definedName>
    <definedName name="BaseYear">#REF!</definedName>
    <definedName name="Births_Total">'[11]NHSE Assumptions'!$B$7</definedName>
    <definedName name="BMGHIndex" hidden="1">"O"</definedName>
    <definedName name="bn" hidden="1">#REF!</definedName>
    <definedName name="bpth">#REF!</definedName>
    <definedName name="BPTHOME">#REF!</definedName>
    <definedName name="Casemix_categories">'[11]NHSE Currency Design'!$A$10:$A$12</definedName>
    <definedName name="CB_Other_Mandatory">'[12]Price Adjustments'!$K$10</definedName>
    <definedName name="CB_Renal_CKD">'[13]Price Adjustments'!$K$8</definedName>
    <definedName name="CB_Unbundled">'[13]Price Adjustments'!$K$7</definedName>
    <definedName name="CC_ACT">#REF!</definedName>
    <definedName name="CC_UC">#REF!</definedName>
    <definedName name="CCG18InOutLdn">[8]CCG1819!$F$9:$F$200</definedName>
    <definedName name="CCGAdjBaseline1819">#REF!</definedName>
    <definedName name="CCGCloseDfT1819">#REF!</definedName>
    <definedName name="CCGCloseTarget1920FirstRow">#REF!</definedName>
    <definedName name="CCGCodeList1819">[14]CCG1819!$B$9:$B$200</definedName>
    <definedName name="CCGOpenTarget1920FirstRow">#REF!</definedName>
    <definedName name="CCGQuanta">#REF!</definedName>
    <definedName name="CCGQuanta1819">#REF!</definedName>
    <definedName name="CCGWgtPop1920FirstRow">#REF!</definedName>
    <definedName name="CCGWPop1819">#REF!</definedName>
    <definedName name="change1" hidden="1">{"CHARGE",#N/A,FALSE,"401C11"}</definedName>
    <definedName name="charge" hidden="1">{"CHARGE",#N/A,FALSE,"401C11"}</definedName>
    <definedName name="CHEM_ACT">#REF!</definedName>
    <definedName name="Chem_Tariff_Calc">[13]Chem_Calc!$B$15:$X$20</definedName>
    <definedName name="CHEM_UC">#REF!</definedName>
    <definedName name="ClosingDfTAGG1617">#REF!</definedName>
    <definedName name="ClosingDfTAGG1718">#REF!</definedName>
    <definedName name="ClosingDfTAGG1819">#REF!</definedName>
    <definedName name="ClosingDfTAGG1920">#REF!</definedName>
    <definedName name="ClosingDfTAGG2021">#REF!</definedName>
    <definedName name="ClosingDfTAGG2122">#REF!</definedName>
    <definedName name="ClosingDfTAGG2223">#REF!</definedName>
    <definedName name="ClosingDfTAGG2324">#REF!</definedName>
    <definedName name="ClosingDfTCCG1617">#REF!</definedName>
    <definedName name="ClosingDfTCCG1718">#REF!</definedName>
    <definedName name="ClosingDfTCCG1819">#REF!</definedName>
    <definedName name="ClosingDfTCCG1920">#REF!</definedName>
    <definedName name="ClosingDfTCCG2021">#REF!</definedName>
    <definedName name="ClosingDfTCCG2122">#REF!</definedName>
    <definedName name="ClosingDfTCCG2223">#REF!</definedName>
    <definedName name="ClosingDfTCCG2324">#REF!</definedName>
    <definedName name="ClosingDfTPCM1617">#REF!</definedName>
    <definedName name="ClosingDfTPCM1718">#REF!</definedName>
    <definedName name="ClosingDfTPCM1819">#REF!</definedName>
    <definedName name="ClosingDfTPCM1920">#REF!</definedName>
    <definedName name="ClosingDfTPCM2021">#REF!</definedName>
    <definedName name="ClosingDfTPCM2122">#REF!</definedName>
    <definedName name="ClosingDfTPCM2223">#REF!</definedName>
    <definedName name="ClosingDfTPCM2324">#REF!</definedName>
    <definedName name="ClosingDfTSS1617">#REF!</definedName>
    <definedName name="ClosingDfTSS1718">#REF!</definedName>
    <definedName name="ClosingDfTSS1819">#REF!</definedName>
    <definedName name="ClosingDfTSS1920">#REF!</definedName>
    <definedName name="ClosingDfTSS2021">#REF!</definedName>
    <definedName name="ClosingDfTSS2122">#REF!</definedName>
    <definedName name="ClosingDfTSS2223">#REF!</definedName>
    <definedName name="ClosingDfTSS2324">#REF!</definedName>
    <definedName name="CNST_Table">'[13]Price Adjustments'!$B$18:$G$106</definedName>
    <definedName name="Codes">#REF!</definedName>
    <definedName name="CommStream">#REF!</definedName>
    <definedName name="ConsolSheets">[15]ListOfSheets!$A$1:$A$24</definedName>
    <definedName name="Currency_Description_RC1314">'[16]Currency Descriptions'!$A$1:$B$2291</definedName>
    <definedName name="DADS_ACT">#REF!</definedName>
    <definedName name="DADS_UC">#REF!</definedName>
    <definedName name="DC_ACT">#REF!</definedName>
    <definedName name="DC_UC">#REF!</definedName>
    <definedName name="ddd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elivery_casemix_categories">'[11]NHSE Currency Design'!$A$15:$A$16</definedName>
    <definedName name="Delivery_Complications_Flag">'[11]NHSE Currency Design'!$D$22:$D$156</definedName>
    <definedName name="DI_Cost_of_Rep_Calc">[13]DI_Calc!$B$115:$U$213</definedName>
    <definedName name="DI_Tariff_Calc">[13]DI_Calc!$B$14:$U$112</definedName>
    <definedName name="Direct_Access_Tariff_Calc">[17]Calculation!$B$19:$O$27</definedName>
    <definedName name="dog" hidden="1">{"NET",#N/A,FALSE,"401C11"}</definedName>
    <definedName name="eff_update">#REF!</definedName>
    <definedName name="Efficiency_1617">'[17]Price Adjustments'!$F$5</definedName>
    <definedName name="EL_ACT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V__LASTREFTIME__" hidden="1">40339.4799074074</definedName>
    <definedName name="Expired" hidden="1">FALSE</definedName>
    <definedName name="Fccg">INDIRECT("Threshold!$U$3:$U$"&amp;[18]Threshold!$AH$2)</definedName>
    <definedName name="female" localSheetId="0">#REF!</definedName>
    <definedName name="female">#REF!</definedName>
    <definedName name="femaleimprove" localSheetId="0">#REF!</definedName>
    <definedName name="femaleimprove">#REF!</definedName>
    <definedName name="Females" localSheetId="0">#REF!</definedName>
    <definedName name="Females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AGG1920">#REF!</definedName>
    <definedName name="FinAllocAGG2021">#REF!</definedName>
    <definedName name="FinAllocAGG2122">#REF!</definedName>
    <definedName name="FinAllocAGG2223">#REF!</definedName>
    <definedName name="FinAllocAGG2324">#REF!</definedName>
    <definedName name="FinAllocCCG1617">#REF!</definedName>
    <definedName name="FinAllocCCG1718">#REF!</definedName>
    <definedName name="FinAllocCCG1819">#REF!</definedName>
    <definedName name="FinAllocCCG1920">#REF!</definedName>
    <definedName name="FinAllocCCG2021">#REF!</definedName>
    <definedName name="FinAllocCCG2122">#REF!</definedName>
    <definedName name="FinAllocCCG2223">#REF!</definedName>
    <definedName name="FinAllocCCG2324">#REF!</definedName>
    <definedName name="FinAllocPCM1617">#REF!</definedName>
    <definedName name="FinAllocPCM1718">#REF!</definedName>
    <definedName name="FinAllocPCM1819">#REF!</definedName>
    <definedName name="FinAllocPCM1920">#REF!</definedName>
    <definedName name="FinAllocPCM2021">#REF!</definedName>
    <definedName name="FinAllocPCM2122">#REF!</definedName>
    <definedName name="FinAllocPCM2223">#REF!</definedName>
    <definedName name="FinAllocPCM2324">#REF!</definedName>
    <definedName name="FinAllocSS1617">#REF!</definedName>
    <definedName name="FinAllocSS1718">#REF!</definedName>
    <definedName name="FinAllocSS1819">#REF!</definedName>
    <definedName name="FinAllocSS1920">#REF!</definedName>
    <definedName name="FinAllocSS2021">#REF!</definedName>
    <definedName name="FinAllocSS2122">#REF!</definedName>
    <definedName name="FinAllocSS2223">#REF!</definedName>
    <definedName name="FinAllocSS2324">#REF!</definedName>
    <definedName name="fn">[19]Intro!$B$1</definedName>
    <definedName name="FormerAreaTeams">#REF!</definedName>
    <definedName name="Fstpccg">INDIRECT("Threshold!$S$3:$S$"&amp;[18]Threshold!$AH$2)</definedName>
    <definedName name="Fstptrust">INDIRECT("Threshold!$W$3:$W$"&amp;[18]Threshold!$AH$2)</definedName>
    <definedName name="Ftrust">"INDIRECT(""Threshold!$Y$3:$Y$""&amp;$AH$2)"</definedName>
    <definedName name="gfff" hidden="1">{"CHARGE",#N/A,FALSE,"401C11"}</definedName>
    <definedName name="GG" hidden="1">[6]Dnurse!#REF!</definedName>
    <definedName name="gross" hidden="1">{"GROSS",#N/A,FALSE,"401C11"}</definedName>
    <definedName name="gross1" hidden="1">{"GROSS",#N/A,FALSE,"401C11"}</definedName>
    <definedName name="hasdfjklhklj" hidden="1">{"NET",#N/A,FALSE,"401C11"}</definedName>
    <definedName name="HCD_ACT">#REF!</definedName>
    <definedName name="HCD_UC">#REF!</definedName>
    <definedName name="help" hidden="1">{"CHARGE",#N/A,FALSE,"401C11"}</definedName>
    <definedName name="hghghhj" hidden="1">{"CHARGE",#N/A,FALSE,"401C11"}</definedName>
    <definedName name="HRG_Codes" localSheetId="0">#REF!</definedName>
    <definedName name="HRG_Codes">#REF!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 localSheetId="0">#REF!</definedName>
    <definedName name="ICD_Codes">#REF!</definedName>
    <definedName name="IMAG_ACT">#REF!</definedName>
    <definedName name="IMAG_UC">#REF!</definedName>
    <definedName name="IMDAgeMatrix">[8]CCG1819!$U$9:$U$200</definedName>
    <definedName name="IMDdecile">#REF!</definedName>
    <definedName name="IMDQuintiles">[8]CCG1819!$S$9:$S$200</definedName>
    <definedName name="Inflation_1617">'[17]Price Adjustments'!$F$4</definedName>
    <definedName name="Inflation_2015_16">#REF!</definedName>
    <definedName name="Inflation_and_Efficiency_1617">'[17]Price Adjustments'!$F$6</definedName>
    <definedName name="Inflation_and_Efficiency_1718">'[12]Price Adjustments'!$F$6</definedName>
    <definedName name="Inflation_Efficiency_PA">'[13]Price Adjustments'!$F$6</definedName>
    <definedName name="JFELL" hidden="1">#REF!</definedName>
    <definedName name="LONDON">#REF!</definedName>
    <definedName name="male" localSheetId="0">#REF!</definedName>
    <definedName name="male">#REF!</definedName>
    <definedName name="maleimprove">#REF!</definedName>
    <definedName name="maletab">#REF!</definedName>
    <definedName name="mbn" hidden="1">#REF!</definedName>
    <definedName name="MFF_2014_15">#REF!</definedName>
    <definedName name="MinAllocCCG1617">#REF!</definedName>
    <definedName name="MinAllocCCG1718">#REF!</definedName>
    <definedName name="MinAllocCCG1819">#REF!</definedName>
    <definedName name="MinAllocCCG1920">#REF!</definedName>
    <definedName name="MinAllocCCG2021">#REF!</definedName>
    <definedName name="MinAllocCCG2122">#REF!</definedName>
    <definedName name="MinAllocCCG2223">#REF!</definedName>
    <definedName name="MinAllocCCG2324">#REF!</definedName>
    <definedName name="MinAllocPCM1617">#REF!</definedName>
    <definedName name="MinAllocPCM1718">#REF!</definedName>
    <definedName name="MinAllocPCM1819">#REF!</definedName>
    <definedName name="MinAllocPCM1920">#REF!</definedName>
    <definedName name="MinAllocPCM2021">#REF!</definedName>
    <definedName name="MinAllocPCM2122">#REF!</definedName>
    <definedName name="MinAllocPCM2223">#REF!</definedName>
    <definedName name="MinAllocPCM2324">#REF!</definedName>
    <definedName name="MinAllocSS1617">#REF!</definedName>
    <definedName name="MinAllocSS1718">#REF!</definedName>
    <definedName name="MinAllocSS1819">#REF!</definedName>
    <definedName name="MinAllocSS1920">#REF!</definedName>
    <definedName name="MinAllocSS2021">#REF!</definedName>
    <definedName name="MinAllocSS2122">#REF!</definedName>
    <definedName name="MinAllocSS2223">#REF!</definedName>
    <definedName name="MinAllocSS2324">#REF!</definedName>
    <definedName name="MinPerCapGrowth">#REF!</definedName>
    <definedName name="month">"Mth07"</definedName>
    <definedName name="nb" hidden="1">#REF!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>#REF!</definedName>
    <definedName name="newRawPop2019">#REF!</definedName>
    <definedName name="newRawPop2020">#REF!</definedName>
    <definedName name="newRawPop2021">#REF!</definedName>
    <definedName name="newRawPop2022">#REF!</definedName>
    <definedName name="newRawPop2023">#REF!</definedName>
    <definedName name="NHSE_AreaOffice">#REF!</definedName>
    <definedName name="NHSE_Region">#REF!</definedName>
    <definedName name="Number_of_Reporting_Years">#REF!</definedName>
    <definedName name="ODS_Care_Trust_List">#REF!</definedName>
    <definedName name="ODS_List">#REF!</definedName>
    <definedName name="OISIII" hidden="1">#REF!</definedName>
    <definedName name="ONSType">#REF!</definedName>
    <definedName name="OP_PERSONS">#REF!</definedName>
    <definedName name="OPCS_Codes">#REF!</definedName>
    <definedName name="OPROC_ACT">#REF!</definedName>
    <definedName name="OPROC_UC">#REF!</definedName>
    <definedName name="Orgs">OFFSET([15]!Tbl_CSF[[#Headers],[Organisation]],MATCH("start",[15]!Tbl_CSF[[#Data],[Lookup]],FALSE),,COUNTIFS([15]!Tbl_CSF[[#Data],[Region]],'[20]CCG In-Year'!$B$2),1)</definedName>
    <definedName name="PAth">[15]Setup!$A$3</definedName>
    <definedName name="Pathway_by_HRG">'[11]NHSE Currency Design'!$A$22:$D$156</definedName>
    <definedName name="Pathway_names">'[11]NHSE Currency Design'!$A$5:$A$7</definedName>
    <definedName name="PCMCloseTarget1617FirstRow">#REF!</definedName>
    <definedName name="PCMCloseTarget1920FirstRow">#REF!</definedName>
    <definedName name="PCMedBaseline1516">#REF!</definedName>
    <definedName name="PCMedBaseline1819">#REF!</definedName>
    <definedName name="PCMedCloseDfT1516">#REF!</definedName>
    <definedName name="PCMedCloseDfT1819">#REF!</definedName>
    <definedName name="PCMedQuanta">#REF!</definedName>
    <definedName name="PCMedQuanta1819">#REF!</definedName>
    <definedName name="PCMedWPop1516">#REF!</definedName>
    <definedName name="PCMedWPop1819">#REF!</definedName>
    <definedName name="PCMOpenTarget1617FirstRow">#REF!</definedName>
    <definedName name="PCMOpenTarget1920FirstRow">#REF!</definedName>
    <definedName name="PCMWgtPop1920FirstRow">#REF!</definedName>
    <definedName name="PCOthCloseDfT1516">#REF!</definedName>
    <definedName name="PCOtherBaseline1516">#REF!</definedName>
    <definedName name="PCOtherBaseline1819">#REF!</definedName>
    <definedName name="PCOtherCloseTarget1617FirstRow">#REF!</definedName>
    <definedName name="PCOtherOpenTarget1617FirstRow">#REF!</definedName>
    <definedName name="PCOtherQuanta">#REF!</definedName>
    <definedName name="PCOtherQuanta1819">#REF!</definedName>
    <definedName name="PCOtherWPop1516">#REF!</definedName>
    <definedName name="PCOtherWPop1819">#REF!</definedName>
    <definedName name="Persons">#REF!</definedName>
    <definedName name="Planning_Year">"2019/20"</definedName>
    <definedName name="PopCache_GL_INTERFACE_REFERENCE7" hidden="1">[21]PopCache!$A$1:$A$2</definedName>
    <definedName name="Previous_Year">"2018/19"</definedName>
    <definedName name="Print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_xlnm.Print_Area" localSheetId="0">Notes!$B$1:$L$35</definedName>
    <definedName name="Providers" hidden="1">[22]Providers!$C$2:$C$1230</definedName>
    <definedName name="qfx" hidden="1">{"NET",#N/A,FALSE,"401C11"}</definedName>
    <definedName name="QR1_Other_Mandatory">'[17]Price Adjustments'!$D$95</definedName>
    <definedName name="QR1_Renal_CKD">'[13]Price Adjustments'!$J$8</definedName>
    <definedName name="QR1_Unbundled">'[13]Price Adjustments'!$J$7</definedName>
    <definedName name="RAD_ACT">#REF!</definedName>
    <definedName name="Rad_Tariff_Calc">[13]Rad_Calc!$B$20:$AA$41</definedName>
    <definedName name="RAD_UC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">"Y54"</definedName>
    <definedName name="Region18">[8]CCG1819!$E$9:$E$200</definedName>
    <definedName name="REHAB_ACT">#REF!</definedName>
    <definedName name="REHAB_UC">#REF!</definedName>
    <definedName name="RENAL_ACT">#REF!</definedName>
    <definedName name="Renal_CKD_SMF">'[13]Price Adjustments'!#REF!</definedName>
    <definedName name="Renal_CKD_Tariff_Calc">[13]Renal_CKD_Calc!$B$14:$T$27</definedName>
    <definedName name="RENAL_UC">#REF!</definedName>
    <definedName name="ReportingYears">#REF!</definedName>
    <definedName name="rngComparison3">OFFSET([23]Summary!$O$5,0,0,COUNTA([23]Summary!$O:$O)-2,)</definedName>
    <definedName name="round_dp">#REF!</definedName>
    <definedName name="RP_ACT">#REF!</definedName>
    <definedName name="RP_UC">#REF!</definedName>
    <definedName name="rrrr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ytry" hidden="1">{"NET",#N/A,FALSE,"401C11"}</definedName>
    <definedName name="Scaling_Factor">[11]Calculations!$B$146</definedName>
    <definedName name="SCF_Other_Mandatory">'[12]Price Adjustments'!$L$10</definedName>
    <definedName name="SCF_Renal_CKD">'[13]Price Adjustments'!$L$8</definedName>
    <definedName name="SCF_Unbundled">'[13]Price Adjustments'!$L$7</definedName>
    <definedName name="sheet1">#REF!</definedName>
    <definedName name="sheet3">#REF!</definedName>
    <definedName name="SPC_ACT">#REF!</definedName>
    <definedName name="SPC_UC">#REF!</definedName>
    <definedName name="SSBaseline1516">#REF!</definedName>
    <definedName name="SSBaseline1819">#REF!</definedName>
    <definedName name="SSCloseDfT1516">#REF!</definedName>
    <definedName name="SSCloseDfT1819">#REF!</definedName>
    <definedName name="SSCloseTarget1617FirstRow">#REF!</definedName>
    <definedName name="SSCloseTarget1920FirstRow">#REF!</definedName>
    <definedName name="SSOpenTarget1617FirstRow">#REF!</definedName>
    <definedName name="SSOpenTarget1920FirstRow">#REF!</definedName>
    <definedName name="SSQuanta">#REF!</definedName>
    <definedName name="SSQuanta1819">#REF!</definedName>
    <definedName name="SSWgtPop1920FirstRow">#REF!</definedName>
    <definedName name="SSWPop1516">#REF!</definedName>
    <definedName name="SSWPop1819">#REF!</definedName>
    <definedName name="Start_12">[24]CMDT!#REF!</definedName>
    <definedName name="Start_13">[24]AE!#REF!</definedName>
    <definedName name="Start_14">[24]CHEM!#REF!</definedName>
    <definedName name="status">"banner"</definedName>
    <definedName name="Table3.4" hidden="1">{"CHARGE",#N/A,FALSE,"401C11"}</definedName>
    <definedName name="TableName">"Dummy"</definedName>
    <definedName name="Test23" hidden="1">{"NET",#N/A,FALSE,"401C11"}</definedName>
    <definedName name="Threshold">#REF!</definedName>
    <definedName name="TrackVariable">#REF!</definedName>
    <definedName name="Unbundled_2014_15_Tariff">#REF!</definedName>
    <definedName name="Unbundled_2015_16_Tariff">#REF!</definedName>
    <definedName name="Unbundled_SMF">'[13]Price Adjustments'!$R$18:$S$167</definedName>
    <definedName name="UnderLyingCategories">INDIRECT("Tbl_Underlying[Category]")</definedName>
    <definedName name="Uplift_for_antenatal_volumes">'[11]NHSE Assumptions'!$B$12</definedName>
    <definedName name="wert" hidden="1">{"GROSS",#N/A,FALSE,"401C11"}</definedName>
    <definedName name="wombat" hidden="1">#REF!</definedName>
    <definedName name="wrn.CHARGE." hidden="1">{"CHARGE",#N/A,FALSE,"401C11"}</definedName>
    <definedName name="wrn.GROSS." hidden="1">{"GROSS",#N/A,FALSE,"401C11"}</definedName>
    <definedName name="wrn.NET." hidden="1">{"NET",#N/A,FALSE,"401C11"}</definedName>
    <definedName name="wrn.Period._.3.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rintall.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">#REF!</definedName>
    <definedName name="Xrange">INDIRECT("Threshold!$AB$3:$AB$"&amp;[18]Threshold!$AH$2)</definedName>
    <definedName name="xx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x" hidden="1">{"CHARGE",#N/A,FALSE,"401C11"}</definedName>
    <definedName name="Yccg">INDIRECT("Threshold!$AD$3:$AD$"&amp;[18]Threshold!$AH$2)</definedName>
    <definedName name="Yrs">#REF!</definedName>
    <definedName name="Ytrust">INDIRECT("Threshold!$AE$3:$AE$"&amp;[18]Threshold!$AH$2)</definedName>
    <definedName name="yyy" hidden="1">{"GROSS",#N/A,FALSE,"401C11"}</definedName>
    <definedName name="zzz" hidden="1">{"NET",#N/A,FALSE,"401C11"}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1" l="1"/>
  <c r="G46" i="53"/>
  <c r="F46" i="53"/>
  <c r="K55" i="51"/>
  <c r="L55" i="51"/>
  <c r="M55" i="51"/>
  <c r="M54" i="51"/>
  <c r="L54" i="51"/>
  <c r="K54" i="51"/>
  <c r="J55" i="51"/>
  <c r="I55" i="51"/>
  <c r="J54" i="51"/>
  <c r="I54" i="51"/>
  <c r="H46" i="53"/>
  <c r="G46" i="51"/>
  <c r="F46" i="51"/>
  <c r="H45" i="51"/>
  <c r="I45" i="51" s="1"/>
  <c r="L45" i="51" s="1"/>
  <c r="H44" i="51"/>
  <c r="H43" i="51"/>
  <c r="I43" i="51" s="1"/>
  <c r="L43" i="51" s="1"/>
  <c r="H42" i="51"/>
  <c r="I42" i="51" s="1"/>
  <c r="L42" i="51" s="1"/>
  <c r="H41" i="51"/>
  <c r="I41" i="51" s="1"/>
  <c r="L41" i="51" s="1"/>
  <c r="H40" i="51"/>
  <c r="I40" i="51" s="1"/>
  <c r="L40" i="51" s="1"/>
  <c r="H39" i="51"/>
  <c r="I39" i="51" s="1"/>
  <c r="L39" i="51" s="1"/>
  <c r="H38" i="51"/>
  <c r="H37" i="51"/>
  <c r="I37" i="51" s="1"/>
  <c r="L37" i="51" s="1"/>
  <c r="H36" i="51"/>
  <c r="H35" i="51"/>
  <c r="I35" i="51" s="1"/>
  <c r="L35" i="51" s="1"/>
  <c r="H34" i="51"/>
  <c r="I34" i="51" s="1"/>
  <c r="L34" i="51" s="1"/>
  <c r="H33" i="51"/>
  <c r="I33" i="51" s="1"/>
  <c r="L33" i="51" s="1"/>
  <c r="H32" i="51"/>
  <c r="I32" i="51" s="1"/>
  <c r="L32" i="51" s="1"/>
  <c r="H31" i="51"/>
  <c r="I31" i="51" s="1"/>
  <c r="L31" i="51" s="1"/>
  <c r="H30" i="51"/>
  <c r="H29" i="51"/>
  <c r="I29" i="51" s="1"/>
  <c r="L29" i="51" s="1"/>
  <c r="H28" i="51"/>
  <c r="H27" i="51"/>
  <c r="I27" i="51" s="1"/>
  <c r="L27" i="51" s="1"/>
  <c r="H26" i="51"/>
  <c r="I26" i="51" s="1"/>
  <c r="L26" i="51" s="1"/>
  <c r="H25" i="51"/>
  <c r="I25" i="51" s="1"/>
  <c r="L25" i="51" s="1"/>
  <c r="H24" i="51"/>
  <c r="H23" i="51"/>
  <c r="H22" i="51"/>
  <c r="I22" i="51" s="1"/>
  <c r="L22" i="51" s="1"/>
  <c r="H21" i="51"/>
  <c r="I21" i="51" s="1"/>
  <c r="L21" i="51" s="1"/>
  <c r="H20" i="51"/>
  <c r="H19" i="51"/>
  <c r="I19" i="51" s="1"/>
  <c r="L19" i="51" s="1"/>
  <c r="H18" i="51"/>
  <c r="I18" i="51" s="1"/>
  <c r="L18" i="51" s="1"/>
  <c r="H17" i="51"/>
  <c r="I17" i="51" s="1"/>
  <c r="L17" i="51" s="1"/>
  <c r="H16" i="51"/>
  <c r="H15" i="51"/>
  <c r="H14" i="51"/>
  <c r="H13" i="51"/>
  <c r="I13" i="51" s="1"/>
  <c r="L13" i="51" s="1"/>
  <c r="H12" i="51"/>
  <c r="H11" i="51"/>
  <c r="I11" i="51" s="1"/>
  <c r="L11" i="51" s="1"/>
  <c r="H10" i="51"/>
  <c r="I10" i="51" s="1"/>
  <c r="L10" i="51" s="1"/>
  <c r="H9" i="51"/>
  <c r="I9" i="51" s="1"/>
  <c r="L9" i="51" s="1"/>
  <c r="H8" i="51"/>
  <c r="H7" i="51"/>
  <c r="I7" i="51" s="1"/>
  <c r="L7" i="51" s="1"/>
  <c r="H6" i="51"/>
  <c r="H5" i="51"/>
  <c r="I5" i="51" s="1"/>
  <c r="L5" i="51" s="1"/>
  <c r="H4" i="51"/>
  <c r="I8" i="51" l="1"/>
  <c r="L8" i="51" s="1"/>
  <c r="I23" i="51"/>
  <c r="L23" i="51" s="1"/>
  <c r="I15" i="51"/>
  <c r="L15" i="51" s="1"/>
  <c r="J7" i="51"/>
  <c r="M7" i="51" s="1"/>
  <c r="J31" i="51"/>
  <c r="M31" i="51" s="1"/>
  <c r="J32" i="51"/>
  <c r="M32" i="51" s="1"/>
  <c r="I24" i="51"/>
  <c r="L24" i="51" s="1"/>
  <c r="K8" i="51"/>
  <c r="I38" i="51"/>
  <c r="L38" i="51" s="1"/>
  <c r="I30" i="51"/>
  <c r="L30" i="51" s="1"/>
  <c r="I14" i="51"/>
  <c r="L14" i="51" s="1"/>
  <c r="I6" i="51"/>
  <c r="L6" i="51" s="1"/>
  <c r="J40" i="51"/>
  <c r="M40" i="51" s="1"/>
  <c r="I16" i="51"/>
  <c r="L16" i="51" s="1"/>
  <c r="J22" i="51"/>
  <c r="M22" i="51" s="1"/>
  <c r="J39" i="51"/>
  <c r="M39" i="51" s="1"/>
  <c r="I44" i="51"/>
  <c r="L44" i="51" s="1"/>
  <c r="I36" i="51"/>
  <c r="L36" i="51" s="1"/>
  <c r="I28" i="51"/>
  <c r="L28" i="51" s="1"/>
  <c r="I20" i="51"/>
  <c r="L20" i="51" s="1"/>
  <c r="I12" i="51"/>
  <c r="L12" i="51" s="1"/>
  <c r="L4" i="51"/>
  <c r="J11" i="51"/>
  <c r="M11" i="51" s="1"/>
  <c r="J19" i="51"/>
  <c r="M19" i="51" s="1"/>
  <c r="J27" i="51"/>
  <c r="M27" i="51" s="1"/>
  <c r="J35" i="51"/>
  <c r="M35" i="51" s="1"/>
  <c r="J43" i="51"/>
  <c r="M43" i="51" s="1"/>
  <c r="J18" i="51"/>
  <c r="M18" i="51" s="1"/>
  <c r="J34" i="51"/>
  <c r="M34" i="51" s="1"/>
  <c r="J42" i="51"/>
  <c r="M42" i="51" s="1"/>
  <c r="J5" i="51"/>
  <c r="M5" i="51" s="1"/>
  <c r="J13" i="51"/>
  <c r="M13" i="51" s="1"/>
  <c r="J21" i="51"/>
  <c r="M21" i="51" s="1"/>
  <c r="J29" i="51"/>
  <c r="M29" i="51" s="1"/>
  <c r="J37" i="51"/>
  <c r="M37" i="51" s="1"/>
  <c r="J45" i="51"/>
  <c r="M45" i="51" s="1"/>
  <c r="J9" i="51"/>
  <c r="M9" i="51" s="1"/>
  <c r="J17" i="51"/>
  <c r="M17" i="51" s="1"/>
  <c r="J25" i="51"/>
  <c r="M25" i="51" s="1"/>
  <c r="J33" i="51"/>
  <c r="M33" i="51" s="1"/>
  <c r="J41" i="51"/>
  <c r="M41" i="51" s="1"/>
  <c r="J10" i="51"/>
  <c r="M10" i="51" s="1"/>
  <c r="J26" i="51"/>
  <c r="M26" i="51" s="1"/>
  <c r="K14" i="51"/>
  <c r="K6" i="51"/>
  <c r="K39" i="51"/>
  <c r="K31" i="51"/>
  <c r="K15" i="51"/>
  <c r="K30" i="51"/>
  <c r="K45" i="51"/>
  <c r="K29" i="51"/>
  <c r="K21" i="51"/>
  <c r="K13" i="51"/>
  <c r="K5" i="51"/>
  <c r="K44" i="51"/>
  <c r="K36" i="51"/>
  <c r="K28" i="51"/>
  <c r="K20" i="51"/>
  <c r="K12" i="51"/>
  <c r="K4" i="51"/>
  <c r="K38" i="51"/>
  <c r="K37" i="51"/>
  <c r="K35" i="51"/>
  <c r="K19" i="51"/>
  <c r="K34" i="51"/>
  <c r="K26" i="51"/>
  <c r="K18" i="51"/>
  <c r="K10" i="51"/>
  <c r="K23" i="51"/>
  <c r="K7" i="51"/>
  <c r="K22" i="51"/>
  <c r="K43" i="51"/>
  <c r="K27" i="51"/>
  <c r="K11" i="51"/>
  <c r="K42" i="51"/>
  <c r="K41" i="51"/>
  <c r="K33" i="51"/>
  <c r="K25" i="51"/>
  <c r="K17" i="51"/>
  <c r="K9" i="51"/>
  <c r="K40" i="51"/>
  <c r="K32" i="51"/>
  <c r="K24" i="51"/>
  <c r="K16" i="51"/>
  <c r="H46" i="51"/>
  <c r="J36" i="51" l="1"/>
  <c r="M36" i="51" s="1"/>
  <c r="J20" i="51"/>
  <c r="M20" i="51" s="1"/>
  <c r="J16" i="51"/>
  <c r="M16" i="51" s="1"/>
  <c r="I46" i="51"/>
  <c r="J28" i="51"/>
  <c r="M28" i="51" s="1"/>
  <c r="L46" i="51"/>
  <c r="J23" i="51"/>
  <c r="M23" i="51" s="1"/>
  <c r="J15" i="51"/>
  <c r="M15" i="51" s="1"/>
  <c r="J44" i="51"/>
  <c r="M44" i="51" s="1"/>
  <c r="J24" i="51"/>
  <c r="M24" i="51" s="1"/>
  <c r="J8" i="51"/>
  <c r="M8" i="51" s="1"/>
  <c r="J12" i="51"/>
  <c r="M12" i="51" s="1"/>
  <c r="J6" i="51"/>
  <c r="M6" i="51" s="1"/>
  <c r="J30" i="51"/>
  <c r="M30" i="51" s="1"/>
  <c r="J4" i="51"/>
  <c r="J38" i="51"/>
  <c r="M38" i="51" s="1"/>
  <c r="J14" i="51"/>
  <c r="M14" i="51" s="1"/>
  <c r="K46" i="51"/>
  <c r="M4" i="51" l="1"/>
  <c r="M46" i="51" s="1"/>
  <c r="J46" i="51"/>
</calcChain>
</file>

<file path=xl/sharedStrings.xml><?xml version="1.0" encoding="utf-8"?>
<sst xmlns="http://schemas.openxmlformats.org/spreadsheetml/2006/main" count="407" uniqueCount="155">
  <si>
    <t>Description of worksheets</t>
  </si>
  <si>
    <t>s-running-cost-allowance</t>
  </si>
  <si>
    <t>calculations</t>
  </si>
  <si>
    <t>2023/24 RCA is the same as in 2022/23 - adjusted for boundary change</t>
  </si>
  <si>
    <t>Running_cost_allowance</t>
  </si>
  <si>
    <t>outputs</t>
  </si>
  <si>
    <t>ICB Running cost allowance (RCA)</t>
  </si>
  <si>
    <t>This document is part of the Allocations Technical Guide</t>
  </si>
  <si>
    <t>www.england.nhs.uk/allocations</t>
  </si>
  <si>
    <t>For queries please contact</t>
  </si>
  <si>
    <t>england.revenue-allocations@nhs.net</t>
  </si>
  <si>
    <t>Sort</t>
  </si>
  <si>
    <t>R23</t>
  </si>
  <si>
    <t>Region</t>
  </si>
  <si>
    <t>ICB23</t>
  </si>
  <si>
    <t>System Name</t>
  </si>
  <si>
    <t>2023/24 £k</t>
  </si>
  <si>
    <t>2024/25 £k</t>
  </si>
  <si>
    <t>2025/26 £k</t>
  </si>
  <si>
    <t>Y63</t>
  </si>
  <si>
    <t>North East and Yorkshire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</si>
  <si>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</si>
  <si>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</si>
  <si>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</si>
  <si>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</si>
  <si>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</si>
  <si>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</si>
  <si>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</si>
  <si>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</si>
  <si>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Y62</t>
  </si>
  <si>
    <t>North West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</si>
  <si>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</si>
  <si>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</si>
  <si>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</si>
  <si>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</si>
  <si>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</si>
  <si>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</si>
  <si>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Y60</t>
  </si>
  <si>
    <t>Midlands</t>
  </si>
  <si>
    <t>QHL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</si>
  <si>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</si>
  <si>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</si>
  <si>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</si>
  <si>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</si>
  <si>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</si>
  <si>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</si>
  <si>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</si>
  <si>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</si>
  <si>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</si>
  <si>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</si>
  <si>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</si>
  <si>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</si>
  <si>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</si>
  <si>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</si>
  <si>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</si>
  <si>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</si>
  <si>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</si>
  <si>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</si>
  <si>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</si>
  <si>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</si>
  <si>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</si>
  <si>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Y61</t>
  </si>
  <si>
    <t>East of England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</si>
  <si>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</si>
  <si>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</si>
  <si>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</si>
  <si>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</si>
  <si>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</si>
  <si>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</si>
  <si>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</si>
  <si>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</si>
  <si>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</si>
  <si>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</si>
  <si>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</si>
  <si>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</si>
  <si>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Y56</t>
  </si>
  <si>
    <t>London</t>
  </si>
  <si>
    <t>QMJ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</si>
  <si>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</si>
  <si>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</si>
  <si>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</si>
  <si>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</si>
  <si>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</si>
  <si>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</si>
  <si>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</si>
  <si>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</si>
  <si>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</si>
  <si>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Y59</t>
  </si>
  <si>
    <t>South East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</si>
  <si>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</si>
  <si>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</si>
  <si>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</si>
  <si>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</si>
  <si>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</si>
  <si>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</si>
  <si>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</si>
  <si>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</si>
  <si>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</si>
  <si>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</si>
  <si>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</si>
  <si>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</si>
  <si>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Y58</t>
  </si>
  <si>
    <t>South West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</si>
  <si>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</si>
  <si>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</si>
  <si>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</si>
  <si>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</si>
  <si>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</si>
  <si>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</si>
  <si>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</si>
  <si>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</si>
  <si>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</si>
  <si>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</si>
  <si>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</si>
  <si>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</si>
  <si>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</si>
  <si>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</si>
  <si>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Total</t>
  </si>
  <si>
    <t>RCA_calculations</t>
  </si>
  <si>
    <t>s-running-cost-allowance (calculations)</t>
  </si>
  <si>
    <t>2022/23 Published £k</t>
  </si>
  <si>
    <t>2022/23 Boundary adjustment £k</t>
  </si>
  <si>
    <t>2023/24  adjusted for boundary change £k</t>
  </si>
  <si>
    <t>England</t>
  </si>
  <si>
    <t>Includes RCA for for 2023/24, 2024/25 and 2025/26 by ICB (sorted by region)</t>
  </si>
  <si>
    <t>% change</t>
  </si>
  <si>
    <t>£k Change</t>
  </si>
  <si>
    <t>£k RCA total</t>
  </si>
  <si>
    <t>-</t>
  </si>
  <si>
    <t>2023/24</t>
  </si>
  <si>
    <t>2024/25</t>
  </si>
  <si>
    <t>2025/26</t>
  </si>
  <si>
    <t>Calculation</t>
  </si>
  <si>
    <t>Published</t>
  </si>
  <si>
    <t>2024/25 quantum to decrease by £200m (-18.5%)</t>
  </si>
  <si>
    <t>NHS England - ICB allocations 2023/24 to 2025/26</t>
  </si>
  <si>
    <t>2023/24 quantum to increase by £27.8m (+2.57%)</t>
  </si>
  <si>
    <t xml:space="preserve">2025/26 quantum to decrease by £67m (-7.6%) </t>
  </si>
  <si>
    <t xml:space="preserve">2024/25 quantum to increase by £27.8m (+3.15%) </t>
  </si>
  <si>
    <t xml:space="preserve">2025/26 quantum to increase by £14.3m (+1.76%) </t>
  </si>
  <si>
    <t>v1.2</t>
  </si>
  <si>
    <t>Includes RCA for 2023/24 to 2025/26, by ICB (sorted by region)</t>
  </si>
  <si>
    <t>Draft Running cost allowance calculations for 2023/24 to 2025/26</t>
  </si>
  <si>
    <t>Published RCA (March 2023) - distribution as 2022/23, equal % decrease for each system</t>
  </si>
  <si>
    <t>ICB_running_cost_allowance (revised)</t>
  </si>
  <si>
    <t>Distribution as previous year, equal % increase for each system</t>
  </si>
  <si>
    <t>2024/25 
£k (18.5% reduction)</t>
  </si>
  <si>
    <t>2025/26
£k (7.6% reduction)</t>
  </si>
  <si>
    <t>Revised 2023/24 
£k (2.6% increase)</t>
  </si>
  <si>
    <t>Revised 2024/25 
£k (3.2% increase)</t>
  </si>
  <si>
    <t>Revised 2025/26 
£k (1.7% increase)</t>
  </si>
  <si>
    <t>Additional impact of final 2023/24 pay award</t>
  </si>
  <si>
    <t xml:space="preserve">Revised RCA to account for additional impact* of final 2023/24 pay award </t>
  </si>
  <si>
    <t>*impact of pay award above planned assumptions (not headline value)</t>
  </si>
  <si>
    <t>v1.2 Revised to reflect additional impact of final 2023/24 pay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</si>
</sst>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0%;[Red]\-0%;\-"/>
    <numFmt numFmtId="165" formatCode="#,##0;;\-"/>
    <numFmt numFmtId="166" formatCode="_-* #,##0_-;\-* #,##0_-;_-* &quot;-&quot;??_-;_-@_-"/>
    <numFmt numFmtId="167" formatCode="#,##0_ ;\-#,##0\ "/>
    <numFmt numFmtId="168" formatCode="0.00_ ;[Red]\-0.00\ "/>
    <numFmt numFmtId="169" formatCode="#,##0\ "/>
    <numFmt numFmtId="170" formatCode="#,##0_ ;[Red]\-#,##0\ "/>
    <numFmt numFmtId="171" formatCode="0.00%\ ;[Red]\-0.00%\ "/>
    <numFmt numFmtId="172" formatCode="\+#,##0_ ;[Red]\-#,##0\ "/>
    <numFmt numFmtId="173" formatCode="\+0.00"/>
    <numFmt numFmtId="174" formatCode="\+0.00%\ ;[Red]\-0.00%\ "/>
  </numFmts>
  <fonts count="85">
    <font>
      <sz val="11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4" tint="-0.499984740745262"/>
      <name val="Arial"/>
      <family val="2"/>
    </font>
    <font>
      <sz val="20"/>
      <color theme="0" tint="-0.34998626667073579"/>
      <name val="Arial"/>
      <family val="2"/>
    </font>
    <font>
      <sz val="20"/>
      <name val="Arial"/>
      <family val="2"/>
    </font>
    <font>
      <sz val="10"/>
      <color theme="0" tint="-0.14999847407452621"/>
      <name val="Arial"/>
      <family val="2"/>
    </font>
    <font>
      <sz val="20"/>
      <color theme="1"/>
      <name val="Arial"/>
      <family val="2"/>
    </font>
    <font>
      <sz val="20"/>
      <color rgb="FF005EB8"/>
      <name val="Arial"/>
      <family val="2"/>
    </font>
    <font>
      <sz val="20"/>
      <color rgb="FF009639"/>
      <name val="Arial"/>
      <family val="2"/>
    </font>
    <font>
      <b/>
      <sz val="10"/>
      <color rgb="FFFF0000"/>
      <name val="Arial"/>
      <family val="2"/>
    </font>
    <font>
      <sz val="11"/>
      <name val="Calibri"/>
    </font>
    <font>
      <b/>
      <sz val="10"/>
      <color theme="1"/>
      <name val="Arial"/>
      <family val="2"/>
    </font>
    <font>
      <sz val="8"/>
      <name val="Calibri"/>
      <family val="2"/>
    </font>
    <font>
      <b/>
      <sz val="10"/>
      <color rgb="FF7C2855"/>
      <name val="Arial"/>
      <family val="2"/>
    </font>
    <font>
      <b/>
      <sz val="10"/>
      <color rgb="FF009639"/>
      <name val="Arial"/>
      <family val="2"/>
    </font>
    <font>
      <b/>
      <sz val="10"/>
      <color rgb="FF005EB8"/>
      <name val="Arial"/>
      <family val="2"/>
    </font>
    <font>
      <b/>
      <sz val="2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78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7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7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7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2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7" fillId="1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7" fillId="15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7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7" fillId="23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7" fillId="3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1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9" fillId="1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9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9" fillId="2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9" fillId="3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13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1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9" fillId="2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9" fillId="2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9" fillId="29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0" borderId="0"/>
    <xf numFmtId="0" fontId="22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6" borderId="4" applyNumberFormat="0" applyAlignment="0" applyProtection="0"/>
    <xf numFmtId="0" fontId="25" fillId="53" borderId="10" applyNumberFormat="0" applyAlignment="0" applyProtection="0"/>
    <xf numFmtId="0" fontId="25" fillId="53" borderId="10" applyNumberFormat="0" applyAlignment="0" applyProtection="0"/>
    <xf numFmtId="0" fontId="25" fillId="53" borderId="10" applyNumberFormat="0" applyAlignment="0" applyProtection="0"/>
    <xf numFmtId="0" fontId="25" fillId="53" borderId="10" applyNumberFormat="0" applyAlignment="0" applyProtection="0"/>
    <xf numFmtId="0" fontId="25" fillId="53" borderId="10" applyNumberFormat="0" applyAlignment="0" applyProtection="0"/>
    <xf numFmtId="0" fontId="26" fillId="7" borderId="7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Fill="0" applyProtection="0">
      <alignment horizontal="left" textRotation="60" wrapText="1"/>
    </xf>
    <xf numFmtId="0" fontId="33" fillId="2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2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3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5" borderId="4" applyNumberFormat="0" applyAlignment="0" applyProtection="0"/>
    <xf numFmtId="0" fontId="47" fillId="40" borderId="10" applyNumberFormat="0" applyAlignment="0" applyProtection="0"/>
    <xf numFmtId="0" fontId="47" fillId="40" borderId="10" applyNumberFormat="0" applyAlignment="0" applyProtection="0"/>
    <xf numFmtId="0" fontId="47" fillId="40" borderId="10" applyNumberFormat="0" applyAlignment="0" applyProtection="0"/>
    <xf numFmtId="0" fontId="47" fillId="40" borderId="10" applyNumberFormat="0" applyAlignment="0" applyProtection="0"/>
    <xf numFmtId="0" fontId="47" fillId="40" borderId="10" applyNumberFormat="0" applyAlignment="0" applyProtection="0"/>
    <xf numFmtId="37" fontId="12" fillId="0" borderId="0" applyBorder="0" applyAlignment="0">
      <alignment horizontal="left"/>
      <protection locked="0"/>
    </xf>
    <xf numFmtId="0" fontId="48" fillId="0" borderId="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4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7" fillId="0" borderId="0"/>
    <xf numFmtId="0" fontId="52" fillId="0" borderId="0"/>
    <xf numFmtId="0" fontId="17" fillId="0" borderId="0"/>
    <xf numFmtId="0" fontId="53" fillId="0" borderId="0"/>
    <xf numFmtId="0" fontId="12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7" fillId="0" borderId="0"/>
    <xf numFmtId="0" fontId="54" fillId="0" borderId="0"/>
    <xf numFmtId="0" fontId="12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2" fillId="0" borderId="0"/>
    <xf numFmtId="0" fontId="17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7" fillId="0" borderId="0"/>
    <xf numFmtId="0" fontId="52" fillId="8" borderId="8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6" borderId="5" applyNumberFormat="0" applyAlignment="0" applyProtection="0"/>
    <xf numFmtId="0" fontId="59" fillId="53" borderId="18" applyNumberFormat="0" applyAlignment="0" applyProtection="0"/>
    <xf numFmtId="0" fontId="59" fillId="53" borderId="18" applyNumberFormat="0" applyAlignment="0" applyProtection="0"/>
    <xf numFmtId="0" fontId="59" fillId="53" borderId="18" applyNumberFormat="0" applyAlignment="0" applyProtection="0"/>
    <xf numFmtId="0" fontId="59" fillId="53" borderId="18" applyNumberFormat="0" applyAlignment="0" applyProtection="0"/>
    <xf numFmtId="0" fontId="59" fillId="53" borderId="1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57" borderId="19">
      <alignment horizontal="left" vertical="top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7" fontId="12" fillId="0" borderId="0" applyNumberFormat="0" applyFont="0" applyBorder="0">
      <alignment horizontal="centerContinuous" vertical="top" wrapText="1"/>
      <protection locked="0"/>
    </xf>
    <xf numFmtId="0" fontId="63" fillId="0" borderId="9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11" fillId="58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78" fillId="0" borderId="0" applyFont="0" applyFill="0" applyBorder="0" applyAlignment="0" applyProtection="0"/>
  </cellStyleXfs>
  <cellXfs count="89">
    <xf numFmtId="0" fontId="0" fillId="0" borderId="0" xfId="0"/>
    <xf numFmtId="0" fontId="12" fillId="0" borderId="0" xfId="1" applyFont="1"/>
    <xf numFmtId="0" fontId="12" fillId="33" borderId="0" xfId="263" applyFont="1" applyFill="1"/>
    <xf numFmtId="0" fontId="12" fillId="0" borderId="0" xfId="263" applyFont="1"/>
    <xf numFmtId="0" fontId="12" fillId="62" borderId="0" xfId="263" applyFont="1" applyFill="1"/>
    <xf numFmtId="0" fontId="69" fillId="33" borderId="0" xfId="212" applyFont="1" applyFill="1" applyAlignment="1" applyProtection="1"/>
    <xf numFmtId="0" fontId="12" fillId="33" borderId="0" xfId="358" applyFont="1" applyFill="1"/>
    <xf numFmtId="0" fontId="69" fillId="33" borderId="0" xfId="237" applyFont="1" applyFill="1"/>
    <xf numFmtId="0" fontId="15" fillId="61" borderId="0" xfId="1" applyFont="1" applyFill="1"/>
    <xf numFmtId="0" fontId="16" fillId="61" borderId="0" xfId="1" applyFont="1" applyFill="1"/>
    <xf numFmtId="0" fontId="11" fillId="62" borderId="0" xfId="1" applyFont="1" applyFill="1"/>
    <xf numFmtId="0" fontId="12" fillId="62" borderId="0" xfId="1" applyFont="1" applyFill="1"/>
    <xf numFmtId="0" fontId="15" fillId="59" borderId="0" xfId="1" applyFont="1" applyFill="1"/>
    <xf numFmtId="0" fontId="16" fillId="59" borderId="0" xfId="1" applyFont="1" applyFill="1"/>
    <xf numFmtId="0" fontId="11" fillId="60" borderId="0" xfId="1" applyFont="1" applyFill="1"/>
    <xf numFmtId="0" fontId="12" fillId="60" borderId="0" xfId="1" applyFont="1" applyFill="1"/>
    <xf numFmtId="0" fontId="70" fillId="62" borderId="0" xfId="1" applyFont="1" applyFill="1"/>
    <xf numFmtId="0" fontId="70" fillId="62" borderId="0" xfId="1" applyFont="1" applyFill="1" applyAlignment="1">
      <alignment horizontal="right"/>
    </xf>
    <xf numFmtId="0" fontId="11" fillId="33" borderId="0" xfId="358" applyFont="1" applyFill="1"/>
    <xf numFmtId="0" fontId="71" fillId="34" borderId="0" xfId="359" applyFont="1" applyFill="1" applyAlignment="1">
      <alignment horizontal="right"/>
    </xf>
    <xf numFmtId="0" fontId="72" fillId="0" borderId="0" xfId="263" applyFont="1"/>
    <xf numFmtId="0" fontId="72" fillId="34" borderId="0" xfId="263" applyFont="1" applyFill="1"/>
    <xf numFmtId="0" fontId="12" fillId="33" borderId="0" xfId="0" applyFont="1" applyFill="1"/>
    <xf numFmtId="0" fontId="15" fillId="59" borderId="0" xfId="1" applyFont="1" applyFill="1" applyAlignment="1">
      <alignment horizontal="right"/>
    </xf>
    <xf numFmtId="0" fontId="15" fillId="61" borderId="0" xfId="1" applyFont="1" applyFill="1" applyAlignment="1">
      <alignment horizontal="right"/>
    </xf>
    <xf numFmtId="0" fontId="2" fillId="0" borderId="0" xfId="1" applyFont="1"/>
    <xf numFmtId="0" fontId="67" fillId="0" borderId="0" xfId="1" applyFont="1" applyAlignment="1">
      <alignment vertical="top"/>
    </xf>
    <xf numFmtId="0" fontId="68" fillId="0" borderId="0" xfId="1" applyFont="1" applyAlignment="1">
      <alignment vertical="top"/>
    </xf>
    <xf numFmtId="166" fontId="68" fillId="0" borderId="0" xfId="372" applyNumberFormat="1" applyFont="1" applyFill="1" applyBorder="1" applyAlignment="1">
      <alignment horizontal="right" vertical="top"/>
    </xf>
    <xf numFmtId="0" fontId="2" fillId="0" borderId="0" xfId="368" applyFont="1"/>
    <xf numFmtId="166" fontId="12" fillId="0" borderId="0" xfId="372" applyNumberFormat="1" applyFont="1" applyFill="1" applyBorder="1" applyAlignment="1">
      <alignment horizontal="right" vertical="top"/>
    </xf>
    <xf numFmtId="0" fontId="67" fillId="0" borderId="0" xfId="0" applyFont="1" applyAlignment="1">
      <alignment vertical="top"/>
    </xf>
    <xf numFmtId="0" fontId="16" fillId="0" borderId="0" xfId="368" applyFont="1"/>
    <xf numFmtId="0" fontId="16" fillId="0" borderId="0" xfId="1" applyFont="1"/>
    <xf numFmtId="0" fontId="67" fillId="0" borderId="21" xfId="1" applyFont="1" applyBorder="1" applyAlignment="1">
      <alignment vertical="top"/>
    </xf>
    <xf numFmtId="166" fontId="12" fillId="0" borderId="21" xfId="372" applyNumberFormat="1" applyFont="1" applyFill="1" applyBorder="1" applyAlignment="1">
      <alignment horizontal="right" vertical="top"/>
    </xf>
    <xf numFmtId="0" fontId="73" fillId="0" borderId="0" xfId="368" applyFont="1" applyAlignment="1">
      <alignment horizontal="left"/>
    </xf>
    <xf numFmtId="0" fontId="73" fillId="0" borderId="0" xfId="368" applyFont="1"/>
    <xf numFmtId="0" fontId="73" fillId="0" borderId="21" xfId="368" applyFont="1" applyBorder="1" applyAlignment="1">
      <alignment horizontal="left"/>
    </xf>
    <xf numFmtId="0" fontId="73" fillId="0" borderId="21" xfId="368" applyFont="1" applyBorder="1"/>
    <xf numFmtId="166" fontId="12" fillId="0" borderId="0" xfId="0" applyNumberFormat="1" applyFont="1" applyAlignment="1">
      <alignment horizontal="right" vertical="top"/>
    </xf>
    <xf numFmtId="0" fontId="74" fillId="0" borderId="0" xfId="368" applyFont="1"/>
    <xf numFmtId="0" fontId="74" fillId="0" borderId="0" xfId="1" applyFont="1"/>
    <xf numFmtId="0" fontId="71" fillId="0" borderId="0" xfId="368" applyFont="1" applyAlignment="1">
      <alignment horizontal="right"/>
    </xf>
    <xf numFmtId="0" fontId="75" fillId="0" borderId="0" xfId="368" applyFont="1"/>
    <xf numFmtId="166" fontId="16" fillId="0" borderId="0" xfId="372" applyNumberFormat="1" applyFont="1" applyFill="1" applyBorder="1" applyAlignment="1">
      <alignment horizontal="center" wrapText="1"/>
    </xf>
    <xf numFmtId="0" fontId="16" fillId="59" borderId="0" xfId="368" applyFont="1" applyFill="1"/>
    <xf numFmtId="166" fontId="16" fillId="59" borderId="0" xfId="372" applyNumberFormat="1" applyFont="1" applyFill="1" applyBorder="1" applyAlignment="1">
      <alignment horizontal="center" wrapText="1"/>
    </xf>
    <xf numFmtId="0" fontId="76" fillId="0" borderId="0" xfId="368" applyFont="1"/>
    <xf numFmtId="0" fontId="1" fillId="0" borderId="0" xfId="0" applyFont="1" applyAlignment="1">
      <alignment horizontal="left"/>
    </xf>
    <xf numFmtId="0" fontId="1" fillId="0" borderId="0" xfId="0" applyFont="1"/>
    <xf numFmtId="167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77" fillId="33" borderId="0" xfId="0" applyFont="1" applyFill="1"/>
    <xf numFmtId="166" fontId="12" fillId="0" borderId="0" xfId="0" applyNumberFormat="1" applyFont="1"/>
    <xf numFmtId="0" fontId="1" fillId="0" borderId="0" xfId="368" applyFont="1"/>
    <xf numFmtId="166" fontId="1" fillId="63" borderId="0" xfId="368" applyNumberFormat="1" applyFont="1" applyFill="1"/>
    <xf numFmtId="166" fontId="1" fillId="63" borderId="0" xfId="368" applyNumberFormat="1" applyFont="1" applyFill="1" applyAlignment="1">
      <alignment horizontal="left"/>
    </xf>
    <xf numFmtId="166" fontId="1" fillId="63" borderId="21" xfId="368" applyNumberFormat="1" applyFont="1" applyFill="1" applyBorder="1"/>
    <xf numFmtId="166" fontId="1" fillId="63" borderId="21" xfId="368" applyNumberFormat="1" applyFont="1" applyFill="1" applyBorder="1" applyAlignment="1">
      <alignment horizontal="left"/>
    </xf>
    <xf numFmtId="168" fontId="1" fillId="0" borderId="0" xfId="368" applyNumberFormat="1" applyFont="1"/>
    <xf numFmtId="168" fontId="1" fillId="0" borderId="21" xfId="368" applyNumberFormat="1" applyFont="1" applyBorder="1"/>
    <xf numFmtId="0" fontId="1" fillId="0" borderId="0" xfId="1" applyFont="1"/>
    <xf numFmtId="166" fontId="16" fillId="59" borderId="0" xfId="372" applyNumberFormat="1" applyFont="1" applyFill="1" applyAlignment="1">
      <alignment horizontal="center" wrapText="1"/>
    </xf>
    <xf numFmtId="166" fontId="16" fillId="64" borderId="0" xfId="372" applyNumberFormat="1" applyFont="1" applyFill="1" applyBorder="1" applyAlignment="1">
      <alignment horizontal="center" wrapText="1"/>
    </xf>
    <xf numFmtId="0" fontId="81" fillId="0" borderId="0" xfId="368" applyFont="1"/>
    <xf numFmtId="0" fontId="1" fillId="0" borderId="23" xfId="368" applyFont="1" applyBorder="1"/>
    <xf numFmtId="169" fontId="79" fillId="63" borderId="23" xfId="368" applyNumberFormat="1" applyFont="1" applyFill="1" applyBorder="1"/>
    <xf numFmtId="0" fontId="1" fillId="0" borderId="22" xfId="368" applyFont="1" applyBorder="1"/>
    <xf numFmtId="172" fontId="1" fillId="63" borderId="22" xfId="368" applyNumberFormat="1" applyFont="1" applyFill="1" applyBorder="1"/>
    <xf numFmtId="174" fontId="1" fillId="63" borderId="22" xfId="377" applyNumberFormat="1" applyFont="1" applyFill="1" applyBorder="1"/>
    <xf numFmtId="0" fontId="15" fillId="59" borderId="24" xfId="368" applyFont="1" applyFill="1" applyBorder="1"/>
    <xf numFmtId="0" fontId="15" fillId="64" borderId="25" xfId="368" applyFont="1" applyFill="1" applyBorder="1" applyAlignment="1">
      <alignment horizontal="center"/>
    </xf>
    <xf numFmtId="0" fontId="15" fillId="59" borderId="25" xfId="368" applyFont="1" applyFill="1" applyBorder="1" applyAlignment="1">
      <alignment horizontal="center"/>
    </xf>
    <xf numFmtId="0" fontId="15" fillId="59" borderId="26" xfId="368" applyFont="1" applyFill="1" applyBorder="1" applyAlignment="1">
      <alignment horizontal="center"/>
    </xf>
    <xf numFmtId="0" fontId="15" fillId="64" borderId="24" xfId="368" applyFont="1" applyFill="1" applyBorder="1" applyAlignment="1">
      <alignment horizontal="center"/>
    </xf>
    <xf numFmtId="2" fontId="15" fillId="64" borderId="25" xfId="368" applyNumberFormat="1" applyFont="1" applyFill="1" applyBorder="1" applyAlignment="1">
      <alignment horizontal="center"/>
    </xf>
    <xf numFmtId="173" fontId="15" fillId="59" borderId="25" xfId="0" applyNumberFormat="1" applyFont="1" applyFill="1" applyBorder="1" applyAlignment="1">
      <alignment horizontal="center"/>
    </xf>
    <xf numFmtId="173" fontId="15" fillId="59" borderId="26" xfId="0" applyNumberFormat="1" applyFont="1" applyFill="1" applyBorder="1" applyAlignment="1">
      <alignment horizontal="center"/>
    </xf>
    <xf numFmtId="0" fontId="82" fillId="0" borderId="0" xfId="368" applyFont="1" applyAlignment="1">
      <alignment horizontal="right"/>
    </xf>
    <xf numFmtId="166" fontId="1" fillId="65" borderId="0" xfId="368" applyNumberFormat="1" applyFont="1" applyFill="1"/>
    <xf numFmtId="166" fontId="1" fillId="65" borderId="21" xfId="368" applyNumberFormat="1" applyFont="1" applyFill="1" applyBorder="1"/>
    <xf numFmtId="169" fontId="79" fillId="65" borderId="23" xfId="368" applyNumberFormat="1" applyFont="1" applyFill="1" applyBorder="1"/>
    <xf numFmtId="0" fontId="1" fillId="65" borderId="22" xfId="368" quotePrefix="1" applyFont="1" applyFill="1" applyBorder="1" applyAlignment="1">
      <alignment horizontal="center"/>
    </xf>
    <xf numFmtId="170" fontId="1" fillId="65" borderId="22" xfId="368" applyNumberFormat="1" applyFont="1" applyFill="1" applyBorder="1"/>
    <xf numFmtId="171" fontId="1" fillId="65" borderId="22" xfId="377" applyNumberFormat="1" applyFont="1" applyFill="1" applyBorder="1"/>
    <xf numFmtId="0" fontId="83" fillId="0" borderId="0" xfId="368" applyFont="1" applyAlignment="1">
      <alignment horizontal="right"/>
    </xf>
    <xf numFmtId="0" fontId="81" fillId="0" borderId="0" xfId="368" applyFont="1" applyAlignment="1">
      <alignment horizontal="center"/>
    </xf>
    <xf numFmtId="0" fontId="84" fillId="0" borderId="0" xfId="368" applyFont="1"/>
  </cellXfs>
  <cellStyles count="378">
    <cellStyle name="%" xfId="3" xr:uid="{00000000-0005-0000-0000-000000000000}"/>
    <cellStyle name="%_A2 Common National NHS &amp; Other" xfId="4" xr:uid="{00000000-0005-0000-0000-000001000000}"/>
    <cellStyle name="0,0_x000d__x000a_NA_x000d__x000a_" xfId="5" xr:uid="{00000000-0005-0000-0000-000002000000}"/>
    <cellStyle name="20% - Accent1 2" xfId="6" xr:uid="{00000000-0005-0000-0000-000003000000}"/>
    <cellStyle name="20% - Accent1 3" xfId="7" xr:uid="{00000000-0005-0000-0000-000004000000}"/>
    <cellStyle name="20% - Accent1 4" xfId="8" xr:uid="{00000000-0005-0000-0000-000005000000}"/>
    <cellStyle name="20% - Accent1 5" xfId="9" xr:uid="{00000000-0005-0000-0000-000006000000}"/>
    <cellStyle name="20% - Accent1 6" xfId="10" xr:uid="{00000000-0005-0000-0000-000007000000}"/>
    <cellStyle name="20% - Accent1 7" xfId="11" xr:uid="{00000000-0005-0000-0000-000008000000}"/>
    <cellStyle name="20% - Accent2 2" xfId="12" xr:uid="{00000000-0005-0000-0000-000009000000}"/>
    <cellStyle name="20% - Accent2 3" xfId="13" xr:uid="{00000000-0005-0000-0000-00000A000000}"/>
    <cellStyle name="20% - Accent2 4" xfId="14" xr:uid="{00000000-0005-0000-0000-00000B000000}"/>
    <cellStyle name="20% - Accent2 5" xfId="15" xr:uid="{00000000-0005-0000-0000-00000C000000}"/>
    <cellStyle name="20% - Accent2 6" xfId="16" xr:uid="{00000000-0005-0000-0000-00000D000000}"/>
    <cellStyle name="20% - Accent2 7" xfId="17" xr:uid="{00000000-0005-0000-0000-00000E000000}"/>
    <cellStyle name="20% - Accent3 2" xfId="18" xr:uid="{00000000-0005-0000-0000-00000F000000}"/>
    <cellStyle name="20% - Accent3 3" xfId="19" xr:uid="{00000000-0005-0000-0000-000010000000}"/>
    <cellStyle name="20% - Accent3 4" xfId="20" xr:uid="{00000000-0005-0000-0000-000011000000}"/>
    <cellStyle name="20% - Accent3 5" xfId="21" xr:uid="{00000000-0005-0000-0000-000012000000}"/>
    <cellStyle name="20% - Accent3 6" xfId="22" xr:uid="{00000000-0005-0000-0000-000013000000}"/>
    <cellStyle name="20% - Accent3 7" xfId="23" xr:uid="{00000000-0005-0000-0000-000014000000}"/>
    <cellStyle name="20% - Accent4 2" xfId="24" xr:uid="{00000000-0005-0000-0000-000015000000}"/>
    <cellStyle name="20% - Accent4 3" xfId="25" xr:uid="{00000000-0005-0000-0000-000016000000}"/>
    <cellStyle name="20% - Accent4 4" xfId="26" xr:uid="{00000000-0005-0000-0000-000017000000}"/>
    <cellStyle name="20% - Accent4 5" xfId="27" xr:uid="{00000000-0005-0000-0000-000018000000}"/>
    <cellStyle name="20% - Accent4 6" xfId="28" xr:uid="{00000000-0005-0000-0000-000019000000}"/>
    <cellStyle name="20% - Accent4 7" xfId="29" xr:uid="{00000000-0005-0000-0000-00001A000000}"/>
    <cellStyle name="20% - Accent5 2" xfId="30" xr:uid="{00000000-0005-0000-0000-00001B000000}"/>
    <cellStyle name="20% - Accent5 3" xfId="31" xr:uid="{00000000-0005-0000-0000-00001C000000}"/>
    <cellStyle name="20% - Accent5 4" xfId="32" xr:uid="{00000000-0005-0000-0000-00001D000000}"/>
    <cellStyle name="20% - Accent5 5" xfId="33" xr:uid="{00000000-0005-0000-0000-00001E000000}"/>
    <cellStyle name="20% - Accent5 6" xfId="34" xr:uid="{00000000-0005-0000-0000-00001F000000}"/>
    <cellStyle name="20% - Accent5 7" xfId="35" xr:uid="{00000000-0005-0000-0000-000020000000}"/>
    <cellStyle name="20% - Accent6 2" xfId="36" xr:uid="{00000000-0005-0000-0000-000021000000}"/>
    <cellStyle name="20% - Accent6 3" xfId="37" xr:uid="{00000000-0005-0000-0000-000022000000}"/>
    <cellStyle name="20% - Accent6 4" xfId="38" xr:uid="{00000000-0005-0000-0000-000023000000}"/>
    <cellStyle name="20% - Accent6 5" xfId="39" xr:uid="{00000000-0005-0000-0000-000024000000}"/>
    <cellStyle name="20% - Accent6 6" xfId="40" xr:uid="{00000000-0005-0000-0000-000025000000}"/>
    <cellStyle name="20% - Accent6 7" xfId="41" xr:uid="{00000000-0005-0000-0000-000026000000}"/>
    <cellStyle name="40% - Accent1 2" xfId="42" xr:uid="{00000000-0005-0000-0000-000027000000}"/>
    <cellStyle name="40% - Accent1 3" xfId="43" xr:uid="{00000000-0005-0000-0000-000028000000}"/>
    <cellStyle name="40% - Accent1 4" xfId="44" xr:uid="{00000000-0005-0000-0000-000029000000}"/>
    <cellStyle name="40% - Accent1 5" xfId="45" xr:uid="{00000000-0005-0000-0000-00002A000000}"/>
    <cellStyle name="40% - Accent1 6" xfId="46" xr:uid="{00000000-0005-0000-0000-00002B000000}"/>
    <cellStyle name="40% - Accent1 7" xfId="47" xr:uid="{00000000-0005-0000-0000-00002C000000}"/>
    <cellStyle name="40% - Accent2 2" xfId="48" xr:uid="{00000000-0005-0000-0000-00002D000000}"/>
    <cellStyle name="40% - Accent2 3" xfId="49" xr:uid="{00000000-0005-0000-0000-00002E000000}"/>
    <cellStyle name="40% - Accent2 4" xfId="50" xr:uid="{00000000-0005-0000-0000-00002F000000}"/>
    <cellStyle name="40% - Accent2 5" xfId="51" xr:uid="{00000000-0005-0000-0000-000030000000}"/>
    <cellStyle name="40% - Accent2 6" xfId="52" xr:uid="{00000000-0005-0000-0000-000031000000}"/>
    <cellStyle name="40% - Accent2 7" xfId="53" xr:uid="{00000000-0005-0000-0000-000032000000}"/>
    <cellStyle name="40% - Accent3 2" xfId="54" xr:uid="{00000000-0005-0000-0000-000033000000}"/>
    <cellStyle name="40% - Accent3 3" xfId="55" xr:uid="{00000000-0005-0000-0000-000034000000}"/>
    <cellStyle name="40% - Accent3 4" xfId="56" xr:uid="{00000000-0005-0000-0000-000035000000}"/>
    <cellStyle name="40% - Accent3 5" xfId="57" xr:uid="{00000000-0005-0000-0000-000036000000}"/>
    <cellStyle name="40% - Accent3 6" xfId="58" xr:uid="{00000000-0005-0000-0000-000037000000}"/>
    <cellStyle name="40% - Accent3 7" xfId="59" xr:uid="{00000000-0005-0000-0000-000038000000}"/>
    <cellStyle name="40% - Accent4 2" xfId="60" xr:uid="{00000000-0005-0000-0000-000039000000}"/>
    <cellStyle name="40% - Accent4 3" xfId="61" xr:uid="{00000000-0005-0000-0000-00003A000000}"/>
    <cellStyle name="40% - Accent4 4" xfId="62" xr:uid="{00000000-0005-0000-0000-00003B000000}"/>
    <cellStyle name="40% - Accent4 5" xfId="63" xr:uid="{00000000-0005-0000-0000-00003C000000}"/>
    <cellStyle name="40% - Accent4 6" xfId="64" xr:uid="{00000000-0005-0000-0000-00003D000000}"/>
    <cellStyle name="40% - Accent4 7" xfId="65" xr:uid="{00000000-0005-0000-0000-00003E000000}"/>
    <cellStyle name="40% - Accent5 2" xfId="66" xr:uid="{00000000-0005-0000-0000-00003F000000}"/>
    <cellStyle name="40% - Accent5 3" xfId="67" xr:uid="{00000000-0005-0000-0000-000040000000}"/>
    <cellStyle name="40% - Accent5 4" xfId="68" xr:uid="{00000000-0005-0000-0000-000041000000}"/>
    <cellStyle name="40% - Accent5 5" xfId="69" xr:uid="{00000000-0005-0000-0000-000042000000}"/>
    <cellStyle name="40% - Accent5 6" xfId="70" xr:uid="{00000000-0005-0000-0000-000043000000}"/>
    <cellStyle name="40% - Accent5 7" xfId="71" xr:uid="{00000000-0005-0000-0000-000044000000}"/>
    <cellStyle name="40% - Accent6 2" xfId="72" xr:uid="{00000000-0005-0000-0000-000045000000}"/>
    <cellStyle name="40% - Accent6 3" xfId="73" xr:uid="{00000000-0005-0000-0000-000046000000}"/>
    <cellStyle name="40% - Accent6 4" xfId="74" xr:uid="{00000000-0005-0000-0000-000047000000}"/>
    <cellStyle name="40% - Accent6 5" xfId="75" xr:uid="{00000000-0005-0000-0000-000048000000}"/>
    <cellStyle name="40% - Accent6 6" xfId="76" xr:uid="{00000000-0005-0000-0000-000049000000}"/>
    <cellStyle name="40% - Accent6 7" xfId="77" xr:uid="{00000000-0005-0000-0000-00004A000000}"/>
    <cellStyle name="60% - Accent1 2" xfId="78" xr:uid="{00000000-0005-0000-0000-00004B000000}"/>
    <cellStyle name="60% - Accent1 3" xfId="79" xr:uid="{00000000-0005-0000-0000-00004C000000}"/>
    <cellStyle name="60% - Accent1 4" xfId="80" xr:uid="{00000000-0005-0000-0000-00004D000000}"/>
    <cellStyle name="60% - Accent1 5" xfId="81" xr:uid="{00000000-0005-0000-0000-00004E000000}"/>
    <cellStyle name="60% - Accent1 6" xfId="82" xr:uid="{00000000-0005-0000-0000-00004F000000}"/>
    <cellStyle name="60% - Accent1 7" xfId="83" xr:uid="{00000000-0005-0000-0000-000050000000}"/>
    <cellStyle name="60% - Accent2 2" xfId="84" xr:uid="{00000000-0005-0000-0000-000051000000}"/>
    <cellStyle name="60% - Accent2 3" xfId="85" xr:uid="{00000000-0005-0000-0000-000052000000}"/>
    <cellStyle name="60% - Accent2 4" xfId="86" xr:uid="{00000000-0005-0000-0000-000053000000}"/>
    <cellStyle name="60% - Accent2 5" xfId="87" xr:uid="{00000000-0005-0000-0000-000054000000}"/>
    <cellStyle name="60% - Accent2 6" xfId="88" xr:uid="{00000000-0005-0000-0000-000055000000}"/>
    <cellStyle name="60% - Accent2 7" xfId="89" xr:uid="{00000000-0005-0000-0000-000056000000}"/>
    <cellStyle name="60% - Accent3 2" xfId="90" xr:uid="{00000000-0005-0000-0000-000057000000}"/>
    <cellStyle name="60% - Accent3 3" xfId="91" xr:uid="{00000000-0005-0000-0000-000058000000}"/>
    <cellStyle name="60% - Accent3 4" xfId="92" xr:uid="{00000000-0005-0000-0000-000059000000}"/>
    <cellStyle name="60% - Accent3 5" xfId="93" xr:uid="{00000000-0005-0000-0000-00005A000000}"/>
    <cellStyle name="60% - Accent3 6" xfId="94" xr:uid="{00000000-0005-0000-0000-00005B000000}"/>
    <cellStyle name="60% - Accent3 7" xfId="95" xr:uid="{00000000-0005-0000-0000-00005C000000}"/>
    <cellStyle name="60% - Accent4 2" xfId="96" xr:uid="{00000000-0005-0000-0000-00005D000000}"/>
    <cellStyle name="60% - Accent4 3" xfId="97" xr:uid="{00000000-0005-0000-0000-00005E000000}"/>
    <cellStyle name="60% - Accent4 4" xfId="98" xr:uid="{00000000-0005-0000-0000-00005F000000}"/>
    <cellStyle name="60% - Accent4 5" xfId="99" xr:uid="{00000000-0005-0000-0000-000060000000}"/>
    <cellStyle name="60% - Accent4 6" xfId="100" xr:uid="{00000000-0005-0000-0000-000061000000}"/>
    <cellStyle name="60% - Accent4 7" xfId="101" xr:uid="{00000000-0005-0000-0000-000062000000}"/>
    <cellStyle name="60% - Accent5 2" xfId="102" xr:uid="{00000000-0005-0000-0000-000063000000}"/>
    <cellStyle name="60% - Accent5 3" xfId="103" xr:uid="{00000000-0005-0000-0000-000064000000}"/>
    <cellStyle name="60% - Accent5 4" xfId="104" xr:uid="{00000000-0005-0000-0000-000065000000}"/>
    <cellStyle name="60% - Accent5 5" xfId="105" xr:uid="{00000000-0005-0000-0000-000066000000}"/>
    <cellStyle name="60% - Accent5 6" xfId="106" xr:uid="{00000000-0005-0000-0000-000067000000}"/>
    <cellStyle name="60% - Accent5 7" xfId="107" xr:uid="{00000000-0005-0000-0000-000068000000}"/>
    <cellStyle name="60% - Accent6 2" xfId="108" xr:uid="{00000000-0005-0000-0000-000069000000}"/>
    <cellStyle name="60% - Accent6 3" xfId="109" xr:uid="{00000000-0005-0000-0000-00006A000000}"/>
    <cellStyle name="60% - Accent6 4" xfId="110" xr:uid="{00000000-0005-0000-0000-00006B000000}"/>
    <cellStyle name="60% - Accent6 5" xfId="111" xr:uid="{00000000-0005-0000-0000-00006C000000}"/>
    <cellStyle name="60% - Accent6 6" xfId="112" xr:uid="{00000000-0005-0000-0000-00006D000000}"/>
    <cellStyle name="60% - Accent6 7" xfId="113" xr:uid="{00000000-0005-0000-0000-00006E000000}"/>
    <cellStyle name="Accent1 2" xfId="114" xr:uid="{00000000-0005-0000-0000-00006F000000}"/>
    <cellStyle name="Accent1 3" xfId="115" xr:uid="{00000000-0005-0000-0000-000070000000}"/>
    <cellStyle name="Accent1 4" xfId="116" xr:uid="{00000000-0005-0000-0000-000071000000}"/>
    <cellStyle name="Accent1 5" xfId="117" xr:uid="{00000000-0005-0000-0000-000072000000}"/>
    <cellStyle name="Accent1 6" xfId="118" xr:uid="{00000000-0005-0000-0000-000073000000}"/>
    <cellStyle name="Accent1 7" xfId="119" xr:uid="{00000000-0005-0000-0000-000074000000}"/>
    <cellStyle name="Accent2 2" xfId="120" xr:uid="{00000000-0005-0000-0000-000075000000}"/>
    <cellStyle name="Accent2 3" xfId="121" xr:uid="{00000000-0005-0000-0000-000076000000}"/>
    <cellStyle name="Accent2 4" xfId="122" xr:uid="{00000000-0005-0000-0000-000077000000}"/>
    <cellStyle name="Accent2 5" xfId="123" xr:uid="{00000000-0005-0000-0000-000078000000}"/>
    <cellStyle name="Accent2 6" xfId="124" xr:uid="{00000000-0005-0000-0000-000079000000}"/>
    <cellStyle name="Accent2 7" xfId="125" xr:uid="{00000000-0005-0000-0000-00007A000000}"/>
    <cellStyle name="Accent3 2" xfId="126" xr:uid="{00000000-0005-0000-0000-00007B000000}"/>
    <cellStyle name="Accent3 3" xfId="127" xr:uid="{00000000-0005-0000-0000-00007C000000}"/>
    <cellStyle name="Accent3 4" xfId="128" xr:uid="{00000000-0005-0000-0000-00007D000000}"/>
    <cellStyle name="Accent3 5" xfId="129" xr:uid="{00000000-0005-0000-0000-00007E000000}"/>
    <cellStyle name="Accent3 6" xfId="130" xr:uid="{00000000-0005-0000-0000-00007F000000}"/>
    <cellStyle name="Accent3 7" xfId="131" xr:uid="{00000000-0005-0000-0000-000080000000}"/>
    <cellStyle name="Accent4 2" xfId="132" xr:uid="{00000000-0005-0000-0000-000081000000}"/>
    <cellStyle name="Accent4 3" xfId="133" xr:uid="{00000000-0005-0000-0000-000082000000}"/>
    <cellStyle name="Accent4 4" xfId="134" xr:uid="{00000000-0005-0000-0000-000083000000}"/>
    <cellStyle name="Accent4 5" xfId="135" xr:uid="{00000000-0005-0000-0000-000084000000}"/>
    <cellStyle name="Accent4 6" xfId="136" xr:uid="{00000000-0005-0000-0000-000085000000}"/>
    <cellStyle name="Accent4 7" xfId="137" xr:uid="{00000000-0005-0000-0000-000086000000}"/>
    <cellStyle name="Accent5 2" xfId="138" xr:uid="{00000000-0005-0000-0000-000087000000}"/>
    <cellStyle name="Accent5 3" xfId="139" xr:uid="{00000000-0005-0000-0000-000088000000}"/>
    <cellStyle name="Accent5 4" xfId="140" xr:uid="{00000000-0005-0000-0000-000089000000}"/>
    <cellStyle name="Accent5 5" xfId="141" xr:uid="{00000000-0005-0000-0000-00008A000000}"/>
    <cellStyle name="Accent5 6" xfId="142" xr:uid="{00000000-0005-0000-0000-00008B000000}"/>
    <cellStyle name="Accent5 7" xfId="143" xr:uid="{00000000-0005-0000-0000-00008C000000}"/>
    <cellStyle name="Accent6 2" xfId="144" xr:uid="{00000000-0005-0000-0000-00008D000000}"/>
    <cellStyle name="Accent6 3" xfId="145" xr:uid="{00000000-0005-0000-0000-00008E000000}"/>
    <cellStyle name="Accent6 4" xfId="146" xr:uid="{00000000-0005-0000-0000-00008F000000}"/>
    <cellStyle name="Accent6 5" xfId="147" xr:uid="{00000000-0005-0000-0000-000090000000}"/>
    <cellStyle name="Accent6 6" xfId="148" xr:uid="{00000000-0005-0000-0000-000091000000}"/>
    <cellStyle name="Accent6 7" xfId="149" xr:uid="{00000000-0005-0000-0000-000092000000}"/>
    <cellStyle name="ariel" xfId="150" xr:uid="{00000000-0005-0000-0000-000093000000}"/>
    <cellStyle name="Bad 2" xfId="151" xr:uid="{00000000-0005-0000-0000-000094000000}"/>
    <cellStyle name="Bad 3" xfId="152" xr:uid="{00000000-0005-0000-0000-000095000000}"/>
    <cellStyle name="Bad 4" xfId="153" xr:uid="{00000000-0005-0000-0000-000096000000}"/>
    <cellStyle name="Bad 5" xfId="154" xr:uid="{00000000-0005-0000-0000-000097000000}"/>
    <cellStyle name="Bad 6" xfId="155" xr:uid="{00000000-0005-0000-0000-000098000000}"/>
    <cellStyle name="Bad 7" xfId="156" xr:uid="{00000000-0005-0000-0000-000099000000}"/>
    <cellStyle name="Calculation 2" xfId="157" xr:uid="{00000000-0005-0000-0000-00009A000000}"/>
    <cellStyle name="Calculation 3" xfId="158" xr:uid="{00000000-0005-0000-0000-00009B000000}"/>
    <cellStyle name="Calculation 4" xfId="159" xr:uid="{00000000-0005-0000-0000-00009C000000}"/>
    <cellStyle name="Calculation 5" xfId="160" xr:uid="{00000000-0005-0000-0000-00009D000000}"/>
    <cellStyle name="Calculation 6" xfId="161" xr:uid="{00000000-0005-0000-0000-00009E000000}"/>
    <cellStyle name="Calculation 7" xfId="162" xr:uid="{00000000-0005-0000-0000-00009F000000}"/>
    <cellStyle name="Check Cell 2" xfId="163" xr:uid="{00000000-0005-0000-0000-0000A0000000}"/>
    <cellStyle name="Check Cell 3" xfId="164" xr:uid="{00000000-0005-0000-0000-0000A1000000}"/>
    <cellStyle name="Check Cell 4" xfId="165" xr:uid="{00000000-0005-0000-0000-0000A2000000}"/>
    <cellStyle name="Check Cell 5" xfId="166" xr:uid="{00000000-0005-0000-0000-0000A3000000}"/>
    <cellStyle name="Check Cell 6" xfId="167" xr:uid="{00000000-0005-0000-0000-0000A4000000}"/>
    <cellStyle name="Check Cell 7" xfId="168" xr:uid="{00000000-0005-0000-0000-0000A5000000}"/>
    <cellStyle name="Comma 2" xfId="169" xr:uid="{00000000-0005-0000-0000-0000A7000000}"/>
    <cellStyle name="Comma 2 2" xfId="170" xr:uid="{00000000-0005-0000-0000-0000A8000000}"/>
    <cellStyle name="Comma 2 3" xfId="171" xr:uid="{00000000-0005-0000-0000-0000A9000000}"/>
    <cellStyle name="Comma 2 4" xfId="172" xr:uid="{00000000-0005-0000-0000-0000AA000000}"/>
    <cellStyle name="Comma 2 5" xfId="365" xr:uid="{00000000-0005-0000-0000-0000AB000000}"/>
    <cellStyle name="Comma 2 6" xfId="372" xr:uid="{2CE0DE6B-50C4-4C0C-9069-8B1078598F41}"/>
    <cellStyle name="Comma 3" xfId="173" xr:uid="{00000000-0005-0000-0000-0000AC000000}"/>
    <cellStyle name="Comma 4" xfId="373" xr:uid="{302D3260-97DB-478E-AEE8-CFD3A9CE62DB}"/>
    <cellStyle name="Excel Built-in Normal" xfId="174" xr:uid="{00000000-0005-0000-0000-0000AD000000}"/>
    <cellStyle name="Explanatory Text 2" xfId="175" xr:uid="{00000000-0005-0000-0000-0000AE000000}"/>
    <cellStyle name="Explanatory Text 3" xfId="176" xr:uid="{00000000-0005-0000-0000-0000AF000000}"/>
    <cellStyle name="Explanatory Text 4" xfId="177" xr:uid="{00000000-0005-0000-0000-0000B0000000}"/>
    <cellStyle name="Explanatory Text 5" xfId="178" xr:uid="{00000000-0005-0000-0000-0000B1000000}"/>
    <cellStyle name="Explanatory Text 6" xfId="179" xr:uid="{00000000-0005-0000-0000-0000B2000000}"/>
    <cellStyle name="Explanatory Text 7" xfId="180" xr:uid="{00000000-0005-0000-0000-0000B3000000}"/>
    <cellStyle name="ExportHeaderStyle" xfId="181" xr:uid="{00000000-0005-0000-0000-0000B4000000}"/>
    <cellStyle name="Good 2" xfId="182" xr:uid="{00000000-0005-0000-0000-0000B5000000}"/>
    <cellStyle name="Good 3" xfId="183" xr:uid="{00000000-0005-0000-0000-0000B6000000}"/>
    <cellStyle name="Good 4" xfId="184" xr:uid="{00000000-0005-0000-0000-0000B7000000}"/>
    <cellStyle name="Good 5" xfId="185" xr:uid="{00000000-0005-0000-0000-0000B8000000}"/>
    <cellStyle name="Good 6" xfId="186" xr:uid="{00000000-0005-0000-0000-0000B9000000}"/>
    <cellStyle name="Good 7" xfId="187" xr:uid="{00000000-0005-0000-0000-0000BA000000}"/>
    <cellStyle name="Heading 1 2" xfId="188" xr:uid="{00000000-0005-0000-0000-0000BB000000}"/>
    <cellStyle name="Heading 1 3" xfId="189" xr:uid="{00000000-0005-0000-0000-0000BC000000}"/>
    <cellStyle name="Heading 1 4" xfId="190" xr:uid="{00000000-0005-0000-0000-0000BD000000}"/>
    <cellStyle name="Heading 1 5" xfId="191" xr:uid="{00000000-0005-0000-0000-0000BE000000}"/>
    <cellStyle name="Heading 1 6" xfId="192" xr:uid="{00000000-0005-0000-0000-0000BF000000}"/>
    <cellStyle name="Heading 1 7" xfId="193" xr:uid="{00000000-0005-0000-0000-0000C0000000}"/>
    <cellStyle name="Heading 2 2" xfId="194" xr:uid="{00000000-0005-0000-0000-0000C1000000}"/>
    <cellStyle name="Heading 2 3" xfId="195" xr:uid="{00000000-0005-0000-0000-0000C2000000}"/>
    <cellStyle name="Heading 2 4" xfId="196" xr:uid="{00000000-0005-0000-0000-0000C3000000}"/>
    <cellStyle name="Heading 2 5" xfId="197" xr:uid="{00000000-0005-0000-0000-0000C4000000}"/>
    <cellStyle name="Heading 2 6" xfId="198" xr:uid="{00000000-0005-0000-0000-0000C5000000}"/>
    <cellStyle name="Heading 2 7" xfId="199" xr:uid="{00000000-0005-0000-0000-0000C6000000}"/>
    <cellStyle name="Heading 3 2" xfId="200" xr:uid="{00000000-0005-0000-0000-0000C7000000}"/>
    <cellStyle name="Heading 3 3" xfId="201" xr:uid="{00000000-0005-0000-0000-0000C8000000}"/>
    <cellStyle name="Heading 3 4" xfId="202" xr:uid="{00000000-0005-0000-0000-0000C9000000}"/>
    <cellStyle name="Heading 3 5" xfId="203" xr:uid="{00000000-0005-0000-0000-0000CA000000}"/>
    <cellStyle name="Heading 3 6" xfId="204" xr:uid="{00000000-0005-0000-0000-0000CB000000}"/>
    <cellStyle name="Heading 3 7" xfId="205" xr:uid="{00000000-0005-0000-0000-0000CC000000}"/>
    <cellStyle name="Heading 4 2" xfId="206" xr:uid="{00000000-0005-0000-0000-0000CD000000}"/>
    <cellStyle name="Heading 4 3" xfId="207" xr:uid="{00000000-0005-0000-0000-0000CE000000}"/>
    <cellStyle name="Heading 4 4" xfId="208" xr:uid="{00000000-0005-0000-0000-0000CF000000}"/>
    <cellStyle name="Heading 4 5" xfId="209" xr:uid="{00000000-0005-0000-0000-0000D0000000}"/>
    <cellStyle name="Heading 4 6" xfId="210" xr:uid="{00000000-0005-0000-0000-0000D1000000}"/>
    <cellStyle name="Heading 4 7" xfId="211" xr:uid="{00000000-0005-0000-0000-0000D2000000}"/>
    <cellStyle name="Hyperlink 2" xfId="212" xr:uid="{00000000-0005-0000-0000-0000D4000000}"/>
    <cellStyle name="Hyperlink 2 2" xfId="213" xr:uid="{00000000-0005-0000-0000-0000D5000000}"/>
    <cellStyle name="Hyperlink 2 2 2" xfId="214" xr:uid="{00000000-0005-0000-0000-0000D6000000}"/>
    <cellStyle name="Hyperlink 2 2 3" xfId="215" xr:uid="{00000000-0005-0000-0000-0000D7000000}"/>
    <cellStyle name="Hyperlink 2 2 4" xfId="216" xr:uid="{00000000-0005-0000-0000-0000D8000000}"/>
    <cellStyle name="Hyperlink 2 2 5" xfId="217" xr:uid="{00000000-0005-0000-0000-0000D9000000}"/>
    <cellStyle name="Hyperlink 2 2 6" xfId="218" xr:uid="{00000000-0005-0000-0000-0000DA000000}"/>
    <cellStyle name="Hyperlink 2 3" xfId="219" xr:uid="{00000000-0005-0000-0000-0000DB000000}"/>
    <cellStyle name="Hyperlink 2 4" xfId="220" xr:uid="{00000000-0005-0000-0000-0000DC000000}"/>
    <cellStyle name="Hyperlink 2 5" xfId="221" xr:uid="{00000000-0005-0000-0000-0000DD000000}"/>
    <cellStyle name="Hyperlink 2 6" xfId="222" xr:uid="{00000000-0005-0000-0000-0000DE000000}"/>
    <cellStyle name="Hyperlink 3" xfId="223" xr:uid="{00000000-0005-0000-0000-0000DF000000}"/>
    <cellStyle name="Hyperlink 3 2" xfId="224" xr:uid="{00000000-0005-0000-0000-0000E0000000}"/>
    <cellStyle name="Hyperlink 3 2 2" xfId="225" xr:uid="{00000000-0005-0000-0000-0000E1000000}"/>
    <cellStyle name="Hyperlink 3 2 3" xfId="226" xr:uid="{00000000-0005-0000-0000-0000E2000000}"/>
    <cellStyle name="Hyperlink 3 2 4" xfId="227" xr:uid="{00000000-0005-0000-0000-0000E3000000}"/>
    <cellStyle name="Hyperlink 3 2 5" xfId="228" xr:uid="{00000000-0005-0000-0000-0000E4000000}"/>
    <cellStyle name="Hyperlink 3 2 6" xfId="229" xr:uid="{00000000-0005-0000-0000-0000E5000000}"/>
    <cellStyle name="Hyperlink 3 3" xfId="230" xr:uid="{00000000-0005-0000-0000-0000E6000000}"/>
    <cellStyle name="Hyperlink 3 4" xfId="231" xr:uid="{00000000-0005-0000-0000-0000E7000000}"/>
    <cellStyle name="Hyperlink 3 5" xfId="232" xr:uid="{00000000-0005-0000-0000-0000E8000000}"/>
    <cellStyle name="Hyperlink 3 6" xfId="233" xr:uid="{00000000-0005-0000-0000-0000E9000000}"/>
    <cellStyle name="Hyperlink 4" xfId="234" xr:uid="{00000000-0005-0000-0000-0000EA000000}"/>
    <cellStyle name="Hyperlink 4 2" xfId="235" xr:uid="{00000000-0005-0000-0000-0000EB000000}"/>
    <cellStyle name="Hyperlink 5" xfId="236" xr:uid="{00000000-0005-0000-0000-0000EC000000}"/>
    <cellStyle name="Hyperlink 6" xfId="237" xr:uid="{00000000-0005-0000-0000-0000ED000000}"/>
    <cellStyle name="Input 2" xfId="238" xr:uid="{00000000-0005-0000-0000-0000EE000000}"/>
    <cellStyle name="Input 3" xfId="239" xr:uid="{00000000-0005-0000-0000-0000EF000000}"/>
    <cellStyle name="Input 4" xfId="240" xr:uid="{00000000-0005-0000-0000-0000F0000000}"/>
    <cellStyle name="Input 5" xfId="241" xr:uid="{00000000-0005-0000-0000-0000F1000000}"/>
    <cellStyle name="Input 6" xfId="242" xr:uid="{00000000-0005-0000-0000-0000F2000000}"/>
    <cellStyle name="Input 7" xfId="243" xr:uid="{00000000-0005-0000-0000-0000F3000000}"/>
    <cellStyle name="Large" xfId="244" xr:uid="{00000000-0005-0000-0000-0000F4000000}"/>
    <cellStyle name="Linked Cell 2" xfId="245" xr:uid="{00000000-0005-0000-0000-0000F5000000}"/>
    <cellStyle name="Linked Cell 3" xfId="246" xr:uid="{00000000-0005-0000-0000-0000F6000000}"/>
    <cellStyle name="Linked Cell 4" xfId="247" xr:uid="{00000000-0005-0000-0000-0000F7000000}"/>
    <cellStyle name="Linked Cell 5" xfId="248" xr:uid="{00000000-0005-0000-0000-0000F8000000}"/>
    <cellStyle name="Linked Cell 6" xfId="249" xr:uid="{00000000-0005-0000-0000-0000F9000000}"/>
    <cellStyle name="Linked Cell 7" xfId="250" xr:uid="{00000000-0005-0000-0000-0000FA000000}"/>
    <cellStyle name="Neutral 2" xfId="251" xr:uid="{00000000-0005-0000-0000-0000FB000000}"/>
    <cellStyle name="Neutral 3" xfId="252" xr:uid="{00000000-0005-0000-0000-0000FC000000}"/>
    <cellStyle name="Neutral 4" xfId="253" xr:uid="{00000000-0005-0000-0000-0000FD000000}"/>
    <cellStyle name="Neutral 5" xfId="254" xr:uid="{00000000-0005-0000-0000-0000FE000000}"/>
    <cellStyle name="Neutral 6" xfId="255" xr:uid="{00000000-0005-0000-0000-0000FF000000}"/>
    <cellStyle name="Neutral 7" xfId="256" xr:uid="{00000000-0005-0000-0000-000000010000}"/>
    <cellStyle name="Normal" xfId="0" builtinId="0"/>
    <cellStyle name="Normal 10" xfId="257" xr:uid="{00000000-0005-0000-0000-000002010000}"/>
    <cellStyle name="Normal 10 2" xfId="258" xr:uid="{00000000-0005-0000-0000-000003010000}"/>
    <cellStyle name="Normal 11" xfId="259" xr:uid="{00000000-0005-0000-0000-000004010000}"/>
    <cellStyle name="Normal 11 2" xfId="260" xr:uid="{00000000-0005-0000-0000-000005010000}"/>
    <cellStyle name="Normal 12" xfId="261" xr:uid="{00000000-0005-0000-0000-000006010000}"/>
    <cellStyle name="Normal 13" xfId="262" xr:uid="{00000000-0005-0000-0000-000007010000}"/>
    <cellStyle name="Normal 14" xfId="263" xr:uid="{00000000-0005-0000-0000-000008010000}"/>
    <cellStyle name="Normal 15" xfId="359" xr:uid="{00000000-0005-0000-0000-000009010000}"/>
    <cellStyle name="Normal 15 2" xfId="375" xr:uid="{ED14FBCF-A57E-449A-BE87-A48754B7DA8C}"/>
    <cellStyle name="Normal 16" xfId="361" xr:uid="{00000000-0005-0000-0000-00000A010000}"/>
    <cellStyle name="Normal 17" xfId="363" xr:uid="{00000000-0005-0000-0000-00000B010000}"/>
    <cellStyle name="Normal 18" xfId="366" xr:uid="{00000000-0005-0000-0000-00000C010000}"/>
    <cellStyle name="Normal 18 2" xfId="368" xr:uid="{00000000-0005-0000-0000-00000D010000}"/>
    <cellStyle name="Normal 2" xfId="1" xr:uid="{00000000-0005-0000-0000-00000E010000}"/>
    <cellStyle name="Normal 2 2" xfId="264" xr:uid="{00000000-0005-0000-0000-00000F010000}"/>
    <cellStyle name="Normal 2 2 2" xfId="265" xr:uid="{00000000-0005-0000-0000-000010010000}"/>
    <cellStyle name="Normal 2 3" xfId="266" xr:uid="{00000000-0005-0000-0000-000011010000}"/>
    <cellStyle name="Normal 2 3 2" xfId="267" xr:uid="{00000000-0005-0000-0000-000012010000}"/>
    <cellStyle name="Normal 2 3 3" xfId="360" xr:uid="{00000000-0005-0000-0000-000013010000}"/>
    <cellStyle name="Normal 2 4" xfId="268" xr:uid="{00000000-0005-0000-0000-000014010000}"/>
    <cellStyle name="Normal 2 4 2" xfId="269" xr:uid="{00000000-0005-0000-0000-000015010000}"/>
    <cellStyle name="Normal 2 5" xfId="270" xr:uid="{00000000-0005-0000-0000-000016010000}"/>
    <cellStyle name="Normal 2 5 2" xfId="271" xr:uid="{00000000-0005-0000-0000-000017010000}"/>
    <cellStyle name="Normal 2 6" xfId="272" xr:uid="{00000000-0005-0000-0000-000018010000}"/>
    <cellStyle name="Normal 2 7" xfId="358" xr:uid="{00000000-0005-0000-0000-000019010000}"/>
    <cellStyle name="Normal 2 8" xfId="367" xr:uid="{00000000-0005-0000-0000-00001A010000}"/>
    <cellStyle name="Normal 21" xfId="370" xr:uid="{C3DADBF4-8CEA-4394-9C1E-CF28265A6E3D}"/>
    <cellStyle name="Normal 21 2" xfId="369" xr:uid="{A73B78BC-3F47-419B-8EED-6DDA0296AA8B}"/>
    <cellStyle name="Normal 21 2 2 3 2 2 2 2" xfId="374" xr:uid="{E6C1F728-0883-41D0-8B3F-7B3AEB3E0D18}"/>
    <cellStyle name="Normal 23 2 2 3 2 2 2" xfId="376" xr:uid="{CD30921F-5245-4401-8583-0442472D11FC}"/>
    <cellStyle name="Normal 3" xfId="273" xr:uid="{00000000-0005-0000-0000-00001B010000}"/>
    <cellStyle name="Normal 3 2" xfId="274" xr:uid="{00000000-0005-0000-0000-00001C010000}"/>
    <cellStyle name="Normal 3 2 2" xfId="275" xr:uid="{00000000-0005-0000-0000-00001D010000}"/>
    <cellStyle name="Normal 3 3" xfId="276" xr:uid="{00000000-0005-0000-0000-00001E010000}"/>
    <cellStyle name="Normal 37" xfId="277" xr:uid="{00000000-0005-0000-0000-00001F010000}"/>
    <cellStyle name="Normal 4" xfId="278" xr:uid="{00000000-0005-0000-0000-000020010000}"/>
    <cellStyle name="Normal 4 2" xfId="279" xr:uid="{00000000-0005-0000-0000-000021010000}"/>
    <cellStyle name="Normal 4 2 2" xfId="280" xr:uid="{00000000-0005-0000-0000-000022010000}"/>
    <cellStyle name="Normal 4 3" xfId="281" xr:uid="{00000000-0005-0000-0000-000023010000}"/>
    <cellStyle name="Normal 4 4" xfId="282" xr:uid="{00000000-0005-0000-0000-000024010000}"/>
    <cellStyle name="Normal 4 5" xfId="283" xr:uid="{00000000-0005-0000-0000-000025010000}"/>
    <cellStyle name="Normal 4 6" xfId="284" xr:uid="{00000000-0005-0000-0000-000026010000}"/>
    <cellStyle name="Normal 4 7" xfId="285" xr:uid="{00000000-0005-0000-0000-000027010000}"/>
    <cellStyle name="Normal 4 8" xfId="286" xr:uid="{00000000-0005-0000-0000-000028010000}"/>
    <cellStyle name="Normal 4 9" xfId="287" xr:uid="{00000000-0005-0000-0000-000029010000}"/>
    <cellStyle name="Normal 40" xfId="288" xr:uid="{00000000-0005-0000-0000-00002A010000}"/>
    <cellStyle name="Normal 5" xfId="2" xr:uid="{00000000-0005-0000-0000-00002B010000}"/>
    <cellStyle name="Normal 5 2" xfId="289" xr:uid="{00000000-0005-0000-0000-00002C010000}"/>
    <cellStyle name="Normal 5 2 2" xfId="290" xr:uid="{00000000-0005-0000-0000-00002D010000}"/>
    <cellStyle name="Normal 5 2 3" xfId="291" xr:uid="{00000000-0005-0000-0000-00002E010000}"/>
    <cellStyle name="Normal 5 2 4" xfId="292" xr:uid="{00000000-0005-0000-0000-00002F010000}"/>
    <cellStyle name="Normal 5 2 5" xfId="293" xr:uid="{00000000-0005-0000-0000-000030010000}"/>
    <cellStyle name="Normal 5 2 6" xfId="294" xr:uid="{00000000-0005-0000-0000-000031010000}"/>
    <cellStyle name="Normal 5 3" xfId="295" xr:uid="{00000000-0005-0000-0000-000032010000}"/>
    <cellStyle name="Normal 5 4" xfId="296" xr:uid="{00000000-0005-0000-0000-000033010000}"/>
    <cellStyle name="Normal 5 5" xfId="297" xr:uid="{00000000-0005-0000-0000-000034010000}"/>
    <cellStyle name="Normal 5 6" xfId="298" xr:uid="{00000000-0005-0000-0000-000035010000}"/>
    <cellStyle name="Normal 5 7" xfId="299" xr:uid="{00000000-0005-0000-0000-000036010000}"/>
    <cellStyle name="Normal 5 8" xfId="300" xr:uid="{00000000-0005-0000-0000-000037010000}"/>
    <cellStyle name="Normal 6" xfId="301" xr:uid="{00000000-0005-0000-0000-000038010000}"/>
    <cellStyle name="Normal 6 2" xfId="302" xr:uid="{00000000-0005-0000-0000-000039010000}"/>
    <cellStyle name="Normal 6 2 2" xfId="303" xr:uid="{00000000-0005-0000-0000-00003A010000}"/>
    <cellStyle name="Normal 6 2 2 2" xfId="304" xr:uid="{00000000-0005-0000-0000-00003B010000}"/>
    <cellStyle name="Normal 7" xfId="305" xr:uid="{00000000-0005-0000-0000-00003C010000}"/>
    <cellStyle name="Normal 7 2" xfId="306" xr:uid="{00000000-0005-0000-0000-00003D010000}"/>
    <cellStyle name="Normal 7 2 2" xfId="307" xr:uid="{00000000-0005-0000-0000-00003E010000}"/>
    <cellStyle name="Normal 7 2 2 2" xfId="308" xr:uid="{00000000-0005-0000-0000-00003F010000}"/>
    <cellStyle name="Normal 7 2 3" xfId="309" xr:uid="{00000000-0005-0000-0000-000040010000}"/>
    <cellStyle name="Normal 7 2 3 2" xfId="310" xr:uid="{00000000-0005-0000-0000-000041010000}"/>
    <cellStyle name="Normal 7 2 4" xfId="311" xr:uid="{00000000-0005-0000-0000-000042010000}"/>
    <cellStyle name="Normal 7 2 4 2" xfId="312" xr:uid="{00000000-0005-0000-0000-000043010000}"/>
    <cellStyle name="Normal 7 2 5" xfId="313" xr:uid="{00000000-0005-0000-0000-000044010000}"/>
    <cellStyle name="Normal 8" xfId="314" xr:uid="{00000000-0005-0000-0000-000045010000}"/>
    <cellStyle name="Normal 8 2" xfId="364" xr:uid="{00000000-0005-0000-0000-000046010000}"/>
    <cellStyle name="Normal 9" xfId="315" xr:uid="{00000000-0005-0000-0000-000047010000}"/>
    <cellStyle name="Normal 9 2" xfId="362" xr:uid="{00000000-0005-0000-0000-000048010000}"/>
    <cellStyle name="Note 2" xfId="316" xr:uid="{00000000-0005-0000-0000-000049010000}"/>
    <cellStyle name="Note 3" xfId="317" xr:uid="{00000000-0005-0000-0000-00004A010000}"/>
    <cellStyle name="Note 4" xfId="318" xr:uid="{00000000-0005-0000-0000-00004B010000}"/>
    <cellStyle name="Note 5" xfId="319" xr:uid="{00000000-0005-0000-0000-00004C010000}"/>
    <cellStyle name="Note 6" xfId="320" xr:uid="{00000000-0005-0000-0000-00004D010000}"/>
    <cellStyle name="Note 7" xfId="321" xr:uid="{00000000-0005-0000-0000-00004E010000}"/>
    <cellStyle name="Output 2" xfId="322" xr:uid="{00000000-0005-0000-0000-00004F010000}"/>
    <cellStyle name="Output 3" xfId="323" xr:uid="{00000000-0005-0000-0000-000050010000}"/>
    <cellStyle name="Output 4" xfId="324" xr:uid="{00000000-0005-0000-0000-000051010000}"/>
    <cellStyle name="Output 5" xfId="325" xr:uid="{00000000-0005-0000-0000-000052010000}"/>
    <cellStyle name="Output 6" xfId="326" xr:uid="{00000000-0005-0000-0000-000053010000}"/>
    <cellStyle name="Output 7" xfId="327" xr:uid="{00000000-0005-0000-0000-000054010000}"/>
    <cellStyle name="Per cent" xfId="377" builtinId="5"/>
    <cellStyle name="Percent 2" xfId="328" xr:uid="{00000000-0005-0000-0000-000055010000}"/>
    <cellStyle name="Percent 2 2" xfId="329" xr:uid="{00000000-0005-0000-0000-000056010000}"/>
    <cellStyle name="Percent 2 3" xfId="330" xr:uid="{00000000-0005-0000-0000-000057010000}"/>
    <cellStyle name="Percent 3" xfId="331" xr:uid="{00000000-0005-0000-0000-000058010000}"/>
    <cellStyle name="Percent 3 2" xfId="332" xr:uid="{00000000-0005-0000-0000-000059010000}"/>
    <cellStyle name="Percent 4" xfId="333" xr:uid="{00000000-0005-0000-0000-00005A010000}"/>
    <cellStyle name="Percent 5" xfId="334" xr:uid="{00000000-0005-0000-0000-00005B010000}"/>
    <cellStyle name="Percent 6" xfId="371" xr:uid="{A458ADB8-E408-44B2-8A95-EA74DD37EA93}"/>
    <cellStyle name="percent%" xfId="335" xr:uid="{00000000-0005-0000-0000-00005C010000}"/>
    <cellStyle name="population" xfId="336" xr:uid="{00000000-0005-0000-0000-00005D010000}"/>
    <cellStyle name="Style 1" xfId="337" xr:uid="{00000000-0005-0000-0000-00005E010000}"/>
    <cellStyle name="Title 2" xfId="338" xr:uid="{00000000-0005-0000-0000-00005F010000}"/>
    <cellStyle name="Title 3" xfId="339" xr:uid="{00000000-0005-0000-0000-000060010000}"/>
    <cellStyle name="Title 4" xfId="340" xr:uid="{00000000-0005-0000-0000-000061010000}"/>
    <cellStyle name="Title 5" xfId="341" xr:uid="{00000000-0005-0000-0000-000062010000}"/>
    <cellStyle name="Title 6" xfId="342" xr:uid="{00000000-0005-0000-0000-000063010000}"/>
    <cellStyle name="Title 7" xfId="343" xr:uid="{00000000-0005-0000-0000-000064010000}"/>
    <cellStyle name="Top_Wrap" xfId="344" xr:uid="{00000000-0005-0000-0000-000065010000}"/>
    <cellStyle name="Total 2" xfId="345" xr:uid="{00000000-0005-0000-0000-000066010000}"/>
    <cellStyle name="Total 3" xfId="346" xr:uid="{00000000-0005-0000-0000-000067010000}"/>
    <cellStyle name="Total 4" xfId="347" xr:uid="{00000000-0005-0000-0000-000068010000}"/>
    <cellStyle name="Total 5" xfId="348" xr:uid="{00000000-0005-0000-0000-000069010000}"/>
    <cellStyle name="Total 6" xfId="349" xr:uid="{00000000-0005-0000-0000-00006A010000}"/>
    <cellStyle name="Total 7" xfId="350" xr:uid="{00000000-0005-0000-0000-00006B010000}"/>
    <cellStyle name="Untitled2" xfId="351" xr:uid="{00000000-0005-0000-0000-00006C010000}"/>
    <cellStyle name="Warning Text 2" xfId="352" xr:uid="{00000000-0005-0000-0000-00006D010000}"/>
    <cellStyle name="Warning Text 3" xfId="353" xr:uid="{00000000-0005-0000-0000-00006E010000}"/>
    <cellStyle name="Warning Text 4" xfId="354" xr:uid="{00000000-0005-0000-0000-00006F010000}"/>
    <cellStyle name="Warning Text 5" xfId="355" xr:uid="{00000000-0005-0000-0000-000070010000}"/>
    <cellStyle name="Warning Text 6" xfId="356" xr:uid="{00000000-0005-0000-0000-000071010000}"/>
    <cellStyle name="Warning Text 7" xfId="357" xr:uid="{00000000-0005-0000-0000-00007201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0_ ;[Red]\-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00963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FFFFCC"/>
        </patternFill>
      </fill>
      <alignment horizontal="lef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2EED2349-347E-4320-A509-E6793B526818}">
      <tableStyleElement type="wholeTable" dxfId="48"/>
      <tableStyleElement type="headerRow" dxfId="47"/>
      <tableStyleElement type="totalRow" dxfId="46"/>
    </tableStyle>
  </tableStyles>
  <colors>
    <mruColors>
      <color rgb="FF009639"/>
      <color rgb="FFF9EBF2"/>
      <color rgb="FFFFFFCC"/>
      <color rgb="FF7C2855"/>
      <color rgb="FF005EB8"/>
      <color rgb="FFFFFF99"/>
      <color rgb="FFDDFFEA"/>
      <color rgb="FFE5F2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348649</xdr:colOff>
      <xdr:row>0</xdr:row>
      <xdr:rowOff>0</xdr:rowOff>
    </xdr:from>
    <xdr:to>
      <xdr:col>12</xdr:col>
      <xdr:colOff>8519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879494EC-DFFC-45E8-98A5-E77A4C5B8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80634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Strategic%20Finance/Allocations/Allocation%20Control%20SB%20Draf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arenew.dhl.com/BUSINESS%20PERFORMANCE/Project/Workings%20Files/Workings%20v4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orrimer\AppData\Local\Microsoft\Windows\INetCache\Content.Outlook\DXXQ6JPT\181126%20Waterfalls%20based%20on%20V1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Financial%20Planning%202019-20/Plan%20Submissions/S04-15MAY19/Consolidations/S04_Plan_CCG_Consol_1920_CCG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National%20tariffs/Analysis/CCG%20Contract%20Data%20Update/S04%201920%20contract%20info%20STP20%20analy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Direct%20Commissioning/Specialised%20Services/15-16/Contract%20tracker/Completed%20returns/15-16%20Contract%20Tracker%2009-03-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Mappings"/>
      <sheetName val="mapping"/>
      <sheetName val="List"/>
      <sheetName val="Report"/>
      <sheetName val="Cover Sheet"/>
      <sheetName val="Business with DH &amp; Group Bodies"/>
      <sheetName val="Bubble Data"/>
      <sheetName val="Bubble Chart"/>
      <sheetName val="PCAccess"/>
      <sheetName val="Budgeting Codes"/>
      <sheetName val="RGCCList"/>
      <sheetName val="CCG&amp;CSU CCList"/>
      <sheetName val="Reason For Adj"/>
      <sheetName val="Source figures"/>
      <sheetName val="4. Cascade Co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Map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Justification list"/>
      <sheetName val="Instructions"/>
      <sheetName val="Lookups"/>
      <sheetName val="ATCCList"/>
      <sheetName val="CCG&amp;CSU CCList"/>
      <sheetName val="Key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DROP DOWN MASTER LIST"/>
      <sheetName val="Mapping"/>
      <sheetName val="For dropdown"/>
      <sheetName val="Month End Tag Dropdown Data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BlueYellow"/>
      <sheetName val="Drop"/>
      <sheetName val="Drop down list"/>
      <sheetName val="Other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 &amp; Questions"/>
      <sheetName val="Contents"/>
      <sheetName val="Profit and Loss Template"/>
      <sheetName val="Profit and Loss Template BSA"/>
      <sheetName val="Historic P&amp;L"/>
      <sheetName val="CY Costs DW"/>
      <sheetName val="CAPEX BAU"/>
      <sheetName val="Savings"/>
      <sheetName val="Other Overheads"/>
      <sheetName val="Pay Costs &amp; Bonus Accrual"/>
      <sheetName val="Assumptions"/>
      <sheetName val="Savings Schedule"/>
      <sheetName val="Questions"/>
      <sheetName val="To Do"/>
      <sheetName val="Data"/>
      <sheetName val="Current Run Rate Forecast"/>
      <sheetName val="Overlay 1 - Pay Increase"/>
      <sheetName val="Overlay 2 - Bonus Accrual Upl"/>
      <sheetName val="Overlay 3 - PR1 Cost Savings Op"/>
      <sheetName val="Overlay 4 - BAU CAPEX"/>
      <sheetName val="Overlay 5 - NHS Licence Fee"/>
      <sheetName val="Overlay 6 - Benchmarking"/>
      <sheetName val="Overlay 7 - Cost Reduction NM"/>
      <sheetName val="Overlay 8 - Schools Fruit &amp; Veg"/>
      <sheetName val="Overlay 9 - Cost of Change"/>
      <sheetName val="Overlay 10 - Stock and Margin A"/>
      <sheetName val="Overlay 11 - Depreciation exist"/>
      <sheetName val="Overlay 12 - Asset Charge"/>
      <sheetName val="Overlay 13 - PIPP EPRR"/>
      <sheetName val="Overlay 14 - EDc Gold"/>
      <sheetName val="Overlay 15 - Transition Costs"/>
      <sheetName val="Overlay template (6)"/>
      <sheetName val="Final Forecast"/>
      <sheetName val="PR1 Comparison"/>
      <sheetName val="Contract Year 8 Comparison"/>
      <sheetName val="Stacked Bar Chart - Channel M"/>
      <sheetName val="SFVS"/>
      <sheetName val="Format Check Sheet"/>
      <sheetName val="Margin Insight Summary"/>
      <sheetName val="Lists &amp; C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 t="str">
            <v>Consumables</v>
          </cell>
        </row>
        <row r="4">
          <cell r="B4" t="str">
            <v>Capital</v>
          </cell>
        </row>
        <row r="5">
          <cell r="B5" t="str">
            <v>Logistics</v>
          </cell>
        </row>
        <row r="6">
          <cell r="B6" t="str">
            <v>DH Support Services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D3" t="str">
            <v>Service Fee Assumption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ard paper supporting material"/>
      <sheetName val="Base Data"/>
      <sheetName val="Orig_closest CCG highlight4"/>
      <sheetName val="CCG1819"/>
      <sheetName val="Impacts Table full"/>
      <sheetName val="Waterfall Tool (to publish)"/>
      <sheetName val="Nearest 10 _to USE"/>
      <sheetName val="Nearest 10 CCGs (to publish)"/>
      <sheetName val="Original_closest CCG"/>
      <sheetName val="working J 1920"/>
    </sheetNames>
    <sheetDataSet>
      <sheetData sheetId="0"/>
      <sheetData sheetId="1"/>
      <sheetData sheetId="2"/>
      <sheetData sheetId="3">
        <row r="9">
          <cell r="B9" t="str">
            <v>00C</v>
          </cell>
        </row>
        <row r="10">
          <cell r="B10" t="str">
            <v>00D</v>
          </cell>
        </row>
        <row r="11">
          <cell r="B11" t="str">
            <v>00J</v>
          </cell>
        </row>
        <row r="12">
          <cell r="B12" t="str">
            <v>00K</v>
          </cell>
        </row>
        <row r="13">
          <cell r="B13" t="str">
            <v>00L</v>
          </cell>
        </row>
        <row r="14">
          <cell r="B14" t="str">
            <v>00M</v>
          </cell>
        </row>
        <row r="15">
          <cell r="B15" t="str">
            <v>00N</v>
          </cell>
        </row>
        <row r="16">
          <cell r="B16" t="str">
            <v>00P</v>
          </cell>
        </row>
        <row r="17">
          <cell r="B17" t="str">
            <v>00Q</v>
          </cell>
        </row>
        <row r="18">
          <cell r="B18" t="str">
            <v>00R</v>
          </cell>
        </row>
        <row r="19">
          <cell r="B19" t="str">
            <v>00T</v>
          </cell>
        </row>
        <row r="20">
          <cell r="B20" t="str">
            <v>00V</v>
          </cell>
        </row>
        <row r="21">
          <cell r="B21" t="str">
            <v>00X</v>
          </cell>
        </row>
        <row r="22">
          <cell r="B22" t="str">
            <v>00Y</v>
          </cell>
        </row>
        <row r="23">
          <cell r="B23" t="str">
            <v>01A</v>
          </cell>
        </row>
        <row r="24">
          <cell r="B24" t="str">
            <v>01C</v>
          </cell>
        </row>
        <row r="25">
          <cell r="B25" t="str">
            <v>01D</v>
          </cell>
        </row>
        <row r="26">
          <cell r="B26" t="str">
            <v>01E</v>
          </cell>
        </row>
        <row r="27">
          <cell r="B27" t="str">
            <v>01F</v>
          </cell>
        </row>
        <row r="28">
          <cell r="B28" t="str">
            <v>01G</v>
          </cell>
        </row>
        <row r="29">
          <cell r="B29" t="str">
            <v>01H</v>
          </cell>
        </row>
        <row r="30">
          <cell r="B30" t="str">
            <v>01J</v>
          </cell>
        </row>
        <row r="31">
          <cell r="B31" t="str">
            <v>01K</v>
          </cell>
        </row>
        <row r="32">
          <cell r="B32" t="str">
            <v>01R</v>
          </cell>
        </row>
        <row r="33">
          <cell r="B33" t="str">
            <v>01T</v>
          </cell>
        </row>
        <row r="34">
          <cell r="B34" t="str">
            <v>01V</v>
          </cell>
        </row>
        <row r="35">
          <cell r="B35" t="str">
            <v>01W</v>
          </cell>
        </row>
        <row r="36">
          <cell r="B36" t="str">
            <v>01X</v>
          </cell>
        </row>
        <row r="37">
          <cell r="B37" t="str">
            <v>01Y</v>
          </cell>
        </row>
        <row r="38">
          <cell r="B38" t="str">
            <v>02A</v>
          </cell>
        </row>
        <row r="39">
          <cell r="B39" t="str">
            <v>02D</v>
          </cell>
        </row>
        <row r="40">
          <cell r="B40" t="str">
            <v>02E</v>
          </cell>
        </row>
        <row r="41">
          <cell r="B41" t="str">
            <v>02F</v>
          </cell>
        </row>
        <row r="42">
          <cell r="B42" t="str">
            <v>02G</v>
          </cell>
        </row>
        <row r="43">
          <cell r="B43" t="str">
            <v>02H</v>
          </cell>
        </row>
        <row r="44">
          <cell r="B44" t="str">
            <v>02M</v>
          </cell>
        </row>
        <row r="45">
          <cell r="B45" t="str">
            <v>02N</v>
          </cell>
        </row>
        <row r="46">
          <cell r="B46" t="str">
            <v>02P</v>
          </cell>
        </row>
        <row r="47">
          <cell r="B47" t="str">
            <v>02Q</v>
          </cell>
        </row>
        <row r="48">
          <cell r="B48" t="str">
            <v>02R</v>
          </cell>
        </row>
        <row r="49">
          <cell r="B49" t="str">
            <v>02T</v>
          </cell>
        </row>
        <row r="50">
          <cell r="B50" t="str">
            <v>02W</v>
          </cell>
        </row>
        <row r="51">
          <cell r="B51" t="str">
            <v>02X</v>
          </cell>
        </row>
        <row r="52">
          <cell r="B52" t="str">
            <v>02Y</v>
          </cell>
        </row>
        <row r="53">
          <cell r="B53" t="str">
            <v>03A</v>
          </cell>
        </row>
        <row r="54">
          <cell r="B54" t="str">
            <v>03D</v>
          </cell>
        </row>
        <row r="55">
          <cell r="B55" t="str">
            <v>03E</v>
          </cell>
        </row>
        <row r="56">
          <cell r="B56" t="str">
            <v>03F</v>
          </cell>
        </row>
        <row r="57">
          <cell r="B57" t="str">
            <v>03H</v>
          </cell>
        </row>
        <row r="58">
          <cell r="B58" t="str">
            <v>03J</v>
          </cell>
        </row>
        <row r="59">
          <cell r="B59" t="str">
            <v>03K</v>
          </cell>
        </row>
        <row r="60">
          <cell r="B60" t="str">
            <v>03L</v>
          </cell>
        </row>
        <row r="61">
          <cell r="B61" t="str">
            <v>03M</v>
          </cell>
        </row>
        <row r="62">
          <cell r="B62" t="str">
            <v>03N</v>
          </cell>
        </row>
        <row r="63">
          <cell r="B63" t="str">
            <v>03Q</v>
          </cell>
        </row>
        <row r="64">
          <cell r="B64" t="str">
            <v>03R</v>
          </cell>
        </row>
        <row r="65">
          <cell r="B65" t="str">
            <v>03T</v>
          </cell>
        </row>
        <row r="66">
          <cell r="B66" t="str">
            <v>03V</v>
          </cell>
        </row>
        <row r="67">
          <cell r="B67" t="str">
            <v>03W</v>
          </cell>
        </row>
        <row r="68">
          <cell r="B68" t="str">
            <v>04C</v>
          </cell>
        </row>
        <row r="69">
          <cell r="B69" t="str">
            <v>04D</v>
          </cell>
        </row>
        <row r="70">
          <cell r="B70" t="str">
            <v>04E</v>
          </cell>
        </row>
        <row r="71">
          <cell r="B71" t="str">
            <v>04F</v>
          </cell>
        </row>
        <row r="72">
          <cell r="B72" t="str">
            <v>04G</v>
          </cell>
        </row>
        <row r="73">
          <cell r="B73" t="str">
            <v>04H</v>
          </cell>
        </row>
        <row r="74">
          <cell r="B74" t="str">
            <v>04K</v>
          </cell>
        </row>
        <row r="75">
          <cell r="B75" t="str">
            <v>04L</v>
          </cell>
        </row>
        <row r="76">
          <cell r="B76" t="str">
            <v>04M</v>
          </cell>
        </row>
        <row r="77">
          <cell r="B77" t="str">
            <v>04N</v>
          </cell>
        </row>
        <row r="78">
          <cell r="B78" t="str">
            <v>04Q</v>
          </cell>
        </row>
        <row r="79">
          <cell r="B79" t="str">
            <v>04V</v>
          </cell>
        </row>
        <row r="80">
          <cell r="B80" t="str">
            <v>04Y</v>
          </cell>
        </row>
        <row r="81">
          <cell r="B81" t="str">
            <v>05A</v>
          </cell>
        </row>
        <row r="82">
          <cell r="B82" t="str">
            <v>05C</v>
          </cell>
        </row>
        <row r="83">
          <cell r="B83" t="str">
            <v>05D</v>
          </cell>
        </row>
        <row r="84">
          <cell r="B84" t="str">
            <v>05F</v>
          </cell>
        </row>
        <row r="85">
          <cell r="B85" t="str">
            <v>05G</v>
          </cell>
        </row>
        <row r="86">
          <cell r="B86" t="str">
            <v>05H</v>
          </cell>
        </row>
        <row r="87">
          <cell r="B87" t="str">
            <v>05J</v>
          </cell>
        </row>
        <row r="88">
          <cell r="B88" t="str">
            <v>05L</v>
          </cell>
        </row>
        <row r="89">
          <cell r="B89" t="str">
            <v>05N</v>
          </cell>
        </row>
        <row r="90">
          <cell r="B90" t="str">
            <v>05Q</v>
          </cell>
        </row>
        <row r="91">
          <cell r="B91" t="str">
            <v>05R</v>
          </cell>
        </row>
        <row r="92">
          <cell r="B92" t="str">
            <v>05T</v>
          </cell>
        </row>
        <row r="93">
          <cell r="B93" t="str">
            <v>05V</v>
          </cell>
        </row>
        <row r="94">
          <cell r="B94" t="str">
            <v>05W</v>
          </cell>
        </row>
        <row r="95">
          <cell r="B95" t="str">
            <v>05X</v>
          </cell>
        </row>
        <row r="96">
          <cell r="B96" t="str">
            <v>05Y</v>
          </cell>
        </row>
        <row r="97">
          <cell r="B97" t="str">
            <v>06A</v>
          </cell>
        </row>
        <row r="98">
          <cell r="B98" t="str">
            <v>06D</v>
          </cell>
        </row>
        <row r="99">
          <cell r="B99" t="str">
            <v>06F</v>
          </cell>
        </row>
        <row r="100">
          <cell r="B100" t="str">
            <v>06H</v>
          </cell>
        </row>
        <row r="101">
          <cell r="B101" t="str">
            <v>06K</v>
          </cell>
        </row>
        <row r="102">
          <cell r="B102" t="str">
            <v>06L</v>
          </cell>
        </row>
        <row r="103">
          <cell r="B103" t="str">
            <v>06M</v>
          </cell>
        </row>
        <row r="104">
          <cell r="B104" t="str">
            <v>06N</v>
          </cell>
        </row>
        <row r="105">
          <cell r="B105" t="str">
            <v>06P</v>
          </cell>
        </row>
        <row r="106">
          <cell r="B106" t="str">
            <v>06Q</v>
          </cell>
        </row>
        <row r="107">
          <cell r="B107" t="str">
            <v>06T</v>
          </cell>
        </row>
        <row r="108">
          <cell r="B108" t="str">
            <v>06V</v>
          </cell>
        </row>
        <row r="109">
          <cell r="B109" t="str">
            <v>06W</v>
          </cell>
        </row>
        <row r="110">
          <cell r="B110" t="str">
            <v>06Y</v>
          </cell>
        </row>
        <row r="111">
          <cell r="B111" t="str">
            <v>07G</v>
          </cell>
        </row>
        <row r="112">
          <cell r="B112" t="str">
            <v>07H</v>
          </cell>
        </row>
        <row r="113">
          <cell r="B113" t="str">
            <v>07J</v>
          </cell>
        </row>
        <row r="114">
          <cell r="B114" t="str">
            <v>07K</v>
          </cell>
        </row>
        <row r="115">
          <cell r="B115" t="str">
            <v>07L</v>
          </cell>
        </row>
        <row r="116">
          <cell r="B116" t="str">
            <v>07M</v>
          </cell>
        </row>
        <row r="117">
          <cell r="B117" t="str">
            <v>07N</v>
          </cell>
        </row>
        <row r="118">
          <cell r="B118" t="str">
            <v>07P</v>
          </cell>
        </row>
        <row r="119">
          <cell r="B119" t="str">
            <v>07Q</v>
          </cell>
        </row>
        <row r="120">
          <cell r="B120" t="str">
            <v>07R</v>
          </cell>
        </row>
        <row r="121">
          <cell r="B121" t="str">
            <v>07T</v>
          </cell>
        </row>
        <row r="122">
          <cell r="B122" t="str">
            <v>07V</v>
          </cell>
        </row>
        <row r="123">
          <cell r="B123" t="str">
            <v>07W</v>
          </cell>
        </row>
        <row r="124">
          <cell r="B124" t="str">
            <v>07X</v>
          </cell>
        </row>
        <row r="125">
          <cell r="B125" t="str">
            <v>07Y</v>
          </cell>
        </row>
        <row r="126">
          <cell r="B126" t="str">
            <v>08A</v>
          </cell>
        </row>
        <row r="127">
          <cell r="B127" t="str">
            <v>08C</v>
          </cell>
        </row>
        <row r="128">
          <cell r="B128" t="str">
            <v>08D</v>
          </cell>
        </row>
        <row r="129">
          <cell r="B129" t="str">
            <v>08E</v>
          </cell>
        </row>
        <row r="130">
          <cell r="B130" t="str">
            <v>08F</v>
          </cell>
        </row>
        <row r="131">
          <cell r="B131" t="str">
            <v>08G</v>
          </cell>
        </row>
        <row r="132">
          <cell r="B132" t="str">
            <v>08H</v>
          </cell>
        </row>
        <row r="133">
          <cell r="B133" t="str">
            <v>08J</v>
          </cell>
        </row>
        <row r="134">
          <cell r="B134" t="str">
            <v>08K</v>
          </cell>
        </row>
        <row r="135">
          <cell r="B135" t="str">
            <v>08L</v>
          </cell>
        </row>
        <row r="136">
          <cell r="B136" t="str">
            <v>08M</v>
          </cell>
        </row>
        <row r="137">
          <cell r="B137" t="str">
            <v>08N</v>
          </cell>
        </row>
        <row r="138">
          <cell r="B138" t="str">
            <v>08P</v>
          </cell>
        </row>
        <row r="139">
          <cell r="B139" t="str">
            <v>08Q</v>
          </cell>
        </row>
        <row r="140">
          <cell r="B140" t="str">
            <v>08R</v>
          </cell>
        </row>
        <row r="141">
          <cell r="B141" t="str">
            <v>08T</v>
          </cell>
        </row>
        <row r="142">
          <cell r="B142" t="str">
            <v>08V</v>
          </cell>
        </row>
        <row r="143">
          <cell r="B143" t="str">
            <v>08W</v>
          </cell>
        </row>
        <row r="144">
          <cell r="B144" t="str">
            <v>08X</v>
          </cell>
        </row>
        <row r="145">
          <cell r="B145" t="str">
            <v>08Y</v>
          </cell>
        </row>
        <row r="146">
          <cell r="B146" t="str">
            <v>09A</v>
          </cell>
        </row>
        <row r="147">
          <cell r="B147" t="str">
            <v>09C</v>
          </cell>
        </row>
        <row r="148">
          <cell r="B148" t="str">
            <v>09D</v>
          </cell>
        </row>
        <row r="149">
          <cell r="B149" t="str">
            <v>09E</v>
          </cell>
        </row>
        <row r="150">
          <cell r="B150" t="str">
            <v>09F</v>
          </cell>
        </row>
        <row r="151">
          <cell r="B151" t="str">
            <v>09G</v>
          </cell>
        </row>
        <row r="152">
          <cell r="B152" t="str">
            <v>09H</v>
          </cell>
        </row>
        <row r="153">
          <cell r="B153" t="str">
            <v>09J</v>
          </cell>
        </row>
        <row r="154">
          <cell r="B154" t="str">
            <v>09L</v>
          </cell>
        </row>
        <row r="155">
          <cell r="B155" t="str">
            <v>09N</v>
          </cell>
        </row>
        <row r="156">
          <cell r="B156" t="str">
            <v>09P</v>
          </cell>
        </row>
        <row r="157">
          <cell r="B157" t="str">
            <v>09W</v>
          </cell>
        </row>
        <row r="158">
          <cell r="B158" t="str">
            <v>09X</v>
          </cell>
        </row>
        <row r="159">
          <cell r="B159" t="str">
            <v>09Y</v>
          </cell>
        </row>
        <row r="160">
          <cell r="B160" t="str">
            <v>10A</v>
          </cell>
        </row>
        <row r="161">
          <cell r="B161" t="str">
            <v>10C</v>
          </cell>
        </row>
        <row r="162">
          <cell r="B162" t="str">
            <v>10D</v>
          </cell>
        </row>
        <row r="163">
          <cell r="B163" t="str">
            <v>10E</v>
          </cell>
        </row>
        <row r="164">
          <cell r="B164" t="str">
            <v>10J</v>
          </cell>
        </row>
        <row r="165">
          <cell r="B165" t="str">
            <v>10K</v>
          </cell>
        </row>
        <row r="166">
          <cell r="B166" t="str">
            <v>10L</v>
          </cell>
        </row>
        <row r="167">
          <cell r="B167" t="str">
            <v>10Q</v>
          </cell>
        </row>
        <row r="168">
          <cell r="B168" t="str">
            <v>10R</v>
          </cell>
        </row>
        <row r="169">
          <cell r="B169" t="str">
            <v>10V</v>
          </cell>
        </row>
        <row r="170">
          <cell r="B170" t="str">
            <v>10X</v>
          </cell>
        </row>
        <row r="171">
          <cell r="B171" t="str">
            <v>11A</v>
          </cell>
        </row>
        <row r="172">
          <cell r="B172" t="str">
            <v>11E</v>
          </cell>
        </row>
        <row r="173">
          <cell r="B173" t="str">
            <v>11J</v>
          </cell>
        </row>
        <row r="174">
          <cell r="B174" t="str">
            <v>11M</v>
          </cell>
        </row>
        <row r="175">
          <cell r="B175" t="str">
            <v>11N</v>
          </cell>
        </row>
        <row r="176">
          <cell r="B176" t="str">
            <v>11X</v>
          </cell>
        </row>
        <row r="177">
          <cell r="B177" t="str">
            <v>12D</v>
          </cell>
        </row>
        <row r="178">
          <cell r="B178" t="str">
            <v>12F</v>
          </cell>
        </row>
        <row r="179">
          <cell r="B179" t="str">
            <v>13T</v>
          </cell>
        </row>
        <row r="180">
          <cell r="B180" t="str">
            <v>14L</v>
          </cell>
        </row>
        <row r="181">
          <cell r="B181" t="str">
            <v>14Y</v>
          </cell>
        </row>
        <row r="182">
          <cell r="B182" t="str">
            <v>15A</v>
          </cell>
        </row>
        <row r="183">
          <cell r="B183" t="str">
            <v>15C</v>
          </cell>
        </row>
        <row r="184">
          <cell r="B184" t="str">
            <v>15D</v>
          </cell>
        </row>
        <row r="185">
          <cell r="B185" t="str">
            <v>15E</v>
          </cell>
        </row>
        <row r="186">
          <cell r="B186" t="str">
            <v>15F</v>
          </cell>
        </row>
        <row r="187">
          <cell r="B187" t="str">
            <v>26A</v>
          </cell>
        </row>
        <row r="188">
          <cell r="B188" t="str">
            <v>99A</v>
          </cell>
        </row>
        <row r="189">
          <cell r="B189" t="str">
            <v>99C</v>
          </cell>
        </row>
        <row r="190">
          <cell r="B190" t="str">
            <v>99D</v>
          </cell>
        </row>
        <row r="191">
          <cell r="B191" t="str">
            <v>99E</v>
          </cell>
        </row>
        <row r="192">
          <cell r="B192" t="str">
            <v>99F</v>
          </cell>
        </row>
        <row r="193">
          <cell r="B193" t="str">
            <v>99G</v>
          </cell>
        </row>
        <row r="194">
          <cell r="B194" t="str">
            <v>99H</v>
          </cell>
        </row>
        <row r="195">
          <cell r="B195" t="str">
            <v>99J</v>
          </cell>
        </row>
        <row r="196">
          <cell r="B196" t="str">
            <v>99K</v>
          </cell>
        </row>
        <row r="197">
          <cell r="B197" t="str">
            <v>99M</v>
          </cell>
        </row>
        <row r="198">
          <cell r="B198" t="str">
            <v>99N</v>
          </cell>
        </row>
        <row r="199">
          <cell r="B199" t="str">
            <v>99P</v>
          </cell>
        </row>
        <row r="200">
          <cell r="B200" t="str">
            <v>99Q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51B565-446E-4A69-BB29-B57A7ED66A5B}" name="ICB_running_cost_allowance" displayName="ICB_running_cost_allowance" ref="A3:H46" totalsRowCount="1" headerRowDxfId="45" dataDxfId="44" headerRowCellStyle="Comma 2 6" dataCellStyle="Normal 18 2">
  <autoFilter ref="A3:H45" xr:uid="{798204FD-74B7-4C38-9237-24629E9C02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D5855C7-EBE3-4EBA-B8C1-317752CC83D1}" name="Sort" totalsRowLabel="Total" dataDxfId="43" totalsRowDxfId="42" dataCellStyle="Normal 18 2"/>
    <tableColumn id="2" xr3:uid="{CB082084-7D9B-42C9-88B2-7E9B224AA8C2}" name="R23" dataDxfId="41" totalsRowDxfId="40" dataCellStyle="Normal 18 2"/>
    <tableColumn id="3" xr3:uid="{B185F78A-B441-4F6B-8C29-B64506A13EF7}" name="Region" dataDxfId="39" totalsRowDxfId="38" dataCellStyle="Normal 18 2"/>
    <tableColumn id="4" xr3:uid="{1C8A4367-5C60-4868-8156-FDFDA868D514}" name="ICB23" dataDxfId="37" totalsRowDxfId="36" dataCellStyle="Normal 2"/>
    <tableColumn id="5" xr3:uid="{BBB87FB5-E381-4B0D-A5C1-3099BC325275}" name="System Name" dataDxfId="35" totalsRowDxfId="34" dataCellStyle="Normal 2"/>
    <tableColumn id="8" xr3:uid="{A6B62CBB-7F05-47ED-99BD-9E31411564D9}" name="2023/24 £k" totalsRowFunction="sum" dataDxfId="33" totalsRowDxfId="32" dataCellStyle="Normal 18 2"/>
    <tableColumn id="11" xr3:uid="{7395EC12-6894-4204-B6FA-9F43A17216C5}" name="2024/25 £k" totalsRowFunction="sum" dataDxfId="31" totalsRowDxfId="30" dataCellStyle="Normal 18 2"/>
    <tableColumn id="6" xr3:uid="{91333D48-07AF-41C4-9669-572D3F88C208}" name="2025/26 £k" totalsRowFunction="sum" dataDxfId="29" totalsRowDxfId="28" dataCellStyle="Normal 18 2"/>
  </tableColumns>
  <tableStyleInfo name="TableAllocationsTechGuid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3D14B5-1EA1-4484-AD5C-60CDF76540BE}" name="RCA_calculations" displayName="RCA_calculations" ref="A3:M46" totalsRowCount="1" headerRowDxfId="27" dataDxfId="26" headerRowCellStyle="Comma 2 6" dataCellStyle="Normal 18 2">
  <autoFilter ref="A3:M45" xr:uid="{798204FD-74B7-4C38-9237-24629E9C02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E138237-AEA3-4565-8EA5-6E7EAFA9907B}" name="Sort" totalsRowLabel="Total" dataDxfId="25" totalsRowDxfId="24" dataCellStyle="Normal 18 2"/>
    <tableColumn id="2" xr3:uid="{DF3EB488-54EB-4F38-A8C3-ABEE6B649065}" name="R23" dataDxfId="23" totalsRowDxfId="22" dataCellStyle="Normal 18 2"/>
    <tableColumn id="3" xr3:uid="{3E65E7FD-E0BA-45B1-994D-7CAD9433F9D0}" name="Region" dataDxfId="21" totalsRowDxfId="20" dataCellStyle="Normal 18 2"/>
    <tableColumn id="4" xr3:uid="{9C848EFF-5973-40D2-BC48-348E21BC12E5}" name="ICB23" dataDxfId="19" totalsRowDxfId="18" dataCellStyle="Normal 2"/>
    <tableColumn id="5" xr3:uid="{F3E01A7E-AB75-4159-918E-CA4BB8DB5A10}" name="System Name" totalsRowLabel="England" dataDxfId="17" totalsRowDxfId="16" dataCellStyle="Normal 2"/>
    <tableColumn id="6" xr3:uid="{4F00028D-527A-4E35-AE87-40D430DADAB1}" name="2022/23 Published £k" totalsRowFunction="sum" dataDxfId="15" totalsRowDxfId="14" dataCellStyle="Comma 2 6"/>
    <tableColumn id="7" xr3:uid="{908102E1-2B7B-43EE-B33E-89826FF6A59C}" name="2022/23 Boundary adjustment £k" totalsRowFunction="sum" dataDxfId="13" totalsRowDxfId="12" dataCellStyle="Normal 18 2"/>
    <tableColumn id="8" xr3:uid="{7C3D063F-9F32-452D-9627-87354A360DF0}" name="2023/24  adjusted for boundary change £k" totalsRowFunction="sum" dataDxfId="11" totalsRowDxfId="10" dataCellStyle="Normal 18 2">
      <calculatedColumnFormula>F4+G4</calculatedColumnFormula>
    </tableColumn>
    <tableColumn id="9" xr3:uid="{13A5C5C7-6C09-4C86-9547-36696C10346A}" name="2024/25 _x000a_£k (18.5% reduction)" totalsRowFunction="sum" dataDxfId="9" totalsRowDxfId="8" dataCellStyle="Normal 18 2">
      <calculatedColumnFormula>ROUND(H4-(H4*(-$I$49/100)),0)</calculatedColumnFormula>
    </tableColumn>
    <tableColumn id="10" xr3:uid="{AB09E648-1E44-459B-9256-2D9EBCE47DF5}" name="2025/26_x000a_£k (7.6% reduction)" totalsRowFunction="sum" dataDxfId="7" totalsRowDxfId="6" dataCellStyle="Normal 18 2">
      <calculatedColumnFormula>ROUND(I4-(I4*(-$J$49/100)),0)</calculatedColumnFormula>
    </tableColumn>
    <tableColumn id="12" xr3:uid="{3E764157-9B52-4E7C-A30E-01EEE3905067}" name="Revised 2023/24 _x000a_£k (2.6% increase)" totalsRowFunction="sum" dataDxfId="5" totalsRowDxfId="4" dataCellStyle="Normal 18 2">
      <calculatedColumnFormula>ROUND(H4+(H4*(K$49/100)),0)</calculatedColumnFormula>
    </tableColumn>
    <tableColumn id="13" xr3:uid="{0360356D-6626-4844-8283-221EE00CCA8E}" name="Revised 2024/25 _x000a_£k (3.2% increase)" totalsRowFunction="sum" dataDxfId="3" totalsRowDxfId="2" dataCellStyle="Normal 18 2">
      <calculatedColumnFormula>ROUND(I4+(I4*(L$49/100)),0)</calculatedColumnFormula>
    </tableColumn>
    <tableColumn id="14" xr3:uid="{70D228D1-0D2C-4249-8F40-F38D6385DD0D}" name="Revised 2025/26 _x000a_£k (1.7% increase)" totalsRowFunction="sum" dataDxfId="1" totalsRowDxfId="0" dataCellStyle="Normal 18 2">
      <calculatedColumnFormula>ROUND(J4+(J4*(M$49/100)),0)</calculatedColumnFormula>
    </tableColumn>
  </tableColumns>
  <tableStyleInfo name="TableAllocationsTechGuid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35"/>
  <sheetViews>
    <sheetView zoomScaleNormal="100" workbookViewId="0">
      <selection activeCell="C17" sqref="C17"/>
    </sheetView>
  </sheetViews>
  <sheetFormatPr defaultColWidth="9.140625" defaultRowHeight="12.75"/>
  <cols>
    <col min="1" max="1" width="5.7109375" style="3" customWidth="1"/>
    <col min="2" max="2" width="7.85546875" style="3" customWidth="1"/>
    <col min="3" max="12" width="7.7109375" style="3" customWidth="1"/>
    <col min="13" max="16384" width="9.140625" style="3"/>
  </cols>
  <sheetData>
    <row r="1" spans="2:12">
      <c r="B1" s="18" t="s">
        <v>135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>
      <c r="B2" s="6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>
      <c r="B3" s="53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s="20" customFormat="1" ht="25.5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19" t="s">
        <v>140</v>
      </c>
    </row>
    <row r="6" spans="2:1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>
      <c r="B7" s="12" t="s">
        <v>118</v>
      </c>
      <c r="C7" s="13"/>
      <c r="D7" s="13"/>
      <c r="E7" s="13"/>
      <c r="F7" s="13"/>
      <c r="G7" s="13"/>
      <c r="H7" s="13"/>
      <c r="I7" s="13"/>
      <c r="J7" s="13"/>
      <c r="K7" s="13"/>
      <c r="L7" s="23" t="s">
        <v>2</v>
      </c>
    </row>
    <row r="8" spans="2:12">
      <c r="B8" s="14" t="s">
        <v>142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>
      <c r="B9" s="15"/>
      <c r="C9" s="15" t="s">
        <v>124</v>
      </c>
      <c r="D9" s="15"/>
      <c r="E9" s="15"/>
      <c r="F9" s="15"/>
      <c r="G9" s="15"/>
      <c r="H9" s="15"/>
      <c r="I9" s="15"/>
      <c r="J9" s="15"/>
      <c r="K9" s="15"/>
      <c r="L9" s="15"/>
    </row>
    <row r="10" spans="2:1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2">
      <c r="B11" s="14" t="s">
        <v>143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2:12">
      <c r="B12" s="15"/>
      <c r="C12" s="15" t="s">
        <v>3</v>
      </c>
      <c r="D12" s="15"/>
      <c r="E12" s="15"/>
      <c r="F12" s="15"/>
      <c r="G12" s="15"/>
      <c r="H12" s="15"/>
      <c r="I12" s="15"/>
      <c r="J12" s="15"/>
      <c r="K12" s="15"/>
      <c r="L12" s="15"/>
    </row>
    <row r="13" spans="2:12" s="1" customFormat="1">
      <c r="B13" s="15"/>
      <c r="C13" s="15" t="s">
        <v>134</v>
      </c>
      <c r="D13" s="15"/>
      <c r="E13" s="15"/>
      <c r="F13" s="15"/>
      <c r="G13" s="15"/>
      <c r="H13" s="15"/>
      <c r="I13" s="15"/>
      <c r="J13" s="15"/>
      <c r="K13" s="15"/>
      <c r="L13" s="15"/>
    </row>
    <row r="14" spans="2:12" s="1" customFormat="1">
      <c r="B14" s="15"/>
      <c r="C14" s="15" t="s">
        <v>137</v>
      </c>
      <c r="D14" s="15"/>
      <c r="E14" s="15"/>
      <c r="F14" s="15"/>
      <c r="G14" s="15"/>
      <c r="H14" s="15"/>
      <c r="I14" s="15"/>
      <c r="J14" s="15"/>
      <c r="K14" s="15"/>
      <c r="L14" s="15"/>
    </row>
    <row r="15" spans="2:12" s="1" customFormat="1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2" s="1" customFormat="1">
      <c r="B16" s="14" t="s">
        <v>152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12" s="1" customFormat="1">
      <c r="B17" s="15"/>
      <c r="C17" s="15" t="s">
        <v>153</v>
      </c>
      <c r="D17" s="15"/>
      <c r="E17" s="15"/>
      <c r="F17" s="15"/>
      <c r="G17" s="15"/>
      <c r="H17" s="15"/>
      <c r="I17" s="15"/>
      <c r="J17" s="15"/>
      <c r="K17" s="15"/>
      <c r="L17" s="15"/>
    </row>
    <row r="18" spans="2:12" s="1" customFormat="1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2:12" s="1" customFormat="1">
      <c r="B19" s="15"/>
      <c r="C19" s="14" t="s">
        <v>145</v>
      </c>
      <c r="D19" s="15"/>
      <c r="E19" s="15"/>
      <c r="F19" s="15"/>
      <c r="G19" s="15"/>
      <c r="H19" s="15"/>
      <c r="I19" s="15"/>
      <c r="J19" s="15"/>
      <c r="K19" s="15"/>
      <c r="L19" s="15"/>
    </row>
    <row r="20" spans="2:12" s="1" customFormat="1">
      <c r="B20" s="15"/>
      <c r="C20" s="15" t="s">
        <v>136</v>
      </c>
      <c r="D20" s="15"/>
      <c r="E20" s="15"/>
      <c r="F20" s="15"/>
      <c r="G20" s="15"/>
      <c r="H20" s="15"/>
      <c r="I20" s="15"/>
      <c r="J20" s="15"/>
      <c r="K20" s="15"/>
      <c r="L20" s="15"/>
    </row>
    <row r="21" spans="2:12" s="1" customFormat="1">
      <c r="B21" s="15"/>
      <c r="C21" s="15" t="s">
        <v>138</v>
      </c>
      <c r="D21" s="15"/>
      <c r="E21" s="15"/>
      <c r="F21" s="15"/>
      <c r="G21" s="15"/>
      <c r="H21" s="15"/>
      <c r="I21" s="15"/>
      <c r="J21" s="15"/>
      <c r="K21" s="15"/>
      <c r="L21" s="15"/>
    </row>
    <row r="22" spans="2:12" s="1" customFormat="1">
      <c r="B22" s="15"/>
      <c r="C22" s="15" t="s">
        <v>139</v>
      </c>
      <c r="D22" s="15"/>
      <c r="E22" s="15"/>
      <c r="F22" s="15"/>
      <c r="G22" s="15"/>
      <c r="H22" s="15"/>
      <c r="I22" s="15"/>
      <c r="J22" s="15"/>
      <c r="K22" s="15"/>
      <c r="L22" s="15"/>
    </row>
    <row r="23" spans="2:1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>
      <c r="B24" s="8" t="s">
        <v>4</v>
      </c>
      <c r="C24" s="9"/>
      <c r="D24" s="9"/>
      <c r="E24" s="9"/>
      <c r="F24" s="9"/>
      <c r="G24" s="9"/>
      <c r="H24" s="9"/>
      <c r="I24" s="9"/>
      <c r="J24" s="9"/>
      <c r="K24" s="9"/>
      <c r="L24" s="24" t="s">
        <v>5</v>
      </c>
    </row>
    <row r="25" spans="2:12">
      <c r="B25" s="10" t="s">
        <v>6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2:12">
      <c r="B26" s="11"/>
      <c r="C26" s="11" t="s">
        <v>141</v>
      </c>
      <c r="D26" s="16"/>
      <c r="E26" s="16"/>
      <c r="F26" s="16"/>
      <c r="G26" s="16"/>
      <c r="H26" s="16"/>
      <c r="I26" s="16"/>
      <c r="J26" s="16"/>
      <c r="K26" s="16"/>
      <c r="L26" s="17"/>
    </row>
    <row r="27" spans="2:12"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7"/>
    </row>
    <row r="28" spans="2:1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>
      <c r="B30" s="22" t="s">
        <v>7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>
      <c r="B31" s="5" t="s">
        <v>8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>
      <c r="B33" s="6" t="s">
        <v>9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>
      <c r="B34" s="7" t="s">
        <v>10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hyperlinks>
    <hyperlink ref="B34" r:id="rId1" xr:uid="{00000000-0004-0000-0000-000000000000}"/>
    <hyperlink ref="B31" r:id="rId2" display="See also Technical Guidance Documentation 2015/16 to 2019/20" xr:uid="{00000000-0004-0000-0000-000001000000}"/>
  </hyperlinks>
  <printOptions horizontalCentered="1"/>
  <pageMargins left="0.31496062992125984" right="0.23622047244094491" top="0.55118110236220474" bottom="0.55118110236220474" header="0.31496062992125984" footer="0.31496062992125984"/>
  <pageSetup paperSize="9" scale="11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50DDB-D741-46D7-A442-EBBAC5FBA314}">
  <sheetPr>
    <tabColor rgb="FF005EB8"/>
    <pageSetUpPr fitToPage="1"/>
  </sheetPr>
  <dimension ref="A1:H46"/>
  <sheetViews>
    <sheetView tabSelected="1" workbookViewId="0">
      <selection activeCell="J15" sqref="J15"/>
    </sheetView>
  </sheetViews>
  <sheetFormatPr defaultRowHeight="12.75"/>
  <cols>
    <col min="1" max="1" width="5.5703125" style="29" customWidth="1"/>
    <col min="2" max="2" width="6.42578125" style="29" customWidth="1"/>
    <col min="3" max="3" width="23" style="29" bestFit="1" customWidth="1"/>
    <col min="4" max="4" width="8.28515625" style="25" customWidth="1"/>
    <col min="5" max="5" width="55.5703125" style="25" bestFit="1" customWidth="1"/>
    <col min="6" max="7" width="12.140625" style="29" customWidth="1"/>
    <col min="8" max="8" width="11.42578125" style="29" customWidth="1"/>
    <col min="9" max="16384" width="9.140625" style="29"/>
  </cols>
  <sheetData>
    <row r="1" spans="1:8" s="41" customFormat="1" ht="25.5">
      <c r="A1" s="44" t="s">
        <v>144</v>
      </c>
      <c r="D1" s="42"/>
      <c r="E1" s="42"/>
      <c r="H1" s="86" t="s">
        <v>154</v>
      </c>
    </row>
    <row r="2" spans="1:8">
      <c r="A2" s="55"/>
      <c r="B2" s="55"/>
      <c r="C2" s="55"/>
      <c r="D2" s="27"/>
      <c r="E2" s="27"/>
      <c r="F2" s="55"/>
      <c r="G2" s="55"/>
      <c r="H2" s="55"/>
    </row>
    <row r="3" spans="1:8">
      <c r="A3" s="32" t="s">
        <v>11</v>
      </c>
      <c r="B3" s="32" t="s">
        <v>12</v>
      </c>
      <c r="C3" s="32" t="s">
        <v>13</v>
      </c>
      <c r="D3" s="33" t="s">
        <v>14</v>
      </c>
      <c r="E3" s="33" t="s">
        <v>15</v>
      </c>
      <c r="F3" s="45" t="s">
        <v>16</v>
      </c>
      <c r="G3" s="45" t="s">
        <v>17</v>
      </c>
      <c r="H3" s="45" t="s">
        <v>18</v>
      </c>
    </row>
    <row r="4" spans="1:8">
      <c r="A4" s="36">
        <v>1</v>
      </c>
      <c r="B4" s="55" t="s">
        <v>19</v>
      </c>
      <c r="C4" s="55" t="s">
        <v>20</v>
      </c>
      <c r="D4" s="26" t="s">
        <v>21</v>
      </c>
      <c r="E4" s="26" t="s">
        <v>22</v>
      </c>
      <c r="F4" s="56">
        <v>33523</v>
      </c>
      <c r="G4" s="57">
        <v>27476</v>
      </c>
      <c r="H4" s="57">
        <v>25043</v>
      </c>
    </row>
    <row r="5" spans="1:8">
      <c r="A5" s="36">
        <v>2</v>
      </c>
      <c r="B5" s="37" t="s">
        <v>19</v>
      </c>
      <c r="C5" s="37" t="s">
        <v>20</v>
      </c>
      <c r="D5" s="26" t="s">
        <v>23</v>
      </c>
      <c r="E5" s="26" t="s">
        <v>24</v>
      </c>
      <c r="F5" s="56">
        <v>58880</v>
      </c>
      <c r="G5" s="57">
        <v>48259</v>
      </c>
      <c r="H5" s="57">
        <v>43986</v>
      </c>
    </row>
    <row r="6" spans="1:8">
      <c r="A6" s="36">
        <v>3</v>
      </c>
      <c r="B6" s="37" t="s">
        <v>19</v>
      </c>
      <c r="C6" s="37" t="s">
        <v>20</v>
      </c>
      <c r="D6" s="26" t="s">
        <v>25</v>
      </c>
      <c r="E6" s="26" t="s">
        <v>26</v>
      </c>
      <c r="F6" s="56">
        <v>27873</v>
      </c>
      <c r="G6" s="57">
        <v>22845</v>
      </c>
      <c r="H6" s="57">
        <v>20822</v>
      </c>
    </row>
    <row r="7" spans="1:8">
      <c r="A7" s="38">
        <v>4</v>
      </c>
      <c r="B7" s="39" t="s">
        <v>19</v>
      </c>
      <c r="C7" s="39" t="s">
        <v>20</v>
      </c>
      <c r="D7" s="34" t="s">
        <v>27</v>
      </c>
      <c r="E7" s="34" t="s">
        <v>28</v>
      </c>
      <c r="F7" s="58">
        <v>47487</v>
      </c>
      <c r="G7" s="59">
        <v>38921</v>
      </c>
      <c r="H7" s="59">
        <v>35474</v>
      </c>
    </row>
    <row r="8" spans="1:8">
      <c r="A8" s="36">
        <v>5</v>
      </c>
      <c r="B8" s="55" t="s">
        <v>29</v>
      </c>
      <c r="C8" s="55" t="s">
        <v>30</v>
      </c>
      <c r="D8" s="26" t="s">
        <v>31</v>
      </c>
      <c r="E8" s="26" t="s">
        <v>32</v>
      </c>
      <c r="F8" s="56">
        <v>49374</v>
      </c>
      <c r="G8" s="57">
        <v>40468</v>
      </c>
      <c r="H8" s="57">
        <v>36885</v>
      </c>
    </row>
    <row r="9" spans="1:8">
      <c r="A9" s="36">
        <v>6</v>
      </c>
      <c r="B9" s="37" t="s">
        <v>29</v>
      </c>
      <c r="C9" s="37" t="s">
        <v>30</v>
      </c>
      <c r="D9" s="26" t="s">
        <v>33</v>
      </c>
      <c r="E9" s="26" t="s">
        <v>34</v>
      </c>
      <c r="F9" s="56">
        <v>56001</v>
      </c>
      <c r="G9" s="57">
        <v>45899</v>
      </c>
      <c r="H9" s="57">
        <v>41835</v>
      </c>
    </row>
    <row r="10" spans="1:8">
      <c r="A10" s="38">
        <v>7</v>
      </c>
      <c r="B10" s="39" t="s">
        <v>29</v>
      </c>
      <c r="C10" s="39" t="s">
        <v>30</v>
      </c>
      <c r="D10" s="34" t="s">
        <v>35</v>
      </c>
      <c r="E10" s="34" t="s">
        <v>36</v>
      </c>
      <c r="F10" s="58">
        <v>33053</v>
      </c>
      <c r="G10" s="59">
        <v>27091</v>
      </c>
      <c r="H10" s="59">
        <v>24692</v>
      </c>
    </row>
    <row r="11" spans="1:8">
      <c r="A11" s="36">
        <v>8</v>
      </c>
      <c r="B11" s="55" t="s">
        <v>37</v>
      </c>
      <c r="C11" s="55" t="s">
        <v>38</v>
      </c>
      <c r="D11" s="26" t="s">
        <v>39</v>
      </c>
      <c r="E11" s="26" t="s">
        <v>40</v>
      </c>
      <c r="F11" s="56">
        <v>27581</v>
      </c>
      <c r="G11" s="57">
        <v>22606</v>
      </c>
      <c r="H11" s="57">
        <v>20604</v>
      </c>
    </row>
    <row r="12" spans="1:8">
      <c r="A12" s="36">
        <v>9</v>
      </c>
      <c r="B12" s="37" t="s">
        <v>37</v>
      </c>
      <c r="C12" s="37" t="s">
        <v>38</v>
      </c>
      <c r="D12" s="26" t="s">
        <v>41</v>
      </c>
      <c r="E12" s="26" t="s">
        <v>42</v>
      </c>
      <c r="F12" s="56">
        <v>23262</v>
      </c>
      <c r="G12" s="57">
        <v>19066</v>
      </c>
      <c r="H12" s="57">
        <v>17378</v>
      </c>
    </row>
    <row r="13" spans="1:8">
      <c r="A13" s="36">
        <v>10</v>
      </c>
      <c r="B13" s="37" t="s">
        <v>37</v>
      </c>
      <c r="C13" s="37" t="s">
        <v>38</v>
      </c>
      <c r="D13" s="26" t="s">
        <v>43</v>
      </c>
      <c r="E13" s="26" t="s">
        <v>44</v>
      </c>
      <c r="F13" s="56">
        <v>18330</v>
      </c>
      <c r="G13" s="57">
        <v>15024</v>
      </c>
      <c r="H13" s="57">
        <v>13693</v>
      </c>
    </row>
    <row r="14" spans="1:8">
      <c r="A14" s="36">
        <v>11</v>
      </c>
      <c r="B14" s="37" t="s">
        <v>37</v>
      </c>
      <c r="C14" s="37" t="s">
        <v>38</v>
      </c>
      <c r="D14" s="26" t="s">
        <v>45</v>
      </c>
      <c r="E14" s="26" t="s">
        <v>46</v>
      </c>
      <c r="F14" s="56">
        <v>21076</v>
      </c>
      <c r="G14" s="57">
        <v>17274</v>
      </c>
      <c r="H14" s="57">
        <v>15744</v>
      </c>
    </row>
    <row r="15" spans="1:8">
      <c r="A15" s="36">
        <v>12</v>
      </c>
      <c r="B15" s="37" t="s">
        <v>37</v>
      </c>
      <c r="C15" s="37" t="s">
        <v>38</v>
      </c>
      <c r="D15" s="26" t="s">
        <v>47</v>
      </c>
      <c r="E15" s="26" t="s">
        <v>48</v>
      </c>
      <c r="F15" s="56">
        <v>15041</v>
      </c>
      <c r="G15" s="57">
        <v>12328</v>
      </c>
      <c r="H15" s="57">
        <v>11236</v>
      </c>
    </row>
    <row r="16" spans="1:8">
      <c r="A16" s="36">
        <v>13</v>
      </c>
      <c r="B16" s="37" t="s">
        <v>37</v>
      </c>
      <c r="C16" s="37" t="s">
        <v>38</v>
      </c>
      <c r="D16" s="26" t="s">
        <v>49</v>
      </c>
      <c r="E16" s="26" t="s">
        <v>50</v>
      </c>
      <c r="F16" s="56">
        <v>20908</v>
      </c>
      <c r="G16" s="57">
        <v>17136</v>
      </c>
      <c r="H16" s="57">
        <v>15620</v>
      </c>
    </row>
    <row r="17" spans="1:8">
      <c r="A17" s="36">
        <v>14</v>
      </c>
      <c r="B17" s="37" t="s">
        <v>37</v>
      </c>
      <c r="C17" s="37" t="s">
        <v>38</v>
      </c>
      <c r="D17" s="26" t="s">
        <v>51</v>
      </c>
      <c r="E17" s="26" t="s">
        <v>52</v>
      </c>
      <c r="F17" s="56">
        <v>14920</v>
      </c>
      <c r="G17" s="57">
        <v>12229</v>
      </c>
      <c r="H17" s="57">
        <v>11145</v>
      </c>
    </row>
    <row r="18" spans="1:8">
      <c r="A18" s="36">
        <v>15</v>
      </c>
      <c r="B18" s="37" t="s">
        <v>37</v>
      </c>
      <c r="C18" s="37" t="s">
        <v>38</v>
      </c>
      <c r="D18" s="26" t="s">
        <v>53</v>
      </c>
      <c r="E18" s="26" t="s">
        <v>54</v>
      </c>
      <c r="F18" s="56">
        <v>14190</v>
      </c>
      <c r="G18" s="57">
        <v>11630</v>
      </c>
      <c r="H18" s="57">
        <v>10601</v>
      </c>
    </row>
    <row r="19" spans="1:8">
      <c r="A19" s="36">
        <v>16</v>
      </c>
      <c r="B19" s="37" t="s">
        <v>37</v>
      </c>
      <c r="C19" s="37" t="s">
        <v>38</v>
      </c>
      <c r="D19" s="26" t="s">
        <v>55</v>
      </c>
      <c r="E19" s="26" t="s">
        <v>56</v>
      </c>
      <c r="F19" s="56">
        <v>22710</v>
      </c>
      <c r="G19" s="57">
        <v>18614</v>
      </c>
      <c r="H19" s="57">
        <v>16966</v>
      </c>
    </row>
    <row r="20" spans="1:8">
      <c r="A20" s="36">
        <v>17</v>
      </c>
      <c r="B20" s="37" t="s">
        <v>37</v>
      </c>
      <c r="C20" s="37" t="s">
        <v>38</v>
      </c>
      <c r="D20" s="26" t="s">
        <v>57</v>
      </c>
      <c r="E20" s="26" t="s">
        <v>58</v>
      </c>
      <c r="F20" s="56">
        <v>9485</v>
      </c>
      <c r="G20" s="57">
        <v>7775</v>
      </c>
      <c r="H20" s="57">
        <v>7086</v>
      </c>
    </row>
    <row r="21" spans="1:8">
      <c r="A21" s="38">
        <v>18</v>
      </c>
      <c r="B21" s="39" t="s">
        <v>37</v>
      </c>
      <c r="C21" s="39" t="s">
        <v>38</v>
      </c>
      <c r="D21" s="34" t="s">
        <v>59</v>
      </c>
      <c r="E21" s="34" t="s">
        <v>60</v>
      </c>
      <c r="F21" s="58">
        <v>22148</v>
      </c>
      <c r="G21" s="59">
        <v>18153</v>
      </c>
      <c r="H21" s="59">
        <v>16546</v>
      </c>
    </row>
    <row r="22" spans="1:8">
      <c r="A22" s="36">
        <v>19</v>
      </c>
      <c r="B22" s="55" t="s">
        <v>61</v>
      </c>
      <c r="C22" s="55" t="s">
        <v>62</v>
      </c>
      <c r="D22" s="26" t="s">
        <v>63</v>
      </c>
      <c r="E22" s="26" t="s">
        <v>64</v>
      </c>
      <c r="F22" s="56">
        <v>18948</v>
      </c>
      <c r="G22" s="57">
        <v>15530</v>
      </c>
      <c r="H22" s="57">
        <v>14155</v>
      </c>
    </row>
    <row r="23" spans="1:8">
      <c r="A23" s="36">
        <v>20</v>
      </c>
      <c r="B23" s="37" t="s">
        <v>61</v>
      </c>
      <c r="C23" s="37" t="s">
        <v>62</v>
      </c>
      <c r="D23" s="26" t="s">
        <v>65</v>
      </c>
      <c r="E23" s="26" t="s">
        <v>66</v>
      </c>
      <c r="F23" s="56">
        <v>17201</v>
      </c>
      <c r="G23" s="57">
        <v>14098</v>
      </c>
      <c r="H23" s="57">
        <v>12850</v>
      </c>
    </row>
    <row r="24" spans="1:8">
      <c r="A24" s="36">
        <v>21</v>
      </c>
      <c r="B24" s="37" t="s">
        <v>61</v>
      </c>
      <c r="C24" s="37" t="s">
        <v>62</v>
      </c>
      <c r="D24" s="26" t="s">
        <v>67</v>
      </c>
      <c r="E24" s="26" t="s">
        <v>68</v>
      </c>
      <c r="F24" s="56">
        <v>29740</v>
      </c>
      <c r="G24" s="57">
        <v>24376</v>
      </c>
      <c r="H24" s="57">
        <v>22218</v>
      </c>
    </row>
    <row r="25" spans="1:8">
      <c r="A25" s="36">
        <v>22</v>
      </c>
      <c r="B25" s="37" t="s">
        <v>61</v>
      </c>
      <c r="C25" s="37" t="s">
        <v>62</v>
      </c>
      <c r="D25" s="26" t="s">
        <v>69</v>
      </c>
      <c r="E25" s="26" t="s">
        <v>70</v>
      </c>
      <c r="F25" s="56">
        <v>23381</v>
      </c>
      <c r="G25" s="57">
        <v>19163</v>
      </c>
      <c r="H25" s="57">
        <v>17467</v>
      </c>
    </row>
    <row r="26" spans="1:8">
      <c r="A26" s="36">
        <v>23</v>
      </c>
      <c r="B26" s="37" t="s">
        <v>61</v>
      </c>
      <c r="C26" s="37" t="s">
        <v>62</v>
      </c>
      <c r="D26" s="26" t="s">
        <v>71</v>
      </c>
      <c r="E26" s="26" t="s">
        <v>72</v>
      </c>
      <c r="F26" s="56">
        <v>20085</v>
      </c>
      <c r="G26" s="57">
        <v>16462</v>
      </c>
      <c r="H26" s="57">
        <v>15004</v>
      </c>
    </row>
    <row r="27" spans="1:8">
      <c r="A27" s="38">
        <v>24</v>
      </c>
      <c r="B27" s="39" t="s">
        <v>61</v>
      </c>
      <c r="C27" s="39" t="s">
        <v>62</v>
      </c>
      <c r="D27" s="34" t="s">
        <v>73</v>
      </c>
      <c r="E27" s="34" t="s">
        <v>74</v>
      </c>
      <c r="F27" s="58">
        <v>19333</v>
      </c>
      <c r="G27" s="59">
        <v>15846</v>
      </c>
      <c r="H27" s="59">
        <v>14443</v>
      </c>
    </row>
    <row r="28" spans="1:8">
      <c r="A28" s="36">
        <v>25</v>
      </c>
      <c r="B28" s="55" t="s">
        <v>75</v>
      </c>
      <c r="C28" s="55" t="s">
        <v>76</v>
      </c>
      <c r="D28" s="26" t="s">
        <v>77</v>
      </c>
      <c r="E28" s="26" t="s">
        <v>78</v>
      </c>
      <c r="F28" s="56">
        <v>30112</v>
      </c>
      <c r="G28" s="57">
        <v>24680</v>
      </c>
      <c r="H28" s="57">
        <v>22494</v>
      </c>
    </row>
    <row r="29" spans="1:8">
      <c r="A29" s="36">
        <v>26</v>
      </c>
      <c r="B29" s="37" t="s">
        <v>75</v>
      </c>
      <c r="C29" s="37" t="s">
        <v>76</v>
      </c>
      <c r="D29" s="26" t="s">
        <v>79</v>
      </c>
      <c r="E29" s="26" t="s">
        <v>80</v>
      </c>
      <c r="F29" s="56">
        <v>39740</v>
      </c>
      <c r="G29" s="57">
        <v>32572</v>
      </c>
      <c r="H29" s="57">
        <v>29689</v>
      </c>
    </row>
    <row r="30" spans="1:8">
      <c r="A30" s="36">
        <v>27</v>
      </c>
      <c r="B30" s="37" t="s">
        <v>75</v>
      </c>
      <c r="C30" s="37" t="s">
        <v>76</v>
      </c>
      <c r="D30" s="26" t="s">
        <v>81</v>
      </c>
      <c r="E30" s="26" t="s">
        <v>82</v>
      </c>
      <c r="F30" s="56">
        <v>42628</v>
      </c>
      <c r="G30" s="57">
        <v>34939</v>
      </c>
      <c r="H30" s="57">
        <v>31846</v>
      </c>
    </row>
    <row r="31" spans="1:8">
      <c r="A31" s="36">
        <v>28</v>
      </c>
      <c r="B31" s="37" t="s">
        <v>75</v>
      </c>
      <c r="C31" s="37" t="s">
        <v>76</v>
      </c>
      <c r="D31" s="26" t="s">
        <v>83</v>
      </c>
      <c r="E31" s="26" t="s">
        <v>84</v>
      </c>
      <c r="F31" s="56">
        <v>36199</v>
      </c>
      <c r="G31" s="57">
        <v>29669</v>
      </c>
      <c r="H31" s="57">
        <v>27043</v>
      </c>
    </row>
    <row r="32" spans="1:8">
      <c r="A32" s="38">
        <v>29</v>
      </c>
      <c r="B32" s="39" t="s">
        <v>75</v>
      </c>
      <c r="C32" s="39" t="s">
        <v>76</v>
      </c>
      <c r="D32" s="34" t="s">
        <v>85</v>
      </c>
      <c r="E32" s="34" t="s">
        <v>86</v>
      </c>
      <c r="F32" s="58">
        <v>30289</v>
      </c>
      <c r="G32" s="59">
        <v>24825</v>
      </c>
      <c r="H32" s="59">
        <v>22628</v>
      </c>
    </row>
    <row r="33" spans="1:8">
      <c r="A33" s="36">
        <v>30</v>
      </c>
      <c r="B33" s="55" t="s">
        <v>87</v>
      </c>
      <c r="C33" s="55" t="s">
        <v>88</v>
      </c>
      <c r="D33" s="26" t="s">
        <v>89</v>
      </c>
      <c r="E33" s="26" t="s">
        <v>90</v>
      </c>
      <c r="F33" s="56">
        <v>33776</v>
      </c>
      <c r="G33" s="57">
        <v>27684</v>
      </c>
      <c r="H33" s="57">
        <v>25233</v>
      </c>
    </row>
    <row r="34" spans="1:8">
      <c r="A34" s="36">
        <v>31</v>
      </c>
      <c r="B34" s="37" t="s">
        <v>87</v>
      </c>
      <c r="C34" s="37" t="s">
        <v>88</v>
      </c>
      <c r="D34" s="26" t="s">
        <v>91</v>
      </c>
      <c r="E34" s="26" t="s">
        <v>92</v>
      </c>
      <c r="F34" s="56">
        <v>14697</v>
      </c>
      <c r="G34" s="57">
        <v>12046</v>
      </c>
      <c r="H34" s="57">
        <v>10980</v>
      </c>
    </row>
    <row r="35" spans="1:8">
      <c r="A35" s="36">
        <v>32</v>
      </c>
      <c r="B35" s="37" t="s">
        <v>87</v>
      </c>
      <c r="C35" s="37" t="s">
        <v>88</v>
      </c>
      <c r="D35" s="26" t="s">
        <v>93</v>
      </c>
      <c r="E35" s="26" t="s">
        <v>94</v>
      </c>
      <c r="F35" s="56">
        <v>35838</v>
      </c>
      <c r="G35" s="57">
        <v>29373</v>
      </c>
      <c r="H35" s="57">
        <v>26772</v>
      </c>
    </row>
    <row r="36" spans="1:8">
      <c r="A36" s="36">
        <v>33</v>
      </c>
      <c r="B36" s="37" t="s">
        <v>87</v>
      </c>
      <c r="C36" s="37" t="s">
        <v>88</v>
      </c>
      <c r="D36" s="26" t="s">
        <v>95</v>
      </c>
      <c r="E36" s="26" t="s">
        <v>96</v>
      </c>
      <c r="F36" s="56">
        <v>36476</v>
      </c>
      <c r="G36" s="57">
        <v>29896</v>
      </c>
      <c r="H36" s="57">
        <v>27249</v>
      </c>
    </row>
    <row r="37" spans="1:8">
      <c r="A37" s="36">
        <v>34</v>
      </c>
      <c r="B37" s="37" t="s">
        <v>87</v>
      </c>
      <c r="C37" s="37" t="s">
        <v>88</v>
      </c>
      <c r="D37" s="26" t="s">
        <v>97</v>
      </c>
      <c r="E37" s="26" t="s">
        <v>98</v>
      </c>
      <c r="F37" s="56">
        <v>20843</v>
      </c>
      <c r="G37" s="57">
        <v>17083</v>
      </c>
      <c r="H37" s="57">
        <v>15571</v>
      </c>
    </row>
    <row r="38" spans="1:8">
      <c r="A38" s="38">
        <v>35</v>
      </c>
      <c r="B38" s="39" t="s">
        <v>87</v>
      </c>
      <c r="C38" s="39" t="s">
        <v>88</v>
      </c>
      <c r="D38" s="34" t="s">
        <v>99</v>
      </c>
      <c r="E38" s="34" t="s">
        <v>100</v>
      </c>
      <c r="F38" s="58">
        <v>33751</v>
      </c>
      <c r="G38" s="59">
        <v>27663</v>
      </c>
      <c r="H38" s="59">
        <v>25213</v>
      </c>
    </row>
    <row r="39" spans="1:8">
      <c r="A39" s="36">
        <v>36</v>
      </c>
      <c r="B39" s="55" t="s">
        <v>101</v>
      </c>
      <c r="C39" s="55" t="s">
        <v>102</v>
      </c>
      <c r="D39" s="26" t="s">
        <v>103</v>
      </c>
      <c r="E39" s="26" t="s">
        <v>104</v>
      </c>
      <c r="F39" s="56">
        <v>18146</v>
      </c>
      <c r="G39" s="57">
        <v>14873</v>
      </c>
      <c r="H39" s="57">
        <v>13556</v>
      </c>
    </row>
    <row r="40" spans="1:8">
      <c r="A40" s="36">
        <v>37</v>
      </c>
      <c r="B40" s="37" t="s">
        <v>101</v>
      </c>
      <c r="C40" s="37" t="s">
        <v>102</v>
      </c>
      <c r="D40" s="26" t="s">
        <v>105</v>
      </c>
      <c r="E40" s="26" t="s">
        <v>106</v>
      </c>
      <c r="F40" s="56">
        <v>18900</v>
      </c>
      <c r="G40" s="57">
        <v>15491</v>
      </c>
      <c r="H40" s="57">
        <v>14120</v>
      </c>
    </row>
    <row r="41" spans="1:8">
      <c r="A41" s="36">
        <v>38</v>
      </c>
      <c r="B41" s="37" t="s">
        <v>101</v>
      </c>
      <c r="C41" s="37" t="s">
        <v>102</v>
      </c>
      <c r="D41" s="26" t="s">
        <v>107</v>
      </c>
      <c r="E41" s="26" t="s">
        <v>108</v>
      </c>
      <c r="F41" s="56">
        <v>11186</v>
      </c>
      <c r="G41" s="57">
        <v>9168</v>
      </c>
      <c r="H41" s="57">
        <v>8356</v>
      </c>
    </row>
    <row r="42" spans="1:8">
      <c r="A42" s="36">
        <v>39</v>
      </c>
      <c r="B42" s="37" t="s">
        <v>101</v>
      </c>
      <c r="C42" s="37" t="s">
        <v>102</v>
      </c>
      <c r="D42" s="26" t="s">
        <v>109</v>
      </c>
      <c r="E42" s="26" t="s">
        <v>110</v>
      </c>
      <c r="F42" s="56">
        <v>23158</v>
      </c>
      <c r="G42" s="57">
        <v>18981</v>
      </c>
      <c r="H42" s="57">
        <v>17301</v>
      </c>
    </row>
    <row r="43" spans="1:8">
      <c r="A43" s="36">
        <v>40</v>
      </c>
      <c r="B43" s="37" t="s">
        <v>101</v>
      </c>
      <c r="C43" s="37" t="s">
        <v>102</v>
      </c>
      <c r="D43" s="26" t="s">
        <v>111</v>
      </c>
      <c r="E43" s="26" t="s">
        <v>112</v>
      </c>
      <c r="F43" s="56">
        <v>15307</v>
      </c>
      <c r="G43" s="57">
        <v>12546</v>
      </c>
      <c r="H43" s="57">
        <v>11435</v>
      </c>
    </row>
    <row r="44" spans="1:8">
      <c r="A44" s="36">
        <v>41</v>
      </c>
      <c r="B44" s="37" t="s">
        <v>101</v>
      </c>
      <c r="C44" s="37" t="s">
        <v>102</v>
      </c>
      <c r="D44" s="26" t="s">
        <v>113</v>
      </c>
      <c r="E44" s="26" t="s">
        <v>114</v>
      </c>
      <c r="F44" s="56">
        <v>12381</v>
      </c>
      <c r="G44" s="57">
        <v>10148</v>
      </c>
      <c r="H44" s="57">
        <v>9250</v>
      </c>
    </row>
    <row r="45" spans="1:8">
      <c r="A45" s="36">
        <v>42</v>
      </c>
      <c r="B45" s="37" t="s">
        <v>101</v>
      </c>
      <c r="C45" s="37" t="s">
        <v>102</v>
      </c>
      <c r="D45" s="26" t="s">
        <v>115</v>
      </c>
      <c r="E45" s="26" t="s">
        <v>116</v>
      </c>
      <c r="F45" s="56">
        <v>10803</v>
      </c>
      <c r="G45" s="57">
        <v>8854</v>
      </c>
      <c r="H45" s="57">
        <v>8070</v>
      </c>
    </row>
    <row r="46" spans="1:8">
      <c r="A46" s="49" t="s">
        <v>117</v>
      </c>
      <c r="B46" s="50"/>
      <c r="C46" s="50"/>
      <c r="D46" s="31"/>
      <c r="E46" s="31"/>
      <c r="F46" s="51">
        <f>SUBTOTAL(109,ICB_running_cost_allowance[2023/24 £k])</f>
        <v>1108760</v>
      </c>
      <c r="G46" s="51">
        <f>SUBTOTAL(109,ICB_running_cost_allowance[2024/25 £k])</f>
        <v>908760</v>
      </c>
      <c r="H46" s="54">
        <f>SUBTOTAL(109,ICB_running_cost_allowance[2025/26 £k])</f>
        <v>828299</v>
      </c>
    </row>
  </sheetData>
  <pageMargins left="0.39370078740157483" right="0.39370078740157483" top="0.39370078740157483" bottom="0.39370078740157483" header="0.31496062992125984" footer="0.31496062992125984"/>
  <pageSetup paperSize="9" scale="9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1A5D-18C1-4413-B6B2-831E538F10D6}">
  <sheetPr>
    <tabColor rgb="FF009639"/>
    <pageSetUpPr fitToPage="1"/>
  </sheetPr>
  <dimension ref="A1:M55"/>
  <sheetViews>
    <sheetView workbookViewId="0">
      <selection activeCell="P12" sqref="P12"/>
    </sheetView>
  </sheetViews>
  <sheetFormatPr defaultRowHeight="12.75"/>
  <cols>
    <col min="1" max="1" width="5.7109375" style="29" customWidth="1"/>
    <col min="2" max="2" width="6.42578125" style="29" customWidth="1"/>
    <col min="3" max="3" width="23" style="29" bestFit="1" customWidth="1"/>
    <col min="4" max="4" width="7" style="25" customWidth="1"/>
    <col min="5" max="5" width="54.28515625" style="25" customWidth="1"/>
    <col min="6" max="6" width="11" style="25" customWidth="1"/>
    <col min="7" max="13" width="11" style="29" customWidth="1"/>
    <col min="14" max="14" width="10.5703125" style="29" bestFit="1" customWidth="1"/>
    <col min="15" max="16384" width="9.140625" style="29"/>
  </cols>
  <sheetData>
    <row r="1" spans="1:13" s="41" customFormat="1" ht="26.25">
      <c r="A1" s="48" t="s">
        <v>118</v>
      </c>
      <c r="D1" s="42"/>
      <c r="E1" s="42"/>
      <c r="F1" s="42"/>
      <c r="G1" s="43" t="s">
        <v>119</v>
      </c>
      <c r="I1" s="87" t="s">
        <v>133</v>
      </c>
      <c r="J1" s="88"/>
      <c r="K1" s="88"/>
      <c r="L1" s="88"/>
      <c r="M1" s="79" t="s">
        <v>151</v>
      </c>
    </row>
    <row r="2" spans="1:13">
      <c r="A2" s="55"/>
      <c r="B2" s="55"/>
      <c r="C2" s="55"/>
      <c r="D2" s="27"/>
      <c r="E2" s="27"/>
      <c r="F2" s="28"/>
      <c r="G2" s="55"/>
      <c r="H2" s="55"/>
      <c r="I2" s="55"/>
      <c r="J2" s="55"/>
    </row>
    <row r="3" spans="1:13" ht="51">
      <c r="A3" s="46" t="s">
        <v>11</v>
      </c>
      <c r="B3" s="46" t="s">
        <v>12</v>
      </c>
      <c r="C3" s="46" t="s">
        <v>13</v>
      </c>
      <c r="D3" s="13" t="s">
        <v>14</v>
      </c>
      <c r="E3" s="13" t="s">
        <v>15</v>
      </c>
      <c r="F3" s="47" t="s">
        <v>120</v>
      </c>
      <c r="G3" s="47" t="s">
        <v>121</v>
      </c>
      <c r="H3" s="64" t="s">
        <v>122</v>
      </c>
      <c r="I3" s="64" t="s">
        <v>146</v>
      </c>
      <c r="J3" s="64" t="s">
        <v>147</v>
      </c>
      <c r="K3" s="63" t="s">
        <v>148</v>
      </c>
      <c r="L3" s="63" t="s">
        <v>149</v>
      </c>
      <c r="M3" s="63" t="s">
        <v>150</v>
      </c>
    </row>
    <row r="4" spans="1:13">
      <c r="A4" s="36">
        <v>1</v>
      </c>
      <c r="B4" s="55" t="s">
        <v>19</v>
      </c>
      <c r="C4" s="55" t="s">
        <v>20</v>
      </c>
      <c r="D4" s="26" t="s">
        <v>21</v>
      </c>
      <c r="E4" s="26" t="s">
        <v>22</v>
      </c>
      <c r="F4" s="30">
        <v>32684</v>
      </c>
      <c r="G4" s="60"/>
      <c r="H4" s="80">
        <f t="shared" ref="H4:H45" si="0">F4+G4</f>
        <v>32684</v>
      </c>
      <c r="I4" s="80">
        <f t="shared" ref="I4:I45" si="1">ROUND(H4-(H4*(-$I$49/100)),0)</f>
        <v>26637</v>
      </c>
      <c r="J4" s="80">
        <f t="shared" ref="J4:J45" si="2">ROUND(I4-(I4*(-$J$49/100)),0)</f>
        <v>24611</v>
      </c>
      <c r="K4" s="56">
        <f t="shared" ref="K4:K45" si="3">ROUND(H4+(H4*(K$49/100)),0)</f>
        <v>33523</v>
      </c>
      <c r="L4" s="56">
        <f t="shared" ref="L4:L45" si="4">ROUND(I4+(I4*(L$49/100)),0)</f>
        <v>27476</v>
      </c>
      <c r="M4" s="56">
        <f t="shared" ref="M4:M45" si="5">ROUND(J4+(J4*(M$49/100)),0)</f>
        <v>25043</v>
      </c>
    </row>
    <row r="5" spans="1:13">
      <c r="A5" s="36">
        <v>2</v>
      </c>
      <c r="B5" s="37" t="s">
        <v>19</v>
      </c>
      <c r="C5" s="37" t="s">
        <v>20</v>
      </c>
      <c r="D5" s="26" t="s">
        <v>23</v>
      </c>
      <c r="E5" s="26" t="s">
        <v>24</v>
      </c>
      <c r="F5" s="30">
        <v>57406</v>
      </c>
      <c r="G5" s="60"/>
      <c r="H5" s="80">
        <f t="shared" si="0"/>
        <v>57406</v>
      </c>
      <c r="I5" s="80">
        <f t="shared" si="1"/>
        <v>46785</v>
      </c>
      <c r="J5" s="80">
        <f t="shared" si="2"/>
        <v>43227</v>
      </c>
      <c r="K5" s="56">
        <f t="shared" si="3"/>
        <v>58880</v>
      </c>
      <c r="L5" s="56">
        <f t="shared" si="4"/>
        <v>48259</v>
      </c>
      <c r="M5" s="56">
        <f t="shared" si="5"/>
        <v>43986</v>
      </c>
    </row>
    <row r="6" spans="1:13">
      <c r="A6" s="36">
        <v>3</v>
      </c>
      <c r="B6" s="37" t="s">
        <v>19</v>
      </c>
      <c r="C6" s="37" t="s">
        <v>20</v>
      </c>
      <c r="D6" s="26" t="s">
        <v>25</v>
      </c>
      <c r="E6" s="26" t="s">
        <v>26</v>
      </c>
      <c r="F6" s="30">
        <v>27175</v>
      </c>
      <c r="G6" s="60"/>
      <c r="H6" s="80">
        <f t="shared" si="0"/>
        <v>27175</v>
      </c>
      <c r="I6" s="80">
        <f t="shared" si="1"/>
        <v>22147</v>
      </c>
      <c r="J6" s="80">
        <f t="shared" si="2"/>
        <v>20463</v>
      </c>
      <c r="K6" s="56">
        <f t="shared" si="3"/>
        <v>27873</v>
      </c>
      <c r="L6" s="56">
        <f t="shared" si="4"/>
        <v>22845</v>
      </c>
      <c r="M6" s="56">
        <f t="shared" si="5"/>
        <v>20822</v>
      </c>
    </row>
    <row r="7" spans="1:13">
      <c r="A7" s="38">
        <v>4</v>
      </c>
      <c r="B7" s="39" t="s">
        <v>19</v>
      </c>
      <c r="C7" s="39" t="s">
        <v>20</v>
      </c>
      <c r="D7" s="34" t="s">
        <v>27</v>
      </c>
      <c r="E7" s="34" t="s">
        <v>28</v>
      </c>
      <c r="F7" s="35">
        <v>46298</v>
      </c>
      <c r="G7" s="61"/>
      <c r="H7" s="81">
        <f t="shared" si="0"/>
        <v>46298</v>
      </c>
      <c r="I7" s="81">
        <f t="shared" si="1"/>
        <v>37732</v>
      </c>
      <c r="J7" s="81">
        <f t="shared" si="2"/>
        <v>34862</v>
      </c>
      <c r="K7" s="58">
        <f t="shared" si="3"/>
        <v>47487</v>
      </c>
      <c r="L7" s="58">
        <f t="shared" si="4"/>
        <v>38921</v>
      </c>
      <c r="M7" s="58">
        <f t="shared" si="5"/>
        <v>35474</v>
      </c>
    </row>
    <row r="8" spans="1:13">
      <c r="A8" s="36">
        <v>5</v>
      </c>
      <c r="B8" s="55" t="s">
        <v>29</v>
      </c>
      <c r="C8" s="55" t="s">
        <v>30</v>
      </c>
      <c r="D8" s="26" t="s">
        <v>31</v>
      </c>
      <c r="E8" s="26" t="s">
        <v>32</v>
      </c>
      <c r="F8" s="30">
        <v>48138</v>
      </c>
      <c r="G8" s="60"/>
      <c r="H8" s="80">
        <f t="shared" si="0"/>
        <v>48138</v>
      </c>
      <c r="I8" s="80">
        <f t="shared" si="1"/>
        <v>39232</v>
      </c>
      <c r="J8" s="80">
        <f t="shared" si="2"/>
        <v>36248</v>
      </c>
      <c r="K8" s="56">
        <f t="shared" si="3"/>
        <v>49374</v>
      </c>
      <c r="L8" s="56">
        <f t="shared" si="4"/>
        <v>40468</v>
      </c>
      <c r="M8" s="56">
        <f t="shared" si="5"/>
        <v>36885</v>
      </c>
    </row>
    <row r="9" spans="1:13">
      <c r="A9" s="36">
        <v>6</v>
      </c>
      <c r="B9" s="37" t="s">
        <v>29</v>
      </c>
      <c r="C9" s="37" t="s">
        <v>30</v>
      </c>
      <c r="D9" s="26" t="s">
        <v>33</v>
      </c>
      <c r="E9" s="26" t="s">
        <v>34</v>
      </c>
      <c r="F9" s="30">
        <v>54599</v>
      </c>
      <c r="G9" s="60"/>
      <c r="H9" s="80">
        <f t="shared" si="0"/>
        <v>54599</v>
      </c>
      <c r="I9" s="80">
        <f t="shared" si="1"/>
        <v>44497</v>
      </c>
      <c r="J9" s="80">
        <f t="shared" si="2"/>
        <v>41113</v>
      </c>
      <c r="K9" s="56">
        <f t="shared" si="3"/>
        <v>56001</v>
      </c>
      <c r="L9" s="56">
        <f t="shared" si="4"/>
        <v>45899</v>
      </c>
      <c r="M9" s="56">
        <f t="shared" si="5"/>
        <v>41835</v>
      </c>
    </row>
    <row r="10" spans="1:13">
      <c r="A10" s="38">
        <v>7</v>
      </c>
      <c r="B10" s="39" t="s">
        <v>29</v>
      </c>
      <c r="C10" s="39" t="s">
        <v>30</v>
      </c>
      <c r="D10" s="34" t="s">
        <v>35</v>
      </c>
      <c r="E10" s="34" t="s">
        <v>36</v>
      </c>
      <c r="F10" s="35">
        <v>32225</v>
      </c>
      <c r="G10" s="61"/>
      <c r="H10" s="81">
        <f t="shared" si="0"/>
        <v>32225</v>
      </c>
      <c r="I10" s="81">
        <f t="shared" si="1"/>
        <v>26263</v>
      </c>
      <c r="J10" s="81">
        <f t="shared" si="2"/>
        <v>24266</v>
      </c>
      <c r="K10" s="58">
        <f t="shared" si="3"/>
        <v>33053</v>
      </c>
      <c r="L10" s="58">
        <f t="shared" si="4"/>
        <v>27091</v>
      </c>
      <c r="M10" s="58">
        <f t="shared" si="5"/>
        <v>24692</v>
      </c>
    </row>
    <row r="11" spans="1:13">
      <c r="A11" s="36">
        <v>8</v>
      </c>
      <c r="B11" s="55" t="s">
        <v>37</v>
      </c>
      <c r="C11" s="55" t="s">
        <v>38</v>
      </c>
      <c r="D11" s="26" t="s">
        <v>39</v>
      </c>
      <c r="E11" s="26" t="s">
        <v>40</v>
      </c>
      <c r="F11" s="30">
        <v>27108</v>
      </c>
      <c r="G11" s="60">
        <v>-218</v>
      </c>
      <c r="H11" s="80">
        <f t="shared" si="0"/>
        <v>26890</v>
      </c>
      <c r="I11" s="80">
        <f t="shared" si="1"/>
        <v>21915</v>
      </c>
      <c r="J11" s="80">
        <f t="shared" si="2"/>
        <v>20248</v>
      </c>
      <c r="K11" s="56">
        <f t="shared" si="3"/>
        <v>27581</v>
      </c>
      <c r="L11" s="56">
        <f t="shared" si="4"/>
        <v>22606</v>
      </c>
      <c r="M11" s="56">
        <f t="shared" si="5"/>
        <v>20604</v>
      </c>
    </row>
    <row r="12" spans="1:13">
      <c r="A12" s="36">
        <v>9</v>
      </c>
      <c r="B12" s="37" t="s">
        <v>37</v>
      </c>
      <c r="C12" s="37" t="s">
        <v>38</v>
      </c>
      <c r="D12" s="26" t="s">
        <v>41</v>
      </c>
      <c r="E12" s="26" t="s">
        <v>42</v>
      </c>
      <c r="F12" s="30">
        <v>22462</v>
      </c>
      <c r="G12" s="60">
        <v>218</v>
      </c>
      <c r="H12" s="80">
        <f t="shared" si="0"/>
        <v>22680</v>
      </c>
      <c r="I12" s="80">
        <f t="shared" si="1"/>
        <v>18484</v>
      </c>
      <c r="J12" s="80">
        <f t="shared" si="2"/>
        <v>17078</v>
      </c>
      <c r="K12" s="56">
        <f t="shared" si="3"/>
        <v>23262</v>
      </c>
      <c r="L12" s="56">
        <f t="shared" si="4"/>
        <v>19066</v>
      </c>
      <c r="M12" s="56">
        <f t="shared" si="5"/>
        <v>17378</v>
      </c>
    </row>
    <row r="13" spans="1:13">
      <c r="A13" s="36">
        <v>10</v>
      </c>
      <c r="B13" s="37" t="s">
        <v>37</v>
      </c>
      <c r="C13" s="37" t="s">
        <v>38</v>
      </c>
      <c r="D13" s="26" t="s">
        <v>43</v>
      </c>
      <c r="E13" s="26" t="s">
        <v>44</v>
      </c>
      <c r="F13" s="30">
        <v>17871</v>
      </c>
      <c r="G13" s="60"/>
      <c r="H13" s="80">
        <f t="shared" si="0"/>
        <v>17871</v>
      </c>
      <c r="I13" s="80">
        <f t="shared" si="1"/>
        <v>14565</v>
      </c>
      <c r="J13" s="80">
        <f t="shared" si="2"/>
        <v>13457</v>
      </c>
      <c r="K13" s="56">
        <f t="shared" si="3"/>
        <v>18330</v>
      </c>
      <c r="L13" s="56">
        <f t="shared" si="4"/>
        <v>15024</v>
      </c>
      <c r="M13" s="56">
        <f t="shared" si="5"/>
        <v>13693</v>
      </c>
    </row>
    <row r="14" spans="1:13">
      <c r="A14" s="36">
        <v>11</v>
      </c>
      <c r="B14" s="37" t="s">
        <v>37</v>
      </c>
      <c r="C14" s="37" t="s">
        <v>38</v>
      </c>
      <c r="D14" s="26" t="s">
        <v>45</v>
      </c>
      <c r="E14" s="26" t="s">
        <v>46</v>
      </c>
      <c r="F14" s="30">
        <v>20548</v>
      </c>
      <c r="G14" s="60"/>
      <c r="H14" s="80">
        <f t="shared" si="0"/>
        <v>20548</v>
      </c>
      <c r="I14" s="80">
        <f t="shared" si="1"/>
        <v>16746</v>
      </c>
      <c r="J14" s="80">
        <f t="shared" si="2"/>
        <v>15472</v>
      </c>
      <c r="K14" s="56">
        <f t="shared" si="3"/>
        <v>21076</v>
      </c>
      <c r="L14" s="56">
        <f t="shared" si="4"/>
        <v>17274</v>
      </c>
      <c r="M14" s="56">
        <f t="shared" si="5"/>
        <v>15744</v>
      </c>
    </row>
    <row r="15" spans="1:13">
      <c r="A15" s="36">
        <v>12</v>
      </c>
      <c r="B15" s="37" t="s">
        <v>37</v>
      </c>
      <c r="C15" s="37" t="s">
        <v>38</v>
      </c>
      <c r="D15" s="26" t="s">
        <v>47</v>
      </c>
      <c r="E15" s="26" t="s">
        <v>48</v>
      </c>
      <c r="F15" s="30">
        <v>14664</v>
      </c>
      <c r="G15" s="60"/>
      <c r="H15" s="80">
        <f t="shared" si="0"/>
        <v>14664</v>
      </c>
      <c r="I15" s="80">
        <f t="shared" si="1"/>
        <v>11951</v>
      </c>
      <c r="J15" s="80">
        <f t="shared" si="2"/>
        <v>11042</v>
      </c>
      <c r="K15" s="56">
        <f t="shared" si="3"/>
        <v>15041</v>
      </c>
      <c r="L15" s="56">
        <f t="shared" si="4"/>
        <v>12328</v>
      </c>
      <c r="M15" s="56">
        <f t="shared" si="5"/>
        <v>11236</v>
      </c>
    </row>
    <row r="16" spans="1:13">
      <c r="A16" s="36">
        <v>13</v>
      </c>
      <c r="B16" s="37" t="s">
        <v>37</v>
      </c>
      <c r="C16" s="37" t="s">
        <v>38</v>
      </c>
      <c r="D16" s="26" t="s">
        <v>49</v>
      </c>
      <c r="E16" s="26" t="s">
        <v>50</v>
      </c>
      <c r="F16" s="30">
        <v>20385</v>
      </c>
      <c r="G16" s="60"/>
      <c r="H16" s="80">
        <f t="shared" si="0"/>
        <v>20385</v>
      </c>
      <c r="I16" s="80">
        <f t="shared" si="1"/>
        <v>16613</v>
      </c>
      <c r="J16" s="80">
        <f t="shared" si="2"/>
        <v>15350</v>
      </c>
      <c r="K16" s="56">
        <f t="shared" si="3"/>
        <v>20908</v>
      </c>
      <c r="L16" s="56">
        <f t="shared" si="4"/>
        <v>17136</v>
      </c>
      <c r="M16" s="56">
        <f t="shared" si="5"/>
        <v>15620</v>
      </c>
    </row>
    <row r="17" spans="1:13">
      <c r="A17" s="36">
        <v>14</v>
      </c>
      <c r="B17" s="37" t="s">
        <v>37</v>
      </c>
      <c r="C17" s="37" t="s">
        <v>38</v>
      </c>
      <c r="D17" s="26" t="s">
        <v>51</v>
      </c>
      <c r="E17" s="26" t="s">
        <v>52</v>
      </c>
      <c r="F17" s="30">
        <v>14546</v>
      </c>
      <c r="G17" s="60"/>
      <c r="H17" s="80">
        <f t="shared" si="0"/>
        <v>14546</v>
      </c>
      <c r="I17" s="80">
        <f t="shared" si="1"/>
        <v>11855</v>
      </c>
      <c r="J17" s="80">
        <f t="shared" si="2"/>
        <v>10953</v>
      </c>
      <c r="K17" s="56">
        <f t="shared" si="3"/>
        <v>14920</v>
      </c>
      <c r="L17" s="56">
        <f t="shared" si="4"/>
        <v>12229</v>
      </c>
      <c r="M17" s="56">
        <f t="shared" si="5"/>
        <v>11145</v>
      </c>
    </row>
    <row r="18" spans="1:13">
      <c r="A18" s="36">
        <v>15</v>
      </c>
      <c r="B18" s="37" t="s">
        <v>37</v>
      </c>
      <c r="C18" s="37" t="s">
        <v>38</v>
      </c>
      <c r="D18" s="26" t="s">
        <v>53</v>
      </c>
      <c r="E18" s="26" t="s">
        <v>54</v>
      </c>
      <c r="F18" s="30">
        <v>13835</v>
      </c>
      <c r="G18" s="60"/>
      <c r="H18" s="80">
        <f t="shared" si="0"/>
        <v>13835</v>
      </c>
      <c r="I18" s="80">
        <f t="shared" si="1"/>
        <v>11275</v>
      </c>
      <c r="J18" s="80">
        <f t="shared" si="2"/>
        <v>10418</v>
      </c>
      <c r="K18" s="56">
        <f t="shared" si="3"/>
        <v>14190</v>
      </c>
      <c r="L18" s="56">
        <f t="shared" si="4"/>
        <v>11630</v>
      </c>
      <c r="M18" s="56">
        <f t="shared" si="5"/>
        <v>10601</v>
      </c>
    </row>
    <row r="19" spans="1:13">
      <c r="A19" s="36">
        <v>16</v>
      </c>
      <c r="B19" s="37" t="s">
        <v>37</v>
      </c>
      <c r="C19" s="37" t="s">
        <v>38</v>
      </c>
      <c r="D19" s="26" t="s">
        <v>55</v>
      </c>
      <c r="E19" s="26" t="s">
        <v>56</v>
      </c>
      <c r="F19" s="30">
        <v>22141</v>
      </c>
      <c r="G19" s="60"/>
      <c r="H19" s="80">
        <f t="shared" si="0"/>
        <v>22141</v>
      </c>
      <c r="I19" s="80">
        <f t="shared" si="1"/>
        <v>18045</v>
      </c>
      <c r="J19" s="80">
        <f t="shared" si="2"/>
        <v>16673</v>
      </c>
      <c r="K19" s="56">
        <f t="shared" si="3"/>
        <v>22710</v>
      </c>
      <c r="L19" s="56">
        <f t="shared" si="4"/>
        <v>18614</v>
      </c>
      <c r="M19" s="56">
        <f t="shared" si="5"/>
        <v>16966</v>
      </c>
    </row>
    <row r="20" spans="1:13">
      <c r="A20" s="36">
        <v>17</v>
      </c>
      <c r="B20" s="37" t="s">
        <v>37</v>
      </c>
      <c r="C20" s="37" t="s">
        <v>38</v>
      </c>
      <c r="D20" s="26" t="s">
        <v>57</v>
      </c>
      <c r="E20" s="26" t="s">
        <v>58</v>
      </c>
      <c r="F20" s="30">
        <v>9248</v>
      </c>
      <c r="G20" s="60"/>
      <c r="H20" s="80">
        <f t="shared" si="0"/>
        <v>9248</v>
      </c>
      <c r="I20" s="80">
        <f t="shared" si="1"/>
        <v>7537</v>
      </c>
      <c r="J20" s="80">
        <f t="shared" si="2"/>
        <v>6964</v>
      </c>
      <c r="K20" s="56">
        <f t="shared" si="3"/>
        <v>9485</v>
      </c>
      <c r="L20" s="56">
        <f t="shared" si="4"/>
        <v>7775</v>
      </c>
      <c r="M20" s="56">
        <f t="shared" si="5"/>
        <v>7086</v>
      </c>
    </row>
    <row r="21" spans="1:13">
      <c r="A21" s="38">
        <v>18</v>
      </c>
      <c r="B21" s="39" t="s">
        <v>37</v>
      </c>
      <c r="C21" s="39" t="s">
        <v>38</v>
      </c>
      <c r="D21" s="34" t="s">
        <v>59</v>
      </c>
      <c r="E21" s="34" t="s">
        <v>60</v>
      </c>
      <c r="F21" s="35">
        <v>21593</v>
      </c>
      <c r="G21" s="61"/>
      <c r="H21" s="81">
        <f t="shared" si="0"/>
        <v>21593</v>
      </c>
      <c r="I21" s="81">
        <f t="shared" si="1"/>
        <v>17598</v>
      </c>
      <c r="J21" s="81">
        <f t="shared" si="2"/>
        <v>16260</v>
      </c>
      <c r="K21" s="58">
        <f t="shared" si="3"/>
        <v>22148</v>
      </c>
      <c r="L21" s="58">
        <f t="shared" si="4"/>
        <v>18153</v>
      </c>
      <c r="M21" s="58">
        <f t="shared" si="5"/>
        <v>16546</v>
      </c>
    </row>
    <row r="22" spans="1:13">
      <c r="A22" s="36">
        <v>19</v>
      </c>
      <c r="B22" s="55" t="s">
        <v>61</v>
      </c>
      <c r="C22" s="55" t="s">
        <v>62</v>
      </c>
      <c r="D22" s="26" t="s">
        <v>63</v>
      </c>
      <c r="E22" s="26" t="s">
        <v>64</v>
      </c>
      <c r="F22" s="30">
        <v>18474</v>
      </c>
      <c r="G22" s="60"/>
      <c r="H22" s="80">
        <f t="shared" si="0"/>
        <v>18474</v>
      </c>
      <c r="I22" s="80">
        <f t="shared" si="1"/>
        <v>15056</v>
      </c>
      <c r="J22" s="80">
        <f t="shared" si="2"/>
        <v>13911</v>
      </c>
      <c r="K22" s="56">
        <f t="shared" si="3"/>
        <v>18948</v>
      </c>
      <c r="L22" s="56">
        <f t="shared" si="4"/>
        <v>15530</v>
      </c>
      <c r="M22" s="56">
        <f t="shared" si="5"/>
        <v>14155</v>
      </c>
    </row>
    <row r="23" spans="1:13">
      <c r="A23" s="36">
        <v>20</v>
      </c>
      <c r="B23" s="37" t="s">
        <v>61</v>
      </c>
      <c r="C23" s="37" t="s">
        <v>62</v>
      </c>
      <c r="D23" s="26" t="s">
        <v>65</v>
      </c>
      <c r="E23" s="26" t="s">
        <v>66</v>
      </c>
      <c r="F23" s="30">
        <v>16770</v>
      </c>
      <c r="G23" s="60"/>
      <c r="H23" s="80">
        <f t="shared" si="0"/>
        <v>16770</v>
      </c>
      <c r="I23" s="80">
        <f t="shared" si="1"/>
        <v>13667</v>
      </c>
      <c r="J23" s="80">
        <f t="shared" si="2"/>
        <v>12628</v>
      </c>
      <c r="K23" s="56">
        <f t="shared" si="3"/>
        <v>17201</v>
      </c>
      <c r="L23" s="56">
        <f t="shared" si="4"/>
        <v>14098</v>
      </c>
      <c r="M23" s="56">
        <f t="shared" si="5"/>
        <v>12850</v>
      </c>
    </row>
    <row r="24" spans="1:13">
      <c r="A24" s="36">
        <v>21</v>
      </c>
      <c r="B24" s="37" t="s">
        <v>61</v>
      </c>
      <c r="C24" s="37" t="s">
        <v>62</v>
      </c>
      <c r="D24" s="26" t="s">
        <v>67</v>
      </c>
      <c r="E24" s="26" t="s">
        <v>68</v>
      </c>
      <c r="F24" s="30">
        <v>28995</v>
      </c>
      <c r="G24" s="60"/>
      <c r="H24" s="80">
        <f t="shared" si="0"/>
        <v>28995</v>
      </c>
      <c r="I24" s="80">
        <f t="shared" si="1"/>
        <v>23631</v>
      </c>
      <c r="J24" s="80">
        <f t="shared" si="2"/>
        <v>21834</v>
      </c>
      <c r="K24" s="56">
        <f t="shared" si="3"/>
        <v>29740</v>
      </c>
      <c r="L24" s="56">
        <f t="shared" si="4"/>
        <v>24376</v>
      </c>
      <c r="M24" s="56">
        <f t="shared" si="5"/>
        <v>22218</v>
      </c>
    </row>
    <row r="25" spans="1:13">
      <c r="A25" s="36">
        <v>22</v>
      </c>
      <c r="B25" s="37" t="s">
        <v>61</v>
      </c>
      <c r="C25" s="37" t="s">
        <v>62</v>
      </c>
      <c r="D25" s="26" t="s">
        <v>69</v>
      </c>
      <c r="E25" s="26" t="s">
        <v>70</v>
      </c>
      <c r="F25" s="30">
        <v>22796</v>
      </c>
      <c r="G25" s="60"/>
      <c r="H25" s="80">
        <f t="shared" si="0"/>
        <v>22796</v>
      </c>
      <c r="I25" s="80">
        <f t="shared" si="1"/>
        <v>18578</v>
      </c>
      <c r="J25" s="80">
        <f t="shared" si="2"/>
        <v>17165</v>
      </c>
      <c r="K25" s="56">
        <f t="shared" si="3"/>
        <v>23381</v>
      </c>
      <c r="L25" s="56">
        <f t="shared" si="4"/>
        <v>19163</v>
      </c>
      <c r="M25" s="56">
        <f t="shared" si="5"/>
        <v>17467</v>
      </c>
    </row>
    <row r="26" spans="1:13">
      <c r="A26" s="36">
        <v>23</v>
      </c>
      <c r="B26" s="37" t="s">
        <v>61</v>
      </c>
      <c r="C26" s="37" t="s">
        <v>62</v>
      </c>
      <c r="D26" s="26" t="s">
        <v>71</v>
      </c>
      <c r="E26" s="26" t="s">
        <v>72</v>
      </c>
      <c r="F26" s="30">
        <v>19582</v>
      </c>
      <c r="G26" s="60"/>
      <c r="H26" s="80">
        <f t="shared" si="0"/>
        <v>19582</v>
      </c>
      <c r="I26" s="80">
        <f t="shared" si="1"/>
        <v>15959</v>
      </c>
      <c r="J26" s="80">
        <f t="shared" si="2"/>
        <v>14745</v>
      </c>
      <c r="K26" s="56">
        <f t="shared" si="3"/>
        <v>20085</v>
      </c>
      <c r="L26" s="56">
        <f t="shared" si="4"/>
        <v>16462</v>
      </c>
      <c r="M26" s="56">
        <f t="shared" si="5"/>
        <v>15004</v>
      </c>
    </row>
    <row r="27" spans="1:13">
      <c r="A27" s="38">
        <v>24</v>
      </c>
      <c r="B27" s="39" t="s">
        <v>61</v>
      </c>
      <c r="C27" s="39" t="s">
        <v>62</v>
      </c>
      <c r="D27" s="34" t="s">
        <v>73</v>
      </c>
      <c r="E27" s="34" t="s">
        <v>74</v>
      </c>
      <c r="F27" s="35">
        <v>18849</v>
      </c>
      <c r="G27" s="61"/>
      <c r="H27" s="81">
        <f t="shared" si="0"/>
        <v>18849</v>
      </c>
      <c r="I27" s="81">
        <f t="shared" si="1"/>
        <v>15362</v>
      </c>
      <c r="J27" s="81">
        <f t="shared" si="2"/>
        <v>14194</v>
      </c>
      <c r="K27" s="58">
        <f t="shared" si="3"/>
        <v>19333</v>
      </c>
      <c r="L27" s="58">
        <f t="shared" si="4"/>
        <v>15846</v>
      </c>
      <c r="M27" s="58">
        <f t="shared" si="5"/>
        <v>14443</v>
      </c>
    </row>
    <row r="28" spans="1:13">
      <c r="A28" s="36">
        <v>25</v>
      </c>
      <c r="B28" s="55" t="s">
        <v>75</v>
      </c>
      <c r="C28" s="55" t="s">
        <v>76</v>
      </c>
      <c r="D28" s="26" t="s">
        <v>77</v>
      </c>
      <c r="E28" s="26" t="s">
        <v>78</v>
      </c>
      <c r="F28" s="30">
        <v>29358</v>
      </c>
      <c r="G28" s="60"/>
      <c r="H28" s="80">
        <f t="shared" si="0"/>
        <v>29358</v>
      </c>
      <c r="I28" s="80">
        <f t="shared" si="1"/>
        <v>23926</v>
      </c>
      <c r="J28" s="80">
        <f t="shared" si="2"/>
        <v>22106</v>
      </c>
      <c r="K28" s="56">
        <f t="shared" si="3"/>
        <v>30112</v>
      </c>
      <c r="L28" s="56">
        <f t="shared" si="4"/>
        <v>24680</v>
      </c>
      <c r="M28" s="56">
        <f t="shared" si="5"/>
        <v>22494</v>
      </c>
    </row>
    <row r="29" spans="1:13">
      <c r="A29" s="36">
        <v>26</v>
      </c>
      <c r="B29" s="37" t="s">
        <v>75</v>
      </c>
      <c r="C29" s="37" t="s">
        <v>76</v>
      </c>
      <c r="D29" s="26" t="s">
        <v>79</v>
      </c>
      <c r="E29" s="26" t="s">
        <v>80</v>
      </c>
      <c r="F29" s="30">
        <v>38745</v>
      </c>
      <c r="G29" s="60"/>
      <c r="H29" s="80">
        <f t="shared" si="0"/>
        <v>38745</v>
      </c>
      <c r="I29" s="80">
        <f t="shared" si="1"/>
        <v>31577</v>
      </c>
      <c r="J29" s="80">
        <f t="shared" si="2"/>
        <v>29176</v>
      </c>
      <c r="K29" s="56">
        <f t="shared" si="3"/>
        <v>39740</v>
      </c>
      <c r="L29" s="56">
        <f t="shared" si="4"/>
        <v>32572</v>
      </c>
      <c r="M29" s="56">
        <f t="shared" si="5"/>
        <v>29689</v>
      </c>
    </row>
    <row r="30" spans="1:13">
      <c r="A30" s="36">
        <v>27</v>
      </c>
      <c r="B30" s="37" t="s">
        <v>75</v>
      </c>
      <c r="C30" s="37" t="s">
        <v>76</v>
      </c>
      <c r="D30" s="26" t="s">
        <v>81</v>
      </c>
      <c r="E30" s="26" t="s">
        <v>82</v>
      </c>
      <c r="F30" s="30">
        <v>41561</v>
      </c>
      <c r="G30" s="60"/>
      <c r="H30" s="80">
        <f t="shared" si="0"/>
        <v>41561</v>
      </c>
      <c r="I30" s="80">
        <f t="shared" si="1"/>
        <v>33872</v>
      </c>
      <c r="J30" s="80">
        <f t="shared" si="2"/>
        <v>31296</v>
      </c>
      <c r="K30" s="56">
        <f t="shared" si="3"/>
        <v>42628</v>
      </c>
      <c r="L30" s="56">
        <f t="shared" si="4"/>
        <v>34939</v>
      </c>
      <c r="M30" s="56">
        <f t="shared" si="5"/>
        <v>31846</v>
      </c>
    </row>
    <row r="31" spans="1:13">
      <c r="A31" s="36">
        <v>28</v>
      </c>
      <c r="B31" s="37" t="s">
        <v>75</v>
      </c>
      <c r="C31" s="37" t="s">
        <v>76</v>
      </c>
      <c r="D31" s="26" t="s">
        <v>83</v>
      </c>
      <c r="E31" s="26" t="s">
        <v>84</v>
      </c>
      <c r="F31" s="30">
        <v>35293</v>
      </c>
      <c r="G31" s="60"/>
      <c r="H31" s="80">
        <f t="shared" si="0"/>
        <v>35293</v>
      </c>
      <c r="I31" s="80">
        <f t="shared" si="1"/>
        <v>28763</v>
      </c>
      <c r="J31" s="80">
        <f t="shared" si="2"/>
        <v>26576</v>
      </c>
      <c r="K31" s="56">
        <f t="shared" si="3"/>
        <v>36199</v>
      </c>
      <c r="L31" s="56">
        <f t="shared" si="4"/>
        <v>29669</v>
      </c>
      <c r="M31" s="56">
        <f t="shared" si="5"/>
        <v>27043</v>
      </c>
    </row>
    <row r="32" spans="1:13">
      <c r="A32" s="38">
        <v>29</v>
      </c>
      <c r="B32" s="39" t="s">
        <v>75</v>
      </c>
      <c r="C32" s="39" t="s">
        <v>76</v>
      </c>
      <c r="D32" s="34" t="s">
        <v>85</v>
      </c>
      <c r="E32" s="34" t="s">
        <v>86</v>
      </c>
      <c r="F32" s="35">
        <v>29531</v>
      </c>
      <c r="G32" s="61"/>
      <c r="H32" s="81">
        <f t="shared" si="0"/>
        <v>29531</v>
      </c>
      <c r="I32" s="81">
        <f t="shared" si="1"/>
        <v>24067</v>
      </c>
      <c r="J32" s="81">
        <f t="shared" si="2"/>
        <v>22237</v>
      </c>
      <c r="K32" s="58">
        <f t="shared" si="3"/>
        <v>30289</v>
      </c>
      <c r="L32" s="58">
        <f t="shared" si="4"/>
        <v>24825</v>
      </c>
      <c r="M32" s="58">
        <f t="shared" si="5"/>
        <v>22628</v>
      </c>
    </row>
    <row r="33" spans="1:13">
      <c r="A33" s="36">
        <v>30</v>
      </c>
      <c r="B33" s="55" t="s">
        <v>87</v>
      </c>
      <c r="C33" s="55" t="s">
        <v>88</v>
      </c>
      <c r="D33" s="26" t="s">
        <v>89</v>
      </c>
      <c r="E33" s="26" t="s">
        <v>90</v>
      </c>
      <c r="F33" s="30">
        <v>32930</v>
      </c>
      <c r="G33" s="60"/>
      <c r="H33" s="80">
        <f t="shared" si="0"/>
        <v>32930</v>
      </c>
      <c r="I33" s="80">
        <f t="shared" si="1"/>
        <v>26838</v>
      </c>
      <c r="J33" s="80">
        <f t="shared" si="2"/>
        <v>24797</v>
      </c>
      <c r="K33" s="56">
        <f t="shared" si="3"/>
        <v>33776</v>
      </c>
      <c r="L33" s="56">
        <f t="shared" si="4"/>
        <v>27684</v>
      </c>
      <c r="M33" s="56">
        <f t="shared" si="5"/>
        <v>25233</v>
      </c>
    </row>
    <row r="34" spans="1:13">
      <c r="A34" s="36">
        <v>31</v>
      </c>
      <c r="B34" s="37" t="s">
        <v>87</v>
      </c>
      <c r="C34" s="37" t="s">
        <v>88</v>
      </c>
      <c r="D34" s="26" t="s">
        <v>91</v>
      </c>
      <c r="E34" s="26" t="s">
        <v>92</v>
      </c>
      <c r="F34" s="30">
        <v>14329</v>
      </c>
      <c r="G34" s="60"/>
      <c r="H34" s="80">
        <f t="shared" si="0"/>
        <v>14329</v>
      </c>
      <c r="I34" s="80">
        <f t="shared" si="1"/>
        <v>11678</v>
      </c>
      <c r="J34" s="80">
        <f t="shared" si="2"/>
        <v>10790</v>
      </c>
      <c r="K34" s="56">
        <f t="shared" si="3"/>
        <v>14697</v>
      </c>
      <c r="L34" s="56">
        <f t="shared" si="4"/>
        <v>12046</v>
      </c>
      <c r="M34" s="56">
        <f t="shared" si="5"/>
        <v>10980</v>
      </c>
    </row>
    <row r="35" spans="1:13">
      <c r="A35" s="36">
        <v>32</v>
      </c>
      <c r="B35" s="37" t="s">
        <v>87</v>
      </c>
      <c r="C35" s="37" t="s">
        <v>88</v>
      </c>
      <c r="D35" s="26" t="s">
        <v>93</v>
      </c>
      <c r="E35" s="26" t="s">
        <v>94</v>
      </c>
      <c r="F35" s="30">
        <v>34941</v>
      </c>
      <c r="G35" s="60"/>
      <c r="H35" s="80">
        <f t="shared" si="0"/>
        <v>34941</v>
      </c>
      <c r="I35" s="80">
        <f t="shared" si="1"/>
        <v>28476</v>
      </c>
      <c r="J35" s="80">
        <f t="shared" si="2"/>
        <v>26310</v>
      </c>
      <c r="K35" s="56">
        <f t="shared" si="3"/>
        <v>35838</v>
      </c>
      <c r="L35" s="56">
        <f t="shared" si="4"/>
        <v>29373</v>
      </c>
      <c r="M35" s="56">
        <f t="shared" si="5"/>
        <v>26772</v>
      </c>
    </row>
    <row r="36" spans="1:13">
      <c r="A36" s="36">
        <v>33</v>
      </c>
      <c r="B36" s="37" t="s">
        <v>87</v>
      </c>
      <c r="C36" s="37" t="s">
        <v>88</v>
      </c>
      <c r="D36" s="26" t="s">
        <v>95</v>
      </c>
      <c r="E36" s="26" t="s">
        <v>96</v>
      </c>
      <c r="F36" s="30">
        <v>35563</v>
      </c>
      <c r="G36" s="60"/>
      <c r="H36" s="80">
        <f t="shared" si="0"/>
        <v>35563</v>
      </c>
      <c r="I36" s="80">
        <f t="shared" si="1"/>
        <v>28983</v>
      </c>
      <c r="J36" s="80">
        <f t="shared" si="2"/>
        <v>26779</v>
      </c>
      <c r="K36" s="56">
        <f t="shared" si="3"/>
        <v>36476</v>
      </c>
      <c r="L36" s="56">
        <f t="shared" si="4"/>
        <v>29896</v>
      </c>
      <c r="M36" s="56">
        <f t="shared" si="5"/>
        <v>27249</v>
      </c>
    </row>
    <row r="37" spans="1:13">
      <c r="A37" s="36">
        <v>34</v>
      </c>
      <c r="B37" s="37" t="s">
        <v>87</v>
      </c>
      <c r="C37" s="37" t="s">
        <v>88</v>
      </c>
      <c r="D37" s="26" t="s">
        <v>97</v>
      </c>
      <c r="E37" s="26" t="s">
        <v>98</v>
      </c>
      <c r="F37" s="30">
        <v>20321</v>
      </c>
      <c r="G37" s="60"/>
      <c r="H37" s="80">
        <f t="shared" si="0"/>
        <v>20321</v>
      </c>
      <c r="I37" s="80">
        <f t="shared" si="1"/>
        <v>16561</v>
      </c>
      <c r="J37" s="80">
        <f t="shared" si="2"/>
        <v>15302</v>
      </c>
      <c r="K37" s="56">
        <f t="shared" si="3"/>
        <v>20843</v>
      </c>
      <c r="L37" s="56">
        <f t="shared" si="4"/>
        <v>17083</v>
      </c>
      <c r="M37" s="56">
        <f t="shared" si="5"/>
        <v>15571</v>
      </c>
    </row>
    <row r="38" spans="1:13">
      <c r="A38" s="38">
        <v>35</v>
      </c>
      <c r="B38" s="39" t="s">
        <v>87</v>
      </c>
      <c r="C38" s="39" t="s">
        <v>88</v>
      </c>
      <c r="D38" s="34" t="s">
        <v>99</v>
      </c>
      <c r="E38" s="34" t="s">
        <v>100</v>
      </c>
      <c r="F38" s="35">
        <v>32906</v>
      </c>
      <c r="G38" s="61"/>
      <c r="H38" s="81">
        <f t="shared" si="0"/>
        <v>32906</v>
      </c>
      <c r="I38" s="81">
        <f t="shared" si="1"/>
        <v>26818</v>
      </c>
      <c r="J38" s="81">
        <f t="shared" si="2"/>
        <v>24778</v>
      </c>
      <c r="K38" s="58">
        <f t="shared" si="3"/>
        <v>33751</v>
      </c>
      <c r="L38" s="58">
        <f t="shared" si="4"/>
        <v>27663</v>
      </c>
      <c r="M38" s="58">
        <f t="shared" si="5"/>
        <v>25213</v>
      </c>
    </row>
    <row r="39" spans="1:13">
      <c r="A39" s="36">
        <v>36</v>
      </c>
      <c r="B39" s="55" t="s">
        <v>101</v>
      </c>
      <c r="C39" s="55" t="s">
        <v>102</v>
      </c>
      <c r="D39" s="26" t="s">
        <v>103</v>
      </c>
      <c r="E39" s="26" t="s">
        <v>104</v>
      </c>
      <c r="F39" s="30">
        <v>17692</v>
      </c>
      <c r="G39" s="60"/>
      <c r="H39" s="80">
        <f t="shared" si="0"/>
        <v>17692</v>
      </c>
      <c r="I39" s="80">
        <f t="shared" si="1"/>
        <v>14419</v>
      </c>
      <c r="J39" s="80">
        <f t="shared" si="2"/>
        <v>13322</v>
      </c>
      <c r="K39" s="56">
        <f t="shared" si="3"/>
        <v>18146</v>
      </c>
      <c r="L39" s="56">
        <f t="shared" si="4"/>
        <v>14873</v>
      </c>
      <c r="M39" s="56">
        <f t="shared" si="5"/>
        <v>13556</v>
      </c>
    </row>
    <row r="40" spans="1:13">
      <c r="A40" s="36">
        <v>37</v>
      </c>
      <c r="B40" s="37" t="s">
        <v>101</v>
      </c>
      <c r="C40" s="37" t="s">
        <v>102</v>
      </c>
      <c r="D40" s="26" t="s">
        <v>105</v>
      </c>
      <c r="E40" s="26" t="s">
        <v>106</v>
      </c>
      <c r="F40" s="30">
        <v>18427</v>
      </c>
      <c r="G40" s="60"/>
      <c r="H40" s="80">
        <f t="shared" si="0"/>
        <v>18427</v>
      </c>
      <c r="I40" s="80">
        <f t="shared" si="1"/>
        <v>15018</v>
      </c>
      <c r="J40" s="80">
        <f t="shared" si="2"/>
        <v>13876</v>
      </c>
      <c r="K40" s="56">
        <f t="shared" si="3"/>
        <v>18900</v>
      </c>
      <c r="L40" s="56">
        <f t="shared" si="4"/>
        <v>15491</v>
      </c>
      <c r="M40" s="56">
        <f t="shared" si="5"/>
        <v>14120</v>
      </c>
    </row>
    <row r="41" spans="1:13">
      <c r="A41" s="36">
        <v>38</v>
      </c>
      <c r="B41" s="37" t="s">
        <v>101</v>
      </c>
      <c r="C41" s="37" t="s">
        <v>102</v>
      </c>
      <c r="D41" s="26" t="s">
        <v>107</v>
      </c>
      <c r="E41" s="26" t="s">
        <v>108</v>
      </c>
      <c r="F41" s="30">
        <v>10906</v>
      </c>
      <c r="G41" s="60"/>
      <c r="H41" s="80">
        <f t="shared" si="0"/>
        <v>10906</v>
      </c>
      <c r="I41" s="80">
        <f t="shared" si="1"/>
        <v>8888</v>
      </c>
      <c r="J41" s="80">
        <f t="shared" si="2"/>
        <v>8212</v>
      </c>
      <c r="K41" s="56">
        <f t="shared" si="3"/>
        <v>11186</v>
      </c>
      <c r="L41" s="56">
        <f t="shared" si="4"/>
        <v>9168</v>
      </c>
      <c r="M41" s="56">
        <f t="shared" si="5"/>
        <v>8356</v>
      </c>
    </row>
    <row r="42" spans="1:13">
      <c r="A42" s="36">
        <v>39</v>
      </c>
      <c r="B42" s="37" t="s">
        <v>101</v>
      </c>
      <c r="C42" s="37" t="s">
        <v>102</v>
      </c>
      <c r="D42" s="26" t="s">
        <v>109</v>
      </c>
      <c r="E42" s="26" t="s">
        <v>110</v>
      </c>
      <c r="F42" s="30">
        <v>22578</v>
      </c>
      <c r="G42" s="60"/>
      <c r="H42" s="80">
        <f t="shared" si="0"/>
        <v>22578</v>
      </c>
      <c r="I42" s="80">
        <f t="shared" si="1"/>
        <v>18401</v>
      </c>
      <c r="J42" s="80">
        <f t="shared" si="2"/>
        <v>17002</v>
      </c>
      <c r="K42" s="56">
        <f t="shared" si="3"/>
        <v>23158</v>
      </c>
      <c r="L42" s="56">
        <f t="shared" si="4"/>
        <v>18981</v>
      </c>
      <c r="M42" s="56">
        <f t="shared" si="5"/>
        <v>17301</v>
      </c>
    </row>
    <row r="43" spans="1:13">
      <c r="A43" s="36">
        <v>40</v>
      </c>
      <c r="B43" s="37" t="s">
        <v>101</v>
      </c>
      <c r="C43" s="37" t="s">
        <v>102</v>
      </c>
      <c r="D43" s="26" t="s">
        <v>111</v>
      </c>
      <c r="E43" s="26" t="s">
        <v>112</v>
      </c>
      <c r="F43" s="30">
        <v>14924</v>
      </c>
      <c r="G43" s="60"/>
      <c r="H43" s="80">
        <f t="shared" si="0"/>
        <v>14924</v>
      </c>
      <c r="I43" s="80">
        <f t="shared" si="1"/>
        <v>12163</v>
      </c>
      <c r="J43" s="80">
        <f t="shared" si="2"/>
        <v>11238</v>
      </c>
      <c r="K43" s="56">
        <f t="shared" si="3"/>
        <v>15307</v>
      </c>
      <c r="L43" s="56">
        <f t="shared" si="4"/>
        <v>12546</v>
      </c>
      <c r="M43" s="56">
        <f t="shared" si="5"/>
        <v>11435</v>
      </c>
    </row>
    <row r="44" spans="1:13">
      <c r="A44" s="36">
        <v>41</v>
      </c>
      <c r="B44" s="37" t="s">
        <v>101</v>
      </c>
      <c r="C44" s="37" t="s">
        <v>102</v>
      </c>
      <c r="D44" s="26" t="s">
        <v>113</v>
      </c>
      <c r="E44" s="26" t="s">
        <v>114</v>
      </c>
      <c r="F44" s="30">
        <v>12071</v>
      </c>
      <c r="G44" s="60"/>
      <c r="H44" s="80">
        <f t="shared" si="0"/>
        <v>12071</v>
      </c>
      <c r="I44" s="80">
        <f t="shared" si="1"/>
        <v>9838</v>
      </c>
      <c r="J44" s="80">
        <f t="shared" si="2"/>
        <v>9090</v>
      </c>
      <c r="K44" s="56">
        <f t="shared" si="3"/>
        <v>12381</v>
      </c>
      <c r="L44" s="56">
        <f t="shared" si="4"/>
        <v>10148</v>
      </c>
      <c r="M44" s="56">
        <f t="shared" si="5"/>
        <v>9250</v>
      </c>
    </row>
    <row r="45" spans="1:13">
      <c r="A45" s="36">
        <v>42</v>
      </c>
      <c r="B45" s="37" t="s">
        <v>101</v>
      </c>
      <c r="C45" s="37" t="s">
        <v>102</v>
      </c>
      <c r="D45" s="26" t="s">
        <v>115</v>
      </c>
      <c r="E45" s="26" t="s">
        <v>116</v>
      </c>
      <c r="F45" s="30">
        <v>10533</v>
      </c>
      <c r="G45" s="60"/>
      <c r="H45" s="80">
        <f t="shared" si="0"/>
        <v>10533</v>
      </c>
      <c r="I45" s="80">
        <f t="shared" si="1"/>
        <v>8584</v>
      </c>
      <c r="J45" s="80">
        <f t="shared" si="2"/>
        <v>7931</v>
      </c>
      <c r="K45" s="56">
        <f t="shared" si="3"/>
        <v>10803</v>
      </c>
      <c r="L45" s="56">
        <f t="shared" si="4"/>
        <v>8854</v>
      </c>
      <c r="M45" s="56">
        <f t="shared" si="5"/>
        <v>8070</v>
      </c>
    </row>
    <row r="46" spans="1:13">
      <c r="A46" s="49" t="s">
        <v>117</v>
      </c>
      <c r="B46" s="50"/>
      <c r="C46" s="50"/>
      <c r="D46" s="31"/>
      <c r="E46" s="31" t="s">
        <v>123</v>
      </c>
      <c r="F46" s="40">
        <f>SUBTOTAL(109,RCA_calculations[2022/23 Published £k])</f>
        <v>1081001</v>
      </c>
      <c r="G46" s="50">
        <f>SUBTOTAL(109,RCA_calculations[2022/23 Boundary adjustment £k])</f>
        <v>0</v>
      </c>
      <c r="H46" s="52">
        <f>SUBTOTAL(109,RCA_calculations[2023/24  adjusted for boundary change £k])</f>
        <v>1081001</v>
      </c>
      <c r="I46" s="52">
        <f>SUBTOTAL(109,RCA_calculations[2024/25 
£k (18.5% reduction)])</f>
        <v>881000</v>
      </c>
      <c r="J46" s="54">
        <f>SUBTOTAL(109,RCA_calculations[2025/26
£k (7.6% reduction)])</f>
        <v>814000</v>
      </c>
      <c r="K46" s="54">
        <f>SUBTOTAL(109,RCA_calculations[Revised 2023/24 
£k (2.6% increase)])</f>
        <v>1108760</v>
      </c>
      <c r="L46" s="54">
        <f>SUBTOTAL(109,RCA_calculations[Revised 2024/25 
£k (3.2% increase)])</f>
        <v>908760</v>
      </c>
      <c r="M46" s="54">
        <f>SUBTOTAL(109,RCA_calculations[Revised 2025/26 
£k (1.7% increase)])</f>
        <v>828299</v>
      </c>
    </row>
    <row r="49" spans="4:13" s="55" customFormat="1">
      <c r="D49" s="62"/>
      <c r="E49" s="62"/>
      <c r="F49" s="62"/>
      <c r="H49" s="75" t="s">
        <v>125</v>
      </c>
      <c r="I49" s="76">
        <v>-18.501349999999999</v>
      </c>
      <c r="J49" s="76">
        <v>-7.6049943246311011</v>
      </c>
      <c r="K49" s="77">
        <v>2.5679904209120896</v>
      </c>
      <c r="L49" s="77">
        <v>3.1511342127671802</v>
      </c>
      <c r="M49" s="78">
        <v>1.7567141773485517</v>
      </c>
    </row>
    <row r="50" spans="4:13">
      <c r="D50" s="55"/>
      <c r="E50" s="55"/>
      <c r="F50" s="55"/>
      <c r="G50" s="55"/>
      <c r="H50" s="55"/>
      <c r="I50" s="55"/>
      <c r="J50" s="55"/>
      <c r="K50" s="55"/>
    </row>
    <row r="51" spans="4:13">
      <c r="D51" s="55"/>
      <c r="E51" s="55"/>
      <c r="F51" s="55"/>
      <c r="G51" s="55"/>
      <c r="H51" s="65" t="s">
        <v>133</v>
      </c>
      <c r="I51" s="55"/>
      <c r="J51" s="55"/>
      <c r="M51" s="79" t="s">
        <v>151</v>
      </c>
    </row>
    <row r="52" spans="4:13">
      <c r="D52" s="55"/>
      <c r="E52" s="55"/>
      <c r="F52" s="55"/>
      <c r="G52" s="71" t="s">
        <v>132</v>
      </c>
      <c r="H52" s="72" t="s">
        <v>129</v>
      </c>
      <c r="I52" s="72" t="s">
        <v>130</v>
      </c>
      <c r="J52" s="72" t="s">
        <v>131</v>
      </c>
      <c r="K52" s="73" t="s">
        <v>129</v>
      </c>
      <c r="L52" s="73" t="s">
        <v>130</v>
      </c>
      <c r="M52" s="74" t="s">
        <v>131</v>
      </c>
    </row>
    <row r="53" spans="4:13">
      <c r="D53" s="55"/>
      <c r="E53" s="55"/>
      <c r="F53" s="55"/>
      <c r="G53" s="66" t="s">
        <v>127</v>
      </c>
      <c r="H53" s="82">
        <v>1081001</v>
      </c>
      <c r="I53" s="82">
        <v>881000</v>
      </c>
      <c r="J53" s="82">
        <v>814000</v>
      </c>
      <c r="K53" s="67">
        <v>1108760</v>
      </c>
      <c r="L53" s="67">
        <v>908760</v>
      </c>
      <c r="M53" s="67">
        <v>828299</v>
      </c>
    </row>
    <row r="54" spans="4:13">
      <c r="D54" s="55"/>
      <c r="E54" s="55"/>
      <c r="F54" s="55"/>
      <c r="G54" s="68" t="s">
        <v>126</v>
      </c>
      <c r="H54" s="83" t="s">
        <v>128</v>
      </c>
      <c r="I54" s="84">
        <f>I53-H53</f>
        <v>-200001</v>
      </c>
      <c r="J54" s="84">
        <f>J53-I53</f>
        <v>-67000</v>
      </c>
      <c r="K54" s="69">
        <f>K53-H53</f>
        <v>27759</v>
      </c>
      <c r="L54" s="69">
        <f>L53-I53</f>
        <v>27760</v>
      </c>
      <c r="M54" s="69">
        <f>M53-J53</f>
        <v>14299</v>
      </c>
    </row>
    <row r="55" spans="4:13">
      <c r="D55" s="55"/>
      <c r="E55" s="55"/>
      <c r="F55" s="55"/>
      <c r="G55" s="68" t="s">
        <v>125</v>
      </c>
      <c r="H55" s="83" t="s">
        <v>128</v>
      </c>
      <c r="I55" s="85">
        <f>(I53-H53)/H53</f>
        <v>-0.18501462995871421</v>
      </c>
      <c r="J55" s="85">
        <f>(J53-I53)/I53</f>
        <v>-7.6049943246311008E-2</v>
      </c>
      <c r="K55" s="70">
        <f>(K53-H53)/H53</f>
        <v>2.5678977170233885E-2</v>
      </c>
      <c r="L55" s="70">
        <f>(L53-I53)/I53</f>
        <v>3.1509648127128261E-2</v>
      </c>
      <c r="M55" s="70">
        <f>(M53-J53)/J53</f>
        <v>1.7566339066339066E-2</v>
      </c>
    </row>
  </sheetData>
  <phoneticPr fontId="8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A2BD990F7D44D92278D198B0986A3" ma:contentTypeVersion="52" ma:contentTypeDescription="Create a new document." ma:contentTypeScope="" ma:versionID="3d6732d04befaa127eb9e40347e03bce">
  <xsd:schema xmlns:xsd="http://www.w3.org/2001/XMLSchema" xmlns:xs="http://www.w3.org/2001/XMLSchema" xmlns:p="http://schemas.microsoft.com/office/2006/metadata/properties" xmlns:ns1="http://schemas.microsoft.com/sharepoint/v3" xmlns:ns2="94e69a48-4826-401e-a27e-0bb7a21418fa" xmlns:ns3="1abeeb08-e8eb-4d63-a700-a2e9349de4c1" xmlns:ns4="51bfcd92-eb3e-40f4-8778-2bbfb88a890b" xmlns:ns5="cccaf3ac-2de9-44d4-aa31-54302fceb5f7" targetNamespace="http://schemas.microsoft.com/office/2006/metadata/properties" ma:root="true" ma:fieldsID="845ce48e5d8b26ab9dbb3fd35ee319d2" ns1:_="" ns2:_="" ns3:_="" ns4:_="" ns5:_="">
    <xsd:import namespace="http://schemas.microsoft.com/sharepoint/v3"/>
    <xsd:import namespace="94e69a48-4826-401e-a27e-0bb7a21418fa"/>
    <xsd:import namespace="1abeeb08-e8eb-4d63-a700-a2e9349de4c1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WorkingLead" minOccurs="0"/>
                <xsd:element ref="ns3:AnalysisandInsightforFinance" minOccurs="0"/>
                <xsd:element ref="ns4:SharedWithUsers" minOccurs="0"/>
                <xsd:element ref="ns4:SharedWithDetails" minOccurs="0"/>
                <xsd:element ref="ns3:Review_x0020_Date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69a48-4826-401e-a27e-0bb7a21418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eeb08-e8eb-4d63-a700-a2e9349de4c1" elementFormDefault="qualified">
    <xsd:import namespace="http://schemas.microsoft.com/office/2006/documentManagement/types"/>
    <xsd:import namespace="http://schemas.microsoft.com/office/infopath/2007/PartnerControls"/>
    <xsd:element name="WorkingLead" ma:index="12" nillable="true" ma:displayName="Working Lead" ma:description="&#10;" ma:format="Dropdown" ma:list="UserInfo" ma:SharePointGroup="0" ma:internalName="Workin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13" nillable="true" ma:displayName="AnalysisandInsightforFinance" ma:format="Dropdown" ma:list="UserInfo" ma:SharePointGroup="0" ma:internalName="AnalysisandInsightforFinanc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Review_x0020_Date xmlns="1abeeb08-e8eb-4d63-a700-a2e9349de4c1" xsi:nil="true"/>
    <lcf76f155ced4ddcb4097134ff3c332f xmlns="1abeeb08-e8eb-4d63-a700-a2e9349de4c1">
      <Terms xmlns="http://schemas.microsoft.com/office/infopath/2007/PartnerControls"/>
    </lcf76f155ced4ddcb4097134ff3c332f>
    <AnalysisandInsightforFinance xmlns="1abeeb08-e8eb-4d63-a700-a2e9349de4c1">
      <UserInfo>
        <DisplayName/>
        <AccountId xsi:nil="true"/>
        <AccountType/>
      </UserInfo>
    </AnalysisandInsightforFinance>
    <WorkingLead xmlns="1abeeb08-e8eb-4d63-a700-a2e9349de4c1">
      <UserInfo>
        <DisplayName/>
        <AccountId xsi:nil="true"/>
        <AccountType/>
      </UserInfo>
    </WorkingLead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30936B4B-1770-4B39-BCE0-EBE65B91E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e69a48-4826-401e-a27e-0bb7a21418fa"/>
    <ds:schemaRef ds:uri="1abeeb08-e8eb-4d63-a700-a2e9349de4c1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04348-91F3-4EAF-BDED-AAFF56A02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41EAB9-CC0E-4C93-BC5C-C94958B0A910}">
  <ds:schemaRefs>
    <ds:schemaRef ds:uri="http://www.w3.org/XML/1998/namespace"/>
    <ds:schemaRef ds:uri="http://purl.org/dc/elements/1.1/"/>
    <ds:schemaRef ds:uri="http://schemas.microsoft.com/sharepoint/v3"/>
    <ds:schemaRef ds:uri="http://purl.org/dc/terms/"/>
    <ds:schemaRef ds:uri="94e69a48-4826-401e-a27e-0bb7a21418fa"/>
    <ds:schemaRef ds:uri="http://purl.org/dc/dcmitype/"/>
    <ds:schemaRef ds:uri="51bfcd92-eb3e-40f4-8778-2bbfb88a890b"/>
    <ds:schemaRef ds:uri="cccaf3ac-2de9-44d4-aa31-54302fceb5f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abeeb08-e8eb-4d63-a700-a2e9349de4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Running_cost_allowance</vt:lpstr>
      <vt:lpstr>RCA_calculations</vt:lpstr>
      <vt:lpstr>Notes!Print_Area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Allocations Team</dc:creator>
  <cp:keywords/>
  <dc:description/>
  <cp:lastModifiedBy>Roman Tatarek-Gintowt</cp:lastModifiedBy>
  <cp:revision/>
  <cp:lastPrinted>2023-06-08T12:35:06Z</cp:lastPrinted>
  <dcterms:created xsi:type="dcterms:W3CDTF">2018-12-20T19:15:18Z</dcterms:created>
  <dcterms:modified xsi:type="dcterms:W3CDTF">2023-06-19T15:27:08Z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0x010100ACAA2BD990F7D44D92278D198B0986A3</vt:lpwstr>
  </property>
  <property fmtid="{D5CDD505-2E9C-101B-9397-08002B2CF9AE}" pid="3" name="Financial Framework">
    <vt:lpwstr>;#Funding construction;#</vt:lpwstr>
  </property>
  <property fmtid="{D5CDD505-2E9C-101B-9397-08002B2CF9AE}" pid="4" name="Owner">
    <vt:lpwstr/>
  </property>
  <property fmtid="{D5CDD505-2E9C-101B-9397-08002B2CF9AE}" pid="5" name="MediaServiceImageTags">
    <vt:lpwstr/>
  </property>
  <property fmtid="{D5CDD505-2E9C-101B-9397-08002B2CF9AE}" pid="6" name="_MarkAsFinal">
    <vt:bool>true</vt:bool>
  </property>
</Properties>
</file>