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drawings/drawing4.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ims.gov.uk\HomeDrive\Users\FRaja2\Downloads\"/>
    </mc:Choice>
  </mc:AlternateContent>
  <xr:revisionPtr revIDLastSave="0" documentId="8_{F443BFE6-F263-49C7-A972-2EC320561ACB}" xr6:coauthVersionLast="45" xr6:coauthVersionMax="45" xr10:uidLastSave="{00000000-0000-0000-0000-000000000000}"/>
  <workbookProtection workbookAlgorithmName="SHA-512" workbookHashValue="yfcpFB7xvvwfjg4yFwFE5ZHg8qONpAmq1rZuxNpfXsOckVS8muAelScX8pHV5Ctw9R68kSY+gXYs5AUEdppRFg==" workbookSaltValue="qODhMMcPacwRhjRsnojK6g==" workbookSpinCount="100000" lockStructure="1"/>
  <bookViews>
    <workbookView xWindow="-108" yWindow="-108" windowWidth="23256" windowHeight="12576" xr2:uid="{B1208168-BCB9-4E79-9CAC-9F8D2DB185A1}"/>
  </bookViews>
  <sheets>
    <sheet name="Introduction" sheetId="15" r:id="rId1"/>
    <sheet name="1.0 Project Information" sheetId="8" r:id="rId2"/>
    <sheet name="2.0 OBC - WLC Reporting" sheetId="12" r:id="rId3"/>
    <sheet name="2.1 FBC - WLC Reporting" sheetId="17" r:id="rId4"/>
    <sheet name="2.2 Handover - WLC Reporting" sheetId="18" r:id="rId5"/>
    <sheet name="3.0 Whole Life Carbon Summary" sheetId="6" r:id="rId6"/>
    <sheet name="4.0 Assumption Tables" sheetId="4" r:id="rId7"/>
    <sheet name="To be hidden" sheetId="10" state="hidden" r:id="rId8"/>
    <sheet name="Target Calc - Detail OBC" sheetId="1" state="hidden" r:id="rId9"/>
    <sheet name="Target Calc - Detail FBC" sheetId="20" state="hidden" r:id="rId10"/>
  </sheets>
  <externalReferences>
    <externalReference r:id="rId11"/>
  </externalReferences>
  <definedNames>
    <definedName name="BuildUse">'[1]Build type'!$A:$A</definedName>
    <definedName name="CO2e">[1]Lists!$B:$B</definedName>
    <definedName name="Level_of_refurb">[1]Lists!$L:$L</definedName>
    <definedName name="_xlnm.Print_Area" localSheetId="1">'1.0 Project Information'!$J$2:$L$38</definedName>
    <definedName name="_xlnm.Print_Area" localSheetId="2">'2.0 OBC - WLC Reporting'!$A$4:$Y$165</definedName>
    <definedName name="_xlnm.Print_Area" localSheetId="3">'2.1 FBC - WLC Reporting'!$A$4:$Y$208</definedName>
    <definedName name="_xlnm.Print_Area" localSheetId="4">'2.2 Handover - WLC Reporting'!$A$5:$Y$210</definedName>
    <definedName name="_xlnm.Print_Area" localSheetId="5">'3.0 Whole Life Carbon Summary'!$A$1:$A$26</definedName>
    <definedName name="_xlnm.Print_Area" localSheetId="6">'4.0 Assumption Tables'!$A$1:$J$55</definedName>
    <definedName name="Review">[1]Lists!$S:$S</definedName>
    <definedName name="stage">[1]Lists!$U:$U</definedName>
    <definedName name="Substrates">[1]Lists!$F:$F</definedName>
    <definedName name="tick">[1]Lists!$T$3</definedName>
    <definedName name="YesNo">[1]Lists!$D:$D</definedName>
    <definedName name="YesNoDont">[1]Lists!$A:$A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4" i="6" l="1"/>
  <c r="F41" i="6"/>
  <c r="F18" i="6"/>
  <c r="E76" i="20" l="1"/>
  <c r="C36" i="20"/>
  <c r="C35" i="20"/>
  <c r="C34" i="20"/>
  <c r="C33" i="20"/>
  <c r="C32" i="20"/>
  <c r="E31" i="20"/>
  <c r="C30" i="20"/>
  <c r="C29" i="20"/>
  <c r="C28" i="20"/>
  <c r="D15" i="20"/>
  <c r="D14" i="20"/>
  <c r="D13" i="20"/>
  <c r="D12" i="20"/>
  <c r="D34" i="20" s="1"/>
  <c r="E34" i="20" s="1"/>
  <c r="D11" i="20"/>
  <c r="D10" i="20"/>
  <c r="D8" i="20"/>
  <c r="D75" i="20" s="1"/>
  <c r="E75" i="20" s="1"/>
  <c r="D7" i="20"/>
  <c r="D6" i="20"/>
  <c r="D5" i="20"/>
  <c r="D4" i="20"/>
  <c r="D8" i="1"/>
  <c r="D36" i="8"/>
  <c r="E6" i="12" s="1"/>
  <c r="D7" i="1"/>
  <c r="D15" i="1"/>
  <c r="D64" i="20" l="1"/>
  <c r="D71" i="20"/>
  <c r="D73" i="20" s="1"/>
  <c r="E73" i="20" s="1"/>
  <c r="E4" i="20"/>
  <c r="G19" i="8" s="1"/>
  <c r="D75" i="1"/>
  <c r="D30" i="1"/>
  <c r="D17" i="1"/>
  <c r="D60" i="20"/>
  <c r="D61" i="20"/>
  <c r="D36" i="20"/>
  <c r="E36" i="20" s="1"/>
  <c r="D59" i="20"/>
  <c r="D62" i="20"/>
  <c r="D29" i="20"/>
  <c r="E29" i="20" s="1"/>
  <c r="D63" i="20"/>
  <c r="D32" i="20"/>
  <c r="E32" i="20" s="1"/>
  <c r="D35" i="20"/>
  <c r="E35" i="20" s="1"/>
  <c r="D33" i="20"/>
  <c r="E33" i="20" s="1"/>
  <c r="D28" i="20"/>
  <c r="D30" i="20"/>
  <c r="E30" i="20" s="1"/>
  <c r="C37" i="20"/>
  <c r="D37" i="20" s="1"/>
  <c r="E37" i="20" s="1"/>
  <c r="I52" i="6"/>
  <c r="G52" i="6"/>
  <c r="F52" i="6"/>
  <c r="I35" i="6"/>
  <c r="G35" i="6"/>
  <c r="F35" i="6"/>
  <c r="F30" i="6" s="1"/>
  <c r="H52" i="6"/>
  <c r="F48" i="6"/>
  <c r="H35" i="6"/>
  <c r="F31" i="6" s="1"/>
  <c r="H18" i="6"/>
  <c r="F14" i="6" s="1"/>
  <c r="I14" i="6" s="1"/>
  <c r="I18" i="6"/>
  <c r="I19" i="6" s="1"/>
  <c r="G18" i="6"/>
  <c r="E21" i="18"/>
  <c r="E19" i="17"/>
  <c r="E15" i="17"/>
  <c r="E19" i="12"/>
  <c r="E17" i="12"/>
  <c r="E15" i="12"/>
  <c r="E5" i="17" a="1"/>
  <c r="E5" i="17" s="1"/>
  <c r="E5" i="12" a="1"/>
  <c r="E5" i="12" s="1"/>
  <c r="D45" i="20"/>
  <c r="E45" i="20" s="1"/>
  <c r="E65" i="20"/>
  <c r="E54" i="20"/>
  <c r="E46" i="20"/>
  <c r="H42" i="20"/>
  <c r="E38" i="20"/>
  <c r="C29" i="1"/>
  <c r="C30" i="1"/>
  <c r="C36" i="1"/>
  <c r="C35" i="1"/>
  <c r="C34" i="1"/>
  <c r="C33" i="1"/>
  <c r="C37" i="1" s="1"/>
  <c r="D37" i="1" s="1"/>
  <c r="E37" i="1" s="1"/>
  <c r="C32" i="1"/>
  <c r="C28" i="1"/>
  <c r="J52" i="6"/>
  <c r="E19" i="18"/>
  <c r="E17" i="18"/>
  <c r="J35" i="6"/>
  <c r="E17" i="17"/>
  <c r="J18" i="6"/>
  <c r="J19" i="6" s="1"/>
  <c r="G19" i="6" l="1"/>
  <c r="F13" i="6"/>
  <c r="I13" i="6" s="1"/>
  <c r="I15" i="6" s="1"/>
  <c r="H19" i="6"/>
  <c r="F19" i="6"/>
  <c r="D66" i="20"/>
  <c r="G66" i="20" s="1"/>
  <c r="E28" i="20"/>
  <c r="D39" i="20"/>
  <c r="F32" i="6"/>
  <c r="F36" i="8"/>
  <c r="E59" i="20"/>
  <c r="E60" i="20"/>
  <c r="D53" i="20"/>
  <c r="E53" i="20" s="1"/>
  <c r="F47" i="6"/>
  <c r="F9" i="6"/>
  <c r="I9" i="6" s="1"/>
  <c r="G39" i="20" l="1"/>
  <c r="D43" i="20"/>
  <c r="F15" i="6"/>
  <c r="D17" i="20"/>
  <c r="D70" i="20" s="1"/>
  <c r="D74" i="20" s="1"/>
  <c r="E6" i="17"/>
  <c r="F49" i="6"/>
  <c r="E6" i="18" l="1"/>
  <c r="I26" i="6"/>
  <c r="J36" i="6"/>
  <c r="I31" i="6"/>
  <c r="I30" i="6"/>
  <c r="H36" i="6"/>
  <c r="I36" i="6"/>
  <c r="F36" i="6"/>
  <c r="G36" i="6"/>
  <c r="E74" i="20"/>
  <c r="D77" i="20"/>
  <c r="E77" i="20" s="1"/>
  <c r="D44" i="20"/>
  <c r="E44" i="20" s="1"/>
  <c r="E39" i="20"/>
  <c r="AF52" i="8"/>
  <c r="E43" i="20"/>
  <c r="E66" i="20"/>
  <c r="AF55" i="8"/>
  <c r="I32" i="6" l="1"/>
  <c r="G53" i="6"/>
  <c r="H53" i="6"/>
  <c r="I53" i="6"/>
  <c r="J53" i="6"/>
  <c r="F53" i="6"/>
  <c r="I48" i="6"/>
  <c r="I43" i="6"/>
  <c r="I47" i="6"/>
  <c r="G77" i="20"/>
  <c r="AF56" i="8" s="1"/>
  <c r="D47" i="20"/>
  <c r="F43" i="6"/>
  <c r="F26" i="6"/>
  <c r="E15" i="18" s="1"/>
  <c r="G47" i="20" l="1"/>
  <c r="AF53" i="8" s="1"/>
  <c r="D51" i="20"/>
  <c r="D52" i="20" s="1"/>
  <c r="E52" i="20" s="1"/>
  <c r="I49" i="6"/>
  <c r="E47" i="20"/>
  <c r="E51" i="20" l="1"/>
  <c r="D55" i="20"/>
  <c r="E55" i="20" s="1"/>
  <c r="E75" i="1"/>
  <c r="D80" i="20" l="1"/>
  <c r="D81" i="20" s="1"/>
  <c r="G55" i="20"/>
  <c r="G80" i="20" s="1"/>
  <c r="G81" i="20" s="1"/>
  <c r="D14" i="1"/>
  <c r="D13" i="1"/>
  <c r="D12" i="1"/>
  <c r="D11" i="1"/>
  <c r="D33" i="1" s="1"/>
  <c r="D10" i="1"/>
  <c r="D4" i="1"/>
  <c r="D6" i="1"/>
  <c r="E76" i="1"/>
  <c r="E65" i="1"/>
  <c r="E54" i="1"/>
  <c r="E46" i="1"/>
  <c r="E38" i="1"/>
  <c r="E31" i="1"/>
  <c r="D5" i="1"/>
  <c r="D71" i="1" l="1"/>
  <c r="D70" i="1"/>
  <c r="G83" i="20"/>
  <c r="K37" i="8" s="1"/>
  <c r="AF54" i="8"/>
  <c r="K36" i="8" s="1"/>
  <c r="D60" i="1"/>
  <c r="E60" i="1" s="1"/>
  <c r="D61" i="1"/>
  <c r="D73" i="1"/>
  <c r="I80" i="20"/>
  <c r="D34" i="1"/>
  <c r="E34" i="1" s="1"/>
  <c r="D35" i="1"/>
  <c r="E35" i="1" s="1"/>
  <c r="D59" i="1"/>
  <c r="D64" i="1"/>
  <c r="D62" i="1"/>
  <c r="E62" i="1" s="1"/>
  <c r="D63" i="1"/>
  <c r="D28" i="1"/>
  <c r="E4" i="1"/>
  <c r="E19" i="8" s="1"/>
  <c r="D32" i="1"/>
  <c r="D36" i="1"/>
  <c r="E36" i="1" s="1"/>
  <c r="V53" i="8" l="1"/>
  <c r="K9" i="8" s="1"/>
  <c r="V55" i="8"/>
  <c r="K11" i="8" s="1"/>
  <c r="AF58" i="8"/>
  <c r="F27" i="6" s="1"/>
  <c r="D66" i="1"/>
  <c r="G66" i="1" s="1"/>
  <c r="AE55" i="8" s="1"/>
  <c r="D74" i="1"/>
  <c r="D77" i="1" s="1"/>
  <c r="G77" i="1" s="1"/>
  <c r="E28" i="1"/>
  <c r="D29" i="1"/>
  <c r="E29" i="1" s="1"/>
  <c r="E33" i="1"/>
  <c r="E73" i="1"/>
  <c r="E32" i="1"/>
  <c r="E13" i="17" l="1"/>
  <c r="F24" i="6" s="1"/>
  <c r="F28" i="6" s="1"/>
  <c r="I13" i="17"/>
  <c r="I24" i="6" s="1"/>
  <c r="E74" i="1"/>
  <c r="AE56" i="8"/>
  <c r="E66" i="1"/>
  <c r="I13" i="18" l="1"/>
  <c r="I19" i="17"/>
  <c r="I17" i="17"/>
  <c r="E13" i="18"/>
  <c r="I15" i="17"/>
  <c r="I15" i="18" s="1"/>
  <c r="I41" i="6" s="1"/>
  <c r="E77" i="1"/>
  <c r="F45" i="6"/>
  <c r="J45" i="6" s="1"/>
  <c r="J28" i="6"/>
  <c r="D39" i="1"/>
  <c r="I19" i="18" l="1"/>
  <c r="I17" i="18"/>
  <c r="I21" i="18"/>
  <c r="G39" i="1"/>
  <c r="D45" i="1"/>
  <c r="E45" i="1" s="1"/>
  <c r="E30" i="1"/>
  <c r="AE52" i="8" l="1"/>
  <c r="D43" i="1"/>
  <c r="E39" i="1"/>
  <c r="E43" i="1" l="1"/>
  <c r="D44" i="1"/>
  <c r="E44" i="1" s="1"/>
  <c r="D47" i="1" l="1"/>
  <c r="D51" i="1" s="1"/>
  <c r="D53" i="1"/>
  <c r="E53" i="1" s="1"/>
  <c r="E47" i="1" l="1"/>
  <c r="G47" i="1"/>
  <c r="AE53" i="8" s="1"/>
  <c r="E51" i="1"/>
  <c r="D52" i="1"/>
  <c r="E52" i="1" s="1"/>
  <c r="D55" i="1" l="1"/>
  <c r="D80" i="1" s="1"/>
  <c r="D81" i="1" s="1"/>
  <c r="G55" i="1" l="1"/>
  <c r="AE54" i="8" s="1"/>
  <c r="AE58" i="8" s="1"/>
  <c r="F10" i="6" s="1"/>
  <c r="E55" i="1"/>
  <c r="U53" i="8" l="1"/>
  <c r="J9" i="8" s="1"/>
  <c r="U55" i="8"/>
  <c r="I13" i="12" s="1"/>
  <c r="I7" i="6" s="1"/>
  <c r="J36" i="8"/>
  <c r="G83" i="1"/>
  <c r="J37" i="8" s="1"/>
  <c r="G80" i="1"/>
  <c r="G81" i="1" s="1"/>
  <c r="I80" i="1" s="1"/>
  <c r="I12" i="17" l="1"/>
  <c r="I12" i="18"/>
  <c r="E13" i="12"/>
  <c r="I15" i="12" s="1"/>
  <c r="J11" i="8"/>
  <c r="E12" i="18" l="1"/>
  <c r="F7" i="6"/>
  <c r="F21" i="6" s="1"/>
  <c r="J21" i="6" s="1"/>
  <c r="E12" i="17"/>
  <c r="I19" i="12"/>
  <c r="I17"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tc={DEAB19E9-ACD6-4FC1-BAFB-5902FFA6BF3E}</author>
  </authors>
  <commentList>
    <comment ref="A15" authorId="0" shapeId="0" xr:uid="{DEAB19E9-ACD6-4FC1-BAFB-5902FFA6BF3E}">
      <text>
        <t>[Threaded comment]
Your version of Excel allows you to read this threaded comment; however, any edits to it will get removed if the file is opened in a newer version of Excel. Learn more: https://go.microsoft.com/fwlink/?linkid=870924
Comment:
    @Ian Poole Please review and then hide rows 16-22 (updates to be carried out in each tab)</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<sst xmlns="http://schemas.openxmlformats.org/spreadsheetml/2006/main" count="4435" uniqueCount="724">
  <si>
    <t xml:space="preserve">Version History </t>
  </si>
  <si>
    <t>Revision</t>
  </si>
  <si>
    <t>Corresponding Version of Standard</t>
  </si>
  <si>
    <t xml:space="preserve">Date </t>
  </si>
  <si>
    <t xml:space="preserve">Originator </t>
  </si>
  <si>
    <t>Checker</t>
  </si>
  <si>
    <t xml:space="preserve">Approver </t>
  </si>
  <si>
    <t>v1.0</t>
  </si>
  <si>
    <t xml:space="preserve">Beta </t>
  </si>
  <si>
    <t>IP/MG</t>
  </si>
  <si>
    <t>GP/GCH</t>
  </si>
  <si>
    <t>FD</t>
  </si>
  <si>
    <t>v1.1</t>
  </si>
  <si>
    <t>Introduction</t>
  </si>
  <si>
    <t>Tabs</t>
  </si>
  <si>
    <t xml:space="preserve">1.0 Project Information </t>
  </si>
  <si>
    <t xml:space="preserve">Project data and your upfront carbon limit </t>
  </si>
  <si>
    <t>2.0 OBC - WLC Reporting</t>
  </si>
  <si>
    <t xml:space="preserve">Whole life carbon reporting for Outline Business Case </t>
  </si>
  <si>
    <t>2.1 FBC - WLC Reporting</t>
  </si>
  <si>
    <t>Whole life carbon reporting for Full Business Case</t>
  </si>
  <si>
    <t>2.2 Handover - WLC Reporting</t>
  </si>
  <si>
    <t>Whole life carbon reporting for Post-construction</t>
  </si>
  <si>
    <t>3.0 Whole Life Carbon Summary</t>
  </si>
  <si>
    <t>Summary of whole life carbon assessments, comparison with upfront carbon limits and derogations</t>
  </si>
  <si>
    <t>4.0 Assumption Tables</t>
  </si>
  <si>
    <t>3D Modelling Assumptions and Carbon Factor Assumptions</t>
  </si>
  <si>
    <t>How to Use the Tool</t>
  </si>
  <si>
    <t>Key project information and inputs from Brief to be included here</t>
  </si>
  <si>
    <t>Your project bespoke upfront carbon limit will be calculated based on your inputs</t>
  </si>
  <si>
    <t>Project Information</t>
  </si>
  <si>
    <r>
      <t xml:space="preserve">Your Upfront Carbon Limit:
</t>
    </r>
    <r>
      <rPr>
        <i/>
        <sz val="10"/>
        <color theme="0"/>
        <rFont val="Arial"/>
        <family val="2"/>
      </rPr>
      <t>Upfront Carbon Limit includes stages A1-A5 (Excluding A5a)</t>
    </r>
  </si>
  <si>
    <t>Project Name</t>
  </si>
  <si>
    <t>OBC</t>
  </si>
  <si>
    <t>FBC</t>
  </si>
  <si>
    <t>Location: Country</t>
  </si>
  <si>
    <t>Location: City</t>
  </si>
  <si>
    <t>New Build / Extent of re-use</t>
  </si>
  <si>
    <t xml:space="preserve">Year of Construction </t>
  </si>
  <si>
    <t>Equivalent to:</t>
  </si>
  <si>
    <t>Design Life</t>
  </si>
  <si>
    <t>Project stage</t>
  </si>
  <si>
    <t>Select for OBC:</t>
  </si>
  <si>
    <t>Select for FBC:</t>
  </si>
  <si>
    <r>
      <t>Approximate GIA (m</t>
    </r>
    <r>
      <rPr>
        <vertAlign val="superscript"/>
        <sz val="10"/>
        <color rgb="FF000000"/>
        <rFont val="Arial"/>
        <family val="2"/>
      </rPr>
      <t>2</t>
    </r>
    <r>
      <rPr>
        <sz val="10"/>
        <color rgb="FF000000"/>
        <rFont val="Arial"/>
        <family val="2"/>
      </rPr>
      <t>)</t>
    </r>
  </si>
  <si>
    <t>Enter for OBC:</t>
  </si>
  <si>
    <t>Enter for FBC:</t>
  </si>
  <si>
    <t>The GIA estimated by the architect should be reported here and compared against the GIA calculated below (totalled from space allocation inputs based on departmental area data). A discrepency of over 5% should be investigated &amp; space allocation updated.</t>
  </si>
  <si>
    <r>
      <t>Inputs from Brief</t>
    </r>
    <r>
      <rPr>
        <sz val="16"/>
        <color theme="0"/>
        <rFont val="Arial"/>
        <family val="2"/>
      </rPr>
      <t> </t>
    </r>
    <r>
      <rPr>
        <b/>
        <sz val="16"/>
        <color theme="0"/>
        <rFont val="Arial"/>
        <family val="2"/>
      </rPr>
      <t xml:space="preserve">
</t>
    </r>
    <r>
      <rPr>
        <sz val="10"/>
        <color theme="0"/>
        <rFont val="Arial"/>
        <family val="2"/>
      </rPr>
      <t>Please paste values from Tab 1 in the</t>
    </r>
    <r>
      <rPr>
        <i/>
        <sz val="10"/>
        <color theme="0"/>
        <rFont val="Arial"/>
        <family val="2"/>
      </rPr>
      <t xml:space="preserve"> Operational Energy and Carbon Tool</t>
    </r>
    <r>
      <rPr>
        <sz val="10"/>
        <color theme="0"/>
        <rFont val="Arial"/>
        <family val="2"/>
      </rPr>
      <t xml:space="preserve"> in the below cells highlighed by the red border</t>
    </r>
  </si>
  <si>
    <r>
      <rPr>
        <b/>
        <sz val="18"/>
        <color theme="0"/>
        <rFont val="Arial"/>
        <family val="2"/>
      </rPr>
      <t>OBC</t>
    </r>
    <r>
      <rPr>
        <b/>
        <sz val="10"/>
        <color theme="0"/>
        <rFont val="Arial"/>
        <family val="2"/>
      </rPr>
      <t xml:space="preserve">
</t>
    </r>
  </si>
  <si>
    <t xml:space="preserve">FBC
</t>
  </si>
  <si>
    <r>
      <rPr>
        <b/>
        <sz val="18"/>
        <color theme="0"/>
        <rFont val="Arial"/>
        <family val="2"/>
      </rPr>
      <t xml:space="preserve">Commentary </t>
    </r>
    <r>
      <rPr>
        <b/>
        <sz val="10"/>
        <color theme="0"/>
        <rFont val="Arial"/>
        <family val="2"/>
      </rPr>
      <t xml:space="preserve">
</t>
    </r>
    <r>
      <rPr>
        <sz val="10"/>
        <color theme="0"/>
        <rFont val="Arial"/>
        <family val="2"/>
      </rPr>
      <t xml:space="preserve">Please use whilst undertaking space allocation task in OE&amp;C Tool, Tab 1.0)
</t>
    </r>
  </si>
  <si>
    <t>Upfront Carbon Limit Breakdown*</t>
  </si>
  <si>
    <t>Upfront Carbon Limit includes stages A1-A5 (Excluding A5a)</t>
  </si>
  <si>
    <t>No. Floors </t>
  </si>
  <si>
    <t>N1 </t>
  </si>
  <si>
    <t>Total no. Floors inc. basement
For vertical and horizontal extensions - only state floors associated with new construction</t>
  </si>
  <si>
    <t>No. Basement Levels </t>
  </si>
  <si>
    <t>N2 </t>
  </si>
  <si>
    <t>-</t>
  </si>
  <si>
    <t xml:space="preserve">No. levels below ground. Partial basements should be represented by 0.5 increment </t>
  </si>
  <si>
    <t>- Floor in Contact with Ground (Area of Cat 1-3)</t>
  </si>
  <si>
    <t>A1 </t>
  </si>
  <si>
    <t>m²</t>
  </si>
  <si>
    <t>Total area in contact with ground, may be over multiple levels e.g. partial basement</t>
  </si>
  <si>
    <t>- Exposed Roof (Area above Cat 2 and 5)</t>
  </si>
  <si>
    <t>Total exposed roof area at all levels (structural roof used for supporting exposed plant, PV, green roof, terraces, etc)</t>
  </si>
  <si>
    <t>- Lightweight Covering (Area above Cat 3 and 6)</t>
  </si>
  <si>
    <t>A7 </t>
  </si>
  <si>
    <t>Total Lightweight Covering area at all levels (refers to non-structural, access only roof e.g. covering over plant or canopies)</t>
  </si>
  <si>
    <r>
      <t>Area of the following at Upper Levels (Cat 4-6)</t>
    </r>
    <r>
      <rPr>
        <b/>
        <sz val="10"/>
        <color rgb="FF000000"/>
        <rFont val="Arial"/>
        <family val="2"/>
      </rPr>
      <t>: </t>
    </r>
  </si>
  <si>
    <t>Only internal floor areas not in contact with ground should be reported below, this includes enclosed areas at roof level (as these form part of GIA)</t>
  </si>
  <si>
    <t>- Support (Plant/ Storage)</t>
  </si>
  <si>
    <t>A2 </t>
  </si>
  <si>
    <t>Please ensure that the total area is allocated in the space allocation tab including circulation space and stairwells. 
For vertical and horizontal extensions - please input new-build areas only.</t>
  </si>
  <si>
    <t>- Low Tech </t>
  </si>
  <si>
    <t>A3 </t>
  </si>
  <si>
    <t>- Medium Tech </t>
  </si>
  <si>
    <t>A4 </t>
  </si>
  <si>
    <t>- High Tech </t>
  </si>
  <si>
    <t>A5 </t>
  </si>
  <si>
    <t>*Note Benchmarks for specific elements only provided as indication of potential breakdown.</t>
  </si>
  <si>
    <t>- Ultra High Tech </t>
  </si>
  <si>
    <t>A6 </t>
  </si>
  <si>
    <t>SCORS Benchmark Rating**</t>
  </si>
  <si>
    <t xml:space="preserve">Note the SCORS Rating is not mandatory and is provided for information only. The rating includes structure and substructure elements only. </t>
  </si>
  <si>
    <t>- All Other Internal Areas (Cat 7)</t>
  </si>
  <si>
    <t>These include Lifts, Risers, Walls and other non-departmental areas not given a space allocation, and should ensure the GIA sum is accurate</t>
  </si>
  <si>
    <t>SCORS Benchmark for OBC:</t>
  </si>
  <si>
    <t>SCORS Benchmark for FBC:</t>
  </si>
  <si>
    <t>Total GIA</t>
  </si>
  <si>
    <t>A8 </t>
  </si>
  <si>
    <t>Note that, in line with RICS definitions, only covered roof area counts towards GIA.</t>
  </si>
  <si>
    <t>**SCORS Rating based on substructure and superstructure elements only. Façade not included.</t>
  </si>
  <si>
    <t>Floors</t>
  </si>
  <si>
    <t>Vertical Structure</t>
  </si>
  <si>
    <t>Foundations</t>
  </si>
  <si>
    <t>Basement</t>
  </si>
  <si>
    <t>Façade</t>
  </si>
  <si>
    <t>Outline Business Case - Whole Life Carbon Reporting</t>
  </si>
  <si>
    <t>RIBA Stage:</t>
  </si>
  <si>
    <t>GIA:</t>
  </si>
  <si>
    <t>m2</t>
  </si>
  <si>
    <t>LCA Tool Used for Assessment:</t>
  </si>
  <si>
    <t>If Other - Please Specify:</t>
  </si>
  <si>
    <t>Please fill out information relating to project stage and carbon assessment</t>
  </si>
  <si>
    <t>Date LCA was carried out:</t>
  </si>
  <si>
    <t>Upfront Carbon Limit at OBC:</t>
  </si>
  <si>
    <t xml:space="preserve">Equivalent to </t>
  </si>
  <si>
    <t>Total Upfront Carbon (A1-A5w for Tier 1 Elements)</t>
  </si>
  <si>
    <r>
      <t>tCO</t>
    </r>
    <r>
      <rPr>
        <vertAlign val="subscript"/>
        <sz val="12"/>
        <color theme="0"/>
        <rFont val="Arial"/>
        <family val="2"/>
      </rPr>
      <t>2</t>
    </r>
    <r>
      <rPr>
        <sz val="12"/>
        <color theme="0"/>
        <rFont val="Arial"/>
        <family val="2"/>
      </rPr>
      <t>e</t>
    </r>
  </si>
  <si>
    <r>
      <t>kgCO</t>
    </r>
    <r>
      <rPr>
        <vertAlign val="subscript"/>
        <sz val="12"/>
        <color theme="0"/>
        <rFont val="Arial"/>
        <family val="2"/>
      </rPr>
      <t>2</t>
    </r>
    <r>
      <rPr>
        <sz val="12"/>
        <color theme="0"/>
        <rFont val="Arial"/>
        <family val="2"/>
      </rPr>
      <t>/m</t>
    </r>
    <r>
      <rPr>
        <vertAlign val="superscript"/>
        <sz val="12"/>
        <color theme="0"/>
        <rFont val="Arial"/>
        <family val="2"/>
      </rPr>
      <t>2</t>
    </r>
    <r>
      <rPr>
        <sz val="12"/>
        <color theme="0"/>
        <rFont val="Arial"/>
        <family val="2"/>
      </rPr>
      <t xml:space="preserve"> of GIA</t>
    </r>
  </si>
  <si>
    <t>Sum of values from Whole Life Carbon Table Inputs</t>
  </si>
  <si>
    <t>Total Upfront Carbon (A1-A5w for Tier 1 &amp; 2 Elements)</t>
  </si>
  <si>
    <t>Total Embodied Carbon (A-C for Tier 1 &amp; 2 Elements)</t>
  </si>
  <si>
    <t>Assessment</t>
  </si>
  <si>
    <r>
      <t>Whole Life Carbon, kgCO</t>
    </r>
    <r>
      <rPr>
        <b/>
        <vertAlign val="subscript"/>
        <sz val="12"/>
        <color theme="0"/>
        <rFont val="Arial"/>
        <family val="2"/>
      </rPr>
      <t>2</t>
    </r>
    <r>
      <rPr>
        <b/>
        <sz val="12"/>
        <color theme="0"/>
        <rFont val="Arial"/>
        <family val="2"/>
      </rPr>
      <t xml:space="preserve">e
</t>
    </r>
    <r>
      <rPr>
        <i/>
        <sz val="12"/>
        <color theme="0"/>
        <rFont val="Arial"/>
        <family val="2"/>
      </rPr>
      <t>Please input data below</t>
    </r>
  </si>
  <si>
    <t> Tier 1</t>
  </si>
  <si>
    <t> Tier 2</t>
  </si>
  <si>
    <r>
      <t xml:space="preserve">Sequestered Carbon
</t>
    </r>
    <r>
      <rPr>
        <sz val="11"/>
        <color theme="0"/>
        <rFont val="Arial"/>
        <family val="2"/>
      </rPr>
      <t>(Negative Number)</t>
    </r>
  </si>
  <si>
    <t>A1-A3</t>
  </si>
  <si>
    <t>A4</t>
  </si>
  <si>
    <t>A5w</t>
  </si>
  <si>
    <t>A5a</t>
  </si>
  <si>
    <t>B1</t>
  </si>
  <si>
    <t>B2</t>
  </si>
  <si>
    <t>B3</t>
  </si>
  <si>
    <t>B4</t>
  </si>
  <si>
    <t>B5</t>
  </si>
  <si>
    <t>B6</t>
  </si>
  <si>
    <t>B7</t>
  </si>
  <si>
    <t>C1</t>
  </si>
  <si>
    <t>C2</t>
  </si>
  <si>
    <t>C3</t>
  </si>
  <si>
    <t>C4</t>
  </si>
  <si>
    <t>D</t>
  </si>
  <si>
    <t>Commentary</t>
  </si>
  <si>
    <t>Carbon Limits</t>
  </si>
  <si>
    <t>Mandatory</t>
  </si>
  <si>
    <t xml:space="preserve">Not Included </t>
  </si>
  <si>
    <t>Not Included</t>
  </si>
  <si>
    <t>NRM</t>
  </si>
  <si>
    <t>Whole Life Carbon</t>
  </si>
  <si>
    <t xml:space="preserve">Mandatory </t>
  </si>
  <si>
    <t>Mandatory*</t>
  </si>
  <si>
    <t>Report Separately</t>
  </si>
  <si>
    <t>*A5a can be estimated based on cost and split by elements in design, to be accurately reported at RIBA 5 by Contractor</t>
  </si>
  <si>
    <t>Demolition</t>
  </si>
  <si>
    <t>1.01.020</t>
  </si>
  <si>
    <t>Toxic/ Hazardous/ Contaminated Material treatment</t>
  </si>
  <si>
    <t>Yes</t>
  </si>
  <si>
    <t>1.01.050</t>
  </si>
  <si>
    <t>Major demolition works</t>
  </si>
  <si>
    <t>Facilitating Works</t>
  </si>
  <si>
    <t>Specialist groundworks</t>
  </si>
  <si>
    <t>Temporary diversion works</t>
  </si>
  <si>
    <t>Extraordinary site investigation works</t>
  </si>
  <si>
    <t>Substructure</t>
  </si>
  <si>
    <t>NRM 1.1.1 &amp; 1.1.2</t>
  </si>
  <si>
    <t>1.1.1/1.1.2</t>
  </si>
  <si>
    <t>1.02.010</t>
  </si>
  <si>
    <t>Piles</t>
  </si>
  <si>
    <t>Min allowance of 80kg/m3 to be made for reinforcement unless calculated</t>
  </si>
  <si>
    <t>1.02.020.3</t>
  </si>
  <si>
    <t>Pads</t>
  </si>
  <si>
    <t>Strips</t>
  </si>
  <si>
    <t>Min allowance of 120kg/m3 to be made for reinforcement unless calculated</t>
  </si>
  <si>
    <t>Rafts</t>
  </si>
  <si>
    <t>Pile Caps</t>
  </si>
  <si>
    <t>1.02.020.5</t>
  </si>
  <si>
    <t>Ground Beams</t>
  </si>
  <si>
    <t>Min allowance of 200kg/m3 to be made for reinforcement unless calculated</t>
  </si>
  <si>
    <t>1.02.030.4</t>
  </si>
  <si>
    <t>Blinding</t>
  </si>
  <si>
    <t>Use low cement content and minimise thickness</t>
  </si>
  <si>
    <t>1.02.030.5</t>
  </si>
  <si>
    <t xml:space="preserve">Sub-base </t>
  </si>
  <si>
    <t>Ground Improvement</t>
  </si>
  <si>
    <t>To be adopted where carbon savings can be demonstrated</t>
  </si>
  <si>
    <t>1.02.030.6</t>
  </si>
  <si>
    <t>Waterproofing</t>
  </si>
  <si>
    <t>1.07.010</t>
  </si>
  <si>
    <t>Temporary Works</t>
  </si>
  <si>
    <t>Strengthening of existing foundations</t>
  </si>
  <si>
    <t>Refurbishment and Extensions - Include strengthening of existing foundation elements here.</t>
  </si>
  <si>
    <t>Retention</t>
  </si>
  <si>
    <t>NRM 1.1.5</t>
  </si>
  <si>
    <t>1.1.5</t>
  </si>
  <si>
    <t>Retaining Wall</t>
  </si>
  <si>
    <t>Lining Wall</t>
  </si>
  <si>
    <t>1.03.020.2</t>
  </si>
  <si>
    <t>Capping Beam</t>
  </si>
  <si>
    <t>1.1.4</t>
  </si>
  <si>
    <t>1.02.030.1</t>
  </si>
  <si>
    <t>Excavation</t>
  </si>
  <si>
    <t>Strengthening of existing retention system</t>
  </si>
  <si>
    <t>Refurbishment and Extensions - Include strengthening of existing retention system elements here.</t>
  </si>
  <si>
    <t>Superstructure</t>
  </si>
  <si>
    <t>NRM 1.1.3 &amp; 2.2</t>
  </si>
  <si>
    <t>1.1.3</t>
  </si>
  <si>
    <t>Lowest Level Floor Slab</t>
  </si>
  <si>
    <t>Min allowance of 100kg/m3 to be made for reinforcement unless calculated</t>
  </si>
  <si>
    <t>1.03.030.2</t>
  </si>
  <si>
    <t>Upper Level Floor Slab(s)</t>
  </si>
  <si>
    <t>Screeds</t>
  </si>
  <si>
    <t>Use low cement content and minimise thickness/ requirement, if not calculated assume 15 kgCO2e/m2</t>
  </si>
  <si>
    <t>1.03.030.3</t>
  </si>
  <si>
    <t>Beams</t>
  </si>
  <si>
    <t>Floor Bracing</t>
  </si>
  <si>
    <t>Connections</t>
  </si>
  <si>
    <t>Allow 5% uplift to steel members for pinned and 10% for fixed connections unless otherwise calculated</t>
  </si>
  <si>
    <t>1.03.030.5</t>
  </si>
  <si>
    <t>Stairs and ramps</t>
  </si>
  <si>
    <t xml:space="preserve">Allow additional 10kgCO2e/m2 GIA if not modelled/ calculated </t>
  </si>
  <si>
    <t>1.03.030.6</t>
  </si>
  <si>
    <t>Fire Protection</t>
  </si>
  <si>
    <t xml:space="preserve">For steel, if not calculated, use 5% of steel frame carbon as an uplift </t>
  </si>
  <si>
    <t>1.04.060.1</t>
  </si>
  <si>
    <t>Floor Finishes (exc. Screeds)</t>
  </si>
  <si>
    <t>1.04.060.3</t>
  </si>
  <si>
    <t>Ceiling Finishes (below)</t>
  </si>
  <si>
    <t>Painting</t>
  </si>
  <si>
    <t>Strengthening of existing floor</t>
  </si>
  <si>
    <t>Refurbishment and Extensions - Include strengthening of existing floor elements here.</t>
  </si>
  <si>
    <t>Roof</t>
  </si>
  <si>
    <t>NRM 2.3</t>
  </si>
  <si>
    <t>Roof Slabs</t>
  </si>
  <si>
    <t>1.03.030.4</t>
  </si>
  <si>
    <t>Roof Bracing</t>
  </si>
  <si>
    <t>Secondary Elements</t>
  </si>
  <si>
    <t>Allow 50kgCO2e/m2 for simple purlin and metal sheeting unless calculated in design stages</t>
  </si>
  <si>
    <t>1.04.030.3</t>
  </si>
  <si>
    <t>Roof Cladding</t>
  </si>
  <si>
    <t>Insulation</t>
  </si>
  <si>
    <t>Should be minimised, particularly where covering plant</t>
  </si>
  <si>
    <t>1.04.030.1</t>
  </si>
  <si>
    <t>Roof Waterproofing</t>
  </si>
  <si>
    <t>Green Roof</t>
  </si>
  <si>
    <t>NRM 2.1</t>
  </si>
  <si>
    <t>1.03.030.1</t>
  </si>
  <si>
    <t>Columns</t>
  </si>
  <si>
    <t>Min allowance of 300kg/m3 to be made for reinforcement unless calculated</t>
  </si>
  <si>
    <t>Vertical Bracing</t>
  </si>
  <si>
    <t>Allow 5% for pinned and 10% for fixed connections unless otherwise calculated in design stages</t>
  </si>
  <si>
    <t xml:space="preserve">For steel, if not calculated, use 5% uplift </t>
  </si>
  <si>
    <t xml:space="preserve">Painting </t>
  </si>
  <si>
    <t>Strengthening of existing vertical structure</t>
  </si>
  <si>
    <t>Refurbishment and Extensions - Include strengthening of existing vertical structure elements here.</t>
  </si>
  <si>
    <t>Walls</t>
  </si>
  <si>
    <t>NRM 2.7 &amp; 2.8</t>
  </si>
  <si>
    <t>2.5 &amp; 2.7</t>
  </si>
  <si>
    <t>Structural Walls</t>
  </si>
  <si>
    <t>1.04.040.1</t>
  </si>
  <si>
    <t xml:space="preserve">Non-Structural Walls </t>
  </si>
  <si>
    <t>Inc. blockwork and lift shaft walls in steel schemes - if not calculated allow 15kgCO2e/m2 GIA for lift shaft walls</t>
  </si>
  <si>
    <t>Partitions</t>
  </si>
  <si>
    <t>1.04.060.2</t>
  </si>
  <si>
    <t>Wall Finishes</t>
  </si>
  <si>
    <t>1.04.040.5</t>
  </si>
  <si>
    <t>Internal Doors</t>
  </si>
  <si>
    <t>External walls</t>
  </si>
  <si>
    <t>NRM 2.5</t>
  </si>
  <si>
    <t>1.04.020.3</t>
  </si>
  <si>
    <t>Cladding</t>
  </si>
  <si>
    <t>Secondary Structural elements</t>
  </si>
  <si>
    <t>Vapour control elements</t>
  </si>
  <si>
    <t>1.04.020.1</t>
  </si>
  <si>
    <t>Louvres</t>
  </si>
  <si>
    <t>Weather membranes</t>
  </si>
  <si>
    <t>Paints</t>
  </si>
  <si>
    <t>Glazing</t>
  </si>
  <si>
    <t>NRM 2.6</t>
  </si>
  <si>
    <t>1.04.020.4</t>
  </si>
  <si>
    <t>Insulated glazing units</t>
  </si>
  <si>
    <t>Glass coatings</t>
  </si>
  <si>
    <t>Glazing frames</t>
  </si>
  <si>
    <t>Shading elements</t>
  </si>
  <si>
    <t>1.04.020.5</t>
  </si>
  <si>
    <t>External Doors</t>
  </si>
  <si>
    <t>Finishes</t>
  </si>
  <si>
    <t>NRM 3</t>
  </si>
  <si>
    <t>1.04.060</t>
  </si>
  <si>
    <t>All other not included above</t>
  </si>
  <si>
    <t>MEP</t>
  </si>
  <si>
    <t>NRM 5</t>
  </si>
  <si>
    <t>Systems to be reviewed using CIBSE TM65 methodology. Only where full EPD information cannot be obtained (Parts A &amp; B) shall Mid level calculation be accepted.</t>
  </si>
  <si>
    <t>1.05.050</t>
  </si>
  <si>
    <t>Sanitary installations</t>
  </si>
  <si>
    <t>All</t>
  </si>
  <si>
    <t>Services Equipment</t>
  </si>
  <si>
    <t>1.05.060</t>
  </si>
  <si>
    <t>Disposal Installations</t>
  </si>
  <si>
    <t>1.05.040</t>
  </si>
  <si>
    <t>Water Installations</t>
  </si>
  <si>
    <t>1.05.010</t>
  </si>
  <si>
    <t>Heat Source</t>
  </si>
  <si>
    <t>Primary Heating plant</t>
  </si>
  <si>
    <t>Inc. Boilers, CHP, ASHP, GSHP etc</t>
  </si>
  <si>
    <t>All Other</t>
  </si>
  <si>
    <t>Space Heating and Air Conditioning</t>
  </si>
  <si>
    <t>Primary Cooling Plant</t>
  </si>
  <si>
    <t>Inc Chillers, Cooling Towers, ASHP, GSHP (if not already included within 5.5)</t>
  </si>
  <si>
    <t>Ventilation Systems</t>
  </si>
  <si>
    <t>Primary Air Handling Plant</t>
  </si>
  <si>
    <t>Inc Air Handling Units, Primary Extract Ventilation e.g. Dirty Extract systems</t>
  </si>
  <si>
    <t>1.05.020</t>
  </si>
  <si>
    <t>Electrical Installations</t>
  </si>
  <si>
    <t>Primary Switchgear</t>
  </si>
  <si>
    <t>Fuel Installation/Systems</t>
  </si>
  <si>
    <t>5.10</t>
  </si>
  <si>
    <t>1.05.090</t>
  </si>
  <si>
    <t>Lift and Conveyor Installations/System</t>
  </si>
  <si>
    <t>Vertical Lift systems</t>
  </si>
  <si>
    <t>Escalators</t>
  </si>
  <si>
    <t>1.05.070</t>
  </si>
  <si>
    <t xml:space="preserve">Fire and Lightning Protection </t>
  </si>
  <si>
    <t>2.03.010.6</t>
  </si>
  <si>
    <t xml:space="preserve">Communication, Security and Control Systems </t>
  </si>
  <si>
    <t>1.05.240</t>
  </si>
  <si>
    <t>Specialist Installations</t>
  </si>
  <si>
    <t>FF&amp;E</t>
  </si>
  <si>
    <t>NRM 4</t>
  </si>
  <si>
    <t>Work to existing building</t>
  </si>
  <si>
    <t>NRM 7</t>
  </si>
  <si>
    <t>Minor demolition works</t>
  </si>
  <si>
    <t>Demolition and preparatory works associated with refurbishment and extensions.
Note strengthening and new elements to be reported above in relevant categories.</t>
  </si>
  <si>
    <t xml:space="preserve">Repairs to existing services </t>
  </si>
  <si>
    <t xml:space="preserve">Damp proof courses/ fungus beetle eradication </t>
  </si>
  <si>
    <t>Façade retention</t>
  </si>
  <si>
    <t>Cleaning existing surfaces</t>
  </si>
  <si>
    <t>Renovation works</t>
  </si>
  <si>
    <t xml:space="preserve">External </t>
  </si>
  <si>
    <t>NRM 8</t>
  </si>
  <si>
    <t>Site preparation works</t>
  </si>
  <si>
    <t>1.07.050</t>
  </si>
  <si>
    <t xml:space="preserve">Roads, paths, and paving </t>
  </si>
  <si>
    <t>1.07.060</t>
  </si>
  <si>
    <t>Soft landscaping, planting, and irrigation systems</t>
  </si>
  <si>
    <t>1.01.040</t>
  </si>
  <si>
    <t>Fencing, railings and walls</t>
  </si>
  <si>
    <t>Site/street furniture and equipment</t>
  </si>
  <si>
    <t>1.06.040</t>
  </si>
  <si>
    <t>External Drainage</t>
  </si>
  <si>
    <t>1.07.080</t>
  </si>
  <si>
    <t>External Services</t>
  </si>
  <si>
    <t>Minor building works and ancillary buildings</t>
  </si>
  <si>
    <t>Operational Carbon</t>
  </si>
  <si>
    <t>Regulated Energy</t>
  </si>
  <si>
    <t xml:space="preserve">Regulated Net - Grid Electricity </t>
  </si>
  <si>
    <t>Input from operational energy assessment</t>
  </si>
  <si>
    <t>Regulated Net - Natural Gas</t>
  </si>
  <si>
    <t>Regulated Net - Other 1</t>
  </si>
  <si>
    <t>Regulated Net - Other 2</t>
  </si>
  <si>
    <t>Regulated Net - Other 3</t>
  </si>
  <si>
    <t>Regulated Net - Other 4</t>
  </si>
  <si>
    <t>Unregulated Energy</t>
  </si>
  <si>
    <t xml:space="preserve">Unregulated - Grid Electricity </t>
  </si>
  <si>
    <t>Unregulated - Natural Gas</t>
  </si>
  <si>
    <t>Unregulated - Other 1</t>
  </si>
  <si>
    <t>Unregulated - Other 2</t>
  </si>
  <si>
    <t>Unregulated - Other 3</t>
  </si>
  <si>
    <t>Unregulated - Other 4</t>
  </si>
  <si>
    <t>On-Site Energy Generation</t>
  </si>
  <si>
    <t>Optional Requirement not included in whole life carbon assessment total</t>
  </si>
  <si>
    <t>This is requested to assess the whole life impact of installing on-site PV, or other on-site electricity generation systems. 
The operational carbon saving from local PV, or other on-site electricity generation systems, will be a negative Stage B value for reporting purposes (noting the energy generated will already have been subtracted from the energy usage used to determine operational carbon in the subheadings above). 
This is therefore an optional requirement and this value won't be used in the summary tables (to avoid double-counting).</t>
  </si>
  <si>
    <t>5.8.5</t>
  </si>
  <si>
    <t>Embodied Carbon of (local) PV</t>
  </si>
  <si>
    <t xml:space="preserve">Estimated Operational Carbon saving from 
(local) PV </t>
  </si>
  <si>
    <t xml:space="preserve">Embodied Carbon of other local electricity generation system </t>
  </si>
  <si>
    <t xml:space="preserve">Estimated Operational Carbon saving from 
(local) electricity generation system  </t>
  </si>
  <si>
    <t>Full Business Case - Whole Life Carbon Reporting</t>
  </si>
  <si>
    <t>No. Products Used</t>
  </si>
  <si>
    <t>Total number of 'product types' specified for new construction</t>
  </si>
  <si>
    <t xml:space="preserve">No. EPDs available </t>
  </si>
  <si>
    <t>Total number of available Environmental Product Declarations</t>
  </si>
  <si>
    <t>Upfront Carbon Limit at FBC</t>
  </si>
  <si>
    <t>5.1.1</t>
  </si>
  <si>
    <t xml:space="preserve">Sanitary Appliances </t>
  </si>
  <si>
    <t>Where specified as part of MEP system and not covered within the other sections</t>
  </si>
  <si>
    <t>5.1.2</t>
  </si>
  <si>
    <t>Sanitary Ancillaries</t>
  </si>
  <si>
    <t>Sanitary Pumps, incinerators, macerators</t>
  </si>
  <si>
    <t>Free standing or fixed M&amp;E equipment</t>
  </si>
  <si>
    <t>M&amp;E equipment related to the function of the building, e.g. medical, dental, entertainment, sports, religious, education, scientific, etc.</t>
  </si>
  <si>
    <t>5.3.1</t>
  </si>
  <si>
    <t>Foul Drainage above ground</t>
  </si>
  <si>
    <t>Sump pumps</t>
  </si>
  <si>
    <t>5.3.2</t>
  </si>
  <si>
    <t>Chemical, Toxic and Industrial Liquid Waste Drainage</t>
  </si>
  <si>
    <t>Storage and treatment tanks and equipment within the building</t>
  </si>
  <si>
    <t>5.3.3</t>
  </si>
  <si>
    <t>Refuse Disposal</t>
  </si>
  <si>
    <t>Waste disposal units including grinding, shredding, compaction units</t>
  </si>
  <si>
    <t>Other</t>
  </si>
  <si>
    <t>Includes ductwork, pipework, and insulation associated with the above</t>
  </si>
  <si>
    <t>5.4.2</t>
  </si>
  <si>
    <t>Cold Water Distribution</t>
  </si>
  <si>
    <t>Storage tanks, pumps, pressure boosters, including internal rainwater/greywater harvesting systems excluding collection pipework</t>
  </si>
  <si>
    <t>5.4.3</t>
  </si>
  <si>
    <t>Hot Water Distribution</t>
  </si>
  <si>
    <t>Storage cylinders, calorifiers, pumps, pressure boosters</t>
  </si>
  <si>
    <t>5.4.4</t>
  </si>
  <si>
    <t>Local Hot Water Distribution</t>
  </si>
  <si>
    <t>Instantaneous water heaters</t>
  </si>
  <si>
    <t>5.4.1</t>
  </si>
  <si>
    <t>Mains Water Supply</t>
  </si>
  <si>
    <t>5.4.5</t>
  </si>
  <si>
    <t>Steam and Condensate Distribution</t>
  </si>
  <si>
    <t>Boilers</t>
  </si>
  <si>
    <t>Combined heat and power (CHP) installations</t>
  </si>
  <si>
    <t>Step down/non-storage calorifiers connected to external heat source</t>
  </si>
  <si>
    <t>Heat extraction heat pumps on extract vents</t>
  </si>
  <si>
    <t>Solar heating panels</t>
  </si>
  <si>
    <t>Geothermal earth heat exchange systems</t>
  </si>
  <si>
    <t>Firing equipment, pressurising equipment</t>
  </si>
  <si>
    <t>Forced draft fans</t>
  </si>
  <si>
    <t>Fuel storage supplied in connection with heat source</t>
  </si>
  <si>
    <t>Cold and treated water supplies and tanks supplied in connection with the heat source</t>
  </si>
  <si>
    <t>5.6.1</t>
  </si>
  <si>
    <t>Central Heating</t>
  </si>
  <si>
    <t>Radiator systems, Convection systems, Fan assisted convection systems, Plenum air heating systems, Electric cable heating systems, Electric heating system (incl. storage radiators), Under floor systems, Heat emission units (radiators, pipe coils, etc.)</t>
  </si>
  <si>
    <t>5.6.2</t>
  </si>
  <si>
    <t>Local Heating</t>
  </si>
  <si>
    <t>Fireplaces, radiant heaters, small electrical or gas appliances, etc.</t>
  </si>
  <si>
    <t>5.6.3</t>
  </si>
  <si>
    <t>Central Cooling</t>
  </si>
  <si>
    <t>Chilled beams, Fan coil systems, Air based systems – variable air volume (VAV), Variable refrigerant volume (VRV) systems, Chillers and central refrigeration plant, emission equipment, Cooling towers</t>
  </si>
  <si>
    <t>5.6.4</t>
  </si>
  <si>
    <t>Local Cooling</t>
  </si>
  <si>
    <t>Local cooling units including those with remote condensers</t>
  </si>
  <si>
    <t>5.6.5</t>
  </si>
  <si>
    <t>Central Heating and Cooling</t>
  </si>
  <si>
    <t>Fan coil systems, Air based systems – variable air volume (VAV), Reverse cycle heat pump systems, Chillers, Emission equipment</t>
  </si>
  <si>
    <t>5.6.6</t>
  </si>
  <si>
    <t>Local Heating and Cooling</t>
  </si>
  <si>
    <t>Local heating and cooling units including those with remote condensers</t>
  </si>
  <si>
    <t>5.6.7</t>
  </si>
  <si>
    <t>Central Air Conditioning</t>
  </si>
  <si>
    <t>Plenum air heating systems, Air based systems – variable air volume (VAV) and constant volume systems, Dual duct and induction systems, Chillers</t>
  </si>
  <si>
    <t>5.6.8</t>
  </si>
  <si>
    <t>Local Air Conditioning</t>
  </si>
  <si>
    <t>Local air conditioning units including those with remote condensers, local systems requiring air management</t>
  </si>
  <si>
    <t>5.7.1</t>
  </si>
  <si>
    <t>Central Ventilation</t>
  </si>
  <si>
    <t>Extraction units, fan units incl. Air Handling Units</t>
  </si>
  <si>
    <t>5.7.2</t>
  </si>
  <si>
    <t>Local and Special Ventilation</t>
  </si>
  <si>
    <t>Toilet ventilation, kitchen ventilation, ducted fume cupboards and fume extraction systems (where specified as part of MEP system), dust extraction systems, cyclone systems, unit extract fans, rotating ventilators</t>
  </si>
  <si>
    <t>5.7.3</t>
  </si>
  <si>
    <t>Smoke Extract/Control</t>
  </si>
  <si>
    <t>Extraction units, fan units</t>
  </si>
  <si>
    <t>Where applicable - include wiring and cables from local distribution boards, fittings to outlet points and switches</t>
  </si>
  <si>
    <t>5.8.1</t>
  </si>
  <si>
    <t>Electric Mains and Sub-mains Distribution</t>
  </si>
  <si>
    <t>Main switchgear, Transformer equipment, Control gear, power factor correction equipment</t>
  </si>
  <si>
    <t>5.8.2</t>
  </si>
  <si>
    <t>Power Installations</t>
  </si>
  <si>
    <t>Uninterruptible power supply (UPS) systems and other rechargeable stand-by equipment</t>
  </si>
  <si>
    <t>5.8.3</t>
  </si>
  <si>
    <t>Lighting Installations</t>
  </si>
  <si>
    <t>Where specified as part of MEP system - Light fittings, luminaires and lamps incl. fixing, Lighting fixed to the exterior of the building supplied as part of the interior system and specialist systems</t>
  </si>
  <si>
    <t>5.8.4</t>
  </si>
  <si>
    <t>Earthing and Bonding Systems</t>
  </si>
  <si>
    <t>5.9.1</t>
  </si>
  <si>
    <t>Fuel Storage</t>
  </si>
  <si>
    <t>Fuel storage tanks not supplied with the heat source</t>
  </si>
  <si>
    <t>5.9.2</t>
  </si>
  <si>
    <t>Fuel Distribution Systems</t>
  </si>
  <si>
    <t>5.10.1</t>
  </si>
  <si>
    <t>Lifts and Enclosed Hoists</t>
  </si>
  <si>
    <t>Dumbwaiters and other enclosed vertical goods delivery systems. Where specified as part of MEP system - Complete lift installation, Wall climbing lifts</t>
  </si>
  <si>
    <t>5.10.2</t>
  </si>
  <si>
    <t xml:space="preserve">Escalators </t>
  </si>
  <si>
    <t>Where specified as part of MEP system (inc. moving pavements &amp; conveyors)</t>
  </si>
  <si>
    <t>5.10.3</t>
  </si>
  <si>
    <t>Powered Stairlifts</t>
  </si>
  <si>
    <t>Where specified as part of MEP system - stairlifts</t>
  </si>
  <si>
    <t>5.10.4</t>
  </si>
  <si>
    <t>Dock Levellers and Scissor Lifts</t>
  </si>
  <si>
    <t>5.10.5</t>
  </si>
  <si>
    <t>Document Handling Systems</t>
  </si>
  <si>
    <t>5.10.6</t>
  </si>
  <si>
    <t xml:space="preserve">Other Lift and Conveyor installations </t>
  </si>
  <si>
    <t>Powered hoists for moving people with a disability</t>
  </si>
  <si>
    <t>e.g. Car Lifts, stacking systems, cranes and non-enclosed hoists</t>
  </si>
  <si>
    <t>5.11.1</t>
  </si>
  <si>
    <t>Fire Fighting Systems</t>
  </si>
  <si>
    <t>Wet risers where only serving fire fighting equipment. Incl: pumps and tanks. Excl: distribution pipework.</t>
  </si>
  <si>
    <t>5.11.2</t>
  </si>
  <si>
    <t>Fire Suppression Systems</t>
  </si>
  <si>
    <t>Sprinkler and deluge installation, Tanks, control mechanism, pipework, discharge heads. Incl: pumps and tanks. Excl: distribution pipework, heads.</t>
  </si>
  <si>
    <t>5.11.3</t>
  </si>
  <si>
    <t>Lightning Protection</t>
  </si>
  <si>
    <t>5.12.1</t>
  </si>
  <si>
    <t>All Communication, Security and Control Systems</t>
  </si>
  <si>
    <t>Data cabling installations, Fire/smoke/water detection and alarm systems, Door entry systems</t>
  </si>
  <si>
    <t>5.13.1</t>
  </si>
  <si>
    <t>All Specialist Installations</t>
  </si>
  <si>
    <t>Electrical/Electronic Installations, Mechanical Installations, Refrigeration System, Piped Supply Installations</t>
  </si>
  <si>
    <t>5.13.5</t>
  </si>
  <si>
    <t>Water Features</t>
  </si>
  <si>
    <t>Post Construction - Whole Life Carbon Reporting</t>
  </si>
  <si>
    <t>RIBA 5</t>
  </si>
  <si>
    <t>Please Input RIBA stage when embodied carbon calculations were carried out</t>
  </si>
  <si>
    <t>Upfront Carbon Limit at FBC:</t>
  </si>
  <si>
    <t>Have derogations for FBC been used and accepted?</t>
  </si>
  <si>
    <t>Upfront Carbon Limit for Construction</t>
  </si>
  <si>
    <t>Note The limit for construction is the carbon calculated at FBC, assuming any derogations raised have been accepted</t>
  </si>
  <si>
    <t xml:space="preserve">Whole Life Carbon Project Summary </t>
  </si>
  <si>
    <t>Derogations</t>
  </si>
  <si>
    <t>Upfront Carbon Values include stages A1-A5 (Excluding A5a)</t>
  </si>
  <si>
    <t>Detailed reason for derogation must be provided with estimated quantitative impact on carbon, following requirements in Section 6.3</t>
  </si>
  <si>
    <t xml:space="preserve">          Summary: OBC</t>
  </si>
  <si>
    <t>Derogations: OBC</t>
  </si>
  <si>
    <t>Upfront Carbon</t>
  </si>
  <si>
    <t>Upfront Carbon Limit for OBC</t>
  </si>
  <si>
    <t>equivalent to</t>
  </si>
  <si>
    <t>Derogation</t>
  </si>
  <si>
    <t xml:space="preserve">Please input comments and reasoning  </t>
  </si>
  <si>
    <t>Calculated Upfront Carbon (A1-A5)</t>
  </si>
  <si>
    <t>Tier 1 Elements</t>
  </si>
  <si>
    <r>
      <t>tCO</t>
    </r>
    <r>
      <rPr>
        <vertAlign val="subscript"/>
        <sz val="10"/>
        <color theme="0"/>
        <rFont val="Arial"/>
        <family val="2"/>
      </rPr>
      <t>2</t>
    </r>
    <r>
      <rPr>
        <sz val="10"/>
        <color theme="0"/>
        <rFont val="Arial"/>
        <family val="2"/>
      </rPr>
      <t>e</t>
    </r>
  </si>
  <si>
    <r>
      <t>kgCO</t>
    </r>
    <r>
      <rPr>
        <vertAlign val="subscript"/>
        <sz val="10"/>
        <color theme="0"/>
        <rFont val="Arial"/>
        <family val="2"/>
      </rPr>
      <t>2</t>
    </r>
    <r>
      <rPr>
        <sz val="10"/>
        <color theme="0"/>
        <rFont val="Arial"/>
        <family val="2"/>
      </rPr>
      <t>/m</t>
    </r>
    <r>
      <rPr>
        <vertAlign val="superscript"/>
        <sz val="10"/>
        <color theme="0"/>
        <rFont val="Arial"/>
        <family val="2"/>
      </rPr>
      <t>2</t>
    </r>
    <r>
      <rPr>
        <sz val="10"/>
        <color theme="0"/>
        <rFont val="Arial"/>
        <family val="2"/>
      </rPr>
      <t xml:space="preserve"> of GIA</t>
    </r>
  </si>
  <si>
    <t xml:space="preserve">RIBA 2 Conservatism </t>
  </si>
  <si>
    <t xml:space="preserve">Outcome: </t>
  </si>
  <si>
    <t>Poor Ground Conditions</t>
  </si>
  <si>
    <t>Estimated Whole Life Cycle Carbon Emissions</t>
  </si>
  <si>
    <t>Calculated Embodied Carbon (A-C exc. B6-B7)</t>
  </si>
  <si>
    <t>Tier 1&amp;2 Elements</t>
  </si>
  <si>
    <t>Calculated Operational Carbon (B6-B7)</t>
  </si>
  <si>
    <t xml:space="preserve">Carbon Assumptions </t>
  </si>
  <si>
    <t>Calculated Whole Life Carbon (A-C)</t>
  </si>
  <si>
    <t>Module A1-A5</t>
  </si>
  <si>
    <t>Module B1-B5</t>
  </si>
  <si>
    <t>Module B6-B7</t>
  </si>
  <si>
    <t>Module C1-C4</t>
  </si>
  <si>
    <r>
      <t xml:space="preserve">Module D
</t>
    </r>
    <r>
      <rPr>
        <sz val="8"/>
        <color theme="0"/>
        <rFont val="Arial"/>
        <family val="2"/>
      </rPr>
      <t>(Reported Separately)</t>
    </r>
  </si>
  <si>
    <t>Whole Life Benefits</t>
  </si>
  <si>
    <t>Total tCO2e</t>
  </si>
  <si>
    <t>Total kgCO2/m2 of GIA</t>
  </si>
  <si>
    <t>Circular Economy Benefits</t>
  </si>
  <si>
    <t xml:space="preserve">          Summary: FBC</t>
  </si>
  <si>
    <t>Derogations: FBC</t>
  </si>
  <si>
    <t>Upfront Carbon Limit for FBC</t>
  </si>
  <si>
    <t>Whole Life benefits</t>
  </si>
  <si>
    <t>Circular Economy benefits</t>
  </si>
  <si>
    <t xml:space="preserve">                       Summary: Post-Construction </t>
  </si>
  <si>
    <t>Final Comments: Post-Construction</t>
  </si>
  <si>
    <t>Upfront Carbon Limit for Post Construction</t>
  </si>
  <si>
    <t>Please input reasoning  describing why Upfront Carbon Limit has been missed</t>
  </si>
  <si>
    <t>Net Impact of Change</t>
  </si>
  <si>
    <t xml:space="preserve">Other
 (please list any reasons why construction carbon exceeded those calculated at design stage &amp; include in lessons learned) </t>
  </si>
  <si>
    <t>Assumption Tables</t>
  </si>
  <si>
    <t>Checklist must be completed to ensure common mistakes haven't been made which will invalidate carbon calculations</t>
  </si>
  <si>
    <t>Modelling Assumptions Checklist</t>
  </si>
  <si>
    <t>Yes/No/NA</t>
  </si>
  <si>
    <t>Correct materials are used, with Grade &amp; Specification modelled in BIM environment</t>
  </si>
  <si>
    <t>Reinforcement included, either as rate or using actual scheduling with allowance for laps and anchorage</t>
  </si>
  <si>
    <t>Floor and Facade Build-Ups include all layers, correctly quantified</t>
  </si>
  <si>
    <t>Products only modelled if EPDs are available - modelling must align with EPD units for mapping</t>
  </si>
  <si>
    <t xml:space="preserve">Scope of Modelling agreed at project inception to ensure no replication or omissions </t>
  </si>
  <si>
    <t>Connection allowance for steel members must be modelled or added on manually in reporting</t>
  </si>
  <si>
    <t>Shortcut modelling of complicated geometry must be avoided to ensure quantities are accurate</t>
  </si>
  <si>
    <t>All elements to be modelled in 3D with correct thickness and density</t>
  </si>
  <si>
    <t>Consistent labelling to be clearly defined and building elements categorised to be identifiable in carbon calculation</t>
  </si>
  <si>
    <t>Stairs modelled correctly to provide accurate quantities, including all build up</t>
  </si>
  <si>
    <t>Roof coverings and secondary steel modelled</t>
  </si>
  <si>
    <t>Slab systems are commonly modelled incorrectly, care taken with hollowcore/ composite deck/ etc</t>
  </si>
  <si>
    <t>Carbon factor table completed below to include all values and assumptions used</t>
  </si>
  <si>
    <t xml:space="preserve">Assumptions used must be reported here 
Mandatory for Tier 1 items (recommendations in grey)
Specific EPDs used must be specified </t>
  </si>
  <si>
    <t>Carbon Factor Table</t>
  </si>
  <si>
    <t>Outline Business Case
Assumption/ Data source</t>
  </si>
  <si>
    <t>Full Business Case
Assumption/ Data source</t>
  </si>
  <si>
    <t>Post-Construction
Data source</t>
  </si>
  <si>
    <t>B</t>
  </si>
  <si>
    <t>C</t>
  </si>
  <si>
    <t>EPD/ Datasource</t>
  </si>
  <si>
    <t>Transport distance (and mode if multiple)</t>
  </si>
  <si>
    <t>% Waste</t>
  </si>
  <si>
    <t>As a minimum report assumed replacement cycle</t>
  </si>
  <si>
    <t>As a minimum report assumed end of life scenario</t>
  </si>
  <si>
    <t>Report where decisions have been made to achieve Stage D benefit</t>
  </si>
  <si>
    <t>Concrete</t>
  </si>
  <si>
    <t>Sand only</t>
  </si>
  <si>
    <t>ICE Database V3</t>
  </si>
  <si>
    <t>50km</t>
  </si>
  <si>
    <t>Product Specific</t>
  </si>
  <si>
    <t>Screed</t>
  </si>
  <si>
    <t>ICE Database V3 - 25% GGBS</t>
  </si>
  <si>
    <t>In-situ Concrete</t>
  </si>
  <si>
    <t>Precast Concrete</t>
  </si>
  <si>
    <t>300km</t>
  </si>
  <si>
    <t>All reinforcement inc. mesh</t>
  </si>
  <si>
    <t>UK CARES EPD</t>
  </si>
  <si>
    <t>Steel</t>
  </si>
  <si>
    <t>Steelwork S355 inc. connections</t>
  </si>
  <si>
    <t>Average of TATA EPD (UK) and Bauforumstahl EPD (Europe)</t>
  </si>
  <si>
    <t>900km</t>
  </si>
  <si>
    <t>Steelwork plate, deck (e.g. composite slabs), studs</t>
  </si>
  <si>
    <t>TATA EPD (UK)</t>
  </si>
  <si>
    <t>Timber</t>
  </si>
  <si>
    <t>CLT/ Glulam</t>
  </si>
  <si>
    <t>ICE Database V3 or EPD</t>
  </si>
  <si>
    <t>1500km</t>
  </si>
  <si>
    <t>Sequestration</t>
  </si>
  <si>
    <t>Excluded for Stage A Targets</t>
  </si>
  <si>
    <t> -</t>
  </si>
  <si>
    <t>Aluminium</t>
  </si>
  <si>
    <t>Sheet</t>
  </si>
  <si>
    <t>ICE Database V3 – 31% recycled content (Europe)</t>
  </si>
  <si>
    <t>Profile</t>
  </si>
  <si>
    <t>Glass</t>
  </si>
  <si>
    <t>General</t>
  </si>
  <si>
    <t>Insulation Materials</t>
  </si>
  <si>
    <t>Mineral wool</t>
  </si>
  <si>
    <t>EPD (UK)</t>
  </si>
  <si>
    <t> 300km</t>
  </si>
  <si>
    <t> 15%</t>
  </si>
  <si>
    <t>Mineral Materials</t>
  </si>
  <si>
    <t>Gypsum</t>
  </si>
  <si>
    <t>ICE database V3 or EPD (UK)</t>
  </si>
  <si>
    <t>Fibre Cement Board</t>
  </si>
  <si>
    <t>Plastic Materials</t>
  </si>
  <si>
    <r>
      <t xml:space="preserve">Others - please add as necessary </t>
    </r>
    <r>
      <rPr>
        <sz val="10"/>
        <color theme="0" tint="-0.499984740745262"/>
        <rFont val="Arial"/>
        <family val="2"/>
      </rPr>
      <t xml:space="preserve"> refer to https://asbp.org.uk/online-briefing-paper/epd-uk-products for developing assumptions table/ </t>
    </r>
  </si>
  <si>
    <t>e.g. Lino</t>
  </si>
  <si>
    <t>e.g. Raised Access</t>
  </si>
  <si>
    <t>Etc</t>
  </si>
  <si>
    <t>A++</t>
  </si>
  <si>
    <t>New Build</t>
  </si>
  <si>
    <t>RIBA 2</t>
  </si>
  <si>
    <t>OneClick LCA</t>
  </si>
  <si>
    <t>Refurbishment of existing facility (No New-build)</t>
  </si>
  <si>
    <t>RIBA 3</t>
  </si>
  <si>
    <t>eTool</t>
  </si>
  <si>
    <t>No</t>
  </si>
  <si>
    <t xml:space="preserve">Refurbishment and vertical extension </t>
  </si>
  <si>
    <t>RIBA 4a</t>
  </si>
  <si>
    <t>GaBi</t>
  </si>
  <si>
    <t>Not Applicable</t>
  </si>
  <si>
    <t>Refurbishement and horizontal extension</t>
  </si>
  <si>
    <t>RIBA 4b</t>
  </si>
  <si>
    <t>Ecoinvent</t>
  </si>
  <si>
    <t>Vertical Extension</t>
  </si>
  <si>
    <t>SimaPro</t>
  </si>
  <si>
    <t>Horizontal Extension</t>
  </si>
  <si>
    <t>Own Spreadsheet</t>
  </si>
  <si>
    <t>A+</t>
  </si>
  <si>
    <t>A</t>
  </si>
  <si>
    <t>E</t>
  </si>
  <si>
    <t>F</t>
  </si>
  <si>
    <t>G</t>
  </si>
  <si>
    <t>To be hidden</t>
  </si>
  <si>
    <t> </t>
  </si>
  <si>
    <r>
      <t>Inputs from Brief</t>
    </r>
    <r>
      <rPr>
        <sz val="11"/>
        <color rgb="FFFFFFFF"/>
        <rFont val="Arial"/>
        <family val="2"/>
      </rPr>
      <t> </t>
    </r>
  </si>
  <si>
    <t>  </t>
  </si>
  <si>
    <t>- Floor in Contact with Ground </t>
  </si>
  <si>
    <t xml:space="preserve">- Exposed Roof </t>
  </si>
  <si>
    <t>- Lightweight Covering</t>
  </si>
  <si>
    <t>Area of the following at Upper Levels (inc. roof) </t>
  </si>
  <si>
    <t xml:space="preserve">- All Other Internal Areas </t>
  </si>
  <si>
    <t>Total GIA </t>
  </si>
  <si>
    <t>A10</t>
  </si>
  <si>
    <t>*Roof Covering refers to non-structural, access only covering over plant</t>
  </si>
  <si>
    <t>Floors Benchmark</t>
  </si>
  <si>
    <r>
      <t>Carbon Factor (CF</t>
    </r>
    <r>
      <rPr>
        <vertAlign val="subscript"/>
        <sz val="11"/>
        <color rgb="FFFFFFFF"/>
        <rFont val="Arial"/>
        <family val="2"/>
      </rPr>
      <t>A</t>
    </r>
    <r>
      <rPr>
        <sz val="11"/>
        <color rgb="FFFFFFFF"/>
        <rFont val="Arial"/>
        <family val="2"/>
      </rPr>
      <t>)</t>
    </r>
  </si>
  <si>
    <t>A4 and A5w
as a % of A1-A3</t>
  </si>
  <si>
    <t xml:space="preserve">The benchmark for floors is determined by multiplying the areas reported within the brief inputs by the carbon factors stated below. </t>
  </si>
  <si>
    <t>Upped by 2.5% for steel</t>
  </si>
  <si>
    <t>+10% for floors and vertical structure 
(9% for comp slab and 10% for concrete)</t>
  </si>
  <si>
    <t>Upper Levels</t>
  </si>
  <si>
    <t>Floors Total, FT</t>
  </si>
  <si>
    <r>
      <t>∑(GIAxCF</t>
    </r>
    <r>
      <rPr>
        <vertAlign val="subscript"/>
        <sz val="11"/>
        <color rgb="FF000000"/>
        <rFont val="Arial"/>
        <family val="2"/>
      </rPr>
      <t>A</t>
    </r>
    <r>
      <rPr>
        <sz val="11"/>
        <color rgb="FF000000"/>
        <rFont val="Arial"/>
        <family val="2"/>
      </rPr>
      <t>)</t>
    </r>
  </si>
  <si>
    <t>Vertical Structure Benchmark</t>
  </si>
  <si>
    <r>
      <t>Carbon Factor (CF</t>
    </r>
    <r>
      <rPr>
        <vertAlign val="subscript"/>
        <sz val="11"/>
        <color rgb="FFFFFFFF"/>
        <rFont val="Arial"/>
        <family val="2"/>
      </rPr>
      <t>B</t>
    </r>
    <r>
      <rPr>
        <sz val="11"/>
        <color rgb="FFFFFFFF"/>
        <rFont val="Arial"/>
        <family val="2"/>
      </rPr>
      <t>)</t>
    </r>
  </si>
  <si>
    <t xml:space="preserve">The benchmark for vertical structure is determined by applying a factor to the carbon in the floors, FT. Three factors are presented in the table, with the appropriate factor to be used depending on the designation of building height. </t>
  </si>
  <si>
    <t>Old values (upped  in calc following andy feedback - TBC)</t>
  </si>
  <si>
    <t>Low Rise</t>
  </si>
  <si>
    <t>Medium Rise</t>
  </si>
  <si>
    <t xml:space="preserve">High Rise </t>
  </si>
  <si>
    <t>Vertical Structure Total, VT</t>
  </si>
  <si>
    <r>
      <t>FTxCF</t>
    </r>
    <r>
      <rPr>
        <vertAlign val="subscript"/>
        <sz val="11"/>
        <color rgb="FF000000"/>
        <rFont val="Arial"/>
        <family val="2"/>
      </rPr>
      <t>B</t>
    </r>
  </si>
  <si>
    <t>Foundation Benchmark</t>
  </si>
  <si>
    <r>
      <t>Carbon Factor (CF</t>
    </r>
    <r>
      <rPr>
        <vertAlign val="subscript"/>
        <sz val="11"/>
        <color rgb="FFFFFFFF"/>
        <rFont val="Arial"/>
        <family val="2"/>
      </rPr>
      <t>C</t>
    </r>
    <r>
      <rPr>
        <sz val="11"/>
        <color rgb="FFFFFFFF"/>
        <rFont val="Arial"/>
        <family val="2"/>
      </rPr>
      <t>)</t>
    </r>
  </si>
  <si>
    <t>Foudations - 10%</t>
  </si>
  <si>
    <t xml:space="preserve">Foundations Total, GT </t>
  </si>
  <si>
    <r>
      <t>(FT+VT)xCF</t>
    </r>
    <r>
      <rPr>
        <vertAlign val="subscript"/>
        <sz val="11"/>
        <color rgb="FF000000"/>
        <rFont val="Arial"/>
        <family val="2"/>
      </rPr>
      <t>C</t>
    </r>
  </si>
  <si>
    <t>Basement Benchmark</t>
  </si>
  <si>
    <r>
      <t>Carbon Factor (CF</t>
    </r>
    <r>
      <rPr>
        <vertAlign val="subscript"/>
        <sz val="11"/>
        <color rgb="FFFFFFFF"/>
        <rFont val="Arial"/>
        <family val="2"/>
      </rPr>
      <t>D</t>
    </r>
    <r>
      <rPr>
        <sz val="11"/>
        <color rgb="FFFFFFFF"/>
        <rFont val="Arial"/>
        <family val="2"/>
      </rPr>
      <t>)</t>
    </r>
  </si>
  <si>
    <t>Basement - 12%</t>
  </si>
  <si>
    <t>The benchmark for the basement is determined by multiplying the area of slab in contact with ground (A1) by per m² carbon factors. Basements can be entered as full or partial using 0.5 increments.</t>
  </si>
  <si>
    <t>Partial Single Storey</t>
  </si>
  <si>
    <t>Full Single Storey</t>
  </si>
  <si>
    <t>Full Single + Partial Double Storey</t>
  </si>
  <si>
    <t>Full Double Storey</t>
  </si>
  <si>
    <t>Full Double + Partial Triple Storey</t>
  </si>
  <si>
    <t>Full Triple Storey</t>
  </si>
  <si>
    <t xml:space="preserve">Basement Total, BT </t>
  </si>
  <si>
    <r>
      <t>A1xCF</t>
    </r>
    <r>
      <rPr>
        <vertAlign val="subscript"/>
        <sz val="11"/>
        <color rgb="FF000000"/>
        <rFont val="Arial"/>
        <family val="2"/>
      </rPr>
      <t>D</t>
    </r>
  </si>
  <si>
    <t>Façade Benchmark</t>
  </si>
  <si>
    <r>
      <t>Carbon Factor (CF</t>
    </r>
    <r>
      <rPr>
        <vertAlign val="subscript"/>
        <sz val="11"/>
        <color rgb="FFFFFFFF"/>
        <rFont val="Arial"/>
        <family val="2"/>
      </rPr>
      <t>E</t>
    </r>
    <r>
      <rPr>
        <sz val="11"/>
        <color rgb="FFFFFFFF"/>
        <rFont val="Arial"/>
        <family val="2"/>
      </rPr>
      <t>)</t>
    </r>
  </si>
  <si>
    <t>Façade - 12%</t>
  </si>
  <si>
    <t xml:space="preserve">The benchmark for the façade is determined by multiplying the areas of slab defined with the brief inputs per m² carbon factors stated below. </t>
  </si>
  <si>
    <t>Floor Areas above ground</t>
  </si>
  <si>
    <t xml:space="preserve">Floor Areas below ground </t>
  </si>
  <si>
    <t>Below ground</t>
  </si>
  <si>
    <t>Above ground</t>
  </si>
  <si>
    <t>Roof Plant Covering</t>
  </si>
  <si>
    <t>Façade Total, ET</t>
  </si>
  <si>
    <r>
      <t>∑(GIAxCF</t>
    </r>
    <r>
      <rPr>
        <vertAlign val="subscript"/>
        <sz val="11"/>
        <color rgb="FF000000"/>
        <rFont val="Arial"/>
        <family val="2"/>
      </rPr>
      <t>E</t>
    </r>
    <r>
      <rPr>
        <sz val="11"/>
        <color rgb="FF000000"/>
        <rFont val="Arial"/>
        <family val="2"/>
      </rPr>
      <t>)</t>
    </r>
  </si>
  <si>
    <t>kgCO2e Total A1-A3</t>
  </si>
  <si>
    <t>kgCO2e Total A1-A3, A4, A5w</t>
  </si>
  <si>
    <t>A4 and A5w</t>
  </si>
  <si>
    <t>kgCO2e/m2 Total A1-A3</t>
  </si>
  <si>
    <t>kgCO2e/m2 Total A1-A3, A4, A5w</t>
  </si>
  <si>
    <t>kgCO2e/m2 NO FAÇADE Total A1-A3, A4, A5w</t>
  </si>
  <si>
    <t xml:space="preserve">The benchmark for the basement is determined by multiplying the area of slab in contact with ground (A1) by per m² carbon factors. This assumed a full footprint basement with an efficient plan layout. </t>
  </si>
  <si>
    <t>v1.2</t>
  </si>
  <si>
    <t>RS</t>
  </si>
  <si>
    <t>Flowchart for how to use the WLC Compliance Tool</t>
  </si>
  <si>
    <r>
      <t xml:space="preserve">This tool is to be used in conjunction with the </t>
    </r>
    <r>
      <rPr>
        <i/>
        <sz val="10"/>
        <color rgb="FF800080"/>
        <rFont val="Arial"/>
        <family val="2"/>
      </rPr>
      <t xml:space="preserve">NHS Net Zero Building Standard Document, </t>
    </r>
    <r>
      <rPr>
        <sz val="10"/>
        <color rgb="FF800080"/>
        <rFont val="Arial"/>
        <family val="2"/>
      </rPr>
      <t xml:space="preserve">the </t>
    </r>
    <r>
      <rPr>
        <i/>
        <sz val="10"/>
        <color rgb="FF800080"/>
        <rFont val="Arial"/>
        <family val="2"/>
      </rPr>
      <t xml:space="preserve">NHS Operational Energy &amp; Carbon Compliance Tool, </t>
    </r>
    <r>
      <rPr>
        <sz val="10"/>
        <color rgb="FF800080"/>
        <rFont val="Arial"/>
        <family val="2"/>
      </rPr>
      <t xml:space="preserve">and the </t>
    </r>
    <r>
      <rPr>
        <i/>
        <sz val="10"/>
        <color rgb="FF800080"/>
        <rFont val="Arial"/>
        <family val="2"/>
      </rPr>
      <t>NHS Net Zero Building Standard Design Management Tool</t>
    </r>
    <r>
      <rPr>
        <sz val="10"/>
        <color rgb="FF800080"/>
        <rFont val="Arial"/>
        <family val="2"/>
      </rPr>
      <t xml:space="preserve">.
</t>
    </r>
  </si>
  <si>
    <t>Version 1</t>
  </si>
  <si>
    <r>
      <t xml:space="preserve">The NHS Whole Life Carbon Compliance tool </t>
    </r>
    <r>
      <rPr>
        <b/>
        <sz val="10"/>
        <rFont val="Arial"/>
        <family val="2"/>
      </rPr>
      <t>must</t>
    </r>
    <r>
      <rPr>
        <sz val="10"/>
        <rFont val="Arial"/>
        <family val="2"/>
      </rPr>
      <t xml:space="preserve"> be used at outline business case (OBC), full business case (FBC), and at Handover to: 
   - Calculate the project's mandatory upfront carbon limit;
   - Report the whole life cycle carbon assessment;
   - Report carbon assumptions;
   - Report any derogations (The upfront carbon limit may be exceeded on some justifiable conditions, including where whole life-cycle benefits can be demonstrated for increased upfront carbon cost)
The upfront carbon limit </t>
    </r>
    <r>
      <rPr>
        <b/>
        <sz val="10"/>
        <rFont val="Arial"/>
        <family val="2"/>
      </rPr>
      <t>must</t>
    </r>
    <r>
      <rPr>
        <sz val="10"/>
        <rFont val="Arial"/>
        <family val="2"/>
      </rPr>
      <t xml:space="preserve"> be revised and updated at each stage, to account for any significant changes to the space allocation.
The tool </t>
    </r>
    <r>
      <rPr>
        <b/>
        <sz val="10"/>
        <rFont val="Arial"/>
        <family val="2"/>
      </rPr>
      <t>must</t>
    </r>
    <r>
      <rPr>
        <sz val="10"/>
        <rFont val="Arial"/>
        <family val="2"/>
      </rPr>
      <t xml:space="preserve"> be fully completed and submitted </t>
    </r>
    <r>
      <rPr>
        <b/>
        <sz val="10"/>
        <rFont val="Arial"/>
        <family val="2"/>
      </rPr>
      <t>to the Client</t>
    </r>
    <r>
      <rPr>
        <sz val="10"/>
        <rFont val="Arial"/>
        <family val="2"/>
      </rPr>
      <t xml:space="preserve"> </t>
    </r>
    <r>
      <rPr>
        <b/>
        <sz val="10"/>
        <rFont val="Arial"/>
        <family val="2"/>
      </rPr>
      <t>at OBC, FBC, and handover</t>
    </r>
    <r>
      <rPr>
        <sz val="10"/>
        <rFont val="Arial"/>
        <family val="2"/>
      </rPr>
      <t xml:space="preserve">. A detailed breakdown of reporting requirements can be found in the NHS Net Zero Building Standard Section 6 - Delivery Stages and Reporting.
Beyond being a platform to demonstrate compliance with the NHS Net Zero Carbon Standard, a key purpose of the tool is to facilitate the development of a benchmarking database to help drive collective improvement.
</t>
    </r>
  </si>
  <si>
    <t>NHS Net Zero Building Standard Whole Life Carbon Compliance Tool</t>
  </si>
  <si>
    <t>v1.3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</si>
</sst>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_-;\-* #,##0_-;_-* &quot;-&quot;??_-;_-@_-"/>
    <numFmt numFmtId="165" formatCode="_-* #,##0.0_-;\-* #,##0.0_-;_-* &quot;-&quot;?_-;_-@_-"/>
    <numFmt numFmtId="166" formatCode="_-* #,##0.0_-;\-* #,##0.0_-;_-* &quot;-&quot;??_-;_-@_-"/>
  </numFmts>
  <fonts count="91" x14ac:knownFonts="1">
    <font>
      <sz val="11"/>
      <color theme="1"/>
      <name val="Calibri"/>
      <family val="2"/>
      <scheme val="minor"/>
    </font>
    <font>
      <b/>
      <sz val="10"/>
      <color rgb="FF000000"/>
      <name val="Arial"/>
      <family val="2"/>
    </font>
    <font>
      <sz val="11"/>
      <color theme="1"/>
      <name val="Calibri"/>
      <family val="2"/>
      <scheme val="minor"/>
    </font>
    <font>
      <sz val="11"/>
      <color theme="1"/>
      <name val="Arial"/>
      <family val="2"/>
    </font>
    <font>
      <b/>
      <sz val="12"/>
      <color theme="0"/>
      <name val="Arial"/>
      <family val="2"/>
    </font>
    <font>
      <b/>
      <sz val="11"/>
      <color theme="0"/>
      <name val="Arial"/>
      <family val="2"/>
    </font>
    <font>
      <sz val="10"/>
      <color rgb="FF000000"/>
      <name val="Arial"/>
      <family val="2"/>
    </font>
    <font>
      <sz val="10"/>
      <name val="Arial"/>
      <family val="2"/>
    </font>
    <font>
      <sz val="10"/>
      <color theme="1"/>
      <name val="Arial"/>
      <family val="2"/>
    </font>
    <font>
      <sz val="11"/>
      <color theme="0"/>
      <name val="Arial"/>
      <family val="2"/>
    </font>
    <font>
      <b/>
      <sz val="10"/>
      <color theme="0"/>
      <name val="Arial"/>
      <family val="2"/>
    </font>
    <font>
      <sz val="10"/>
      <color theme="0"/>
      <name val="Arial"/>
      <family val="2"/>
    </font>
    <font>
      <b/>
      <sz val="14"/>
      <color theme="0"/>
      <name val="Arial"/>
      <family val="2"/>
    </font>
    <font>
      <b/>
      <sz val="10"/>
      <name val="Arial"/>
      <family val="2"/>
    </font>
    <font>
      <b/>
      <sz val="11"/>
      <color rgb="FF000000"/>
      <name val="Arial"/>
      <family val="2"/>
    </font>
    <font>
      <sz val="11"/>
      <color rgb="FF000000"/>
      <name val="Arial"/>
      <family val="2"/>
    </font>
    <font>
      <b/>
      <sz val="10"/>
      <color theme="1"/>
      <name val="Arial"/>
      <family val="2"/>
    </font>
    <font>
      <sz val="9"/>
      <color theme="1"/>
      <name val="Arial"/>
      <family val="2"/>
    </font>
    <font>
      <sz val="9"/>
      <color theme="0"/>
      <name val="Arial"/>
      <family val="2"/>
    </font>
    <font>
      <i/>
      <sz val="10"/>
      <color theme="0"/>
      <name val="Arial"/>
      <family val="2"/>
    </font>
    <font>
      <sz val="10"/>
      <color theme="0" tint="-0.499984740745262"/>
      <name val="Arial"/>
      <family val="2"/>
    </font>
    <font>
      <i/>
      <sz val="10"/>
      <color theme="1"/>
      <name val="Arial"/>
      <family val="2"/>
    </font>
    <font>
      <i/>
      <sz val="10"/>
      <color theme="0" tint="-0.499984740745262"/>
      <name val="Arial"/>
      <family val="2"/>
    </font>
    <font>
      <i/>
      <strike/>
      <sz val="10"/>
      <color rgb="FFFF0000"/>
      <name val="Arial"/>
      <family val="2"/>
    </font>
    <font>
      <b/>
      <sz val="11"/>
      <color rgb="FFFFFFFF"/>
      <name val="Arial"/>
      <family val="2"/>
    </font>
    <font>
      <vertAlign val="subscript"/>
      <sz val="11"/>
      <color rgb="FFFFFFFF"/>
      <name val="Arial"/>
      <family val="2"/>
    </font>
    <font>
      <sz val="11"/>
      <color rgb="FFFFFFFF"/>
      <name val="Arial"/>
      <family val="2"/>
    </font>
    <font>
      <vertAlign val="subscript"/>
      <sz val="11"/>
      <color rgb="FF000000"/>
      <name val="Arial"/>
      <family val="2"/>
    </font>
    <font>
      <sz val="11"/>
      <name val="Arial"/>
      <family val="2"/>
    </font>
    <font>
      <b/>
      <sz val="11"/>
      <name val="Arial"/>
      <family val="2"/>
    </font>
    <font>
      <sz val="10"/>
      <color rgb="FFFF0000"/>
      <name val="Arial"/>
      <family val="2"/>
    </font>
    <font>
      <b/>
      <sz val="9"/>
      <color theme="1"/>
      <name val="Arial"/>
      <family val="2"/>
    </font>
    <font>
      <b/>
      <sz val="9"/>
      <color theme="0"/>
      <name val="Arial"/>
      <family val="2"/>
    </font>
    <font>
      <sz val="10"/>
      <color theme="2" tint="-0.249977111117893"/>
      <name val="Arial"/>
      <family val="2"/>
    </font>
    <font>
      <sz val="12"/>
      <color theme="0"/>
      <name val="Arial"/>
      <family val="2"/>
    </font>
    <font>
      <sz val="12"/>
      <color theme="1"/>
      <name val="Arial"/>
      <family val="2"/>
    </font>
    <font>
      <i/>
      <sz val="12"/>
      <color theme="0"/>
      <name val="Arial"/>
      <family val="2"/>
    </font>
    <font>
      <sz val="9"/>
      <color rgb="FFFF0000"/>
      <name val="Arial"/>
      <family val="2"/>
    </font>
    <font>
      <sz val="8"/>
      <color theme="0"/>
      <name val="Arial"/>
      <family val="2"/>
    </font>
    <font>
      <b/>
      <sz val="16"/>
      <color theme="0"/>
      <name val="Arial"/>
      <family val="2"/>
    </font>
    <font>
      <b/>
      <sz val="10"/>
      <color theme="0" tint="-0.499984740745262"/>
      <name val="Arial"/>
      <family val="2"/>
    </font>
    <font>
      <b/>
      <sz val="18"/>
      <color theme="0"/>
      <name val="Arial"/>
      <family val="2"/>
    </font>
    <font>
      <sz val="9"/>
      <name val="Arial"/>
      <family val="2"/>
    </font>
    <font>
      <vertAlign val="subscript"/>
      <sz val="12"/>
      <color theme="0"/>
      <name val="Arial"/>
      <family val="2"/>
    </font>
    <font>
      <vertAlign val="superscript"/>
      <sz val="12"/>
      <color theme="0"/>
      <name val="Arial"/>
      <family val="2"/>
    </font>
    <font>
      <vertAlign val="subscript"/>
      <sz val="10"/>
      <color theme="0"/>
      <name val="Arial"/>
      <family val="2"/>
    </font>
    <font>
      <vertAlign val="superscript"/>
      <sz val="10"/>
      <color theme="0"/>
      <name val="Arial"/>
      <family val="2"/>
    </font>
    <font>
      <sz val="11"/>
      <name val="Calibri"/>
      <family val="2"/>
      <scheme val="minor"/>
    </font>
    <font>
      <b/>
      <vertAlign val="subscript"/>
      <sz val="12"/>
      <color theme="0"/>
      <name val="Arial"/>
      <family val="2"/>
    </font>
    <font>
      <b/>
      <i/>
      <sz val="14"/>
      <color theme="0"/>
      <name val="Arial"/>
      <family val="2"/>
    </font>
    <font>
      <sz val="8"/>
      <color theme="1"/>
      <name val="Arial"/>
      <family val="2"/>
    </font>
    <font>
      <b/>
      <sz val="8"/>
      <color theme="1"/>
      <name val="Arial"/>
      <family val="2"/>
    </font>
    <font>
      <b/>
      <sz val="8"/>
      <color theme="0"/>
      <name val="Arial"/>
      <family val="2"/>
    </font>
    <font>
      <sz val="8"/>
      <name val="Arial"/>
      <family val="2"/>
    </font>
    <font>
      <i/>
      <sz val="8"/>
      <color theme="1"/>
      <name val="Arial"/>
      <family val="2"/>
    </font>
    <font>
      <sz val="11"/>
      <color rgb="FFFF0000"/>
      <name val="Arial"/>
      <family val="2"/>
    </font>
    <font>
      <b/>
      <sz val="14"/>
      <color theme="0"/>
      <name val="Calibri"/>
      <family val="2"/>
    </font>
    <font>
      <sz val="12"/>
      <name val="Arial"/>
      <family val="2"/>
    </font>
    <font>
      <b/>
      <sz val="12"/>
      <name val="Arial"/>
      <family val="2"/>
    </font>
    <font>
      <sz val="8"/>
      <color theme="2" tint="-0.249977111117893"/>
      <name val="Arial"/>
      <family val="2"/>
    </font>
    <font>
      <i/>
      <sz val="11"/>
      <color theme="0"/>
      <name val="Arial"/>
      <family val="2"/>
    </font>
    <font>
      <b/>
      <sz val="14"/>
      <name val="Arial"/>
      <family val="2"/>
    </font>
    <font>
      <sz val="18"/>
      <name val="Arial"/>
      <family val="2"/>
    </font>
    <font>
      <b/>
      <sz val="9"/>
      <color rgb="FF000000"/>
      <name val="Arial"/>
      <family val="2"/>
    </font>
    <font>
      <sz val="9"/>
      <color rgb="FF000000"/>
      <name val="Arial"/>
      <family val="2"/>
    </font>
    <font>
      <sz val="10"/>
      <color theme="1"/>
      <name val="Arial"/>
      <family val="2"/>
    </font>
    <font>
      <vertAlign val="superscript"/>
      <sz val="10"/>
      <color rgb="FF000000"/>
      <name val="Arial"/>
      <family val="2"/>
    </font>
    <font>
      <b/>
      <i/>
      <sz val="10"/>
      <color theme="0"/>
      <name val="Arial"/>
      <family val="2"/>
    </font>
    <font>
      <i/>
      <sz val="10"/>
      <color rgb="FF000000"/>
      <name val="Arial"/>
      <family val="2"/>
    </font>
    <font>
      <i/>
      <sz val="10"/>
      <name val="Arial"/>
      <family val="2"/>
    </font>
    <font>
      <i/>
      <sz val="9"/>
      <color theme="0"/>
      <name val="Arial"/>
      <family val="2"/>
    </font>
    <font>
      <i/>
      <strike/>
      <sz val="10"/>
      <color theme="0"/>
      <name val="Arial"/>
      <family val="2"/>
    </font>
    <font>
      <sz val="10"/>
      <color rgb="FF800080"/>
      <name val="Arial"/>
      <family val="2"/>
    </font>
    <font>
      <i/>
      <sz val="10"/>
      <color rgb="FF800080"/>
      <name val="Arial"/>
      <family val="2"/>
    </font>
    <font>
      <i/>
      <sz val="12"/>
      <color rgb="FFFF0000"/>
      <name val="Arial"/>
      <family val="2"/>
    </font>
    <font>
      <b/>
      <sz val="10"/>
      <color theme="4"/>
      <name val="Arial"/>
      <family val="2"/>
    </font>
    <font>
      <sz val="10"/>
      <color theme="4"/>
      <name val="Arial"/>
      <family val="2"/>
    </font>
    <font>
      <sz val="16"/>
      <color theme="0"/>
      <name val="Arial"/>
      <family val="2"/>
    </font>
    <font>
      <b/>
      <sz val="24"/>
      <color theme="1"/>
      <name val="Arial"/>
      <family val="2"/>
    </font>
    <font>
      <i/>
      <sz val="10"/>
      <color rgb="FFFF0000"/>
      <name val="Arial"/>
      <family val="2"/>
    </font>
    <font>
      <sz val="8"/>
      <name val="Calibri"/>
      <family val="2"/>
      <scheme val="minor"/>
    </font>
    <font>
      <i/>
      <sz val="9"/>
      <color rgb="FFFF0000"/>
      <name val="Arial"/>
      <family val="2"/>
    </font>
    <font>
      <i/>
      <sz val="9"/>
      <name val="Arial"/>
      <family val="2"/>
    </font>
    <font>
      <sz val="10"/>
      <color theme="1"/>
      <name val="Arial"/>
      <family val="2"/>
    </font>
    <font>
      <sz val="11"/>
      <color theme="1"/>
      <name val="Arial"/>
      <family val="2"/>
    </font>
    <font>
      <b/>
      <sz val="12"/>
      <color theme="2" tint="-0.249977111117893"/>
      <name val="Arial"/>
      <family val="2"/>
    </font>
    <font>
      <sz val="12"/>
      <color theme="2" tint="-0.249977111117893"/>
      <name val="Arial"/>
      <family val="2"/>
    </font>
    <font>
      <b/>
      <sz val="16"/>
      <color theme="2" tint="-0.249977111117893"/>
      <name val="Arial"/>
      <family val="2"/>
    </font>
    <font>
      <sz val="11"/>
      <color theme="2" tint="-0.249977111117893"/>
      <name val="Arial"/>
      <family val="2"/>
    </font>
    <font>
      <b/>
      <sz val="10"/>
      <color rgb="FFFF0000"/>
      <name val="Arial"/>
      <family val="2"/>
    </font>
    <font>
      <sz val="18.899999999999999"/>
      <name val="Arial"/>
      <family val="2"/>
    </font>
  </fonts>
  <fills count="28">
    <fill>
      <patternFill patternType="none"/>
    </fill>
    <fill>
      <patternFill patternType="gray125"/>
    </fill>
    <fill>
      <patternFill patternType="solid">
        <fgColor rgb="FF003087"/>
        <bgColor rgb="FF000000"/>
      </patternFill>
    </fill>
    <fill>
      <patternFill patternType="solid">
        <fgColor rgb="FFDDEBF7"/>
        <bgColor rgb="FF000000"/>
      </patternFill>
    </fill>
    <fill>
      <patternFill patternType="solid">
        <fgColor rgb="FFFFFFFF"/>
        <bgColor rgb="FF000000"/>
      </patternFill>
    </fill>
    <fill>
      <patternFill patternType="solid">
        <fgColor rgb="FF005EB8"/>
        <bgColor rgb="FF000000"/>
      </patternFill>
    </fill>
    <fill>
      <patternFill patternType="solid">
        <fgColor rgb="FF41B6E6"/>
        <bgColor rgb="FF000000"/>
      </patternFill>
    </fill>
    <fill>
      <patternFill patternType="solid">
        <fgColor rgb="FF00A9CE"/>
        <bgColor rgb="FF000000"/>
      </patternFill>
    </fill>
    <fill>
      <patternFill patternType="solid">
        <fgColor theme="2" tint="-0.249977111117893"/>
        <bgColor indexed="64"/>
      </patternFill>
    </fill>
    <fill>
      <patternFill patternType="solid">
        <fgColor rgb="FF003087"/>
        <bgColor indexed="64"/>
      </patternFill>
    </fill>
    <fill>
      <patternFill patternType="solid">
        <fgColor theme="8" tint="0.79998168889431442"/>
        <bgColor indexed="64"/>
      </patternFill>
    </fill>
    <fill>
      <patternFill patternType="solid">
        <fgColor theme="0"/>
        <bgColor indexed="64"/>
      </patternFill>
    </fill>
    <fill>
      <patternFill patternType="solid">
        <fgColor theme="4"/>
        <bgColor indexed="64"/>
      </patternFill>
    </fill>
    <fill>
      <patternFill patternType="solid">
        <fgColor rgb="FFFF0000"/>
        <bgColor indexed="64"/>
      </patternFill>
    </fill>
    <fill>
      <patternFill patternType="solid">
        <fgColor theme="2" tint="-0.249977111117893"/>
        <bgColor rgb="FF000000"/>
      </patternFill>
    </fill>
    <fill>
      <patternFill patternType="solid">
        <fgColor theme="9"/>
        <bgColor indexed="64"/>
      </patternFill>
    </fill>
    <fill>
      <patternFill patternType="solid">
        <fgColor theme="4"/>
        <bgColor rgb="FF000000"/>
      </patternFill>
    </fill>
    <fill>
      <patternFill patternType="solid">
        <fgColor theme="8" tint="0.79998168889431442"/>
        <bgColor rgb="FF000000"/>
      </patternFill>
    </fill>
    <fill>
      <patternFill patternType="solid">
        <fgColor theme="0"/>
        <bgColor rgb="FF000000"/>
      </patternFill>
    </fill>
    <fill>
      <patternFill patternType="solid">
        <fgColor theme="5"/>
        <bgColor rgb="FF000000"/>
      </patternFill>
    </fill>
    <fill>
      <patternFill patternType="solid">
        <fgColor theme="8"/>
        <bgColor rgb="FF000000"/>
      </patternFill>
    </fill>
    <fill>
      <patternFill patternType="solid">
        <fgColor theme="2" tint="-0.499984740745262"/>
        <bgColor indexed="64"/>
      </patternFill>
    </fill>
    <fill>
      <patternFill patternType="solid">
        <fgColor theme="3"/>
        <bgColor indexed="64"/>
      </patternFill>
    </fill>
    <fill>
      <patternFill patternType="solid">
        <fgColor theme="8" tint="-0.499984740745262"/>
        <bgColor indexed="64"/>
      </patternFill>
    </fill>
    <fill>
      <patternFill patternType="solid">
        <fgColor theme="7" tint="-0.499984740745262"/>
        <bgColor indexed="64"/>
      </patternFill>
    </fill>
    <fill>
      <patternFill patternType="solid">
        <fgColor theme="1"/>
        <bgColor indexed="64"/>
      </patternFill>
    </fill>
    <fill>
      <patternFill patternType="solid">
        <fgColor theme="3" tint="-0.249977111117893"/>
        <bgColor indexed="64"/>
      </patternFill>
    </fill>
    <fill>
      <patternFill patternType="solid">
        <fgColor theme="9" tint="-0.249977111117893"/>
        <bgColor indexed="64"/>
      </patternFill>
    </fill>
  </fills>
  <borders count="167">
    <border>
      <left/>
      <right/>
      <top/>
      <bottom/>
      <diagonal/>
    </border>
    <border>
      <left style="medium">
        <color indexed="64"/>
      </left>
      <right/>
      <top style="medium">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rgb="FF000000"/>
      </left>
      <right/>
      <top style="thin">
        <color rgb="FF000000"/>
      </top>
      <bottom style="medium">
        <color rgb="FF000000"/>
      </bottom>
      <diagonal/>
    </border>
    <border>
      <left/>
      <right style="medium">
        <color rgb="FF000000"/>
      </right>
      <top/>
      <bottom style="medium">
        <color rgb="FF000000"/>
      </bottom>
      <diagonal/>
    </border>
    <border>
      <left/>
      <right style="thin">
        <color rgb="FF000000"/>
      </right>
      <top/>
      <bottom style="medium">
        <color rgb="FF000000"/>
      </bottom>
      <diagonal/>
    </border>
    <border>
      <left/>
      <right/>
      <top style="medium">
        <color rgb="FF000000"/>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
      <left/>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medium">
        <color theme="1"/>
      </left>
      <right style="medium">
        <color theme="1"/>
      </right>
      <top style="medium">
        <color theme="1"/>
      </top>
      <bottom style="medium">
        <color theme="1"/>
      </bottom>
      <diagonal/>
    </border>
    <border>
      <left/>
      <right style="medium">
        <color theme="1"/>
      </right>
      <top style="medium">
        <color theme="1"/>
      </top>
      <bottom style="medium">
        <color theme="1"/>
      </bottom>
      <diagonal/>
    </border>
    <border>
      <left/>
      <right style="medium">
        <color theme="1"/>
      </right>
      <top/>
      <bottom style="medium">
        <color theme="1"/>
      </bottom>
      <diagonal/>
    </border>
    <border>
      <left style="medium">
        <color theme="1"/>
      </left>
      <right style="medium">
        <color theme="1"/>
      </right>
      <top/>
      <bottom style="medium">
        <color theme="1"/>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style="medium">
        <color theme="0"/>
      </left>
      <right style="medium">
        <color theme="0"/>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right/>
      <top/>
      <bottom style="thin">
        <color theme="0"/>
      </bottom>
      <diagonal/>
    </border>
    <border>
      <left/>
      <right/>
      <top style="thin">
        <color theme="0"/>
      </top>
      <bottom/>
      <diagonal/>
    </border>
    <border>
      <left/>
      <right style="medium">
        <color theme="0"/>
      </right>
      <top style="medium">
        <color theme="0"/>
      </top>
      <bottom/>
      <diagonal/>
    </border>
    <border>
      <left style="medium">
        <color theme="0"/>
      </left>
      <right/>
      <top style="medium">
        <color theme="0"/>
      </top>
      <bottom/>
      <diagonal/>
    </border>
    <border>
      <left/>
      <right/>
      <top style="medium">
        <color theme="0"/>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medium">
        <color theme="0"/>
      </left>
      <right/>
      <top style="thin">
        <color indexed="64"/>
      </top>
      <bottom/>
      <diagonal/>
    </border>
    <border>
      <left style="medium">
        <color theme="0"/>
      </left>
      <right/>
      <top style="thin">
        <color indexed="64"/>
      </top>
      <bottom style="medium">
        <color theme="0"/>
      </bottom>
      <diagonal/>
    </border>
    <border>
      <left/>
      <right style="thin">
        <color indexed="64"/>
      </right>
      <top style="thin">
        <color indexed="64"/>
      </top>
      <bottom style="medium">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top style="medium">
        <color theme="0"/>
      </top>
      <bottom style="thin">
        <color indexed="64"/>
      </bottom>
      <diagonal/>
    </border>
    <border>
      <left style="thin">
        <color indexed="64"/>
      </left>
      <right/>
      <top style="thin">
        <color indexed="64"/>
      </top>
      <bottom style="medium">
        <color theme="0"/>
      </bottom>
      <diagonal/>
    </border>
    <border>
      <left style="thin">
        <color indexed="64"/>
      </left>
      <right/>
      <top style="medium">
        <color theme="0"/>
      </top>
      <bottom style="thin">
        <color indexed="64"/>
      </bottom>
      <diagonal/>
    </border>
    <border>
      <left/>
      <right/>
      <top style="medium">
        <color theme="0"/>
      </top>
      <bottom style="thin">
        <color indexed="64"/>
      </bottom>
      <diagonal/>
    </border>
    <border>
      <left/>
      <right style="medium">
        <color theme="0"/>
      </right>
      <top style="thin">
        <color indexed="64"/>
      </top>
      <bottom/>
      <diagonal/>
    </border>
    <border>
      <left/>
      <right/>
      <top style="thin">
        <color indexed="64"/>
      </top>
      <bottom style="medium">
        <color theme="0"/>
      </bottom>
      <diagonal/>
    </border>
    <border>
      <left/>
      <right/>
      <top style="thin">
        <color theme="1"/>
      </top>
      <bottom style="thin">
        <color theme="1"/>
      </bottom>
      <diagonal/>
    </border>
    <border>
      <left/>
      <right style="medium">
        <color theme="0"/>
      </right>
      <top style="medium">
        <color theme="0"/>
      </top>
      <bottom style="thin">
        <color theme="1"/>
      </bottom>
      <diagonal/>
    </border>
    <border>
      <left/>
      <right style="medium">
        <color theme="0"/>
      </right>
      <top style="thin">
        <color theme="1"/>
      </top>
      <bottom style="thin">
        <color theme="0"/>
      </bottom>
      <diagonal/>
    </border>
    <border>
      <left/>
      <right style="medium">
        <color theme="0"/>
      </right>
      <top/>
      <bottom style="thin">
        <color theme="1"/>
      </bottom>
      <diagonal/>
    </border>
    <border>
      <left/>
      <right style="medium">
        <color theme="0"/>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indexed="64"/>
      </left>
      <right style="thin">
        <color indexed="64"/>
      </right>
      <top/>
      <bottom style="medium">
        <color indexed="64"/>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theme="1"/>
      </bottom>
      <diagonal/>
    </border>
    <border>
      <left/>
      <right style="thin">
        <color indexed="64"/>
      </right>
      <top/>
      <bottom style="medium">
        <color indexed="64"/>
      </bottom>
      <diagonal/>
    </border>
    <border>
      <left style="medium">
        <color indexed="64"/>
      </left>
      <right/>
      <top/>
      <bottom style="medium">
        <color theme="1"/>
      </bottom>
      <diagonal/>
    </border>
    <border>
      <left style="medium">
        <color indexed="64"/>
      </left>
      <right/>
      <top style="medium">
        <color theme="1"/>
      </top>
      <bottom style="medium">
        <color theme="1"/>
      </bottom>
      <diagonal/>
    </border>
    <border>
      <left style="medium">
        <color indexed="64"/>
      </left>
      <right/>
      <top style="medium">
        <color theme="1"/>
      </top>
      <bottom style="medium">
        <color indexed="64"/>
      </bottom>
      <diagonal/>
    </border>
    <border>
      <left/>
      <right style="medium">
        <color theme="1"/>
      </right>
      <top style="medium">
        <color theme="1"/>
      </top>
      <bottom style="medium">
        <color indexed="64"/>
      </bottom>
      <diagonal/>
    </border>
    <border>
      <left style="medium">
        <color theme="1"/>
      </left>
      <right style="medium">
        <color theme="1"/>
      </right>
      <top style="medium">
        <color theme="1"/>
      </top>
      <bottom style="medium">
        <color indexed="64"/>
      </bottom>
      <diagonal/>
    </border>
    <border>
      <left/>
      <right style="medium">
        <color theme="0"/>
      </right>
      <top/>
      <bottom style="thin">
        <color indexed="64"/>
      </bottom>
      <diagonal/>
    </border>
    <border>
      <left/>
      <right style="medium">
        <color theme="0"/>
      </right>
      <top style="medium">
        <color theme="0"/>
      </top>
      <bottom style="thin">
        <color indexed="64"/>
      </bottom>
      <diagonal/>
    </border>
    <border>
      <left style="medium">
        <color theme="0"/>
      </left>
      <right style="medium">
        <color rgb="FF000000"/>
      </right>
      <top/>
      <bottom style="medium">
        <color rgb="FF000000"/>
      </bottom>
      <diagonal/>
    </border>
    <border>
      <left/>
      <right style="medium">
        <color theme="0"/>
      </right>
      <top/>
      <bottom style="medium">
        <color rgb="FF000000"/>
      </bottom>
      <diagonal/>
    </border>
    <border>
      <left/>
      <right style="medium">
        <color theme="0"/>
      </right>
      <top style="medium">
        <color rgb="FF000000"/>
      </top>
      <bottom/>
      <diagonal/>
    </border>
    <border>
      <left style="medium">
        <color theme="0"/>
      </left>
      <right style="medium">
        <color rgb="FF000000"/>
      </right>
      <top/>
      <bottom style="medium">
        <color theme="0"/>
      </bottom>
      <diagonal/>
    </border>
    <border>
      <left style="medium">
        <color theme="0"/>
      </left>
      <right/>
      <top/>
      <bottom/>
      <diagonal/>
    </border>
    <border>
      <left/>
      <right style="medium">
        <color theme="0"/>
      </right>
      <top/>
      <bottom/>
      <diagonal/>
    </border>
    <border>
      <left/>
      <right/>
      <top/>
      <bottom style="thin">
        <color theme="1"/>
      </bottom>
      <diagonal/>
    </border>
    <border>
      <left/>
      <right/>
      <top style="thin">
        <color theme="1"/>
      </top>
      <bottom/>
      <diagonal/>
    </border>
    <border>
      <left/>
      <right style="medium">
        <color theme="0"/>
      </right>
      <top style="thin">
        <color theme="1"/>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medium">
        <color indexed="64"/>
      </top>
      <bottom/>
      <diagonal/>
    </border>
    <border>
      <left style="thin">
        <color indexed="64"/>
      </left>
      <right/>
      <top/>
      <bottom/>
      <diagonal/>
    </border>
    <border>
      <left style="medium">
        <color theme="0"/>
      </left>
      <right/>
      <top style="thin">
        <color indexed="64"/>
      </top>
      <bottom style="thin">
        <color indexed="64"/>
      </bottom>
      <diagonal/>
    </border>
    <border>
      <left style="medium">
        <color theme="0"/>
      </left>
      <right/>
      <top/>
      <bottom style="thin">
        <color indexed="64"/>
      </bottom>
      <diagonal/>
    </border>
    <border>
      <left/>
      <right style="medium">
        <color theme="0"/>
      </right>
      <top style="thin">
        <color indexed="64"/>
      </top>
      <bottom style="medium">
        <color theme="0"/>
      </bottom>
      <diagonal/>
    </border>
    <border>
      <left style="thin">
        <color indexed="64"/>
      </left>
      <right/>
      <top style="medium">
        <color theme="0"/>
      </top>
      <bottom/>
      <diagonal/>
    </border>
    <border>
      <left/>
      <right style="medium">
        <color theme="0"/>
      </right>
      <top/>
      <bottom style="thin">
        <color theme="0"/>
      </bottom>
      <diagonal/>
    </border>
    <border>
      <left style="medium">
        <color theme="0"/>
      </left>
      <right style="medium">
        <color theme="0"/>
      </right>
      <top style="medium">
        <color theme="0"/>
      </top>
      <bottom style="medium">
        <color theme="0"/>
      </bottom>
      <diagonal/>
    </border>
    <border>
      <left style="thin">
        <color theme="0"/>
      </left>
      <right style="thin">
        <color theme="0"/>
      </right>
      <top style="thin">
        <color theme="0"/>
      </top>
      <bottom style="thin">
        <color theme="0"/>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theme="1"/>
      </right>
      <top/>
      <bottom style="thin">
        <color indexed="64"/>
      </bottom>
      <diagonal/>
    </border>
    <border>
      <left style="thin">
        <color indexed="64"/>
      </left>
      <right style="thin">
        <color theme="1"/>
      </right>
      <top style="thin">
        <color indexed="64"/>
      </top>
      <bottom/>
      <diagonal/>
    </border>
    <border>
      <left style="thin">
        <color theme="1"/>
      </left>
      <right style="thin">
        <color theme="1"/>
      </right>
      <top style="medium">
        <color indexed="64"/>
      </top>
      <bottom style="thin">
        <color indexed="64"/>
      </bottom>
      <diagonal/>
    </border>
    <border>
      <left style="thin">
        <color indexed="64"/>
      </left>
      <right/>
      <top style="medium">
        <color indexed="64"/>
      </top>
      <bottom/>
      <diagonal/>
    </border>
    <border>
      <left style="thin">
        <color theme="1"/>
      </left>
      <right style="thin">
        <color theme="1"/>
      </right>
      <top/>
      <bottom style="thin">
        <color indexed="64"/>
      </bottom>
      <diagonal/>
    </border>
    <border>
      <left style="thin">
        <color theme="1"/>
      </left>
      <right style="thin">
        <color theme="1"/>
      </right>
      <top/>
      <bottom style="medium">
        <color indexed="64"/>
      </bottom>
      <diagonal/>
    </border>
    <border>
      <left style="thin">
        <color theme="1"/>
      </left>
      <right style="thin">
        <color theme="1"/>
      </right>
      <top style="thin">
        <color indexed="64"/>
      </top>
      <bottom style="thin">
        <color indexed="64"/>
      </bottom>
      <diagonal/>
    </border>
    <border>
      <left style="thin">
        <color theme="1"/>
      </left>
      <right style="thin">
        <color theme="1"/>
      </right>
      <top/>
      <bottom/>
      <diagonal/>
    </border>
    <border>
      <left style="thin">
        <color indexed="64"/>
      </left>
      <right/>
      <top/>
      <bottom style="thin">
        <color theme="1"/>
      </bottom>
      <diagonal/>
    </border>
    <border>
      <left style="thin">
        <color theme="1"/>
      </left>
      <right style="thin">
        <color theme="1"/>
      </right>
      <top style="thin">
        <color indexed="64"/>
      </top>
      <bottom style="thin">
        <color theme="1"/>
      </bottom>
      <diagonal/>
    </border>
    <border>
      <left style="thin">
        <color indexed="64"/>
      </left>
      <right/>
      <top style="medium">
        <color indexed="64"/>
      </top>
      <bottom style="thin">
        <color theme="1"/>
      </bottom>
      <diagonal/>
    </border>
    <border>
      <left style="thin">
        <color indexed="64"/>
      </left>
      <right style="thin">
        <color indexed="64"/>
      </right>
      <top style="medium">
        <color indexed="64"/>
      </top>
      <bottom style="thin">
        <color theme="1"/>
      </bottom>
      <diagonal/>
    </border>
    <border>
      <left style="thin">
        <color theme="1"/>
      </left>
      <right style="thin">
        <color theme="1"/>
      </right>
      <top/>
      <bottom style="thin">
        <color theme="1"/>
      </bottom>
      <diagonal/>
    </border>
    <border>
      <left style="thin">
        <color theme="1"/>
      </left>
      <right style="thin">
        <color theme="1"/>
      </right>
      <top style="medium">
        <color indexed="64"/>
      </top>
      <bottom style="thin">
        <color theme="1"/>
      </bottom>
      <diagonal/>
    </border>
    <border>
      <left/>
      <right style="thin">
        <color indexed="64"/>
      </right>
      <top style="medium">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top style="thin">
        <color indexed="64"/>
      </top>
      <bottom style="thin">
        <color theme="1"/>
      </bottom>
      <diagonal/>
    </border>
    <border>
      <left style="thin">
        <color indexed="64"/>
      </left>
      <right style="thin">
        <color indexed="64"/>
      </right>
      <top/>
      <bottom style="thin">
        <color theme="1"/>
      </bottom>
      <diagonal/>
    </border>
    <border>
      <left/>
      <right style="thin">
        <color theme="1"/>
      </right>
      <top/>
      <bottom style="thin">
        <color theme="1"/>
      </bottom>
      <diagonal/>
    </border>
    <border>
      <left style="medium">
        <color theme="0"/>
      </left>
      <right/>
      <top style="thin">
        <color theme="1"/>
      </top>
      <bottom style="thin">
        <color theme="1"/>
      </bottom>
      <diagonal/>
    </border>
    <border>
      <left/>
      <right style="thin">
        <color indexed="64"/>
      </right>
      <top style="thin">
        <color indexed="64"/>
      </top>
      <bottom/>
      <diagonal/>
    </border>
    <border>
      <left/>
      <right style="thin">
        <color indexed="64"/>
      </right>
      <top style="medium">
        <color theme="0"/>
      </top>
      <bottom style="thin">
        <color theme="1"/>
      </bottom>
      <diagonal/>
    </border>
    <border>
      <left style="thin">
        <color theme="1"/>
      </left>
      <right style="thin">
        <color theme="1"/>
      </right>
      <top style="medium">
        <color theme="0"/>
      </top>
      <bottom style="thin">
        <color indexed="64"/>
      </bottom>
      <diagonal/>
    </border>
    <border>
      <left style="thin">
        <color indexed="64"/>
      </left>
      <right style="thin">
        <color theme="1"/>
      </right>
      <top/>
      <bottom/>
      <diagonal/>
    </border>
    <border>
      <left style="thin">
        <color indexed="64"/>
      </left>
      <right style="thin">
        <color theme="1"/>
      </right>
      <top style="medium">
        <color theme="0"/>
      </top>
      <bottom/>
      <diagonal/>
    </border>
    <border>
      <left/>
      <right style="medium">
        <color theme="0"/>
      </right>
      <top style="thin">
        <color theme="1"/>
      </top>
      <bottom style="thin">
        <color theme="1"/>
      </bottom>
      <diagonal/>
    </border>
    <border>
      <left/>
      <right/>
      <top/>
      <bottom style="medium">
        <color rgb="FF000000"/>
      </bottom>
      <diagonal/>
    </border>
    <border>
      <left style="medium">
        <color indexed="64"/>
      </left>
      <right/>
      <top/>
      <bottom style="medium">
        <color rgb="FF000000"/>
      </bottom>
      <diagonal/>
    </border>
    <border>
      <left style="thin">
        <color indexed="64"/>
      </left>
      <right style="medium">
        <color indexed="64"/>
      </right>
      <top/>
      <bottom style="medium">
        <color rgb="FF000000"/>
      </bottom>
      <diagonal/>
    </border>
    <border>
      <left style="thin">
        <color theme="0"/>
      </left>
      <right/>
      <top/>
      <bottom style="thin">
        <color theme="0"/>
      </bottom>
      <diagonal/>
    </border>
    <border>
      <left/>
      <right style="medium">
        <color theme="1"/>
      </right>
      <top/>
      <bottom style="medium">
        <color rgb="FF000000"/>
      </bottom>
      <diagonal/>
    </border>
    <border>
      <left/>
      <right style="medium">
        <color theme="1"/>
      </right>
      <top/>
      <bottom style="medium">
        <color indexed="64"/>
      </bottom>
      <diagonal/>
    </border>
    <border>
      <left style="medium">
        <color theme="1"/>
      </left>
      <right/>
      <top style="medium">
        <color indexed="64"/>
      </top>
      <bottom style="medium">
        <color indexed="64"/>
      </bottom>
      <diagonal/>
    </border>
    <border>
      <left style="thin">
        <color indexed="64"/>
      </left>
      <right style="medium">
        <color theme="1"/>
      </right>
      <top/>
      <bottom style="medium">
        <color rgb="FF000000"/>
      </bottom>
      <diagonal/>
    </border>
    <border>
      <left style="thin">
        <color indexed="64"/>
      </left>
      <right style="medium">
        <color theme="1"/>
      </right>
      <top style="medium">
        <color rgb="FF000000"/>
      </top>
      <bottom style="medium">
        <color theme="0"/>
      </bottom>
      <diagonal/>
    </border>
    <border>
      <left style="medium">
        <color indexed="64"/>
      </left>
      <right style="medium">
        <color indexed="64"/>
      </right>
      <top/>
      <bottom/>
      <diagonal/>
    </border>
    <border>
      <left/>
      <right/>
      <top style="medium">
        <color rgb="FF000000"/>
      </top>
      <bottom style="medium">
        <color theme="0"/>
      </bottom>
      <diagonal/>
    </border>
    <border>
      <left style="medium">
        <color indexed="64"/>
      </left>
      <right/>
      <top style="medium">
        <color rgb="FF000000"/>
      </top>
      <bottom style="medium">
        <color theme="0"/>
      </bottom>
      <diagonal/>
    </border>
    <border>
      <left style="thin">
        <color indexed="64"/>
      </left>
      <right style="medium">
        <color indexed="64"/>
      </right>
      <top style="medium">
        <color rgb="FF000000"/>
      </top>
      <bottom style="medium">
        <color theme="0"/>
      </bottom>
      <diagonal/>
    </border>
    <border>
      <left style="medium">
        <color indexed="64"/>
      </left>
      <right/>
      <top/>
      <bottom/>
      <diagonal/>
    </border>
    <border>
      <left style="medium">
        <color indexed="64"/>
      </left>
      <right style="medium">
        <color indexed="64"/>
      </right>
      <top style="medium">
        <color indexed="64"/>
      </top>
      <bottom/>
      <diagonal/>
    </border>
    <border>
      <left style="medium">
        <color theme="0"/>
      </left>
      <right/>
      <top style="medium">
        <color theme="0"/>
      </top>
      <bottom style="medium">
        <color indexed="64"/>
      </bottom>
      <diagonal/>
    </border>
    <border>
      <left/>
      <right/>
      <top style="medium">
        <color theme="0"/>
      </top>
      <bottom style="medium">
        <color indexed="64"/>
      </bottom>
      <diagonal/>
    </border>
    <border>
      <left style="medium">
        <color theme="0"/>
      </left>
      <right/>
      <top/>
      <bottom style="medium">
        <color rgb="FF000000"/>
      </bottom>
      <diagonal/>
    </border>
    <border>
      <left style="medium">
        <color indexed="64"/>
      </left>
      <right style="medium">
        <color indexed="64"/>
      </right>
      <top/>
      <bottom style="medium">
        <color rgb="FF000000"/>
      </bottom>
      <diagonal/>
    </border>
    <border>
      <left style="medium">
        <color indexed="64"/>
      </left>
      <right style="medium">
        <color rgb="FF000000"/>
      </right>
      <top style="medium">
        <color indexed="64"/>
      </top>
      <bottom style="medium">
        <color indexed="64"/>
      </bottom>
      <diagonal/>
    </border>
    <border>
      <left style="medium">
        <color theme="1"/>
      </left>
      <right style="medium">
        <color indexed="64"/>
      </right>
      <top style="medium">
        <color indexed="64"/>
      </top>
      <bottom style="medium">
        <color indexed="64"/>
      </bottom>
      <diagonal/>
    </border>
    <border>
      <left style="medium">
        <color indexed="64"/>
      </left>
      <right style="medium">
        <color indexed="64"/>
      </right>
      <top style="medium">
        <color rgb="FF000000"/>
      </top>
      <bottom/>
      <diagonal/>
    </border>
    <border>
      <left style="medium">
        <color indexed="64"/>
      </left>
      <right style="medium">
        <color indexed="64"/>
      </right>
      <top style="medium">
        <color rgb="FF000000"/>
      </top>
      <bottom style="medium">
        <color indexed="64"/>
      </bottom>
      <diagonal/>
    </border>
    <border>
      <left/>
      <right style="thin">
        <color rgb="FF000000"/>
      </right>
      <top style="thin">
        <color indexed="64"/>
      </top>
      <bottom style="medium">
        <color rgb="FF000000"/>
      </bottom>
      <diagonal/>
    </border>
    <border>
      <left/>
      <right style="medium">
        <color rgb="FF000000"/>
      </right>
      <top style="thin">
        <color indexed="64"/>
      </top>
      <bottom style="medium">
        <color rgb="FF000000"/>
      </bottom>
      <diagonal/>
    </border>
    <border>
      <left style="medium">
        <color rgb="FFFF0000"/>
      </left>
      <right style="medium">
        <color rgb="FFFF0000"/>
      </right>
      <top style="medium">
        <color rgb="FFFF0000"/>
      </top>
      <bottom style="medium">
        <color rgb="FFFF0000"/>
      </bottom>
      <diagonal/>
    </border>
    <border>
      <left style="medium">
        <color rgb="FFFF0000"/>
      </left>
      <right style="medium">
        <color rgb="FFFF0000"/>
      </right>
      <top style="medium">
        <color rgb="FFFF0000"/>
      </top>
      <bottom style="medium">
        <color rgb="FF000000"/>
      </bottom>
      <diagonal/>
    </border>
    <border>
      <left style="medium">
        <color rgb="FFFF0000"/>
      </left>
      <right style="medium">
        <color rgb="FFFF0000"/>
      </right>
      <top/>
      <bottom style="medium">
        <color indexed="64"/>
      </bottom>
      <diagonal/>
    </border>
    <border>
      <left style="medium">
        <color rgb="FFFF0000"/>
      </left>
      <right style="medium">
        <color rgb="FFFF0000"/>
      </right>
      <top style="medium">
        <color indexed="64"/>
      </top>
      <bottom style="medium">
        <color indexed="64"/>
      </bottom>
      <diagonal/>
    </border>
    <border>
      <left style="medium">
        <color rgb="FFFF0000"/>
      </left>
      <right style="medium">
        <color rgb="FFFF0000"/>
      </right>
      <top/>
      <bottom style="medium">
        <color rgb="FF000000"/>
      </bottom>
      <diagonal/>
    </border>
    <border>
      <left style="medium">
        <color rgb="FFFF0000"/>
      </left>
      <right style="medium">
        <color rgb="FFFF0000"/>
      </right>
      <top/>
      <bottom style="medium">
        <color rgb="FFFF0000"/>
      </bottom>
      <diagonal/>
    </border>
    <border>
      <left style="medium">
        <color rgb="FFFF0000"/>
      </left>
      <right/>
      <top style="medium">
        <color rgb="FFFF0000"/>
      </top>
      <bottom style="medium">
        <color rgb="FF000000"/>
      </bottom>
      <diagonal/>
    </border>
    <border>
      <left style="medium">
        <color rgb="FFFF0000"/>
      </left>
      <right/>
      <top/>
      <bottom style="medium">
        <color rgb="FF000000"/>
      </bottom>
      <diagonal/>
    </border>
    <border>
      <left style="medium">
        <color rgb="FFFF0000"/>
      </left>
      <right/>
      <top/>
      <bottom style="medium">
        <color rgb="FFFF0000"/>
      </bottom>
      <diagonal/>
    </border>
    <border>
      <left style="medium">
        <color rgb="FFFF0000"/>
      </left>
      <right style="medium">
        <color rgb="FFFF0000"/>
      </right>
      <top style="medium">
        <color rgb="FF000000"/>
      </top>
      <bottom style="medium">
        <color rgb="FFFF0000"/>
      </bottom>
      <diagonal/>
    </border>
    <border>
      <left/>
      <right style="medium">
        <color theme="1"/>
      </right>
      <top style="medium">
        <color indexed="64"/>
      </top>
      <bottom style="medium">
        <color rgb="FF000000"/>
      </bottom>
      <diagonal/>
    </border>
  </borders>
  <cellStyleXfs count="17">
    <xf numFmtId="0" fontId="0" fillId="0" borderId="0"/>
    <xf numFmtId="43" fontId="2"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0" fontId="2"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 fillId="0" borderId="0"/>
    <xf numFmtId="9" fontId="2" fillId="0" borderId="0" applyFont="0" applyFill="0" applyBorder="0" applyAlignment="0" applyProtection="0"/>
  </cellStyleXfs>
  <cellXfs count="871">
    <xf numFmtId="0" fontId="0" fillId="0" borderId="0" xfId="0"/>
    <xf numFmtId="0" fontId="3" fillId="8" borderId="0" xfId="0" applyFont="1" applyFill="1"/>
    <xf numFmtId="0" fontId="8" fillId="0" borderId="0" xfId="0" applyFont="1"/>
    <xf numFmtId="0" fontId="8" fillId="8" borderId="0" xfId="0" applyFont="1" applyFill="1"/>
    <xf numFmtId="164" fontId="8" fillId="8" borderId="0" xfId="0" applyNumberFormat="1" applyFont="1" applyFill="1"/>
    <xf numFmtId="0" fontId="1" fillId="8" borderId="0" xfId="0" applyFont="1" applyFill="1" applyAlignment="1">
      <alignment vertical="center"/>
    </xf>
    <xf numFmtId="0" fontId="11" fillId="12" borderId="0" xfId="0" applyFont="1" applyFill="1"/>
    <xf numFmtId="0" fontId="6" fillId="11" borderId="7" xfId="0" applyFont="1" applyFill="1" applyBorder="1" applyAlignment="1">
      <alignment vertical="center"/>
    </xf>
    <xf numFmtId="0" fontId="16" fillId="8" borderId="0" xfId="0" applyFont="1" applyFill="1"/>
    <xf numFmtId="0" fontId="10" fillId="12" borderId="9" xfId="0" applyFont="1" applyFill="1" applyBorder="1" applyAlignment="1">
      <alignment vertical="center"/>
    </xf>
    <xf numFmtId="0" fontId="6" fillId="11" borderId="14" xfId="0" applyFont="1" applyFill="1" applyBorder="1" applyAlignment="1">
      <alignment vertical="center"/>
    </xf>
    <xf numFmtId="0" fontId="1" fillId="10" borderId="6" xfId="0" applyFont="1" applyFill="1" applyBorder="1" applyAlignment="1">
      <alignment horizontal="right" vertical="center"/>
    </xf>
    <xf numFmtId="0" fontId="1" fillId="10" borderId="9" xfId="0" applyFont="1" applyFill="1" applyBorder="1" applyAlignment="1">
      <alignment horizontal="right" vertical="center"/>
    </xf>
    <xf numFmtId="0" fontId="1" fillId="10" borderId="21" xfId="0" applyFont="1" applyFill="1" applyBorder="1" applyAlignment="1">
      <alignment horizontal="right" vertical="center"/>
    </xf>
    <xf numFmtId="0" fontId="5" fillId="12" borderId="9" xfId="0" applyFont="1" applyFill="1" applyBorder="1" applyAlignment="1">
      <alignment vertical="center"/>
    </xf>
    <xf numFmtId="0" fontId="9" fillId="12" borderId="9" xfId="0" applyFont="1" applyFill="1" applyBorder="1" applyAlignment="1">
      <alignment vertical="center"/>
    </xf>
    <xf numFmtId="0" fontId="9" fillId="12" borderId="9" xfId="0" applyFont="1" applyFill="1" applyBorder="1"/>
    <xf numFmtId="0" fontId="5" fillId="12" borderId="21" xfId="0" applyFont="1" applyFill="1" applyBorder="1" applyAlignment="1">
      <alignment horizontal="left" vertical="center"/>
    </xf>
    <xf numFmtId="0" fontId="5" fillId="12" borderId="3" xfId="0" applyFont="1" applyFill="1" applyBorder="1" applyAlignment="1">
      <alignment vertical="center"/>
    </xf>
    <xf numFmtId="0" fontId="5" fillId="12" borderId="23" xfId="0" applyFont="1" applyFill="1" applyBorder="1" applyAlignment="1">
      <alignment vertical="center"/>
    </xf>
    <xf numFmtId="0" fontId="20" fillId="8" borderId="0" xfId="0" applyFont="1" applyFill="1"/>
    <xf numFmtId="0" fontId="8" fillId="11" borderId="16" xfId="0" applyFont="1" applyFill="1" applyBorder="1"/>
    <xf numFmtId="0" fontId="8" fillId="11" borderId="17" xfId="0" applyFont="1" applyFill="1" applyBorder="1"/>
    <xf numFmtId="0" fontId="20" fillId="11" borderId="17" xfId="0" applyFont="1" applyFill="1" applyBorder="1"/>
    <xf numFmtId="0" fontId="8" fillId="11" borderId="24" xfId="0" applyFont="1" applyFill="1" applyBorder="1"/>
    <xf numFmtId="0" fontId="8" fillId="11" borderId="25" xfId="0" applyFont="1" applyFill="1" applyBorder="1"/>
    <xf numFmtId="0" fontId="20" fillId="11" borderId="25" xfId="0" applyFont="1" applyFill="1" applyBorder="1"/>
    <xf numFmtId="0" fontId="8" fillId="10" borderId="24" xfId="0" applyFont="1" applyFill="1" applyBorder="1"/>
    <xf numFmtId="0" fontId="8" fillId="10" borderId="25" xfId="0" applyFont="1" applyFill="1" applyBorder="1"/>
    <xf numFmtId="0" fontId="20" fillId="10" borderId="25" xfId="0" applyFont="1" applyFill="1" applyBorder="1"/>
    <xf numFmtId="0" fontId="20" fillId="10" borderId="0" xfId="0" applyFont="1" applyFill="1"/>
    <xf numFmtId="0" fontId="8" fillId="10" borderId="0" xfId="0" applyFont="1" applyFill="1"/>
    <xf numFmtId="0" fontId="20" fillId="10" borderId="0" xfId="0" applyFont="1" applyFill="1" applyAlignment="1">
      <alignment horizontal="center" vertical="center"/>
    </xf>
    <xf numFmtId="0" fontId="19" fillId="12" borderId="0" xfId="0" applyFont="1" applyFill="1"/>
    <xf numFmtId="0" fontId="24" fillId="2" borderId="10" xfId="0" applyFont="1" applyFill="1" applyBorder="1" applyAlignment="1">
      <alignment wrapText="1"/>
    </xf>
    <xf numFmtId="0" fontId="5" fillId="13" borderId="0" xfId="0" applyFont="1" applyFill="1"/>
    <xf numFmtId="0" fontId="15" fillId="3" borderId="11" xfId="0" applyFont="1" applyFill="1" applyBorder="1" applyAlignment="1">
      <alignment wrapText="1"/>
    </xf>
    <xf numFmtId="0" fontId="28" fillId="3" borderId="11" xfId="0" applyFont="1" applyFill="1" applyBorder="1" applyAlignment="1">
      <alignment horizontal="center" wrapText="1"/>
    </xf>
    <xf numFmtId="164" fontId="28" fillId="3" borderId="11" xfId="1" applyNumberFormat="1" applyFont="1" applyFill="1" applyBorder="1" applyAlignment="1">
      <alignment wrapText="1"/>
    </xf>
    <xf numFmtId="0" fontId="15" fillId="3" borderId="12" xfId="0" applyFont="1" applyFill="1" applyBorder="1" applyAlignment="1">
      <alignment wrapText="1"/>
    </xf>
    <xf numFmtId="0" fontId="15" fillId="0" borderId="11" xfId="0" applyFont="1" applyBorder="1" applyAlignment="1">
      <alignment wrapText="1"/>
    </xf>
    <xf numFmtId="0" fontId="28" fillId="4" borderId="11" xfId="0" applyFont="1" applyFill="1" applyBorder="1" applyAlignment="1">
      <alignment horizontal="center" wrapText="1"/>
    </xf>
    <xf numFmtId="164" fontId="28" fillId="4" borderId="11" xfId="1" applyNumberFormat="1" applyFont="1" applyFill="1" applyBorder="1" applyAlignment="1">
      <alignment wrapText="1"/>
    </xf>
    <xf numFmtId="0" fontId="15" fillId="0" borderId="12" xfId="0" applyFont="1" applyBorder="1" applyAlignment="1">
      <alignment wrapText="1"/>
    </xf>
    <xf numFmtId="0" fontId="15" fillId="0" borderId="11" xfId="0" quotePrefix="1" applyFont="1" applyBorder="1" applyAlignment="1">
      <alignment wrapText="1"/>
    </xf>
    <xf numFmtId="0" fontId="15" fillId="3" borderId="11" xfId="0" quotePrefix="1" applyFont="1" applyFill="1" applyBorder="1" applyAlignment="1">
      <alignment wrapText="1"/>
    </xf>
    <xf numFmtId="0" fontId="28" fillId="4" borderId="11" xfId="0" applyFont="1" applyFill="1" applyBorder="1" applyAlignment="1">
      <alignment wrapText="1"/>
    </xf>
    <xf numFmtId="0" fontId="14" fillId="3" borderId="11" xfId="0" applyFont="1" applyFill="1" applyBorder="1" applyAlignment="1">
      <alignment wrapText="1"/>
    </xf>
    <xf numFmtId="164" fontId="28" fillId="3" borderId="11" xfId="0" applyNumberFormat="1" applyFont="1" applyFill="1" applyBorder="1" applyAlignment="1">
      <alignment wrapText="1"/>
    </xf>
    <xf numFmtId="0" fontId="28" fillId="3" borderId="11" xfId="0" applyFont="1" applyFill="1" applyBorder="1" applyAlignment="1">
      <alignment wrapText="1"/>
    </xf>
    <xf numFmtId="164" fontId="28" fillId="10" borderId="11" xfId="1" applyNumberFormat="1" applyFont="1" applyFill="1" applyBorder="1" applyAlignment="1">
      <alignment horizontal="center" vertical="center" wrapText="1"/>
    </xf>
    <xf numFmtId="164" fontId="28" fillId="11" borderId="11" xfId="1" applyNumberFormat="1" applyFont="1" applyFill="1" applyBorder="1" applyAlignment="1">
      <alignment horizontal="center" vertical="center" wrapText="1"/>
    </xf>
    <xf numFmtId="0" fontId="14" fillId="0" borderId="11" xfId="0" applyFont="1" applyBorder="1" applyAlignment="1">
      <alignment wrapText="1"/>
    </xf>
    <xf numFmtId="0" fontId="24" fillId="5" borderId="10" xfId="0" applyFont="1" applyFill="1" applyBorder="1" applyAlignment="1">
      <alignment wrapText="1"/>
    </xf>
    <xf numFmtId="0" fontId="24" fillId="6" borderId="10" xfId="0" applyFont="1" applyFill="1" applyBorder="1" applyAlignment="1">
      <alignment wrapText="1"/>
    </xf>
    <xf numFmtId="0" fontId="24" fillId="7" borderId="10" xfId="0" applyFont="1" applyFill="1" applyBorder="1" applyAlignment="1">
      <alignment wrapText="1"/>
    </xf>
    <xf numFmtId="0" fontId="15" fillId="14" borderId="0" xfId="0" applyFont="1" applyFill="1" applyAlignment="1">
      <alignment wrapText="1"/>
    </xf>
    <xf numFmtId="0" fontId="15" fillId="8" borderId="0" xfId="0" applyFont="1" applyFill="1" applyAlignment="1">
      <alignment wrapText="1"/>
    </xf>
    <xf numFmtId="0" fontId="15" fillId="14" borderId="0" xfId="0" applyFont="1" applyFill="1" applyAlignment="1">
      <alignment vertical="top" wrapText="1"/>
    </xf>
    <xf numFmtId="0" fontId="3" fillId="8" borderId="0" xfId="0" applyFont="1" applyFill="1" applyAlignment="1">
      <alignment vertical="top"/>
    </xf>
    <xf numFmtId="0" fontId="7" fillId="11" borderId="7" xfId="0" applyFont="1" applyFill="1" applyBorder="1" applyAlignment="1">
      <alignment vertical="center"/>
    </xf>
    <xf numFmtId="0" fontId="17" fillId="8" borderId="0" xfId="0" applyFont="1" applyFill="1" applyAlignment="1">
      <alignment horizontal="left"/>
    </xf>
    <xf numFmtId="0" fontId="31" fillId="8" borderId="0" xfId="0" applyFont="1" applyFill="1" applyAlignment="1">
      <alignment horizontal="left"/>
    </xf>
    <xf numFmtId="0" fontId="32" fillId="12" borderId="0" xfId="0" applyFont="1" applyFill="1" applyAlignment="1">
      <alignment horizontal="left"/>
    </xf>
    <xf numFmtId="49" fontId="17" fillId="8" borderId="0" xfId="0" applyNumberFormat="1" applyFont="1" applyFill="1" applyAlignment="1">
      <alignment horizontal="left"/>
    </xf>
    <xf numFmtId="0" fontId="33" fillId="8" borderId="0" xfId="0" applyFont="1" applyFill="1"/>
    <xf numFmtId="0" fontId="8" fillId="8" borderId="0" xfId="0" applyFont="1" applyFill="1" applyAlignment="1">
      <alignment horizontal="left"/>
    </xf>
    <xf numFmtId="0" fontId="6" fillId="8" borderId="0" xfId="0" applyFont="1" applyFill="1" applyAlignment="1">
      <alignment horizontal="left" vertical="center"/>
    </xf>
    <xf numFmtId="0" fontId="6" fillId="8" borderId="7" xfId="0" applyFont="1" applyFill="1" applyBorder="1" applyAlignment="1">
      <alignment horizontal="left" vertical="center"/>
    </xf>
    <xf numFmtId="0" fontId="6" fillId="11" borderId="7" xfId="0" applyFont="1" applyFill="1" applyBorder="1" applyAlignment="1">
      <alignment horizontal="left" vertical="center"/>
    </xf>
    <xf numFmtId="0" fontId="9" fillId="12" borderId="9" xfId="0" applyFont="1" applyFill="1" applyBorder="1" applyAlignment="1">
      <alignment horizontal="left" vertical="center"/>
    </xf>
    <xf numFmtId="0" fontId="6" fillId="10" borderId="6" xfId="0" applyFont="1" applyFill="1" applyBorder="1" applyAlignment="1">
      <alignment horizontal="left" vertical="center"/>
    </xf>
    <xf numFmtId="0" fontId="6" fillId="11" borderId="14" xfId="0" applyFont="1" applyFill="1" applyBorder="1" applyAlignment="1">
      <alignment horizontal="left" vertical="center"/>
    </xf>
    <xf numFmtId="0" fontId="6" fillId="8" borderId="14" xfId="0" applyFont="1" applyFill="1" applyBorder="1" applyAlignment="1">
      <alignment horizontal="left" vertical="center"/>
    </xf>
    <xf numFmtId="0" fontId="6" fillId="10" borderId="9" xfId="0" applyFont="1" applyFill="1" applyBorder="1" applyAlignment="1">
      <alignment horizontal="left" vertical="center"/>
    </xf>
    <xf numFmtId="0" fontId="15" fillId="12" borderId="9" xfId="0" applyFont="1" applyFill="1" applyBorder="1" applyAlignment="1">
      <alignment horizontal="left" vertical="center"/>
    </xf>
    <xf numFmtId="0" fontId="6" fillId="10" borderId="21" xfId="0" applyFont="1" applyFill="1" applyBorder="1" applyAlignment="1">
      <alignment horizontal="left" vertical="center"/>
    </xf>
    <xf numFmtId="0" fontId="9" fillId="12" borderId="21" xfId="0" applyFont="1" applyFill="1" applyBorder="1" applyAlignment="1">
      <alignment horizontal="left" vertical="center"/>
    </xf>
    <xf numFmtId="0" fontId="11" fillId="12" borderId="3" xfId="0" applyFont="1" applyFill="1" applyBorder="1" applyAlignment="1">
      <alignment horizontal="left" vertical="center"/>
    </xf>
    <xf numFmtId="0" fontId="11" fillId="12" borderId="23" xfId="0" applyFont="1" applyFill="1" applyBorder="1" applyAlignment="1">
      <alignment horizontal="left" vertical="center"/>
    </xf>
    <xf numFmtId="0" fontId="8" fillId="12" borderId="0" xfId="0" applyFont="1" applyFill="1" applyAlignment="1">
      <alignment horizontal="left"/>
    </xf>
    <xf numFmtId="0" fontId="8" fillId="12" borderId="0" xfId="0" applyFont="1" applyFill="1"/>
    <xf numFmtId="0" fontId="36" fillId="12" borderId="0" xfId="0" applyFont="1" applyFill="1" applyAlignment="1">
      <alignment horizontal="left" vertical="top"/>
    </xf>
    <xf numFmtId="0" fontId="39" fillId="12" borderId="30" xfId="0" applyFont="1" applyFill="1" applyBorder="1" applyAlignment="1">
      <alignment vertical="center"/>
    </xf>
    <xf numFmtId="0" fontId="30" fillId="8" borderId="0" xfId="0" applyFont="1" applyFill="1"/>
    <xf numFmtId="0" fontId="42" fillId="8" borderId="0" xfId="0" applyFont="1" applyFill="1" applyAlignment="1">
      <alignment horizontal="left"/>
    </xf>
    <xf numFmtId="0" fontId="7" fillId="8" borderId="7" xfId="0" applyFont="1" applyFill="1" applyBorder="1" applyAlignment="1">
      <alignment horizontal="left" vertical="center"/>
    </xf>
    <xf numFmtId="0" fontId="7" fillId="8" borderId="0" xfId="0" applyFont="1" applyFill="1"/>
    <xf numFmtId="0" fontId="17" fillId="8" borderId="0" xfId="0" applyFont="1" applyFill="1" applyAlignment="1">
      <alignment horizontal="left" vertical="center"/>
    </xf>
    <xf numFmtId="0" fontId="8" fillId="8" borderId="0" xfId="0" applyFont="1" applyFill="1" applyAlignment="1">
      <alignment vertical="center"/>
    </xf>
    <xf numFmtId="0" fontId="11" fillId="12" borderId="33" xfId="0" applyFont="1" applyFill="1" applyBorder="1"/>
    <xf numFmtId="0" fontId="11" fillId="12" borderId="36" xfId="0" applyFont="1" applyFill="1" applyBorder="1"/>
    <xf numFmtId="0" fontId="8" fillId="8" borderId="34" xfId="0" applyFont="1" applyFill="1" applyBorder="1"/>
    <xf numFmtId="0" fontId="8" fillId="12" borderId="34" xfId="0" applyFont="1" applyFill="1" applyBorder="1"/>
    <xf numFmtId="0" fontId="11" fillId="12" borderId="34" xfId="0" applyFont="1" applyFill="1" applyBorder="1"/>
    <xf numFmtId="0" fontId="11" fillId="12" borderId="37" xfId="0" applyFont="1" applyFill="1" applyBorder="1" applyAlignment="1">
      <alignment horizontal="left" vertical="center"/>
    </xf>
    <xf numFmtId="0" fontId="11" fillId="12" borderId="37" xfId="0" applyFont="1" applyFill="1" applyBorder="1" applyAlignment="1">
      <alignment vertical="center"/>
    </xf>
    <xf numFmtId="0" fontId="8" fillId="12" borderId="37" xfId="0" applyFont="1" applyFill="1" applyBorder="1"/>
    <xf numFmtId="0" fontId="5" fillId="13" borderId="0" xfId="0" applyFont="1" applyFill="1" applyAlignment="1">
      <alignment horizontal="center"/>
    </xf>
    <xf numFmtId="0" fontId="15" fillId="14" borderId="0" xfId="0" applyFont="1" applyFill="1" applyAlignment="1">
      <alignment horizontal="center" wrapText="1"/>
    </xf>
    <xf numFmtId="0" fontId="15" fillId="14" borderId="0" xfId="0" applyFont="1" applyFill="1" applyAlignment="1">
      <alignment horizontal="center" vertical="top" wrapText="1"/>
    </xf>
    <xf numFmtId="0" fontId="15" fillId="8" borderId="0" xfId="0" applyFont="1" applyFill="1" applyAlignment="1">
      <alignment horizontal="center" wrapText="1"/>
    </xf>
    <xf numFmtId="0" fontId="3" fillId="8" borderId="0" xfId="0" applyFont="1" applyFill="1" applyAlignment="1">
      <alignment horizontal="center"/>
    </xf>
    <xf numFmtId="0" fontId="47" fillId="8" borderId="0" xfId="0" applyFont="1" applyFill="1"/>
    <xf numFmtId="0" fontId="4" fillId="8" borderId="34" xfId="0" applyFont="1" applyFill="1" applyBorder="1" applyAlignment="1">
      <alignment horizontal="right" vertical="center"/>
    </xf>
    <xf numFmtId="0" fontId="34" fillId="8" borderId="34" xfId="0" applyFont="1" applyFill="1" applyBorder="1" applyAlignment="1">
      <alignment horizontal="left" vertical="center"/>
    </xf>
    <xf numFmtId="0" fontId="11" fillId="8" borderId="34" xfId="0" applyFont="1" applyFill="1" applyBorder="1" applyAlignment="1">
      <alignment vertical="center"/>
    </xf>
    <xf numFmtId="1" fontId="4" fillId="8" borderId="34" xfId="0" applyNumberFormat="1" applyFont="1" applyFill="1" applyBorder="1" applyAlignment="1">
      <alignment horizontal="right" vertical="center"/>
    </xf>
    <xf numFmtId="0" fontId="34" fillId="8" borderId="34" xfId="0" applyFont="1" applyFill="1" applyBorder="1" applyAlignment="1">
      <alignment vertical="center"/>
    </xf>
    <xf numFmtId="0" fontId="34" fillId="8" borderId="34" xfId="0" applyFont="1" applyFill="1" applyBorder="1" applyAlignment="1">
      <alignment horizontal="center" vertical="center" wrapText="1"/>
    </xf>
    <xf numFmtId="0" fontId="8" fillId="8" borderId="34" xfId="0" applyFont="1" applyFill="1" applyBorder="1" applyAlignment="1">
      <alignment horizontal="left"/>
    </xf>
    <xf numFmtId="0" fontId="35" fillId="8" borderId="34" xfId="0" applyFont="1" applyFill="1" applyBorder="1"/>
    <xf numFmtId="0" fontId="11" fillId="8" borderId="34" xfId="0" applyFont="1" applyFill="1" applyBorder="1" applyAlignment="1">
      <alignment vertical="center" wrapText="1"/>
    </xf>
    <xf numFmtId="0" fontId="8" fillId="12" borderId="0" xfId="0" applyFont="1" applyFill="1" applyAlignment="1">
      <alignment horizontal="center"/>
    </xf>
    <xf numFmtId="0" fontId="49" fillId="12" borderId="0" xfId="0" applyFont="1" applyFill="1" applyAlignment="1">
      <alignment horizontal="left" vertical="top"/>
    </xf>
    <xf numFmtId="0" fontId="9" fillId="16" borderId="0" xfId="0" applyFont="1" applyFill="1" applyAlignment="1">
      <alignment horizontal="center" vertical="top" wrapText="1"/>
    </xf>
    <xf numFmtId="0" fontId="15" fillId="17" borderId="0" xfId="0" applyFont="1" applyFill="1" applyAlignment="1">
      <alignment horizontal="center" wrapText="1"/>
    </xf>
    <xf numFmtId="0" fontId="15" fillId="18" borderId="0" xfId="0" quotePrefix="1" applyFont="1" applyFill="1" applyAlignment="1">
      <alignment horizontal="center" vertical="top" wrapText="1"/>
    </xf>
    <xf numFmtId="0" fontId="15" fillId="18" borderId="0" xfId="0" applyFont="1" applyFill="1" applyAlignment="1">
      <alignment horizontal="center" wrapText="1"/>
    </xf>
    <xf numFmtId="165" fontId="15" fillId="18" borderId="0" xfId="0" applyNumberFormat="1" applyFont="1" applyFill="1" applyAlignment="1">
      <alignment horizontal="center" wrapText="1"/>
    </xf>
    <xf numFmtId="9" fontId="9" fillId="19" borderId="0" xfId="0" applyNumberFormat="1" applyFont="1" applyFill="1" applyAlignment="1">
      <alignment horizontal="center" wrapText="1"/>
    </xf>
    <xf numFmtId="43" fontId="15" fillId="17" borderId="0" xfId="0" applyNumberFormat="1" applyFont="1" applyFill="1" applyAlignment="1">
      <alignment horizontal="center" wrapText="1"/>
    </xf>
    <xf numFmtId="9" fontId="9" fillId="20" borderId="0" xfId="0" applyNumberFormat="1" applyFont="1" applyFill="1" applyAlignment="1">
      <alignment horizontal="center" wrapText="1"/>
    </xf>
    <xf numFmtId="0" fontId="26" fillId="7" borderId="10" xfId="0" applyFont="1" applyFill="1" applyBorder="1" applyAlignment="1">
      <alignment horizontal="center" wrapText="1"/>
    </xf>
    <xf numFmtId="165" fontId="15" fillId="17" borderId="0" xfId="0" applyNumberFormat="1" applyFont="1" applyFill="1" applyAlignment="1">
      <alignment horizontal="center" wrapText="1"/>
    </xf>
    <xf numFmtId="164" fontId="9" fillId="16" borderId="0" xfId="0" applyNumberFormat="1" applyFont="1" applyFill="1" applyAlignment="1">
      <alignment horizontal="center" wrapText="1"/>
    </xf>
    <xf numFmtId="164" fontId="9" fillId="16" borderId="0" xfId="0" applyNumberFormat="1" applyFont="1" applyFill="1" applyAlignment="1">
      <alignment horizontal="right" wrapText="1"/>
    </xf>
    <xf numFmtId="9" fontId="9" fillId="14" borderId="0" xfId="16" applyFont="1" applyFill="1" applyAlignment="1">
      <alignment wrapText="1"/>
    </xf>
    <xf numFmtId="3" fontId="6" fillId="8" borderId="0" xfId="0" applyNumberFormat="1" applyFont="1" applyFill="1" applyAlignment="1">
      <alignment horizontal="left" vertical="center"/>
    </xf>
    <xf numFmtId="0" fontId="39" fillId="12" borderId="39" xfId="0" applyFont="1" applyFill="1" applyBorder="1" applyAlignment="1">
      <alignment vertical="center"/>
    </xf>
    <xf numFmtId="0" fontId="39" fillId="12" borderId="40" xfId="0" applyFont="1" applyFill="1" applyBorder="1" applyAlignment="1">
      <alignment vertical="center"/>
    </xf>
    <xf numFmtId="0" fontId="39" fillId="12" borderId="41" xfId="0" applyFont="1" applyFill="1" applyBorder="1" applyAlignment="1">
      <alignment vertical="center"/>
    </xf>
    <xf numFmtId="0" fontId="8" fillId="11" borderId="32" xfId="0" applyFont="1" applyFill="1" applyBorder="1"/>
    <xf numFmtId="0" fontId="5" fillId="12" borderId="49" xfId="0" applyFont="1" applyFill="1" applyBorder="1" applyAlignment="1">
      <alignment horizontal="center" vertical="center"/>
    </xf>
    <xf numFmtId="0" fontId="5" fillId="12" borderId="50" xfId="0" applyFont="1" applyFill="1" applyBorder="1" applyAlignment="1">
      <alignment horizontal="center" vertical="center"/>
    </xf>
    <xf numFmtId="0" fontId="12" fillId="12" borderId="48" xfId="0" applyFont="1" applyFill="1" applyBorder="1" applyAlignment="1">
      <alignment horizontal="center" vertical="center"/>
    </xf>
    <xf numFmtId="0" fontId="12" fillId="12" borderId="48" xfId="0" applyFont="1" applyFill="1" applyBorder="1" applyAlignment="1">
      <alignment horizontal="left" vertical="center"/>
    </xf>
    <xf numFmtId="0" fontId="8" fillId="8" borderId="0" xfId="0" applyFont="1" applyFill="1" applyAlignment="1">
      <alignment horizontal="center"/>
    </xf>
    <xf numFmtId="0" fontId="39" fillId="12" borderId="41" xfId="0" applyFont="1" applyFill="1" applyBorder="1" applyAlignment="1">
      <alignment horizontal="center" vertical="center"/>
    </xf>
    <xf numFmtId="3" fontId="6" fillId="8" borderId="0" xfId="0" applyNumberFormat="1" applyFont="1" applyFill="1" applyAlignment="1">
      <alignment horizontal="center" vertical="center"/>
    </xf>
    <xf numFmtId="0" fontId="8" fillId="0" borderId="0" xfId="0" applyFont="1" applyAlignment="1">
      <alignment horizontal="center"/>
    </xf>
    <xf numFmtId="0" fontId="11" fillId="21" borderId="54" xfId="0" applyFont="1" applyFill="1" applyBorder="1" applyAlignment="1">
      <alignment horizontal="center" vertical="center"/>
    </xf>
    <xf numFmtId="0" fontId="10" fillId="21" borderId="45" xfId="0" applyFont="1" applyFill="1" applyBorder="1" applyAlignment="1">
      <alignment vertical="center"/>
    </xf>
    <xf numFmtId="0" fontId="10" fillId="21" borderId="18" xfId="0" applyFont="1" applyFill="1" applyBorder="1" applyAlignment="1">
      <alignment vertical="center"/>
    </xf>
    <xf numFmtId="0" fontId="10" fillId="21" borderId="46" xfId="0" applyFont="1" applyFill="1" applyBorder="1" applyAlignment="1">
      <alignment vertical="center"/>
    </xf>
    <xf numFmtId="0" fontId="10" fillId="21" borderId="47" xfId="0" applyFont="1" applyFill="1" applyBorder="1" applyAlignment="1">
      <alignment vertical="center"/>
    </xf>
    <xf numFmtId="0" fontId="11" fillId="21" borderId="14" xfId="0" applyFont="1" applyFill="1" applyBorder="1" applyAlignment="1">
      <alignment horizontal="left" vertical="center"/>
    </xf>
    <xf numFmtId="0" fontId="10" fillId="21" borderId="51" xfId="0" applyFont="1" applyFill="1" applyBorder="1" applyAlignment="1">
      <alignment vertical="center"/>
    </xf>
    <xf numFmtId="0" fontId="10" fillId="21" borderId="14" xfId="0" applyFont="1" applyFill="1" applyBorder="1" applyAlignment="1">
      <alignment vertical="center"/>
    </xf>
    <xf numFmtId="0" fontId="10" fillId="21" borderId="7" xfId="0" applyFont="1" applyFill="1" applyBorder="1" applyAlignment="1">
      <alignment vertical="center"/>
    </xf>
    <xf numFmtId="0" fontId="11" fillId="21" borderId="7" xfId="0" applyFont="1" applyFill="1" applyBorder="1" applyAlignment="1">
      <alignment vertical="center"/>
    </xf>
    <xf numFmtId="0" fontId="11" fillId="21" borderId="14" xfId="0" applyFont="1" applyFill="1" applyBorder="1" applyAlignment="1">
      <alignment wrapText="1"/>
    </xf>
    <xf numFmtId="0" fontId="11" fillId="21" borderId="7" xfId="0" applyFont="1" applyFill="1" applyBorder="1" applyAlignment="1">
      <alignment vertical="center" wrapText="1"/>
    </xf>
    <xf numFmtId="0" fontId="11" fillId="21" borderId="62" xfId="0" applyFont="1" applyFill="1" applyBorder="1"/>
    <xf numFmtId="0" fontId="4" fillId="12" borderId="63" xfId="0" applyFont="1" applyFill="1" applyBorder="1" applyAlignment="1">
      <alignment horizontal="left" vertical="center"/>
    </xf>
    <xf numFmtId="0" fontId="4" fillId="12" borderId="63" xfId="0" applyFont="1" applyFill="1" applyBorder="1" applyAlignment="1">
      <alignment vertical="center"/>
    </xf>
    <xf numFmtId="0" fontId="10" fillId="12" borderId="15" xfId="0" applyFont="1" applyFill="1" applyBorder="1" applyAlignment="1">
      <alignment vertical="center"/>
    </xf>
    <xf numFmtId="0" fontId="12" fillId="12" borderId="64" xfId="0" applyFont="1" applyFill="1" applyBorder="1" applyAlignment="1">
      <alignment vertical="center"/>
    </xf>
    <xf numFmtId="0" fontId="10" fillId="12" borderId="57" xfId="0" applyFont="1" applyFill="1" applyBorder="1" applyAlignment="1">
      <alignment horizontal="left" vertical="center"/>
    </xf>
    <xf numFmtId="0" fontId="8" fillId="12" borderId="65" xfId="0" applyFont="1" applyFill="1" applyBorder="1"/>
    <xf numFmtId="0" fontId="50" fillId="8" borderId="0" xfId="0" applyFont="1" applyFill="1" applyAlignment="1">
      <alignment horizontal="left"/>
    </xf>
    <xf numFmtId="0" fontId="50" fillId="8" borderId="0" xfId="0" applyFont="1" applyFill="1" applyAlignment="1">
      <alignment horizontal="left" vertical="center"/>
    </xf>
    <xf numFmtId="0" fontId="51" fillId="8" borderId="0" xfId="0" applyFont="1" applyFill="1" applyAlignment="1">
      <alignment horizontal="left"/>
    </xf>
    <xf numFmtId="0" fontId="52" fillId="12" borderId="0" xfId="0" applyFont="1" applyFill="1" applyAlignment="1">
      <alignment horizontal="left"/>
    </xf>
    <xf numFmtId="0" fontId="54" fillId="8" borderId="0" xfId="0" applyFont="1" applyFill="1" applyAlignment="1">
      <alignment horizontal="left"/>
    </xf>
    <xf numFmtId="0" fontId="21" fillId="8" borderId="0" xfId="0" applyFont="1" applyFill="1"/>
    <xf numFmtId="0" fontId="30" fillId="8" borderId="0" xfId="0" applyFont="1" applyFill="1" applyAlignment="1">
      <alignment horizontal="center"/>
    </xf>
    <xf numFmtId="1" fontId="30" fillId="8" borderId="0" xfId="0" applyNumberFormat="1" applyFont="1" applyFill="1"/>
    <xf numFmtId="0" fontId="5" fillId="8" borderId="0" xfId="0" applyFont="1" applyFill="1" applyAlignment="1">
      <alignment vertical="center" wrapText="1"/>
    </xf>
    <xf numFmtId="0" fontId="6" fillId="8" borderId="0" xfId="0" applyFont="1" applyFill="1" applyAlignment="1">
      <alignment horizontal="left" vertical="center" wrapText="1"/>
    </xf>
    <xf numFmtId="164" fontId="15" fillId="14" borderId="0" xfId="0" applyNumberFormat="1" applyFont="1" applyFill="1" applyAlignment="1">
      <alignment wrapText="1"/>
    </xf>
    <xf numFmtId="0" fontId="55" fillId="3" borderId="11" xfId="0" applyFont="1" applyFill="1" applyBorder="1" applyAlignment="1">
      <alignment horizontal="center" wrapText="1"/>
    </xf>
    <xf numFmtId="0" fontId="55" fillId="4" borderId="11" xfId="0" applyFont="1" applyFill="1" applyBorder="1" applyAlignment="1">
      <alignment horizontal="center" wrapText="1"/>
    </xf>
    <xf numFmtId="43" fontId="15" fillId="14" borderId="0" xfId="0" applyNumberFormat="1" applyFont="1" applyFill="1" applyAlignment="1">
      <alignment horizontal="center" wrapText="1"/>
    </xf>
    <xf numFmtId="0" fontId="18" fillId="12" borderId="43" xfId="0" applyFont="1" applyFill="1" applyBorder="1" applyAlignment="1">
      <alignment vertical="center"/>
    </xf>
    <xf numFmtId="0" fontId="18" fillId="12" borderId="44" xfId="0" applyFont="1" applyFill="1" applyBorder="1" applyAlignment="1">
      <alignment vertical="center"/>
    </xf>
    <xf numFmtId="0" fontId="8" fillId="12" borderId="41" xfId="0" applyFont="1" applyFill="1" applyBorder="1"/>
    <xf numFmtId="0" fontId="8" fillId="12" borderId="39" xfId="0" applyFont="1" applyFill="1" applyBorder="1"/>
    <xf numFmtId="0" fontId="18" fillId="8" borderId="0" xfId="0" applyFont="1" applyFill="1" applyAlignment="1">
      <alignment vertical="center"/>
    </xf>
    <xf numFmtId="0" fontId="10" fillId="9" borderId="41" xfId="0" applyFont="1" applyFill="1" applyBorder="1" applyAlignment="1">
      <alignment vertical="center" wrapText="1"/>
    </xf>
    <xf numFmtId="0" fontId="36" fillId="8" borderId="0" xfId="0" applyFont="1" applyFill="1" applyAlignment="1">
      <alignment horizontal="left" vertical="top"/>
    </xf>
    <xf numFmtId="0" fontId="21" fillId="8" borderId="0" xfId="0" applyFont="1" applyFill="1" applyAlignment="1">
      <alignment vertical="center"/>
    </xf>
    <xf numFmtId="0" fontId="4" fillId="12" borderId="66" xfId="0" applyFont="1" applyFill="1" applyBorder="1" applyAlignment="1">
      <alignment horizontal="left" vertical="center"/>
    </xf>
    <xf numFmtId="0" fontId="6" fillId="11" borderId="16" xfId="0" applyFont="1" applyFill="1" applyBorder="1" applyAlignment="1">
      <alignment horizontal="left" vertical="center"/>
    </xf>
    <xf numFmtId="0" fontId="6" fillId="8" borderId="24" xfId="0" applyFont="1" applyFill="1" applyBorder="1" applyAlignment="1">
      <alignment horizontal="left" vertical="center"/>
    </xf>
    <xf numFmtId="0" fontId="6" fillId="8" borderId="16" xfId="0" applyFont="1" applyFill="1" applyBorder="1" applyAlignment="1">
      <alignment horizontal="left" vertical="center"/>
    </xf>
    <xf numFmtId="0" fontId="6" fillId="11" borderId="24" xfId="0" applyFont="1" applyFill="1" applyBorder="1" applyAlignment="1">
      <alignment horizontal="left" vertical="center"/>
    </xf>
    <xf numFmtId="0" fontId="11" fillId="12" borderId="67" xfId="0" applyFont="1" applyFill="1" applyBorder="1" applyAlignment="1">
      <alignment horizontal="left" vertical="center"/>
    </xf>
    <xf numFmtId="0" fontId="7" fillId="11" borderId="16" xfId="0" applyFont="1" applyFill="1" applyBorder="1" applyAlignment="1">
      <alignment horizontal="left" vertical="center"/>
    </xf>
    <xf numFmtId="0" fontId="11" fillId="12" borderId="68" xfId="0" applyFont="1" applyFill="1" applyBorder="1" applyAlignment="1">
      <alignment horizontal="left" vertical="center"/>
    </xf>
    <xf numFmtId="0" fontId="10" fillId="12" borderId="69" xfId="0" applyFont="1" applyFill="1" applyBorder="1" applyAlignment="1">
      <alignment vertical="center"/>
    </xf>
    <xf numFmtId="0" fontId="9" fillId="12" borderId="74" xfId="0" applyFont="1" applyFill="1" applyBorder="1" applyAlignment="1">
      <alignment vertical="center"/>
    </xf>
    <xf numFmtId="0" fontId="11" fillId="8" borderId="0" xfId="0" applyFont="1" applyFill="1" applyAlignment="1">
      <alignment horizontal="left" vertical="top" wrapText="1"/>
    </xf>
    <xf numFmtId="0" fontId="11" fillId="22" borderId="33" xfId="0" applyFont="1" applyFill="1" applyBorder="1" applyAlignment="1">
      <alignment vertical="center"/>
    </xf>
    <xf numFmtId="0" fontId="4" fillId="22" borderId="34" xfId="0" applyFont="1" applyFill="1" applyBorder="1" applyAlignment="1">
      <alignment horizontal="right" vertical="center"/>
    </xf>
    <xf numFmtId="0" fontId="34" fillId="22" borderId="34" xfId="0" applyFont="1" applyFill="1" applyBorder="1" applyAlignment="1">
      <alignment horizontal="left" vertical="center"/>
    </xf>
    <xf numFmtId="0" fontId="11" fillId="22" borderId="34" xfId="0" applyFont="1" applyFill="1" applyBorder="1" applyAlignment="1">
      <alignment vertical="center"/>
    </xf>
    <xf numFmtId="1" fontId="4" fillId="22" borderId="34" xfId="0" applyNumberFormat="1" applyFont="1" applyFill="1" applyBorder="1" applyAlignment="1">
      <alignment horizontal="right" vertical="center"/>
    </xf>
    <xf numFmtId="0" fontId="34" fillId="22" borderId="34" xfId="0" applyFont="1" applyFill="1" applyBorder="1" applyAlignment="1">
      <alignment vertical="center"/>
    </xf>
    <xf numFmtId="0" fontId="11" fillId="22" borderId="33" xfId="0" applyFont="1" applyFill="1" applyBorder="1" applyAlignment="1">
      <alignment vertical="center" wrapText="1"/>
    </xf>
    <xf numFmtId="0" fontId="12" fillId="12" borderId="0" xfId="0" applyFont="1" applyFill="1" applyAlignment="1">
      <alignment horizontal="left" vertical="top"/>
    </xf>
    <xf numFmtId="0" fontId="10" fillId="8" borderId="0" xfId="0" applyFont="1" applyFill="1" applyAlignment="1">
      <alignment vertical="center"/>
    </xf>
    <xf numFmtId="1" fontId="57" fillId="8" borderId="0" xfId="0" applyNumberFormat="1" applyFont="1" applyFill="1" applyAlignment="1">
      <alignment horizontal="center" vertical="center"/>
    </xf>
    <xf numFmtId="0" fontId="58" fillId="8" borderId="0" xfId="0" applyFont="1" applyFill="1" applyAlignment="1">
      <alignment vertical="center"/>
    </xf>
    <xf numFmtId="0" fontId="58" fillId="8" borderId="0" xfId="0" applyFont="1" applyFill="1" applyAlignment="1">
      <alignment horizontal="left" vertical="center"/>
    </xf>
    <xf numFmtId="0" fontId="7" fillId="8" borderId="0" xfId="0" applyFont="1" applyFill="1" applyAlignment="1">
      <alignment horizontal="right" vertical="center"/>
    </xf>
    <xf numFmtId="0" fontId="53" fillId="8" borderId="0" xfId="0" applyFont="1" applyFill="1" applyAlignment="1">
      <alignment wrapText="1"/>
    </xf>
    <xf numFmtId="0" fontId="53" fillId="8" borderId="0" xfId="0" applyFont="1" applyFill="1"/>
    <xf numFmtId="0" fontId="59" fillId="8" borderId="0" xfId="0" applyFont="1" applyFill="1" applyAlignment="1">
      <alignment wrapText="1"/>
    </xf>
    <xf numFmtId="0" fontId="10" fillId="21" borderId="0" xfId="0" applyFont="1" applyFill="1" applyAlignment="1">
      <alignment vertical="center"/>
    </xf>
    <xf numFmtId="0" fontId="11" fillId="21" borderId="0" xfId="0" applyFont="1" applyFill="1" applyAlignment="1">
      <alignment horizontal="left" vertical="center"/>
    </xf>
    <xf numFmtId="0" fontId="11" fillId="21" borderId="0" xfId="0" applyFont="1" applyFill="1" applyAlignment="1">
      <alignment horizontal="center" vertical="center"/>
    </xf>
    <xf numFmtId="0" fontId="6" fillId="10" borderId="82" xfId="0" applyFont="1" applyFill="1" applyBorder="1" applyAlignment="1">
      <alignment horizontal="left" vertical="center" wrapText="1"/>
    </xf>
    <xf numFmtId="0" fontId="11" fillId="12" borderId="85" xfId="0" applyFont="1" applyFill="1" applyBorder="1" applyAlignment="1">
      <alignment horizontal="left" vertical="center" wrapText="1"/>
    </xf>
    <xf numFmtId="0" fontId="11" fillId="12" borderId="86" xfId="0" applyFont="1" applyFill="1" applyBorder="1"/>
    <xf numFmtId="0" fontId="10" fillId="21" borderId="86" xfId="0" applyFont="1" applyFill="1" applyBorder="1" applyAlignment="1">
      <alignment vertical="center"/>
    </xf>
    <xf numFmtId="0" fontId="11" fillId="21" borderId="87" xfId="0" applyFont="1" applyFill="1" applyBorder="1" applyAlignment="1">
      <alignment vertical="center"/>
    </xf>
    <xf numFmtId="0" fontId="10" fillId="21" borderId="42" xfId="0" applyFont="1" applyFill="1" applyBorder="1" applyAlignment="1">
      <alignment vertical="center"/>
    </xf>
    <xf numFmtId="0" fontId="9" fillId="14" borderId="0" xfId="0" applyFont="1" applyFill="1" applyAlignment="1">
      <alignment wrapText="1"/>
    </xf>
    <xf numFmtId="1" fontId="9" fillId="16" borderId="0" xfId="0" applyNumberFormat="1" applyFont="1" applyFill="1" applyAlignment="1">
      <alignment horizontal="right" wrapText="1"/>
    </xf>
    <xf numFmtId="0" fontId="63" fillId="8" borderId="0" xfId="0" applyFont="1" applyFill="1" applyAlignment="1">
      <alignment horizontal="center" vertical="center" wrapText="1" readingOrder="1"/>
    </xf>
    <xf numFmtId="0" fontId="62" fillId="8" borderId="0" xfId="0" applyFont="1" applyFill="1" applyAlignment="1">
      <alignment horizontal="center" vertical="center" wrapText="1"/>
    </xf>
    <xf numFmtId="0" fontId="64" fillId="8" borderId="0" xfId="0" applyFont="1" applyFill="1" applyAlignment="1">
      <alignment horizontal="center" vertical="center" wrapText="1" readingOrder="1"/>
    </xf>
    <xf numFmtId="0" fontId="17" fillId="8" borderId="0" xfId="0" applyFont="1" applyFill="1" applyAlignment="1">
      <alignment horizontal="left" wrapText="1"/>
    </xf>
    <xf numFmtId="0" fontId="6" fillId="11" borderId="91" xfId="0" applyFont="1" applyFill="1" applyBorder="1" applyAlignment="1">
      <alignment vertical="center"/>
    </xf>
    <xf numFmtId="0" fontId="7" fillId="11" borderId="7" xfId="0" applyFont="1" applyFill="1" applyBorder="1" applyAlignment="1">
      <alignment vertical="center" wrapText="1"/>
    </xf>
    <xf numFmtId="0" fontId="65" fillId="8" borderId="0" xfId="0" applyFont="1" applyFill="1"/>
    <xf numFmtId="0" fontId="6" fillId="11" borderId="7" xfId="0" applyFont="1" applyFill="1" applyBorder="1" applyAlignment="1">
      <alignment vertical="center" wrapText="1"/>
    </xf>
    <xf numFmtId="0" fontId="17" fillId="8" borderId="0" xfId="0" applyFont="1" applyFill="1" applyAlignment="1">
      <alignment horizontal="left" vertical="top"/>
    </xf>
    <xf numFmtId="0" fontId="7" fillId="0" borderId="7" xfId="0" applyFont="1" applyBorder="1" applyAlignment="1">
      <alignment horizontal="left" vertical="center" wrapText="1"/>
    </xf>
    <xf numFmtId="0" fontId="7" fillId="0" borderId="7" xfId="0" applyFont="1" applyBorder="1" applyAlignment="1">
      <alignment vertical="center"/>
    </xf>
    <xf numFmtId="0" fontId="6" fillId="0" borderId="7" xfId="0" applyFont="1" applyBorder="1" applyAlignment="1">
      <alignment vertical="center"/>
    </xf>
    <xf numFmtId="0" fontId="6" fillId="0" borderId="7" xfId="0" applyFont="1" applyBorder="1" applyAlignment="1">
      <alignment vertical="center" wrapText="1"/>
    </xf>
    <xf numFmtId="0" fontId="7" fillId="0" borderId="7" xfId="0" applyFont="1" applyBorder="1" applyAlignment="1">
      <alignment vertical="center" wrapText="1"/>
    </xf>
    <xf numFmtId="0" fontId="5" fillId="12" borderId="92" xfId="0" applyFont="1" applyFill="1" applyBorder="1" applyAlignment="1">
      <alignment vertical="center"/>
    </xf>
    <xf numFmtId="0" fontId="11" fillId="12" borderId="92" xfId="0" applyFont="1" applyFill="1" applyBorder="1" applyAlignment="1">
      <alignment horizontal="left" vertical="center"/>
    </xf>
    <xf numFmtId="0" fontId="5" fillId="12" borderId="63" xfId="0" applyFont="1" applyFill="1" applyBorder="1" applyAlignment="1">
      <alignment vertical="center"/>
    </xf>
    <xf numFmtId="0" fontId="11" fillId="12" borderId="63" xfId="0" applyFont="1" applyFill="1" applyBorder="1" applyAlignment="1">
      <alignment horizontal="left" vertical="center"/>
    </xf>
    <xf numFmtId="0" fontId="11" fillId="12" borderId="66" xfId="0" applyFont="1" applyFill="1" applyBorder="1" applyAlignment="1">
      <alignment horizontal="left" vertical="center"/>
    </xf>
    <xf numFmtId="0" fontId="8" fillId="12" borderId="66" xfId="0" applyFont="1" applyFill="1" applyBorder="1"/>
    <xf numFmtId="0" fontId="11" fillId="12" borderId="63" xfId="0" applyFont="1" applyFill="1" applyBorder="1" applyAlignment="1">
      <alignment vertical="center"/>
    </xf>
    <xf numFmtId="0" fontId="18" fillId="12" borderId="74" xfId="0" applyFont="1" applyFill="1" applyBorder="1"/>
    <xf numFmtId="0" fontId="11" fillId="12" borderId="40" xfId="0" applyFont="1" applyFill="1" applyBorder="1"/>
    <xf numFmtId="0" fontId="7" fillId="11" borderId="93" xfId="0" applyFont="1" applyFill="1" applyBorder="1" applyAlignment="1">
      <alignment horizontal="left" vertical="center"/>
    </xf>
    <xf numFmtId="0" fontId="7" fillId="0" borderId="62" xfId="0" applyFont="1" applyBorder="1" applyAlignment="1">
      <alignment horizontal="left" vertical="center"/>
    </xf>
    <xf numFmtId="0" fontId="6" fillId="0" borderId="62" xfId="0" applyFont="1" applyBorder="1" applyAlignment="1">
      <alignment horizontal="left" vertical="center"/>
    </xf>
    <xf numFmtId="0" fontId="6" fillId="0" borderId="62" xfId="0" applyFont="1" applyBorder="1" applyAlignment="1">
      <alignment horizontal="left" vertical="center" wrapText="1"/>
    </xf>
    <xf numFmtId="0" fontId="10" fillId="21" borderId="70" xfId="0" applyFont="1" applyFill="1" applyBorder="1" applyAlignment="1">
      <alignment vertical="center"/>
    </xf>
    <xf numFmtId="0" fontId="11" fillId="21" borderId="25" xfId="0" applyFont="1" applyFill="1" applyBorder="1" applyAlignment="1">
      <alignment horizontal="left" vertical="center"/>
    </xf>
    <xf numFmtId="0" fontId="19" fillId="12" borderId="0" xfId="0" applyFont="1" applyFill="1" applyAlignment="1">
      <alignment horizontal="center" vertical="center"/>
    </xf>
    <xf numFmtId="0" fontId="19" fillId="12" borderId="87" xfId="0" applyFont="1" applyFill="1" applyBorder="1" applyAlignment="1">
      <alignment horizontal="center" vertical="center"/>
    </xf>
    <xf numFmtId="0" fontId="10" fillId="21" borderId="94" xfId="0" applyFont="1" applyFill="1" applyBorder="1" applyAlignment="1">
      <alignment vertical="center"/>
    </xf>
    <xf numFmtId="0" fontId="10" fillId="21" borderId="25" xfId="0" applyFont="1" applyFill="1" applyBorder="1" applyAlignment="1">
      <alignment vertical="center"/>
    </xf>
    <xf numFmtId="0" fontId="10" fillId="21" borderId="17" xfId="0" applyFont="1" applyFill="1" applyBorder="1" applyAlignment="1">
      <alignment vertical="center"/>
    </xf>
    <xf numFmtId="0" fontId="5" fillId="12" borderId="41" xfId="0" applyFont="1" applyFill="1" applyBorder="1" applyAlignment="1">
      <alignment horizontal="center" vertical="center"/>
    </xf>
    <xf numFmtId="0" fontId="5" fillId="12" borderId="39" xfId="0" applyFont="1" applyFill="1" applyBorder="1" applyAlignment="1">
      <alignment horizontal="center" vertical="center"/>
    </xf>
    <xf numFmtId="0" fontId="10" fillId="21" borderId="95" xfId="0" applyFont="1" applyFill="1" applyBorder="1" applyAlignment="1">
      <alignment vertical="center"/>
    </xf>
    <xf numFmtId="0" fontId="5" fillId="12" borderId="51" xfId="0" applyFont="1" applyFill="1" applyBorder="1" applyAlignment="1">
      <alignment horizontal="left" vertical="center"/>
    </xf>
    <xf numFmtId="0" fontId="5" fillId="12" borderId="54" xfId="0" applyFont="1" applyFill="1" applyBorder="1" applyAlignment="1">
      <alignment horizontal="center" vertical="center"/>
    </xf>
    <xf numFmtId="0" fontId="5" fillId="12" borderId="81" xfId="0" applyFont="1" applyFill="1" applyBorder="1" applyAlignment="1">
      <alignment horizontal="center" vertical="center"/>
    </xf>
    <xf numFmtId="0" fontId="10" fillId="21" borderId="52" xfId="0" applyFont="1" applyFill="1" applyBorder="1" applyAlignment="1">
      <alignment horizontal="left" vertical="center"/>
    </xf>
    <xf numFmtId="0" fontId="10" fillId="21" borderId="56" xfId="0" applyFont="1" applyFill="1" applyBorder="1" applyAlignment="1">
      <alignment horizontal="left" vertical="center"/>
    </xf>
    <xf numFmtId="0" fontId="10" fillId="21" borderId="96" xfId="0" applyFont="1" applyFill="1" applyBorder="1" applyAlignment="1">
      <alignment horizontal="left" vertical="center"/>
    </xf>
    <xf numFmtId="0" fontId="10" fillId="12" borderId="51" xfId="0" applyFont="1" applyFill="1" applyBorder="1" applyAlignment="1">
      <alignment vertical="center"/>
    </xf>
    <xf numFmtId="0" fontId="10" fillId="12" borderId="54" xfId="0" applyFont="1" applyFill="1" applyBorder="1" applyAlignment="1">
      <alignment vertical="center"/>
    </xf>
    <xf numFmtId="0" fontId="10" fillId="12" borderId="54" xfId="0" applyFont="1" applyFill="1" applyBorder="1" applyAlignment="1">
      <alignment horizontal="left" vertical="center"/>
    </xf>
    <xf numFmtId="0" fontId="10" fillId="12" borderId="81" xfId="0" applyFont="1" applyFill="1" applyBorder="1" applyAlignment="1">
      <alignment horizontal="left" vertical="center"/>
    </xf>
    <xf numFmtId="0" fontId="8" fillId="21" borderId="95" xfId="0" applyFont="1" applyFill="1" applyBorder="1"/>
    <xf numFmtId="0" fontId="10" fillId="21" borderId="43" xfId="0" applyFont="1" applyFill="1" applyBorder="1" applyAlignment="1">
      <alignment horizontal="left" vertical="center"/>
    </xf>
    <xf numFmtId="0" fontId="10" fillId="21" borderId="80" xfId="0" applyFont="1" applyFill="1" applyBorder="1" applyAlignment="1">
      <alignment horizontal="center" vertical="center" wrapText="1"/>
    </xf>
    <xf numFmtId="0" fontId="10" fillId="8" borderId="0" xfId="0" applyFont="1" applyFill="1" applyAlignment="1">
      <alignment horizontal="right" vertical="center"/>
    </xf>
    <xf numFmtId="0" fontId="11" fillId="8" borderId="0" xfId="0" applyFont="1" applyFill="1" applyAlignment="1">
      <alignment horizontal="left" vertical="center"/>
    </xf>
    <xf numFmtId="0" fontId="10" fillId="21" borderId="56" xfId="0" applyFont="1" applyFill="1" applyBorder="1" applyAlignment="1">
      <alignment vertical="center"/>
    </xf>
    <xf numFmtId="0" fontId="10" fillId="8" borderId="0" xfId="0" applyFont="1" applyFill="1" applyAlignment="1">
      <alignment horizontal="left" vertical="center"/>
    </xf>
    <xf numFmtId="0" fontId="10" fillId="8" borderId="41" xfId="0" applyFont="1" applyFill="1" applyBorder="1" applyAlignment="1">
      <alignment vertical="center"/>
    </xf>
    <xf numFmtId="0" fontId="56" fillId="8" borderId="0" xfId="0" applyFont="1" applyFill="1" applyAlignment="1">
      <alignment horizontal="left" vertical="center"/>
    </xf>
    <xf numFmtId="0" fontId="5" fillId="12" borderId="97" xfId="0" applyFont="1" applyFill="1" applyBorder="1" applyAlignment="1">
      <alignment horizontal="center" vertical="center"/>
    </xf>
    <xf numFmtId="0" fontId="5" fillId="12" borderId="40" xfId="0" applyFont="1" applyFill="1" applyBorder="1" applyAlignment="1">
      <alignment horizontal="center" vertical="center"/>
    </xf>
    <xf numFmtId="0" fontId="10" fillId="21" borderId="14" xfId="0" applyFont="1" applyFill="1" applyBorder="1" applyAlignment="1">
      <alignment horizontal="center" vertical="center"/>
    </xf>
    <xf numFmtId="0" fontId="10" fillId="21" borderId="70" xfId="0" applyFont="1" applyFill="1" applyBorder="1" applyAlignment="1">
      <alignment horizontal="center" vertical="center"/>
    </xf>
    <xf numFmtId="0" fontId="10" fillId="12" borderId="0" xfId="0" applyFont="1" applyFill="1" applyAlignment="1">
      <alignment vertical="center"/>
    </xf>
    <xf numFmtId="0" fontId="11" fillId="12" borderId="0" xfId="0" applyFont="1" applyFill="1" applyAlignment="1">
      <alignment horizontal="right" vertical="center"/>
    </xf>
    <xf numFmtId="0" fontId="11" fillId="12" borderId="0" xfId="0" applyFont="1" applyFill="1" applyAlignment="1">
      <alignment horizontal="left" vertical="center"/>
    </xf>
    <xf numFmtId="0" fontId="11" fillId="12" borderId="0" xfId="0" applyFont="1" applyFill="1" applyAlignment="1">
      <alignment horizontal="center" vertical="center"/>
    </xf>
    <xf numFmtId="1" fontId="11" fillId="12" borderId="0" xfId="0" applyNumberFormat="1" applyFont="1" applyFill="1" applyAlignment="1">
      <alignment horizontal="right" vertical="center"/>
    </xf>
    <xf numFmtId="0" fontId="10" fillId="12" borderId="86" xfId="0" applyFont="1" applyFill="1" applyBorder="1" applyAlignment="1">
      <alignment vertical="center"/>
    </xf>
    <xf numFmtId="0" fontId="11" fillId="12" borderId="87" xfId="0" applyFont="1" applyFill="1" applyBorder="1" applyAlignment="1">
      <alignment vertical="center"/>
    </xf>
    <xf numFmtId="0" fontId="11" fillId="21" borderId="98" xfId="0" applyFont="1" applyFill="1" applyBorder="1" applyAlignment="1">
      <alignment vertical="center"/>
    </xf>
    <xf numFmtId="0" fontId="8" fillId="15" borderId="32" xfId="0" applyFont="1" applyFill="1" applyBorder="1"/>
    <xf numFmtId="0" fontId="19" fillId="21" borderId="14" xfId="0" applyFont="1" applyFill="1" applyBorder="1" applyAlignment="1">
      <alignment horizontal="left" vertical="center"/>
    </xf>
    <xf numFmtId="0" fontId="19" fillId="21" borderId="24" xfId="0" applyFont="1" applyFill="1" applyBorder="1" applyAlignment="1">
      <alignment horizontal="left" vertical="center"/>
    </xf>
    <xf numFmtId="0" fontId="19" fillId="21" borderId="65" xfId="0" applyFont="1" applyFill="1" applyBorder="1"/>
    <xf numFmtId="0" fontId="19" fillId="21" borderId="7" xfId="0" applyFont="1" applyFill="1" applyBorder="1" applyAlignment="1">
      <alignment vertical="center"/>
    </xf>
    <xf numFmtId="0" fontId="19" fillId="21" borderId="7" xfId="0" applyFont="1" applyFill="1" applyBorder="1" applyAlignment="1">
      <alignment vertical="center" wrapText="1"/>
    </xf>
    <xf numFmtId="0" fontId="19" fillId="21" borderId="70" xfId="0" applyFont="1" applyFill="1" applyBorder="1" applyAlignment="1">
      <alignment wrapText="1"/>
    </xf>
    <xf numFmtId="0" fontId="19" fillId="12" borderId="34" xfId="0" applyFont="1" applyFill="1" applyBorder="1"/>
    <xf numFmtId="0" fontId="70" fillId="12" borderId="42" xfId="0" applyFont="1" applyFill="1" applyBorder="1" applyAlignment="1">
      <alignment vertical="center"/>
    </xf>
    <xf numFmtId="0" fontId="10" fillId="12" borderId="0" xfId="0" applyFont="1" applyFill="1" applyAlignment="1">
      <alignment horizontal="center" vertical="center"/>
    </xf>
    <xf numFmtId="0" fontId="47" fillId="8" borderId="0" xfId="0" applyFont="1" applyFill="1" applyAlignment="1">
      <alignment vertical="top"/>
    </xf>
    <xf numFmtId="0" fontId="47" fillId="8" borderId="0" xfId="0" applyFont="1" applyFill="1" applyAlignment="1">
      <alignment vertical="center"/>
    </xf>
    <xf numFmtId="0" fontId="5" fillId="22" borderId="100" xfId="0" applyFont="1" applyFill="1" applyBorder="1" applyAlignment="1">
      <alignment vertical="center"/>
    </xf>
    <xf numFmtId="0" fontId="19" fillId="22" borderId="100" xfId="0" applyFont="1" applyFill="1" applyBorder="1" applyAlignment="1">
      <alignment vertical="center" wrapText="1"/>
    </xf>
    <xf numFmtId="0" fontId="5" fillId="12" borderId="100" xfId="0" applyFont="1" applyFill="1" applyBorder="1" applyAlignment="1">
      <alignment vertical="center"/>
    </xf>
    <xf numFmtId="0" fontId="19" fillId="12" borderId="100" xfId="0" applyFont="1" applyFill="1" applyBorder="1" applyAlignment="1">
      <alignment vertical="center" wrapText="1"/>
    </xf>
    <xf numFmtId="0" fontId="5" fillId="23" borderId="100" xfId="0" applyFont="1" applyFill="1" applyBorder="1" applyAlignment="1">
      <alignment vertical="center"/>
    </xf>
    <xf numFmtId="0" fontId="19" fillId="23" borderId="100" xfId="0" applyFont="1" applyFill="1" applyBorder="1" applyAlignment="1">
      <alignment vertical="center" wrapText="1"/>
    </xf>
    <xf numFmtId="0" fontId="5" fillId="24" borderId="100" xfId="0" applyFont="1" applyFill="1" applyBorder="1" applyAlignment="1">
      <alignment vertical="center"/>
    </xf>
    <xf numFmtId="0" fontId="19" fillId="24" borderId="100" xfId="0" applyFont="1" applyFill="1" applyBorder="1" applyAlignment="1">
      <alignment vertical="center" wrapText="1"/>
    </xf>
    <xf numFmtId="0" fontId="7" fillId="8" borderId="0" xfId="0" applyFont="1" applyFill="1" applyAlignment="1">
      <alignment vertical="top"/>
    </xf>
    <xf numFmtId="0" fontId="36" fillId="25" borderId="0" xfId="0" applyFont="1" applyFill="1" applyAlignment="1">
      <alignment vertical="top"/>
    </xf>
    <xf numFmtId="0" fontId="39" fillId="12" borderId="0" xfId="0" applyFont="1" applyFill="1"/>
    <xf numFmtId="0" fontId="12" fillId="25" borderId="0" xfId="0" applyFont="1" applyFill="1" applyAlignment="1">
      <alignment vertical="top"/>
    </xf>
    <xf numFmtId="0" fontId="74" fillId="25" borderId="0" xfId="0" applyFont="1" applyFill="1" applyAlignment="1">
      <alignment vertical="top"/>
    </xf>
    <xf numFmtId="0" fontId="6" fillId="8" borderId="0" xfId="0" applyFont="1" applyFill="1" applyAlignment="1">
      <alignment vertical="center"/>
    </xf>
    <xf numFmtId="0" fontId="7" fillId="8" borderId="0" xfId="0" applyFont="1" applyFill="1" applyAlignment="1">
      <alignment horizontal="left" vertical="center"/>
    </xf>
    <xf numFmtId="0" fontId="17" fillId="8" borderId="0" xfId="0" applyFont="1" applyFill="1"/>
    <xf numFmtId="0" fontId="7" fillId="8" borderId="16" xfId="0" applyFont="1" applyFill="1" applyBorder="1" applyAlignment="1">
      <alignment horizontal="left" vertical="center"/>
    </xf>
    <xf numFmtId="0" fontId="32" fillId="26" borderId="0" xfId="0" applyFont="1" applyFill="1" applyAlignment="1">
      <alignment horizontal="left"/>
    </xf>
    <xf numFmtId="0" fontId="18" fillId="26" borderId="69" xfId="0" applyFont="1" applyFill="1" applyBorder="1"/>
    <xf numFmtId="0" fontId="10" fillId="22" borderId="14" xfId="0" applyFont="1" applyFill="1" applyBorder="1" applyAlignment="1">
      <alignment horizontal="center" vertical="center"/>
    </xf>
    <xf numFmtId="0" fontId="10" fillId="22" borderId="70" xfId="0" applyFont="1" applyFill="1" applyBorder="1" applyAlignment="1">
      <alignment horizontal="center" vertical="center"/>
    </xf>
    <xf numFmtId="0" fontId="10" fillId="22" borderId="80" xfId="0" applyFont="1" applyFill="1" applyBorder="1" applyAlignment="1">
      <alignment horizontal="center" vertical="center"/>
    </xf>
    <xf numFmtId="1" fontId="10" fillId="22" borderId="14" xfId="0" applyNumberFormat="1" applyFont="1" applyFill="1" applyBorder="1" applyAlignment="1">
      <alignment horizontal="center" vertical="center"/>
    </xf>
    <xf numFmtId="1" fontId="10" fillId="22" borderId="70" xfId="0" applyNumberFormat="1" applyFont="1" applyFill="1" applyBorder="1" applyAlignment="1">
      <alignment horizontal="center" vertical="center"/>
    </xf>
    <xf numFmtId="1" fontId="10" fillId="22" borderId="80" xfId="0" applyNumberFormat="1" applyFont="1" applyFill="1" applyBorder="1" applyAlignment="1">
      <alignment horizontal="center" vertical="center"/>
    </xf>
    <xf numFmtId="1" fontId="8" fillId="8" borderId="34" xfId="0" applyNumberFormat="1" applyFont="1" applyFill="1" applyBorder="1" applyAlignment="1">
      <alignment horizontal="left"/>
    </xf>
    <xf numFmtId="0" fontId="8" fillId="8" borderId="86" xfId="0" applyFont="1" applyFill="1" applyBorder="1"/>
    <xf numFmtId="0" fontId="8" fillId="8" borderId="87" xfId="0" applyFont="1" applyFill="1" applyBorder="1" applyAlignment="1">
      <alignment horizontal="left"/>
    </xf>
    <xf numFmtId="0" fontId="10" fillId="21" borderId="22" xfId="0" applyFont="1" applyFill="1" applyBorder="1" applyAlignment="1">
      <alignment vertical="center"/>
    </xf>
    <xf numFmtId="0" fontId="10" fillId="21" borderId="43" xfId="0" applyFont="1" applyFill="1" applyBorder="1" applyAlignment="1">
      <alignment vertical="center"/>
    </xf>
    <xf numFmtId="0" fontId="10" fillId="21" borderId="54" xfId="0" applyFont="1" applyFill="1" applyBorder="1" applyAlignment="1">
      <alignment vertical="center"/>
    </xf>
    <xf numFmtId="0" fontId="19" fillId="21" borderId="70" xfId="0" applyFont="1" applyFill="1" applyBorder="1" applyAlignment="1">
      <alignment horizontal="left" vertical="center"/>
    </xf>
    <xf numFmtId="0" fontId="11" fillId="12" borderId="108" xfId="0" applyFont="1" applyFill="1" applyBorder="1" applyAlignment="1">
      <alignment horizontal="left" vertical="center"/>
    </xf>
    <xf numFmtId="0" fontId="19" fillId="21" borderId="107" xfId="0" applyFont="1" applyFill="1" applyBorder="1" applyAlignment="1">
      <alignment horizontal="left" vertical="center"/>
    </xf>
    <xf numFmtId="0" fontId="19" fillId="21" borderId="109" xfId="0" applyFont="1" applyFill="1" applyBorder="1" applyAlignment="1">
      <alignment horizontal="left" vertical="center"/>
    </xf>
    <xf numFmtId="0" fontId="9" fillId="12" borderId="110" xfId="0" applyFont="1" applyFill="1" applyBorder="1" applyAlignment="1">
      <alignment horizontal="left" vertical="center"/>
    </xf>
    <xf numFmtId="0" fontId="5" fillId="12" borderId="66" xfId="0" applyFont="1" applyFill="1" applyBorder="1" applyAlignment="1">
      <alignment horizontal="center" vertical="center" wrapText="1"/>
    </xf>
    <xf numFmtId="0" fontId="6" fillId="11" borderId="116" xfId="0" applyFont="1" applyFill="1" applyBorder="1" applyAlignment="1">
      <alignment vertical="center"/>
    </xf>
    <xf numFmtId="0" fontId="6" fillId="8" borderId="116" xfId="0" applyFont="1" applyFill="1" applyBorder="1" applyAlignment="1">
      <alignment horizontal="left" vertical="center"/>
    </xf>
    <xf numFmtId="0" fontId="6" fillId="11" borderId="115" xfId="0" applyFont="1" applyFill="1" applyBorder="1" applyAlignment="1">
      <alignment horizontal="left" vertical="center"/>
    </xf>
    <xf numFmtId="0" fontId="6" fillId="11" borderId="120" xfId="0" applyFont="1" applyFill="1" applyBorder="1" applyAlignment="1">
      <alignment vertical="center"/>
    </xf>
    <xf numFmtId="0" fontId="6" fillId="8" borderId="120" xfId="0" applyFont="1" applyFill="1" applyBorder="1" applyAlignment="1">
      <alignment horizontal="left" vertical="center"/>
    </xf>
    <xf numFmtId="0" fontId="7" fillId="11" borderId="121" xfId="0" applyFont="1" applyFill="1" applyBorder="1" applyAlignment="1">
      <alignment horizontal="left" vertical="center"/>
    </xf>
    <xf numFmtId="0" fontId="6" fillId="11" borderId="116" xfId="0" applyFont="1" applyFill="1" applyBorder="1" applyAlignment="1">
      <alignment horizontal="left" vertical="center"/>
    </xf>
    <xf numFmtId="0" fontId="8" fillId="21" borderId="0" xfId="0" applyFont="1" applyFill="1"/>
    <xf numFmtId="0" fontId="10" fillId="21" borderId="25" xfId="0" applyFont="1" applyFill="1" applyBorder="1" applyAlignment="1">
      <alignment horizontal="center" vertical="center"/>
    </xf>
    <xf numFmtId="0" fontId="11" fillId="21" borderId="22" xfId="0" applyFont="1" applyFill="1" applyBorder="1" applyAlignment="1">
      <alignment horizontal="center" vertical="center"/>
    </xf>
    <xf numFmtId="0" fontId="11" fillId="21" borderId="59" xfId="0" applyFont="1" applyFill="1" applyBorder="1" applyAlignment="1">
      <alignment vertical="center"/>
    </xf>
    <xf numFmtId="0" fontId="10" fillId="21" borderId="22" xfId="0" applyFont="1" applyFill="1" applyBorder="1" applyAlignment="1">
      <alignment horizontal="center" vertical="center"/>
    </xf>
    <xf numFmtId="0" fontId="10" fillId="21" borderId="22" xfId="0" applyFont="1" applyFill="1" applyBorder="1" applyAlignment="1">
      <alignment horizontal="right" vertical="center"/>
    </xf>
    <xf numFmtId="0" fontId="56" fillId="21" borderId="55" xfId="0" applyFont="1" applyFill="1" applyBorder="1" applyAlignment="1">
      <alignment horizontal="left" vertical="center"/>
    </xf>
    <xf numFmtId="0" fontId="10" fillId="21" borderId="41" xfId="0" applyFont="1" applyFill="1" applyBorder="1" applyAlignment="1">
      <alignment vertical="center"/>
    </xf>
    <xf numFmtId="0" fontId="11" fillId="21" borderId="41" xfId="0" applyFont="1" applyFill="1" applyBorder="1" applyAlignment="1">
      <alignment horizontal="left" vertical="center"/>
    </xf>
    <xf numFmtId="0" fontId="10" fillId="12" borderId="64" xfId="0" applyFont="1" applyFill="1" applyBorder="1" applyAlignment="1">
      <alignment vertical="center"/>
    </xf>
    <xf numFmtId="0" fontId="10" fillId="12" borderId="57" xfId="0" applyFont="1" applyFill="1" applyBorder="1" applyAlignment="1">
      <alignment vertical="center"/>
    </xf>
    <xf numFmtId="0" fontId="11" fillId="12" borderId="57" xfId="0" applyFont="1" applyFill="1" applyBorder="1" applyAlignment="1">
      <alignment horizontal="right" vertical="center"/>
    </xf>
    <xf numFmtId="0" fontId="11" fillId="12" borderId="65" xfId="0" applyFont="1" applyFill="1" applyBorder="1" applyAlignment="1">
      <alignment horizontal="left" vertical="center"/>
    </xf>
    <xf numFmtId="0" fontId="11" fillId="12" borderId="62" xfId="0" applyFont="1" applyFill="1" applyBorder="1" applyAlignment="1">
      <alignment horizontal="left" vertical="center"/>
    </xf>
    <xf numFmtId="1" fontId="10" fillId="22" borderId="25" xfId="0" applyNumberFormat="1" applyFont="1" applyFill="1" applyBorder="1" applyAlignment="1">
      <alignment horizontal="center" vertical="center"/>
    </xf>
    <xf numFmtId="1" fontId="11" fillId="22" borderId="73" xfId="0" applyNumberFormat="1" applyFont="1" applyFill="1" applyBorder="1" applyAlignment="1">
      <alignment horizontal="center" vertical="center"/>
    </xf>
    <xf numFmtId="0" fontId="11" fillId="12" borderId="57" xfId="0" applyFont="1" applyFill="1" applyBorder="1" applyAlignment="1">
      <alignment horizontal="left" vertical="center"/>
    </xf>
    <xf numFmtId="0" fontId="11" fillId="12" borderId="57" xfId="0" applyFont="1" applyFill="1" applyBorder="1" applyAlignment="1">
      <alignment horizontal="center" vertical="center"/>
    </xf>
    <xf numFmtId="1" fontId="11" fillId="12" borderId="57" xfId="0" applyNumberFormat="1" applyFont="1" applyFill="1" applyBorder="1" applyAlignment="1">
      <alignment horizontal="right" vertical="center"/>
    </xf>
    <xf numFmtId="0" fontId="11" fillId="12" borderId="65" xfId="0" applyFont="1" applyFill="1" applyBorder="1" applyAlignment="1">
      <alignment vertical="center"/>
    </xf>
    <xf numFmtId="0" fontId="10" fillId="21" borderId="123" xfId="0" applyFont="1" applyFill="1" applyBorder="1" applyAlignment="1">
      <alignment vertical="center"/>
    </xf>
    <xf numFmtId="0" fontId="10" fillId="21" borderId="124" xfId="0" applyFont="1" applyFill="1" applyBorder="1" applyAlignment="1">
      <alignment vertical="center"/>
    </xf>
    <xf numFmtId="0" fontId="10" fillId="21" borderId="125" xfId="0" applyFont="1" applyFill="1" applyBorder="1" applyAlignment="1">
      <alignment vertical="center"/>
    </xf>
    <xf numFmtId="0" fontId="10" fillId="21" borderId="126" xfId="0" applyFont="1" applyFill="1" applyBorder="1" applyAlignment="1">
      <alignment vertical="center"/>
    </xf>
    <xf numFmtId="0" fontId="11" fillId="22" borderId="127" xfId="0" applyFont="1" applyFill="1" applyBorder="1" applyAlignment="1">
      <alignment horizontal="right" vertical="center"/>
    </xf>
    <xf numFmtId="0" fontId="10" fillId="22" borderId="111" xfId="0" applyFont="1" applyFill="1" applyBorder="1" applyAlignment="1">
      <alignment horizontal="right" vertical="center"/>
    </xf>
    <xf numFmtId="1" fontId="10" fillId="22" borderId="111" xfId="0" applyNumberFormat="1" applyFont="1" applyFill="1" applyBorder="1" applyAlignment="1">
      <alignment horizontal="right" vertical="center"/>
    </xf>
    <xf numFmtId="0" fontId="11" fillId="22" borderId="128" xfId="0" applyFont="1" applyFill="1" applyBorder="1" applyAlignment="1">
      <alignment horizontal="right" vertical="center"/>
    </xf>
    <xf numFmtId="1" fontId="10" fillId="22" borderId="105" xfId="0" applyNumberFormat="1" applyFont="1" applyFill="1" applyBorder="1" applyAlignment="1">
      <alignment horizontal="right" vertical="center"/>
    </xf>
    <xf numFmtId="1" fontId="11" fillId="22" borderId="106" xfId="0" applyNumberFormat="1" applyFont="1" applyFill="1" applyBorder="1" applyAlignment="1">
      <alignment horizontal="right" vertical="center"/>
    </xf>
    <xf numFmtId="1" fontId="10" fillId="22" borderId="112" xfId="0" applyNumberFormat="1" applyFont="1" applyFill="1" applyBorder="1" applyAlignment="1">
      <alignment horizontal="right" vertical="center"/>
    </xf>
    <xf numFmtId="0" fontId="11" fillId="22" borderId="106" xfId="0" applyFont="1" applyFill="1" applyBorder="1" applyAlignment="1">
      <alignment horizontal="right" vertical="center"/>
    </xf>
    <xf numFmtId="0" fontId="11" fillId="22" borderId="129" xfId="0" applyFont="1" applyFill="1" applyBorder="1" applyAlignment="1">
      <alignment horizontal="right" vertical="center"/>
    </xf>
    <xf numFmtId="0" fontId="10" fillId="12" borderId="124" xfId="0" applyFont="1" applyFill="1" applyBorder="1" applyAlignment="1">
      <alignment vertical="center"/>
    </xf>
    <xf numFmtId="0" fontId="11" fillId="12" borderId="130" xfId="0" applyFont="1" applyFill="1" applyBorder="1" applyAlignment="1">
      <alignment vertical="center"/>
    </xf>
    <xf numFmtId="0" fontId="10" fillId="22" borderId="25" xfId="0" applyFont="1" applyFill="1" applyBorder="1" applyAlignment="1">
      <alignment horizontal="center" vertical="center"/>
    </xf>
    <xf numFmtId="0" fontId="7" fillId="12" borderId="0" xfId="0" applyFont="1" applyFill="1"/>
    <xf numFmtId="0" fontId="7" fillId="8" borderId="9" xfId="0" applyFont="1" applyFill="1" applyBorder="1" applyAlignment="1">
      <alignment vertical="top"/>
    </xf>
    <xf numFmtId="0" fontId="69" fillId="8" borderId="9" xfId="0" applyFont="1" applyFill="1" applyBorder="1" applyAlignment="1">
      <alignment vertical="top"/>
    </xf>
    <xf numFmtId="0" fontId="7" fillId="8" borderId="102" xfId="0" applyFont="1" applyFill="1" applyBorder="1" applyAlignment="1">
      <alignment vertical="top"/>
    </xf>
    <xf numFmtId="0" fontId="69" fillId="8" borderId="102" xfId="0" applyFont="1" applyFill="1" applyBorder="1" applyAlignment="1">
      <alignment vertical="top"/>
    </xf>
    <xf numFmtId="0" fontId="7" fillId="8" borderId="17" xfId="0" applyFont="1" applyFill="1" applyBorder="1" applyAlignment="1">
      <alignment vertical="top"/>
    </xf>
    <xf numFmtId="0" fontId="69" fillId="8" borderId="17" xfId="0" applyFont="1" applyFill="1" applyBorder="1" applyAlignment="1">
      <alignment vertical="top"/>
    </xf>
    <xf numFmtId="17" fontId="69" fillId="8" borderId="102" xfId="0" applyNumberFormat="1" applyFont="1" applyFill="1" applyBorder="1" applyAlignment="1">
      <alignment horizontal="left" vertical="top"/>
    </xf>
    <xf numFmtId="0" fontId="6" fillId="8" borderId="62" xfId="0" applyFont="1" applyFill="1" applyBorder="1" applyAlignment="1">
      <alignment horizontal="left" vertical="center"/>
    </xf>
    <xf numFmtId="0" fontId="1" fillId="10" borderId="21" xfId="0" applyFont="1" applyFill="1" applyBorder="1" applyAlignment="1">
      <alignment horizontal="right" vertical="center" wrapText="1"/>
    </xf>
    <xf numFmtId="0" fontId="7" fillId="8" borderId="0" xfId="0" applyFont="1" applyFill="1" applyAlignment="1">
      <alignment horizontal="left" vertical="top" wrapText="1"/>
    </xf>
    <xf numFmtId="0" fontId="6" fillId="8" borderId="0" xfId="0" applyFont="1" applyFill="1" applyAlignment="1">
      <alignment horizontal="center" vertical="center" wrapText="1"/>
    </xf>
    <xf numFmtId="0" fontId="4" fillId="8" borderId="0" xfId="0" applyFont="1" applyFill="1" applyAlignment="1">
      <alignment horizontal="left" vertical="center"/>
    </xf>
    <xf numFmtId="0" fontId="10" fillId="21" borderId="16" xfId="0" applyFont="1" applyFill="1" applyBorder="1" applyAlignment="1">
      <alignment horizontal="left" vertical="center"/>
    </xf>
    <xf numFmtId="0" fontId="10" fillId="8" borderId="0" xfId="0" applyFont="1" applyFill="1" applyAlignment="1">
      <alignment horizontal="center" vertical="center"/>
    </xf>
    <xf numFmtId="0" fontId="6" fillId="11" borderId="111" xfId="0" applyFont="1" applyFill="1" applyBorder="1" applyAlignment="1" applyProtection="1">
      <alignment horizontal="left" vertical="center"/>
      <protection locked="0"/>
    </xf>
    <xf numFmtId="0" fontId="6" fillId="11" borderId="18" xfId="0" applyFont="1" applyFill="1" applyBorder="1" applyAlignment="1" applyProtection="1">
      <alignment vertical="center"/>
      <protection locked="0"/>
    </xf>
    <xf numFmtId="0" fontId="6" fillId="11" borderId="7" xfId="0" applyFont="1" applyFill="1" applyBorder="1" applyAlignment="1" applyProtection="1">
      <alignment vertical="center"/>
      <protection locked="0"/>
    </xf>
    <xf numFmtId="0" fontId="17" fillId="11" borderId="18" xfId="0" applyFont="1" applyFill="1" applyBorder="1" applyProtection="1">
      <protection locked="0"/>
    </xf>
    <xf numFmtId="0" fontId="6" fillId="11" borderId="109" xfId="0" applyFont="1" applyFill="1" applyBorder="1" applyAlignment="1" applyProtection="1">
      <alignment horizontal="left" vertical="center"/>
      <protection locked="0"/>
    </xf>
    <xf numFmtId="0" fontId="6" fillId="11" borderId="70" xfId="0" applyFont="1" applyFill="1" applyBorder="1" applyAlignment="1" applyProtection="1">
      <alignment vertical="center"/>
      <protection locked="0"/>
    </xf>
    <xf numFmtId="0" fontId="37" fillId="11" borderId="18" xfId="0" applyFont="1" applyFill="1" applyBorder="1" applyProtection="1">
      <protection locked="0"/>
    </xf>
    <xf numFmtId="0" fontId="6" fillId="11" borderId="14" xfId="0" applyFont="1" applyFill="1" applyBorder="1" applyAlignment="1" applyProtection="1">
      <alignment vertical="center"/>
      <protection locked="0"/>
    </xf>
    <xf numFmtId="0" fontId="17" fillId="11" borderId="70" xfId="0" applyFont="1" applyFill="1" applyBorder="1" applyProtection="1">
      <protection locked="0"/>
    </xf>
    <xf numFmtId="0" fontId="6" fillId="11" borderId="112" xfId="0" applyFont="1" applyFill="1" applyBorder="1" applyAlignment="1" applyProtection="1">
      <alignment horizontal="left" vertical="center"/>
      <protection locked="0"/>
    </xf>
    <xf numFmtId="0" fontId="6" fillId="11" borderId="65" xfId="0" applyFont="1" applyFill="1" applyBorder="1" applyAlignment="1" applyProtection="1">
      <alignment vertical="center"/>
      <protection locked="0"/>
    </xf>
    <xf numFmtId="0" fontId="7" fillId="11" borderId="117" xfId="0" applyFont="1" applyFill="1" applyBorder="1" applyAlignment="1" applyProtection="1">
      <alignment horizontal="left" vertical="center"/>
      <protection locked="0"/>
    </xf>
    <xf numFmtId="0" fontId="8" fillId="0" borderId="65" xfId="0" applyFont="1" applyBorder="1" applyProtection="1">
      <protection locked="0"/>
    </xf>
    <xf numFmtId="0" fontId="6" fillId="0" borderId="62" xfId="0" applyFont="1" applyBorder="1" applyAlignment="1" applyProtection="1">
      <alignment vertical="center"/>
      <protection locked="0"/>
    </xf>
    <xf numFmtId="0" fontId="8" fillId="0" borderId="62" xfId="0" applyFont="1" applyBorder="1" applyProtection="1">
      <protection locked="0"/>
    </xf>
    <xf numFmtId="0" fontId="17" fillId="0" borderId="62" xfId="0" applyFont="1" applyBorder="1" applyProtection="1">
      <protection locked="0"/>
    </xf>
    <xf numFmtId="0" fontId="7" fillId="11" borderId="118" xfId="0" applyFont="1" applyFill="1" applyBorder="1" applyAlignment="1" applyProtection="1">
      <alignment horizontal="left" vertical="center"/>
      <protection locked="0"/>
    </xf>
    <xf numFmtId="0" fontId="6" fillId="11" borderId="118" xfId="0" applyFont="1" applyFill="1" applyBorder="1" applyAlignment="1" applyProtection="1">
      <alignment horizontal="left" vertical="center"/>
      <protection locked="0"/>
    </xf>
    <xf numFmtId="0" fontId="6" fillId="11" borderId="119" xfId="0" applyFont="1" applyFill="1" applyBorder="1" applyAlignment="1" applyProtection="1">
      <alignment vertical="center"/>
      <protection locked="0"/>
    </xf>
    <xf numFmtId="0" fontId="6" fillId="11" borderId="116" xfId="0" applyFont="1" applyFill="1" applyBorder="1" applyAlignment="1" applyProtection="1">
      <alignment vertical="center"/>
      <protection locked="0"/>
    </xf>
    <xf numFmtId="0" fontId="17" fillId="11" borderId="119" xfId="0" applyFont="1" applyFill="1" applyBorder="1" applyProtection="1">
      <protection locked="0"/>
    </xf>
    <xf numFmtId="0" fontId="7" fillId="11" borderId="109" xfId="0" applyFont="1" applyFill="1" applyBorder="1" applyAlignment="1" applyProtection="1">
      <alignment horizontal="left" vertical="center"/>
      <protection locked="0"/>
    </xf>
    <xf numFmtId="0" fontId="7" fillId="11" borderId="70" xfId="0" applyFont="1" applyFill="1" applyBorder="1" applyAlignment="1" applyProtection="1">
      <alignment vertical="center"/>
      <protection locked="0"/>
    </xf>
    <xf numFmtId="0" fontId="7" fillId="11" borderId="7" xfId="0" applyFont="1" applyFill="1" applyBorder="1" applyAlignment="1" applyProtection="1">
      <alignment vertical="center"/>
      <protection locked="0"/>
    </xf>
    <xf numFmtId="0" fontId="42" fillId="11" borderId="18" xfId="0" applyFont="1" applyFill="1" applyBorder="1" applyAlignment="1" applyProtection="1">
      <alignment wrapText="1"/>
      <protection locked="0"/>
    </xf>
    <xf numFmtId="0" fontId="7" fillId="11" borderId="111" xfId="0" applyFont="1" applyFill="1" applyBorder="1" applyAlignment="1" applyProtection="1">
      <alignment horizontal="left" vertical="center"/>
      <protection locked="0"/>
    </xf>
    <xf numFmtId="0" fontId="7" fillId="11" borderId="114" xfId="0" applyFont="1" applyFill="1" applyBorder="1" applyAlignment="1" applyProtection="1">
      <alignment horizontal="left" vertical="center"/>
      <protection locked="0"/>
    </xf>
    <xf numFmtId="0" fontId="6" fillId="11" borderId="73" xfId="0" applyFont="1" applyFill="1" applyBorder="1" applyAlignment="1" applyProtection="1">
      <alignment vertical="center"/>
      <protection locked="0"/>
    </xf>
    <xf numFmtId="0" fontId="6" fillId="11" borderId="120" xfId="0" applyFont="1" applyFill="1" applyBorder="1" applyAlignment="1" applyProtection="1">
      <alignment vertical="center"/>
      <protection locked="0"/>
    </xf>
    <xf numFmtId="0" fontId="17" fillId="11" borderId="73" xfId="0" applyFont="1" applyFill="1" applyBorder="1" applyProtection="1">
      <protection locked="0"/>
    </xf>
    <xf numFmtId="0" fontId="37" fillId="11" borderId="73" xfId="0" applyFont="1" applyFill="1" applyBorder="1" applyProtection="1">
      <protection locked="0"/>
    </xf>
    <xf numFmtId="0" fontId="17" fillId="11" borderId="18" xfId="0" applyFont="1" applyFill="1" applyBorder="1" applyAlignment="1" applyProtection="1">
      <alignment wrapText="1"/>
      <protection locked="0"/>
    </xf>
    <xf numFmtId="0" fontId="8" fillId="10" borderId="36" xfId="0" applyFont="1" applyFill="1" applyBorder="1" applyAlignment="1" applyProtection="1">
      <alignment horizontal="center" vertical="center"/>
      <protection locked="0"/>
    </xf>
    <xf numFmtId="0" fontId="17" fillId="11" borderId="7" xfId="0" applyFont="1" applyFill="1" applyBorder="1" applyProtection="1">
      <protection locked="0"/>
    </xf>
    <xf numFmtId="0" fontId="17" fillId="11" borderId="14" xfId="0" applyFont="1" applyFill="1" applyBorder="1" applyProtection="1">
      <protection locked="0"/>
    </xf>
    <xf numFmtId="0" fontId="37" fillId="11" borderId="7" xfId="0" applyFont="1" applyFill="1" applyBorder="1" applyProtection="1">
      <protection locked="0"/>
    </xf>
    <xf numFmtId="0" fontId="6" fillId="11" borderId="14" xfId="0" applyFont="1" applyFill="1" applyBorder="1" applyAlignment="1" applyProtection="1">
      <alignment horizontal="left" vertical="center"/>
      <protection locked="0"/>
    </xf>
    <xf numFmtId="0" fontId="6" fillId="11" borderId="7" xfId="0" applyFont="1" applyFill="1" applyBorder="1" applyAlignment="1" applyProtection="1">
      <alignment horizontal="left" vertical="center"/>
      <protection locked="0"/>
    </xf>
    <xf numFmtId="0" fontId="8" fillId="11" borderId="7" xfId="0" applyFont="1" applyFill="1" applyBorder="1" applyProtection="1">
      <protection locked="0"/>
    </xf>
    <xf numFmtId="0" fontId="17" fillId="11" borderId="7" xfId="0" applyFont="1" applyFill="1" applyBorder="1" applyAlignment="1" applyProtection="1">
      <alignment vertical="top"/>
      <protection locked="0"/>
    </xf>
    <xf numFmtId="0" fontId="17" fillId="11" borderId="7" xfId="0" applyFont="1" applyFill="1" applyBorder="1" applyAlignment="1" applyProtection="1">
      <alignment wrapText="1"/>
      <protection locked="0"/>
    </xf>
    <xf numFmtId="0" fontId="6" fillId="11" borderId="24" xfId="0" applyFont="1" applyFill="1" applyBorder="1" applyAlignment="1" applyProtection="1">
      <alignment horizontal="left" vertical="center"/>
      <protection locked="0"/>
    </xf>
    <xf numFmtId="0" fontId="7" fillId="11" borderId="24" xfId="0" applyFont="1" applyFill="1" applyBorder="1" applyAlignment="1" applyProtection="1">
      <alignment horizontal="left" vertical="center"/>
      <protection locked="0"/>
    </xf>
    <xf numFmtId="0" fontId="7" fillId="11" borderId="14" xfId="0" applyFont="1" applyFill="1" applyBorder="1" applyAlignment="1" applyProtection="1">
      <alignment vertical="center"/>
      <protection locked="0"/>
    </xf>
    <xf numFmtId="0" fontId="7" fillId="11" borderId="16" xfId="0" applyFont="1" applyFill="1" applyBorder="1" applyAlignment="1" applyProtection="1">
      <alignment horizontal="left" vertical="center"/>
      <protection locked="0"/>
    </xf>
    <xf numFmtId="0" fontId="6" fillId="11" borderId="116" xfId="0" applyFont="1" applyFill="1" applyBorder="1" applyAlignment="1" applyProtection="1">
      <alignment horizontal="left" vertical="center"/>
      <protection locked="0"/>
    </xf>
    <xf numFmtId="0" fontId="17" fillId="11" borderId="116" xfId="0" applyFont="1" applyFill="1" applyBorder="1" applyProtection="1">
      <protection locked="0"/>
    </xf>
    <xf numFmtId="0" fontId="7" fillId="11" borderId="121" xfId="0" applyFont="1" applyFill="1" applyBorder="1" applyAlignment="1" applyProtection="1">
      <alignment horizontal="left" vertical="center"/>
      <protection locked="0"/>
    </xf>
    <xf numFmtId="0" fontId="7" fillId="11" borderId="113" xfId="0" applyFont="1" applyFill="1" applyBorder="1" applyAlignment="1" applyProtection="1">
      <alignment horizontal="left" vertical="center"/>
      <protection locked="0"/>
    </xf>
    <xf numFmtId="0" fontId="6" fillId="11" borderId="122" xfId="0" applyFont="1" applyFill="1" applyBorder="1" applyAlignment="1" applyProtection="1">
      <alignment vertical="center"/>
      <protection locked="0"/>
    </xf>
    <xf numFmtId="0" fontId="8" fillId="8" borderId="0" xfId="0" applyFont="1" applyFill="1" applyProtection="1">
      <protection locked="0"/>
    </xf>
    <xf numFmtId="0" fontId="10" fillId="22" borderId="2" xfId="0" applyFont="1" applyFill="1" applyBorder="1" applyAlignment="1" applyProtection="1">
      <alignment horizontal="center" vertical="center"/>
      <protection locked="0"/>
    </xf>
    <xf numFmtId="0" fontId="10" fillId="12" borderId="2" xfId="0" applyFont="1" applyFill="1" applyBorder="1" applyAlignment="1" applyProtection="1">
      <alignment horizontal="center" vertical="center"/>
      <protection locked="0"/>
    </xf>
    <xf numFmtId="0" fontId="40" fillId="12" borderId="5" xfId="0" applyFont="1" applyFill="1" applyBorder="1" applyAlignment="1" applyProtection="1">
      <alignment horizontal="right" vertical="center"/>
      <protection locked="0"/>
    </xf>
    <xf numFmtId="0" fontId="11" fillId="12" borderId="2" xfId="0" applyFont="1" applyFill="1" applyBorder="1" applyAlignment="1" applyProtection="1">
      <alignment horizontal="right" vertical="center" wrapText="1"/>
      <protection locked="0"/>
    </xf>
    <xf numFmtId="0" fontId="18" fillId="22" borderId="2" xfId="0" applyFont="1" applyFill="1" applyBorder="1" applyAlignment="1" applyProtection="1">
      <alignment horizontal="left" vertical="center" wrapText="1"/>
      <protection locked="0"/>
    </xf>
    <xf numFmtId="0" fontId="18" fillId="12" borderId="2" xfId="0" applyFont="1" applyFill="1" applyBorder="1" applyAlignment="1" applyProtection="1">
      <alignment horizontal="left" vertical="center" wrapText="1"/>
      <protection locked="0"/>
    </xf>
    <xf numFmtId="0" fontId="18" fillId="12" borderId="2" xfId="0" applyFont="1" applyFill="1" applyBorder="1" applyAlignment="1" applyProtection="1">
      <alignment horizontal="left" vertical="top" wrapText="1"/>
      <protection locked="0"/>
    </xf>
    <xf numFmtId="0" fontId="1" fillId="10" borderId="5" xfId="0" applyFont="1" applyFill="1" applyBorder="1" applyAlignment="1" applyProtection="1">
      <alignment vertical="center"/>
      <protection locked="0"/>
    </xf>
    <xf numFmtId="0" fontId="1" fillId="10" borderId="6" xfId="0" applyFont="1" applyFill="1" applyBorder="1" applyAlignment="1" applyProtection="1">
      <alignment vertical="center"/>
      <protection locked="0"/>
    </xf>
    <xf numFmtId="0" fontId="1" fillId="10" borderId="4" xfId="0" applyFont="1" applyFill="1" applyBorder="1" applyAlignment="1" applyProtection="1">
      <alignment vertical="center"/>
      <protection locked="0"/>
    </xf>
    <xf numFmtId="0" fontId="20" fillId="11" borderId="2" xfId="0" applyFont="1" applyFill="1" applyBorder="1" applyAlignment="1" applyProtection="1">
      <alignment horizontal="center" vertical="center" wrapText="1"/>
      <protection locked="0"/>
    </xf>
    <xf numFmtId="0" fontId="20" fillId="10" borderId="2" xfId="0" applyFont="1" applyFill="1" applyBorder="1" applyAlignment="1" applyProtection="1">
      <alignment horizontal="center" vertical="center" wrapText="1"/>
      <protection locked="0"/>
    </xf>
    <xf numFmtId="0" fontId="20" fillId="11" borderId="4" xfId="0" applyFont="1" applyFill="1" applyBorder="1" applyAlignment="1" applyProtection="1">
      <alignment horizontal="center" vertical="center" wrapText="1"/>
      <protection locked="0"/>
    </xf>
    <xf numFmtId="0" fontId="20" fillId="10" borderId="4" xfId="0" applyFont="1" applyFill="1" applyBorder="1" applyAlignment="1" applyProtection="1">
      <alignment horizontal="center" vertical="center" wrapText="1"/>
      <protection locked="0"/>
    </xf>
    <xf numFmtId="0" fontId="20" fillId="11" borderId="5" xfId="0" applyFont="1" applyFill="1" applyBorder="1" applyAlignment="1" applyProtection="1">
      <alignment horizontal="center" vertical="center" wrapText="1"/>
      <protection locked="0"/>
    </xf>
    <xf numFmtId="0" fontId="20" fillId="10" borderId="8" xfId="0" applyFont="1" applyFill="1" applyBorder="1" applyAlignment="1" applyProtection="1">
      <alignment horizontal="center" vertical="center" wrapText="1"/>
      <protection locked="0"/>
    </xf>
    <xf numFmtId="0" fontId="20" fillId="10" borderId="5" xfId="0" applyFont="1" applyFill="1" applyBorder="1" applyAlignment="1" applyProtection="1">
      <alignment horizontal="center" vertical="center" wrapText="1"/>
      <protection locked="0"/>
    </xf>
    <xf numFmtId="0" fontId="20" fillId="11" borderId="19" xfId="0" applyFont="1" applyFill="1" applyBorder="1" applyAlignment="1" applyProtection="1">
      <alignment horizontal="center" vertical="center" wrapText="1"/>
      <protection locked="0"/>
    </xf>
    <xf numFmtId="0" fontId="20" fillId="10" borderId="19" xfId="0" applyFont="1" applyFill="1" applyBorder="1" applyAlignment="1" applyProtection="1">
      <alignment horizontal="center" vertical="center" wrapText="1"/>
      <protection locked="0"/>
    </xf>
    <xf numFmtId="0" fontId="11" fillId="12" borderId="8" xfId="0" applyFont="1" applyFill="1" applyBorder="1" applyAlignment="1" applyProtection="1">
      <alignment horizontal="left" vertical="center"/>
      <protection locked="0"/>
    </xf>
    <xf numFmtId="0" fontId="11" fillId="12" borderId="2" xfId="0" applyFont="1" applyFill="1" applyBorder="1" applyAlignment="1" applyProtection="1">
      <alignment horizontal="left" vertical="center"/>
      <protection locked="0"/>
    </xf>
    <xf numFmtId="0" fontId="19" fillId="12" borderId="75" xfId="0" applyFont="1" applyFill="1" applyBorder="1" applyAlignment="1" applyProtection="1">
      <alignment vertical="center" wrapText="1"/>
      <protection locked="0"/>
    </xf>
    <xf numFmtId="0" fontId="19" fillId="12" borderId="28" xfId="0" applyFont="1" applyFill="1" applyBorder="1" applyAlignment="1" applyProtection="1">
      <alignment vertical="center" wrapText="1"/>
      <protection locked="0"/>
    </xf>
    <xf numFmtId="0" fontId="22" fillId="11" borderId="29" xfId="0" applyFont="1" applyFill="1" applyBorder="1" applyAlignment="1" applyProtection="1">
      <alignment vertical="center" wrapText="1"/>
      <protection locked="0"/>
    </xf>
    <xf numFmtId="0" fontId="22" fillId="10" borderId="29" xfId="0" applyFont="1" applyFill="1" applyBorder="1" applyAlignment="1" applyProtection="1">
      <alignment vertical="center" wrapText="1"/>
      <protection locked="0"/>
    </xf>
    <xf numFmtId="0" fontId="19" fillId="12" borderId="76" xfId="0" applyFont="1" applyFill="1" applyBorder="1" applyAlignment="1" applyProtection="1">
      <alignment vertical="center" wrapText="1"/>
      <protection locked="0"/>
    </xf>
    <xf numFmtId="0" fontId="19" fillId="12" borderId="27" xfId="0" applyFont="1" applyFill="1" applyBorder="1" applyAlignment="1" applyProtection="1">
      <alignment vertical="center" wrapText="1"/>
      <protection locked="0"/>
    </xf>
    <xf numFmtId="0" fontId="21" fillId="11" borderId="26" xfId="0" applyFont="1" applyFill="1" applyBorder="1" applyAlignment="1" applyProtection="1">
      <alignment vertical="center" wrapText="1"/>
      <protection locked="0"/>
    </xf>
    <xf numFmtId="0" fontId="21" fillId="10" borderId="26" xfId="0" applyFont="1" applyFill="1" applyBorder="1" applyAlignment="1" applyProtection="1">
      <alignment vertical="center" wrapText="1"/>
      <protection locked="0"/>
    </xf>
    <xf numFmtId="0" fontId="71" fillId="12" borderId="27" xfId="0" applyFont="1" applyFill="1" applyBorder="1" applyAlignment="1" applyProtection="1">
      <alignment vertical="center" wrapText="1"/>
      <protection locked="0"/>
    </xf>
    <xf numFmtId="0" fontId="23" fillId="11" borderId="26" xfId="0" applyFont="1" applyFill="1" applyBorder="1" applyAlignment="1" applyProtection="1">
      <alignment vertical="center" wrapText="1"/>
      <protection locked="0"/>
    </xf>
    <xf numFmtId="0" fontId="23" fillId="10" borderId="26" xfId="0" applyFont="1" applyFill="1" applyBorder="1" applyAlignment="1" applyProtection="1">
      <alignment vertical="center" wrapText="1"/>
      <protection locked="0"/>
    </xf>
    <xf numFmtId="0" fontId="19" fillId="12" borderId="77" xfId="0" applyFont="1" applyFill="1" applyBorder="1" applyAlignment="1" applyProtection="1">
      <alignment vertical="center" wrapText="1"/>
      <protection locked="0"/>
    </xf>
    <xf numFmtId="0" fontId="11" fillId="12" borderId="78" xfId="0" applyFont="1" applyFill="1" applyBorder="1" applyAlignment="1" applyProtection="1">
      <alignment vertical="center" wrapText="1"/>
      <protection locked="0"/>
    </xf>
    <xf numFmtId="0" fontId="6" fillId="11" borderId="79" xfId="0" applyFont="1" applyFill="1" applyBorder="1" applyAlignment="1" applyProtection="1">
      <alignment vertical="center" wrapText="1"/>
      <protection locked="0"/>
    </xf>
    <xf numFmtId="0" fontId="6" fillId="10" borderId="79" xfId="0" applyFont="1" applyFill="1" applyBorder="1" applyAlignment="1" applyProtection="1">
      <alignment vertical="center" wrapText="1"/>
      <protection locked="0"/>
    </xf>
    <xf numFmtId="0" fontId="20" fillId="8" borderId="0" xfId="0" applyFont="1" applyFill="1" applyProtection="1">
      <protection locked="0"/>
    </xf>
    <xf numFmtId="0" fontId="8" fillId="11" borderId="7" xfId="0" applyFont="1" applyFill="1" applyBorder="1" applyAlignment="1" applyProtection="1">
      <alignment horizontal="center" vertical="center"/>
      <protection locked="0"/>
    </xf>
    <xf numFmtId="0" fontId="8" fillId="10" borderId="14" xfId="0" applyFont="1" applyFill="1" applyBorder="1" applyAlignment="1" applyProtection="1">
      <alignment horizontal="center" vertical="center"/>
      <protection locked="0"/>
    </xf>
    <xf numFmtId="0" fontId="8" fillId="11" borderId="14" xfId="0" applyFont="1" applyFill="1" applyBorder="1" applyAlignment="1" applyProtection="1">
      <alignment horizontal="center" vertical="center"/>
      <protection locked="0"/>
    </xf>
    <xf numFmtId="9" fontId="20" fillId="11" borderId="2" xfId="0" applyNumberFormat="1" applyFont="1" applyFill="1" applyBorder="1" applyAlignment="1" applyProtection="1">
      <alignment horizontal="center" vertical="center" wrapText="1"/>
      <protection locked="0"/>
    </xf>
    <xf numFmtId="9" fontId="20" fillId="10" borderId="2" xfId="0" applyNumberFormat="1" applyFont="1" applyFill="1" applyBorder="1" applyAlignment="1" applyProtection="1">
      <alignment horizontal="center" vertical="center" wrapText="1"/>
      <protection locked="0"/>
    </xf>
    <xf numFmtId="0" fontId="1" fillId="10" borderId="6" xfId="0" applyFont="1" applyFill="1" applyBorder="1" applyAlignment="1" applyProtection="1">
      <alignment vertical="center" wrapText="1"/>
      <protection locked="0"/>
    </xf>
    <xf numFmtId="0" fontId="1" fillId="10" borderId="4" xfId="0" applyFont="1" applyFill="1" applyBorder="1" applyAlignment="1" applyProtection="1">
      <alignment vertical="center" wrapText="1"/>
      <protection locked="0"/>
    </xf>
    <xf numFmtId="0" fontId="20" fillId="10" borderId="20" xfId="0" applyFont="1" applyFill="1" applyBorder="1" applyAlignment="1" applyProtection="1">
      <alignment horizontal="center" vertical="center" wrapText="1"/>
      <protection locked="0"/>
    </xf>
    <xf numFmtId="0" fontId="20" fillId="11" borderId="20" xfId="0" applyFont="1" applyFill="1" applyBorder="1" applyAlignment="1" applyProtection="1">
      <alignment horizontal="center" vertical="center" wrapText="1"/>
      <protection locked="0"/>
    </xf>
    <xf numFmtId="0" fontId="8" fillId="11" borderId="1" xfId="0" applyFont="1" applyFill="1" applyBorder="1" applyAlignment="1" applyProtection="1">
      <alignment wrapText="1"/>
      <protection locked="0"/>
    </xf>
    <xf numFmtId="0" fontId="20" fillId="11" borderId="8" xfId="0" applyFont="1" applyFill="1" applyBorder="1" applyAlignment="1" applyProtection="1">
      <alignment horizontal="left" vertical="center" wrapText="1"/>
      <protection locked="0"/>
    </xf>
    <xf numFmtId="0" fontId="20" fillId="11" borderId="19" xfId="0" applyFont="1" applyFill="1" applyBorder="1" applyAlignment="1" applyProtection="1">
      <alignment horizontal="left" vertical="center" wrapText="1"/>
      <protection locked="0"/>
    </xf>
    <xf numFmtId="0" fontId="20" fillId="10" borderId="8" xfId="0" applyFont="1" applyFill="1" applyBorder="1" applyAlignment="1" applyProtection="1">
      <alignment horizontal="left" vertical="center" wrapText="1"/>
      <protection locked="0"/>
    </xf>
    <xf numFmtId="0" fontId="20" fillId="10" borderId="19" xfId="0" applyFont="1" applyFill="1" applyBorder="1" applyAlignment="1" applyProtection="1">
      <alignment horizontal="left" vertical="center" wrapText="1"/>
      <protection locked="0"/>
    </xf>
    <xf numFmtId="0" fontId="20" fillId="11" borderId="8" xfId="0" applyFont="1" applyFill="1" applyBorder="1" applyAlignment="1" applyProtection="1">
      <alignment horizontal="center" vertical="center" wrapText="1"/>
      <protection locked="0"/>
    </xf>
    <xf numFmtId="0" fontId="18" fillId="22" borderId="2" xfId="0" applyFont="1" applyFill="1" applyBorder="1" applyAlignment="1" applyProtection="1">
      <alignment horizontal="center" vertical="center" wrapText="1"/>
      <protection locked="0"/>
    </xf>
    <xf numFmtId="0" fontId="18" fillId="12" borderId="2" xfId="0" applyFont="1" applyFill="1" applyBorder="1" applyAlignment="1" applyProtection="1">
      <alignment horizontal="center" vertical="center" wrapText="1"/>
      <protection locked="0"/>
    </xf>
    <xf numFmtId="0" fontId="7" fillId="10" borderId="131" xfId="0" applyFont="1" applyFill="1" applyBorder="1" applyAlignment="1">
      <alignment horizontal="center" vertical="center" wrapText="1"/>
    </xf>
    <xf numFmtId="0" fontId="11" fillId="12" borderId="43" xfId="0" applyFont="1" applyFill="1" applyBorder="1" applyAlignment="1">
      <alignment horizontal="center" vertical="center" wrapText="1"/>
    </xf>
    <xf numFmtId="0" fontId="30" fillId="10" borderId="131" xfId="0" applyFont="1" applyFill="1" applyBorder="1" applyAlignment="1">
      <alignment horizontal="center" vertical="center" wrapText="1"/>
    </xf>
    <xf numFmtId="164" fontId="13" fillId="10" borderId="131" xfId="1" applyNumberFormat="1" applyFont="1" applyFill="1" applyBorder="1" applyAlignment="1">
      <alignment horizontal="center" vertical="center" wrapText="1"/>
    </xf>
    <xf numFmtId="0" fontId="6" fillId="10" borderId="133" xfId="0" applyFont="1" applyFill="1" applyBorder="1" applyAlignment="1">
      <alignment horizontal="center" vertical="center" wrapText="1"/>
    </xf>
    <xf numFmtId="164" fontId="13" fillId="10" borderId="132" xfId="1" applyNumberFormat="1" applyFont="1" applyFill="1" applyBorder="1" applyAlignment="1">
      <alignment horizontal="center" vertical="center" wrapText="1"/>
    </xf>
    <xf numFmtId="0" fontId="6" fillId="10" borderId="135" xfId="0" applyFont="1" applyFill="1" applyBorder="1" applyAlignment="1">
      <alignment horizontal="center" vertical="center" wrapText="1"/>
    </xf>
    <xf numFmtId="0" fontId="6" fillId="10" borderId="138" xfId="0" applyFont="1" applyFill="1" applyBorder="1" applyAlignment="1">
      <alignment horizontal="center" vertical="center" wrapText="1"/>
    </xf>
    <xf numFmtId="0" fontId="11" fillId="12" borderId="139" xfId="0" applyFont="1" applyFill="1" applyBorder="1" applyAlignment="1">
      <alignment horizontal="center" vertical="center" wrapText="1"/>
    </xf>
    <xf numFmtId="0" fontId="7" fillId="10" borderId="5" xfId="0" applyFont="1" applyFill="1" applyBorder="1" applyAlignment="1" applyProtection="1">
      <alignment vertical="center" wrapText="1"/>
      <protection locked="0"/>
    </xf>
    <xf numFmtId="0" fontId="7" fillId="11" borderId="5" xfId="0" applyFont="1" applyFill="1" applyBorder="1" applyAlignment="1" applyProtection="1">
      <alignment vertical="center" wrapText="1"/>
      <protection locked="0"/>
    </xf>
    <xf numFmtId="0" fontId="10" fillId="8" borderId="0" xfId="0" applyFont="1" applyFill="1" applyAlignment="1">
      <alignment vertical="center" wrapText="1"/>
    </xf>
    <xf numFmtId="0" fontId="7" fillId="8" borderId="0" xfId="0" applyFont="1" applyFill="1" applyAlignment="1" applyProtection="1">
      <alignment vertical="center" wrapText="1"/>
      <protection locked="0"/>
    </xf>
    <xf numFmtId="0" fontId="7" fillId="10" borderId="1" xfId="0" applyFont="1" applyFill="1" applyBorder="1" applyAlignment="1" applyProtection="1">
      <alignment vertical="center" wrapText="1"/>
      <protection locked="0"/>
    </xf>
    <xf numFmtId="0" fontId="30" fillId="11" borderId="6" xfId="0" applyFont="1" applyFill="1" applyBorder="1" applyAlignment="1">
      <alignment horizontal="center" vertical="center" wrapText="1"/>
    </xf>
    <xf numFmtId="164" fontId="10" fillId="12" borderId="141" xfId="1" applyNumberFormat="1" applyFont="1" applyFill="1" applyBorder="1" applyAlignment="1">
      <alignment horizontal="center" vertical="center" wrapText="1"/>
    </xf>
    <xf numFmtId="164" fontId="10" fillId="12" borderId="142" xfId="1" applyNumberFormat="1" applyFont="1" applyFill="1" applyBorder="1" applyAlignment="1">
      <alignment horizontal="center" vertical="center" wrapText="1"/>
    </xf>
    <xf numFmtId="0" fontId="11" fillId="12" borderId="143" xfId="0" applyFont="1" applyFill="1" applyBorder="1" applyAlignment="1">
      <alignment horizontal="center" vertical="center" wrapText="1"/>
    </xf>
    <xf numFmtId="0" fontId="8" fillId="8" borderId="41" xfId="0" applyFont="1" applyFill="1" applyBorder="1"/>
    <xf numFmtId="0" fontId="68" fillId="8" borderId="0" xfId="0" applyFont="1" applyFill="1" applyAlignment="1">
      <alignment horizontal="left" vertical="center" wrapText="1"/>
    </xf>
    <xf numFmtId="0" fontId="7" fillId="10" borderId="8" xfId="0" applyFont="1" applyFill="1" applyBorder="1" applyAlignment="1" applyProtection="1">
      <alignment vertical="center" wrapText="1"/>
      <protection locked="0"/>
    </xf>
    <xf numFmtId="0" fontId="7" fillId="10" borderId="9" xfId="0" applyFont="1" applyFill="1" applyBorder="1" applyAlignment="1" applyProtection="1">
      <alignment vertical="center" wrapText="1"/>
      <protection locked="0"/>
    </xf>
    <xf numFmtId="0" fontId="19" fillId="8" borderId="0" xfId="0" applyFont="1" applyFill="1" applyAlignment="1">
      <alignment vertical="top" wrapText="1"/>
    </xf>
    <xf numFmtId="0" fontId="75" fillId="12" borderId="35" xfId="0" applyFont="1" applyFill="1" applyBorder="1" applyProtection="1">
      <protection locked="0"/>
    </xf>
    <xf numFmtId="0" fontId="8" fillId="15" borderId="31" xfId="0" applyFont="1" applyFill="1" applyBorder="1" applyAlignment="1">
      <alignment horizontal="left"/>
    </xf>
    <xf numFmtId="0" fontId="8" fillId="27" borderId="30" xfId="0" applyFont="1" applyFill="1" applyBorder="1"/>
    <xf numFmtId="0" fontId="8" fillId="27" borderId="32" xfId="0" applyFont="1" applyFill="1" applyBorder="1"/>
    <xf numFmtId="0" fontId="8" fillId="27" borderId="31" xfId="0" applyFont="1" applyFill="1" applyBorder="1"/>
    <xf numFmtId="0" fontId="39" fillId="12" borderId="99" xfId="0" applyFont="1" applyFill="1" applyBorder="1" applyAlignment="1">
      <alignment horizontal="center" vertical="center"/>
    </xf>
    <xf numFmtId="0" fontId="8" fillId="15" borderId="30" xfId="0" applyFont="1" applyFill="1" applyBorder="1" applyAlignment="1">
      <alignment horizontal="center" vertical="center"/>
    </xf>
    <xf numFmtId="0" fontId="8" fillId="15" borderId="32" xfId="0" applyFont="1" applyFill="1" applyBorder="1" applyAlignment="1">
      <alignment horizontal="center" vertical="center"/>
    </xf>
    <xf numFmtId="0" fontId="39" fillId="15" borderId="32" xfId="0" applyFont="1" applyFill="1" applyBorder="1" applyAlignment="1">
      <alignment horizontal="center" vertical="center"/>
    </xf>
    <xf numFmtId="0" fontId="77" fillId="15" borderId="32" xfId="0" applyFont="1" applyFill="1" applyBorder="1" applyAlignment="1">
      <alignment horizontal="center" vertical="center"/>
    </xf>
    <xf numFmtId="0" fontId="8" fillId="12" borderId="44" xfId="0" applyFont="1" applyFill="1" applyBorder="1"/>
    <xf numFmtId="0" fontId="8" fillId="11" borderId="40" xfId="0" applyFont="1" applyFill="1" applyBorder="1"/>
    <xf numFmtId="0" fontId="8" fillId="11" borderId="39" xfId="0" applyFont="1" applyFill="1" applyBorder="1"/>
    <xf numFmtId="0" fontId="8" fillId="11" borderId="86" xfId="0" applyFont="1" applyFill="1" applyBorder="1"/>
    <xf numFmtId="0" fontId="8" fillId="11" borderId="87" xfId="0" applyFont="1" applyFill="1" applyBorder="1"/>
    <xf numFmtId="0" fontId="39" fillId="27" borderId="32" xfId="0" applyFont="1" applyFill="1" applyBorder="1" applyAlignment="1">
      <alignment horizontal="center" vertical="center"/>
    </xf>
    <xf numFmtId="0" fontId="77" fillId="27" borderId="32" xfId="0" applyFont="1" applyFill="1" applyBorder="1" applyAlignment="1">
      <alignment horizontal="center" vertical="center"/>
    </xf>
    <xf numFmtId="0" fontId="10" fillId="21" borderId="33" xfId="0" applyFont="1" applyFill="1" applyBorder="1" applyProtection="1">
      <protection locked="0"/>
    </xf>
    <xf numFmtId="0" fontId="11" fillId="21" borderId="37" xfId="0" applyFont="1" applyFill="1" applyBorder="1" applyAlignment="1">
      <alignment vertical="center"/>
    </xf>
    <xf numFmtId="0" fontId="11" fillId="21" borderId="33" xfId="0" applyFont="1" applyFill="1" applyBorder="1" applyAlignment="1" applyProtection="1">
      <alignment horizontal="left"/>
      <protection locked="0"/>
    </xf>
    <xf numFmtId="0" fontId="76" fillId="12" borderId="34" xfId="0" applyFont="1" applyFill="1" applyBorder="1" applyProtection="1">
      <protection locked="0"/>
    </xf>
    <xf numFmtId="0" fontId="11" fillId="22" borderId="112" xfId="0" applyFont="1" applyFill="1" applyBorder="1" applyAlignment="1">
      <alignment horizontal="left" vertical="center"/>
    </xf>
    <xf numFmtId="0" fontId="11" fillId="22" borderId="87" xfId="0" applyFont="1" applyFill="1" applyBorder="1" applyAlignment="1">
      <alignment vertical="center"/>
    </xf>
    <xf numFmtId="0" fontId="11" fillId="22" borderId="127" xfId="0" applyFont="1" applyFill="1" applyBorder="1" applyAlignment="1">
      <alignment horizontal="left" vertical="center"/>
    </xf>
    <xf numFmtId="0" fontId="11" fillId="22" borderId="58" xfId="0" applyFont="1" applyFill="1" applyBorder="1" applyAlignment="1">
      <alignment vertical="center"/>
    </xf>
    <xf numFmtId="0" fontId="18" fillId="8" borderId="0" xfId="0" applyFont="1" applyFill="1" applyAlignment="1">
      <alignment vertical="top"/>
    </xf>
    <xf numFmtId="0" fontId="8" fillId="11" borderId="145" xfId="0" applyFont="1" applyFill="1" applyBorder="1" applyAlignment="1">
      <alignment horizontal="center" vertical="center"/>
    </xf>
    <xf numFmtId="0" fontId="78" fillId="11" borderId="140" xfId="0" applyFont="1" applyFill="1" applyBorder="1" applyAlignment="1">
      <alignment horizontal="center" vertical="center"/>
    </xf>
    <xf numFmtId="0" fontId="8" fillId="11" borderId="20" xfId="0" applyFont="1" applyFill="1" applyBorder="1" applyAlignment="1">
      <alignment horizontal="center" vertical="top" wrapText="1"/>
    </xf>
    <xf numFmtId="0" fontId="8" fillId="8" borderId="0" xfId="0" applyFont="1" applyFill="1" applyAlignment="1">
      <alignment horizontal="right"/>
    </xf>
    <xf numFmtId="0" fontId="7" fillId="11" borderId="7" xfId="0" applyFont="1" applyFill="1" applyBorder="1" applyAlignment="1" applyProtection="1">
      <alignment horizontal="left" vertical="center"/>
      <protection locked="0"/>
    </xf>
    <xf numFmtId="0" fontId="8" fillId="0" borderId="7" xfId="0" applyFont="1" applyBorder="1" applyProtection="1">
      <protection locked="0"/>
    </xf>
    <xf numFmtId="0" fontId="6" fillId="0" borderId="7" xfId="0" applyFont="1" applyBorder="1" applyAlignment="1" applyProtection="1">
      <alignment vertical="center"/>
      <protection locked="0"/>
    </xf>
    <xf numFmtId="0" fontId="17" fillId="0" borderId="7" xfId="0" applyFont="1" applyBorder="1" applyProtection="1">
      <protection locked="0"/>
    </xf>
    <xf numFmtId="0" fontId="67" fillId="12" borderId="33" xfId="0" applyFont="1" applyFill="1" applyBorder="1" applyAlignment="1">
      <alignment vertical="center" wrapText="1"/>
    </xf>
    <xf numFmtId="0" fontId="67" fillId="12" borderId="34" xfId="0" applyFont="1" applyFill="1" applyBorder="1" applyAlignment="1">
      <alignment vertical="center" wrapText="1"/>
    </xf>
    <xf numFmtId="0" fontId="79" fillId="8" borderId="0" xfId="0" applyFont="1" applyFill="1"/>
    <xf numFmtId="0" fontId="69" fillId="8" borderId="0" xfId="0" applyFont="1" applyFill="1"/>
    <xf numFmtId="0" fontId="30" fillId="8" borderId="0" xfId="0" applyFont="1" applyFill="1" applyAlignment="1">
      <alignment horizontal="right" vertical="center"/>
    </xf>
    <xf numFmtId="0" fontId="18" fillId="12" borderId="42" xfId="0" applyFont="1" applyFill="1" applyBorder="1" applyAlignment="1">
      <alignment vertical="center"/>
    </xf>
    <xf numFmtId="0" fontId="38" fillId="12" borderId="147" xfId="0" applyFont="1" applyFill="1" applyBorder="1" applyAlignment="1">
      <alignment horizontal="left" vertical="center" wrapText="1"/>
    </xf>
    <xf numFmtId="0" fontId="12" fillId="12" borderId="146" xfId="0" applyFont="1" applyFill="1" applyBorder="1" applyAlignment="1">
      <alignment vertical="center"/>
    </xf>
    <xf numFmtId="0" fontId="7" fillId="8" borderId="144" xfId="0" applyFont="1" applyFill="1" applyBorder="1"/>
    <xf numFmtId="0" fontId="7" fillId="8" borderId="86" xfId="0" applyFont="1" applyFill="1" applyBorder="1"/>
    <xf numFmtId="0" fontId="37" fillId="10" borderId="83" xfId="0" applyFont="1" applyFill="1" applyBorder="1" applyAlignment="1">
      <alignment horizontal="left" vertical="center" wrapText="1"/>
    </xf>
    <xf numFmtId="0" fontId="82" fillId="10" borderId="83" xfId="0" applyFont="1" applyFill="1" applyBorder="1" applyAlignment="1">
      <alignment horizontal="left" vertical="center" wrapText="1"/>
    </xf>
    <xf numFmtId="0" fontId="82" fillId="11" borderId="83" xfId="0" applyFont="1" applyFill="1" applyBorder="1" applyAlignment="1">
      <alignment horizontal="left" vertical="center" wrapText="1"/>
    </xf>
    <xf numFmtId="0" fontId="83" fillId="0" borderId="0" xfId="0" applyFont="1"/>
    <xf numFmtId="0" fontId="6" fillId="11" borderId="148" xfId="0" quotePrefix="1" applyFont="1" applyFill="1" applyBorder="1" applyAlignment="1">
      <alignment horizontal="left" vertical="center" wrapText="1"/>
    </xf>
    <xf numFmtId="0" fontId="6" fillId="11" borderId="136" xfId="0" quotePrefix="1" applyFont="1" applyFill="1" applyBorder="1" applyAlignment="1">
      <alignment horizontal="center" vertical="center" wrapText="1"/>
    </xf>
    <xf numFmtId="0" fontId="18" fillId="12" borderId="44" xfId="0" applyFont="1" applyFill="1" applyBorder="1" applyAlignment="1">
      <alignment horizontal="left" vertical="center" wrapText="1"/>
    </xf>
    <xf numFmtId="0" fontId="4" fillId="9" borderId="19" xfId="0" applyFont="1" applyFill="1" applyBorder="1" applyAlignment="1">
      <alignment vertical="center" wrapText="1"/>
    </xf>
    <xf numFmtId="0" fontId="10" fillId="9" borderId="5" xfId="0" applyFont="1" applyFill="1" applyBorder="1" applyAlignment="1">
      <alignment vertical="center" wrapText="1"/>
    </xf>
    <xf numFmtId="0" fontId="10" fillId="9" borderId="6" xfId="0" applyFont="1" applyFill="1" applyBorder="1" applyAlignment="1">
      <alignment vertical="center" wrapText="1"/>
    </xf>
    <xf numFmtId="0" fontId="10" fillId="9" borderId="4" xfId="0" applyFont="1" applyFill="1" applyBorder="1" applyAlignment="1">
      <alignment vertical="center" wrapText="1"/>
    </xf>
    <xf numFmtId="0" fontId="6" fillId="10" borderId="149" xfId="0" applyFont="1" applyFill="1" applyBorder="1" applyAlignment="1">
      <alignment horizontal="left" vertical="center" wrapText="1"/>
    </xf>
    <xf numFmtId="0" fontId="6" fillId="0" borderId="149" xfId="0" applyFont="1" applyBorder="1" applyAlignment="1">
      <alignment horizontal="left" vertical="center" wrapText="1"/>
    </xf>
    <xf numFmtId="0" fontId="6" fillId="10" borderId="140" xfId="0" applyFont="1" applyFill="1" applyBorder="1" applyAlignment="1">
      <alignment horizontal="left" vertical="center" wrapText="1"/>
    </xf>
    <xf numFmtId="0" fontId="6" fillId="11" borderId="150" xfId="0" applyFont="1" applyFill="1" applyBorder="1" applyAlignment="1">
      <alignment horizontal="left" vertical="center" wrapText="1"/>
    </xf>
    <xf numFmtId="0" fontId="7" fillId="10" borderId="2" xfId="0" applyFont="1" applyFill="1" applyBorder="1" applyAlignment="1" applyProtection="1">
      <alignment vertical="center" wrapText="1"/>
      <protection locked="0"/>
    </xf>
    <xf numFmtId="0" fontId="6" fillId="11" borderId="149" xfId="0" applyFont="1" applyFill="1" applyBorder="1" applyAlignment="1">
      <alignment horizontal="left" vertical="center" wrapText="1"/>
    </xf>
    <xf numFmtId="17" fontId="69" fillId="8" borderId="17" xfId="0" applyNumberFormat="1" applyFont="1" applyFill="1" applyBorder="1" applyAlignment="1">
      <alignment horizontal="left" vertical="top"/>
    </xf>
    <xf numFmtId="0" fontId="84" fillId="8" borderId="0" xfId="0" applyFont="1" applyFill="1"/>
    <xf numFmtId="166" fontId="28" fillId="4" borderId="11" xfId="1" applyNumberFormat="1" applyFont="1" applyFill="1" applyBorder="1" applyAlignment="1">
      <alignment wrapText="1"/>
    </xf>
    <xf numFmtId="0" fontId="84" fillId="8" borderId="0" xfId="0" applyFont="1" applyFill="1" applyAlignment="1">
      <alignment vertical="top"/>
    </xf>
    <xf numFmtId="0" fontId="15" fillId="0" borderId="155" xfId="0" applyFont="1" applyBorder="1" applyAlignment="1">
      <alignment wrapText="1"/>
    </xf>
    <xf numFmtId="0" fontId="15" fillId="3" borderId="155" xfId="0" applyFont="1" applyFill="1" applyBorder="1" applyAlignment="1">
      <alignment wrapText="1"/>
    </xf>
    <xf numFmtId="164" fontId="28" fillId="10" borderId="155" xfId="1" applyNumberFormat="1" applyFont="1" applyFill="1" applyBorder="1" applyAlignment="1">
      <alignment horizontal="center" vertical="center" wrapText="1"/>
    </xf>
    <xf numFmtId="0" fontId="15" fillId="3" borderId="154" xfId="0" applyFont="1" applyFill="1" applyBorder="1" applyAlignment="1">
      <alignment wrapText="1"/>
    </xf>
    <xf numFmtId="0" fontId="28" fillId="3" borderId="155" xfId="0" applyFont="1" applyFill="1" applyBorder="1" applyAlignment="1">
      <alignment wrapText="1"/>
    </xf>
    <xf numFmtId="3" fontId="7" fillId="10" borderId="0" xfId="0" applyNumberFormat="1" applyFont="1" applyFill="1" applyAlignment="1" applyProtection="1">
      <alignment vertical="top" wrapText="1"/>
      <protection locked="0"/>
    </xf>
    <xf numFmtId="3" fontId="7" fillId="10" borderId="87" xfId="0" applyNumberFormat="1" applyFont="1" applyFill="1" applyBorder="1" applyAlignment="1" applyProtection="1">
      <alignment vertical="top" wrapText="1"/>
      <protection locked="0"/>
    </xf>
    <xf numFmtId="2" fontId="15" fillId="14" borderId="0" xfId="0" applyNumberFormat="1" applyFont="1" applyFill="1" applyAlignment="1">
      <alignment wrapText="1"/>
    </xf>
    <xf numFmtId="1" fontId="15" fillId="14" borderId="0" xfId="0" applyNumberFormat="1" applyFont="1" applyFill="1" applyAlignment="1">
      <alignment wrapText="1"/>
    </xf>
    <xf numFmtId="0" fontId="10" fillId="21" borderId="33" xfId="0" applyFont="1" applyFill="1" applyBorder="1"/>
    <xf numFmtId="0" fontId="10" fillId="21" borderId="134" xfId="0" applyFont="1" applyFill="1" applyBorder="1" applyAlignment="1">
      <alignment horizontal="left"/>
    </xf>
    <xf numFmtId="0" fontId="10" fillId="21" borderId="36" xfId="0" applyFont="1" applyFill="1" applyBorder="1"/>
    <xf numFmtId="0" fontId="6" fillId="8" borderId="24" xfId="0" applyFont="1" applyFill="1" applyBorder="1" applyAlignment="1" applyProtection="1">
      <alignment horizontal="left" vertical="center"/>
      <protection locked="0"/>
    </xf>
    <xf numFmtId="0" fontId="9" fillId="12" borderId="110" xfId="0" applyFont="1" applyFill="1" applyBorder="1" applyAlignment="1" applyProtection="1">
      <alignment horizontal="left" vertical="center"/>
      <protection locked="0"/>
    </xf>
    <xf numFmtId="0" fontId="9" fillId="12" borderId="9" xfId="0" applyFont="1" applyFill="1" applyBorder="1" applyAlignment="1" applyProtection="1">
      <alignment vertical="center"/>
      <protection locked="0"/>
    </xf>
    <xf numFmtId="0" fontId="9" fillId="12" borderId="74" xfId="0" applyFont="1" applyFill="1" applyBorder="1" applyAlignment="1" applyProtection="1">
      <alignment vertical="center"/>
      <protection locked="0"/>
    </xf>
    <xf numFmtId="0" fontId="9" fillId="12" borderId="9" xfId="0" applyFont="1" applyFill="1" applyBorder="1" applyProtection="1">
      <protection locked="0"/>
    </xf>
    <xf numFmtId="0" fontId="6" fillId="10" borderId="110" xfId="0" applyFont="1" applyFill="1" applyBorder="1" applyAlignment="1" applyProtection="1">
      <alignment horizontal="left" vertical="center"/>
      <protection locked="0"/>
    </xf>
    <xf numFmtId="0" fontId="8" fillId="10" borderId="9" xfId="0" applyFont="1" applyFill="1" applyBorder="1" applyProtection="1">
      <protection locked="0"/>
    </xf>
    <xf numFmtId="0" fontId="6" fillId="10" borderId="6" xfId="0" applyFont="1" applyFill="1" applyBorder="1" applyAlignment="1" applyProtection="1">
      <alignment vertical="center"/>
      <protection locked="0"/>
    </xf>
    <xf numFmtId="0" fontId="6" fillId="10" borderId="71" xfId="0" applyFont="1" applyFill="1" applyBorder="1" applyAlignment="1" applyProtection="1">
      <alignment vertical="center"/>
      <protection locked="0"/>
    </xf>
    <xf numFmtId="0" fontId="8" fillId="10" borderId="6" xfId="0" applyFont="1" applyFill="1" applyBorder="1" applyProtection="1">
      <protection locked="0"/>
    </xf>
    <xf numFmtId="0" fontId="6" fillId="10" borderId="9" xfId="0" applyFont="1" applyFill="1" applyBorder="1" applyAlignment="1" applyProtection="1">
      <alignment vertical="center"/>
      <protection locked="0"/>
    </xf>
    <xf numFmtId="0" fontId="6" fillId="10" borderId="74" xfId="0" applyFont="1" applyFill="1" applyBorder="1" applyAlignment="1" applyProtection="1">
      <alignment vertical="center"/>
      <protection locked="0"/>
    </xf>
    <xf numFmtId="0" fontId="17" fillId="10" borderId="9" xfId="0" applyFont="1" applyFill="1" applyBorder="1" applyProtection="1">
      <protection locked="0"/>
    </xf>
    <xf numFmtId="0" fontId="15" fillId="12" borderId="110" xfId="0" applyFont="1" applyFill="1" applyBorder="1" applyAlignment="1" applyProtection="1">
      <alignment horizontal="left" vertical="center"/>
      <protection locked="0"/>
    </xf>
    <xf numFmtId="0" fontId="15" fillId="12" borderId="9" xfId="0" applyFont="1" applyFill="1" applyBorder="1" applyAlignment="1" applyProtection="1">
      <alignment vertical="center"/>
      <protection locked="0"/>
    </xf>
    <xf numFmtId="0" fontId="15" fillId="12" borderId="74" xfId="0" applyFont="1" applyFill="1" applyBorder="1" applyAlignment="1" applyProtection="1">
      <alignment vertical="center"/>
      <protection locked="0"/>
    </xf>
    <xf numFmtId="0" fontId="17" fillId="12" borderId="9" xfId="0" applyFont="1" applyFill="1" applyBorder="1" applyProtection="1">
      <protection locked="0"/>
    </xf>
    <xf numFmtId="0" fontId="6" fillId="10" borderId="21" xfId="0" applyFont="1" applyFill="1" applyBorder="1" applyAlignment="1" applyProtection="1">
      <alignment vertical="center"/>
      <protection locked="0"/>
    </xf>
    <xf numFmtId="0" fontId="6" fillId="10" borderId="72" xfId="0" applyFont="1" applyFill="1" applyBorder="1" applyAlignment="1" applyProtection="1">
      <alignment vertical="center"/>
      <protection locked="0"/>
    </xf>
    <xf numFmtId="0" fontId="17" fillId="10" borderId="21" xfId="0" applyFont="1" applyFill="1" applyBorder="1" applyProtection="1">
      <protection locked="0"/>
    </xf>
    <xf numFmtId="0" fontId="3" fillId="12" borderId="114" xfId="0" applyFont="1" applyFill="1" applyBorder="1" applyProtection="1">
      <protection locked="0"/>
    </xf>
    <xf numFmtId="0" fontId="3" fillId="12" borderId="22" xfId="0" applyFont="1" applyFill="1" applyBorder="1" applyProtection="1">
      <protection locked="0"/>
    </xf>
    <xf numFmtId="0" fontId="9" fillId="12" borderId="21" xfId="0" applyFont="1" applyFill="1" applyBorder="1" applyAlignment="1" applyProtection="1">
      <alignment vertical="center"/>
      <protection locked="0"/>
    </xf>
    <xf numFmtId="0" fontId="9" fillId="12" borderId="72" xfId="0" applyFont="1" applyFill="1" applyBorder="1" applyAlignment="1" applyProtection="1">
      <alignment vertical="center"/>
      <protection locked="0"/>
    </xf>
    <xf numFmtId="0" fontId="18" fillId="12" borderId="21" xfId="0" applyFont="1" applyFill="1" applyBorder="1" applyProtection="1">
      <protection locked="0"/>
    </xf>
    <xf numFmtId="0" fontId="11" fillId="12" borderId="115" xfId="0" applyFont="1" applyFill="1" applyBorder="1" applyAlignment="1" applyProtection="1">
      <alignment horizontal="left" vertical="center"/>
      <protection locked="0"/>
    </xf>
    <xf numFmtId="0" fontId="11" fillId="12" borderId="116" xfId="0" applyFont="1" applyFill="1" applyBorder="1" applyAlignment="1" applyProtection="1">
      <alignment horizontal="left" vertical="center"/>
      <protection locked="0"/>
    </xf>
    <xf numFmtId="0" fontId="11" fillId="12" borderId="92" xfId="0" applyFont="1" applyFill="1" applyBorder="1" applyAlignment="1" applyProtection="1">
      <alignment vertical="center"/>
      <protection locked="0"/>
    </xf>
    <xf numFmtId="0" fontId="11" fillId="12" borderId="92" xfId="0" applyFont="1" applyFill="1" applyBorder="1" applyAlignment="1" applyProtection="1">
      <alignment wrapText="1"/>
      <protection locked="0"/>
    </xf>
    <xf numFmtId="0" fontId="6" fillId="10" borderId="112" xfId="0" applyFont="1" applyFill="1" applyBorder="1" applyAlignment="1" applyProtection="1">
      <alignment horizontal="left" vertical="center"/>
      <protection locked="0"/>
    </xf>
    <xf numFmtId="0" fontId="8" fillId="10" borderId="0" xfId="0" applyFont="1" applyFill="1" applyProtection="1">
      <protection locked="0"/>
    </xf>
    <xf numFmtId="0" fontId="6" fillId="10" borderId="22" xfId="0" applyFont="1" applyFill="1" applyBorder="1" applyAlignment="1" applyProtection="1">
      <alignment vertical="center"/>
      <protection locked="0"/>
    </xf>
    <xf numFmtId="0" fontId="6" fillId="10" borderId="125" xfId="0" applyFont="1" applyFill="1" applyBorder="1" applyAlignment="1" applyProtection="1">
      <alignment vertical="center"/>
      <protection locked="0"/>
    </xf>
    <xf numFmtId="0" fontId="17" fillId="10" borderId="22" xfId="0" applyFont="1" applyFill="1" applyBorder="1" applyProtection="1">
      <protection locked="0"/>
    </xf>
    <xf numFmtId="0" fontId="6" fillId="8" borderId="7" xfId="0" applyFont="1" applyFill="1" applyBorder="1" applyAlignment="1" applyProtection="1">
      <alignment horizontal="left" vertical="center"/>
      <protection locked="0"/>
    </xf>
    <xf numFmtId="0" fontId="11" fillId="12" borderId="110" xfId="0" applyFont="1" applyFill="1" applyBorder="1" applyAlignment="1" applyProtection="1">
      <alignment horizontal="left" vertical="center"/>
      <protection locked="0"/>
    </xf>
    <xf numFmtId="0" fontId="8" fillId="12" borderId="9" xfId="0" applyFont="1" applyFill="1" applyBorder="1" applyProtection="1">
      <protection locked="0"/>
    </xf>
    <xf numFmtId="0" fontId="11" fillId="12" borderId="63" xfId="0" applyFont="1" applyFill="1" applyBorder="1" applyAlignment="1" applyProtection="1">
      <alignment vertical="center"/>
      <protection locked="0"/>
    </xf>
    <xf numFmtId="0" fontId="18" fillId="12" borderId="74" xfId="0" applyFont="1" applyFill="1" applyBorder="1" applyProtection="1">
      <protection locked="0"/>
    </xf>
    <xf numFmtId="0" fontId="7" fillId="8" borderId="111" xfId="0" applyFont="1" applyFill="1" applyBorder="1" applyAlignment="1" applyProtection="1">
      <alignment horizontal="left" vertical="center"/>
      <protection locked="0"/>
    </xf>
    <xf numFmtId="0" fontId="6" fillId="8" borderId="18" xfId="0" applyFont="1" applyFill="1" applyBorder="1" applyAlignment="1" applyProtection="1">
      <alignment horizontal="left" vertical="center"/>
      <protection locked="0"/>
    </xf>
    <xf numFmtId="0" fontId="7" fillId="8" borderId="16" xfId="0" applyFont="1" applyFill="1" applyBorder="1" applyAlignment="1" applyProtection="1">
      <alignment horizontal="left" vertical="center"/>
      <protection locked="0"/>
    </xf>
    <xf numFmtId="0" fontId="85" fillId="8" borderId="0" xfId="0" applyFont="1" applyFill="1" applyAlignment="1">
      <alignment horizontal="left" vertical="center"/>
    </xf>
    <xf numFmtId="0" fontId="85" fillId="8" borderId="0" xfId="0" applyFont="1" applyFill="1" applyAlignment="1">
      <alignment horizontal="center" vertical="center"/>
    </xf>
    <xf numFmtId="2" fontId="86" fillId="8" borderId="0" xfId="0" applyNumberFormat="1" applyFont="1" applyFill="1" applyAlignment="1">
      <alignment horizontal="center" vertical="center"/>
    </xf>
    <xf numFmtId="2" fontId="33" fillId="8" borderId="0" xfId="0" applyNumberFormat="1" applyFont="1" applyFill="1"/>
    <xf numFmtId="0" fontId="87" fillId="8" borderId="0" xfId="0" applyFont="1" applyFill="1" applyAlignment="1">
      <alignment horizontal="center" vertical="center"/>
    </xf>
    <xf numFmtId="0" fontId="88" fillId="8" borderId="0" xfId="0" applyFont="1" applyFill="1" applyAlignment="1">
      <alignment horizontal="center" vertical="center"/>
    </xf>
    <xf numFmtId="0" fontId="11" fillId="21" borderId="33" xfId="0" applyFont="1" applyFill="1" applyBorder="1" applyAlignment="1">
      <alignment horizontal="left"/>
    </xf>
    <xf numFmtId="0" fontId="11" fillId="21" borderId="36" xfId="0" applyFont="1" applyFill="1" applyBorder="1" applyAlignment="1">
      <alignment horizontal="left"/>
    </xf>
    <xf numFmtId="0" fontId="10" fillId="21" borderId="36" xfId="0" applyFont="1" applyFill="1" applyBorder="1" applyAlignment="1">
      <alignment horizontal="left"/>
    </xf>
    <xf numFmtId="0" fontId="11" fillId="21" borderId="36" xfId="0" applyFont="1" applyFill="1" applyBorder="1" applyAlignment="1">
      <alignment vertical="center"/>
    </xf>
    <xf numFmtId="0" fontId="6" fillId="8" borderId="111" xfId="0" applyFont="1" applyFill="1" applyBorder="1" applyAlignment="1" applyProtection="1">
      <alignment horizontal="left" vertical="center"/>
      <protection locked="0"/>
    </xf>
    <xf numFmtId="0" fontId="6" fillId="10" borderId="9" xfId="0" applyFont="1" applyFill="1" applyBorder="1" applyAlignment="1" applyProtection="1">
      <alignment horizontal="left" vertical="center"/>
      <protection locked="0"/>
    </xf>
    <xf numFmtId="0" fontId="9" fillId="12" borderId="21" xfId="0" applyFont="1" applyFill="1" applyBorder="1" applyAlignment="1" applyProtection="1">
      <alignment horizontal="left" vertical="center"/>
      <protection locked="0"/>
    </xf>
    <xf numFmtId="0" fontId="3" fillId="12" borderId="21" xfId="0" applyFont="1" applyFill="1" applyBorder="1" applyProtection="1">
      <protection locked="0"/>
    </xf>
    <xf numFmtId="0" fontId="11" fillId="12" borderId="9" xfId="0" applyFont="1" applyFill="1" applyBorder="1" applyAlignment="1" applyProtection="1">
      <alignment horizontal="left" vertical="center"/>
      <protection locked="0"/>
    </xf>
    <xf numFmtId="0" fontId="8" fillId="12" borderId="21" xfId="0" applyFont="1" applyFill="1" applyBorder="1" applyProtection="1">
      <protection locked="0"/>
    </xf>
    <xf numFmtId="0" fontId="11" fillId="12" borderId="23" xfId="0" applyFont="1" applyFill="1" applyBorder="1" applyAlignment="1" applyProtection="1">
      <alignment vertical="center"/>
      <protection locked="0"/>
    </xf>
    <xf numFmtId="0" fontId="11" fillId="12" borderId="23" xfId="0" applyFont="1" applyFill="1" applyBorder="1" applyAlignment="1" applyProtection="1">
      <alignment wrapText="1"/>
      <protection locked="0"/>
    </xf>
    <xf numFmtId="0" fontId="8" fillId="10" borderId="21" xfId="0" applyFont="1" applyFill="1" applyBorder="1" applyProtection="1">
      <protection locked="0"/>
    </xf>
    <xf numFmtId="0" fontId="11" fillId="12" borderId="68" xfId="0" applyFont="1" applyFill="1" applyBorder="1" applyAlignment="1" applyProtection="1">
      <alignment horizontal="left" vertical="center"/>
      <protection locked="0"/>
    </xf>
    <xf numFmtId="0" fontId="8" fillId="12" borderId="68" xfId="0" applyFont="1" applyFill="1" applyBorder="1" applyProtection="1">
      <protection locked="0"/>
    </xf>
    <xf numFmtId="0" fontId="11" fillId="12" borderId="3" xfId="0" applyFont="1" applyFill="1" applyBorder="1" applyAlignment="1" applyProtection="1">
      <alignment vertical="center"/>
      <protection locked="0"/>
    </xf>
    <xf numFmtId="0" fontId="18" fillId="12" borderId="72" xfId="0" applyFont="1" applyFill="1" applyBorder="1" applyProtection="1">
      <protection locked="0"/>
    </xf>
    <xf numFmtId="0" fontId="11" fillId="12" borderId="66" xfId="0" applyFont="1" applyFill="1" applyBorder="1" applyAlignment="1" applyProtection="1">
      <alignment horizontal="left" vertical="center"/>
      <protection locked="0"/>
    </xf>
    <xf numFmtId="0" fontId="18" fillId="12" borderId="71" xfId="0" applyFont="1" applyFill="1" applyBorder="1" applyProtection="1">
      <protection locked="0"/>
    </xf>
    <xf numFmtId="0" fontId="8" fillId="10" borderId="66" xfId="0" applyFont="1" applyFill="1" applyBorder="1" applyProtection="1">
      <protection locked="0"/>
    </xf>
    <xf numFmtId="0" fontId="10" fillId="21" borderId="33" xfId="0" applyFont="1" applyFill="1" applyBorder="1" applyAlignment="1">
      <alignment vertical="center"/>
    </xf>
    <xf numFmtId="0" fontId="11" fillId="12" borderId="63" xfId="0" applyFont="1" applyFill="1" applyBorder="1" applyAlignment="1" applyProtection="1">
      <alignment wrapText="1"/>
      <protection locked="0"/>
    </xf>
    <xf numFmtId="0" fontId="8" fillId="12" borderId="66" xfId="0" applyFont="1" applyFill="1" applyBorder="1" applyProtection="1">
      <protection locked="0"/>
    </xf>
    <xf numFmtId="164" fontId="13" fillId="10" borderId="157" xfId="1" applyNumberFormat="1" applyFont="1" applyFill="1" applyBorder="1" applyAlignment="1" applyProtection="1">
      <alignment horizontal="center" vertical="center" wrapText="1"/>
      <protection locked="0"/>
    </xf>
    <xf numFmtId="166" fontId="13" fillId="11" borderId="158" xfId="1" applyNumberFormat="1" applyFont="1" applyFill="1" applyBorder="1" applyAlignment="1" applyProtection="1">
      <alignment horizontal="center" vertical="center" wrapText="1"/>
      <protection locked="0"/>
    </xf>
    <xf numFmtId="164" fontId="13" fillId="10" borderId="159" xfId="1" applyNumberFormat="1" applyFont="1" applyFill="1" applyBorder="1" applyAlignment="1" applyProtection="1">
      <alignment horizontal="center" vertical="center" wrapText="1"/>
      <protection locked="0"/>
    </xf>
    <xf numFmtId="164" fontId="13" fillId="11" borderId="160" xfId="1" applyNumberFormat="1" applyFont="1" applyFill="1" applyBorder="1" applyAlignment="1" applyProtection="1">
      <alignment horizontal="center" vertical="center" wrapText="1"/>
      <protection locked="0"/>
    </xf>
    <xf numFmtId="164" fontId="13" fillId="10" borderId="160" xfId="1" applyNumberFormat="1" applyFont="1" applyFill="1" applyBorder="1" applyAlignment="1" applyProtection="1">
      <alignment horizontal="center" vertical="center" wrapText="1"/>
      <protection locked="0"/>
    </xf>
    <xf numFmtId="164" fontId="13" fillId="10" borderId="161" xfId="1" applyNumberFormat="1" applyFont="1" applyFill="1" applyBorder="1" applyAlignment="1" applyProtection="1">
      <alignment horizontal="center" vertical="center" wrapText="1"/>
      <protection locked="0"/>
    </xf>
    <xf numFmtId="0" fontId="6" fillId="10" borderId="148" xfId="0" applyFont="1" applyFill="1" applyBorder="1" applyAlignment="1">
      <alignment horizontal="left" vertical="center" wrapText="1"/>
    </xf>
    <xf numFmtId="0" fontId="6" fillId="11" borderId="148" xfId="0" applyFont="1" applyFill="1" applyBorder="1" applyAlignment="1">
      <alignment horizontal="left" vertical="center" wrapText="1"/>
    </xf>
    <xf numFmtId="0" fontId="6" fillId="10" borderId="148" xfId="0" quotePrefix="1" applyFont="1" applyFill="1" applyBorder="1" applyAlignment="1">
      <alignment horizontal="left" vertical="center" wrapText="1"/>
    </xf>
    <xf numFmtId="0" fontId="7" fillId="10" borderId="148" xfId="0" quotePrefix="1" applyFont="1" applyFill="1" applyBorder="1" applyAlignment="1">
      <alignment horizontal="left" vertical="center" wrapText="1"/>
    </xf>
    <xf numFmtId="0" fontId="7" fillId="11" borderId="148" xfId="0" quotePrefix="1" applyFont="1" applyFill="1" applyBorder="1" applyAlignment="1">
      <alignment horizontal="left" vertical="center" wrapText="1"/>
    </xf>
    <xf numFmtId="0" fontId="10" fillId="9" borderId="0" xfId="0" applyFont="1" applyFill="1" applyAlignment="1">
      <alignment vertical="center" wrapText="1"/>
    </xf>
    <xf numFmtId="0" fontId="30" fillId="10" borderId="162" xfId="0" applyFont="1" applyFill="1" applyBorder="1" applyAlignment="1">
      <alignment horizontal="center" vertical="center" wrapText="1"/>
    </xf>
    <xf numFmtId="0" fontId="30" fillId="11" borderId="163" xfId="0" applyFont="1" applyFill="1" applyBorder="1" applyAlignment="1">
      <alignment horizontal="center" vertical="center" wrapText="1"/>
    </xf>
    <xf numFmtId="0" fontId="30" fillId="10" borderId="163" xfId="0" applyFont="1" applyFill="1" applyBorder="1" applyAlignment="1">
      <alignment horizontal="center" vertical="center" wrapText="1"/>
    </xf>
    <xf numFmtId="0" fontId="7" fillId="10" borderId="163" xfId="0" applyFont="1" applyFill="1" applyBorder="1" applyAlignment="1">
      <alignment horizontal="center" vertical="center" wrapText="1"/>
    </xf>
    <xf numFmtId="0" fontId="7" fillId="10" borderId="164" xfId="0" applyFont="1" applyFill="1" applyBorder="1" applyAlignment="1">
      <alignment horizontal="center" vertical="center" wrapText="1"/>
    </xf>
    <xf numFmtId="164" fontId="13" fillId="10" borderId="165" xfId="1" applyNumberFormat="1" applyFont="1" applyFill="1" applyBorder="1" applyAlignment="1" applyProtection="1">
      <alignment horizontal="center" vertical="center" wrapText="1"/>
      <protection locked="0"/>
    </xf>
    <xf numFmtId="0" fontId="6" fillId="10" borderId="131" xfId="0" applyFont="1" applyFill="1" applyBorder="1" applyAlignment="1">
      <alignment horizontal="center" vertical="center" wrapText="1"/>
    </xf>
    <xf numFmtId="0" fontId="6" fillId="11" borderId="9" xfId="0" quotePrefix="1" applyFont="1" applyFill="1" applyBorder="1" applyAlignment="1">
      <alignment horizontal="center" vertical="center" wrapText="1"/>
    </xf>
    <xf numFmtId="0" fontId="6" fillId="10" borderId="6" xfId="0" applyFont="1" applyFill="1" applyBorder="1" applyAlignment="1">
      <alignment horizontal="center" vertical="center" wrapText="1"/>
    </xf>
    <xf numFmtId="0" fontId="6" fillId="11" borderId="131" xfId="0" applyFont="1" applyFill="1" applyBorder="1" applyAlignment="1">
      <alignment horizontal="center" vertical="center" wrapText="1"/>
    </xf>
    <xf numFmtId="0" fontId="6" fillId="10" borderId="166" xfId="0" applyFont="1" applyFill="1" applyBorder="1" applyAlignment="1">
      <alignment horizontal="center" vertical="center" wrapText="1"/>
    </xf>
    <xf numFmtId="0" fontId="7" fillId="10" borderId="135" xfId="0" applyFont="1" applyFill="1" applyBorder="1" applyAlignment="1">
      <alignment horizontal="center" vertical="center" wrapText="1"/>
    </xf>
    <xf numFmtId="0" fontId="6" fillId="11" borderId="135" xfId="0" applyFont="1" applyFill="1" applyBorder="1" applyAlignment="1">
      <alignment horizontal="center" vertical="center" wrapText="1"/>
    </xf>
    <xf numFmtId="0" fontId="89" fillId="8" borderId="0" xfId="0" applyFont="1" applyFill="1" applyAlignment="1">
      <alignment vertical="center"/>
    </xf>
    <xf numFmtId="0" fontId="30" fillId="8" borderId="0" xfId="0" applyFont="1" applyFill="1" applyAlignment="1">
      <alignment horizontal="left" vertical="center"/>
    </xf>
    <xf numFmtId="0" fontId="8" fillId="0" borderId="99" xfId="0" applyFont="1" applyBorder="1"/>
    <xf numFmtId="0" fontId="6" fillId="8" borderId="16" xfId="0" applyFont="1" applyFill="1" applyBorder="1" applyAlignment="1" applyProtection="1">
      <alignment horizontal="left" vertical="center"/>
      <protection locked="0"/>
    </xf>
    <xf numFmtId="0" fontId="6" fillId="11" borderId="156" xfId="0" applyFont="1" applyFill="1" applyBorder="1" applyAlignment="1" applyProtection="1">
      <alignment vertical="center"/>
      <protection locked="0"/>
    </xf>
    <xf numFmtId="0" fontId="6" fillId="11" borderId="6" xfId="0" applyFont="1" applyFill="1" applyBorder="1" applyAlignment="1">
      <alignment horizontal="center" vertical="center" wrapText="1"/>
    </xf>
    <xf numFmtId="0" fontId="6" fillId="11" borderId="166" xfId="0" applyFont="1" applyFill="1" applyBorder="1" applyAlignment="1">
      <alignment horizontal="center" vertical="center" wrapText="1"/>
    </xf>
    <xf numFmtId="0" fontId="7" fillId="10" borderId="0" xfId="0" applyFont="1" applyFill="1" applyAlignment="1">
      <alignment horizontal="center" vertical="center" wrapText="1"/>
    </xf>
    <xf numFmtId="0" fontId="6" fillId="10" borderId="148" xfId="0" applyFont="1" applyFill="1" applyBorder="1" applyAlignment="1">
      <alignment vertical="center" wrapText="1"/>
    </xf>
    <xf numFmtId="0" fontId="6" fillId="10" borderId="163" xfId="0" applyFont="1" applyFill="1" applyBorder="1" applyAlignment="1">
      <alignment vertical="center" wrapText="1"/>
    </xf>
    <xf numFmtId="0" fontId="6" fillId="10" borderId="160" xfId="0" applyFont="1" applyFill="1" applyBorder="1" applyAlignment="1" applyProtection="1">
      <alignment vertical="center" wrapText="1"/>
      <protection locked="0"/>
    </xf>
    <xf numFmtId="0" fontId="6" fillId="10" borderId="131" xfId="0" applyFont="1" applyFill="1" applyBorder="1" applyAlignment="1">
      <alignment vertical="center" wrapText="1"/>
    </xf>
    <xf numFmtId="0" fontId="6" fillId="10" borderId="135" xfId="0" applyFont="1" applyFill="1" applyBorder="1" applyAlignment="1">
      <alignment vertical="center" wrapText="1"/>
    </xf>
    <xf numFmtId="0" fontId="17" fillId="11" borderId="104" xfId="0" applyFont="1" applyFill="1" applyBorder="1" applyAlignment="1" applyProtection="1">
      <alignment vertical="center" wrapText="1"/>
      <protection locked="0"/>
    </xf>
    <xf numFmtId="0" fontId="17" fillId="11" borderId="14" xfId="0" applyFont="1" applyFill="1" applyBorder="1" applyAlignment="1" applyProtection="1">
      <alignment vertical="center" wrapText="1"/>
      <protection locked="0"/>
    </xf>
    <xf numFmtId="0" fontId="28" fillId="4" borderId="155" xfId="0" applyFont="1" applyFill="1" applyBorder="1" applyAlignment="1">
      <alignment wrapText="1"/>
    </xf>
    <xf numFmtId="0" fontId="15" fillId="0" borderId="154" xfId="0" applyFont="1" applyBorder="1" applyAlignment="1">
      <alignment wrapText="1"/>
    </xf>
    <xf numFmtId="0" fontId="7" fillId="8" borderId="0" xfId="0" applyFont="1" applyFill="1" applyBorder="1" applyAlignment="1">
      <alignment vertical="top"/>
    </xf>
    <xf numFmtId="0" fontId="69" fillId="8" borderId="0" xfId="0" applyFont="1" applyFill="1" applyBorder="1" applyAlignment="1">
      <alignment vertical="top"/>
    </xf>
    <xf numFmtId="17" fontId="69" fillId="8" borderId="0" xfId="0" applyNumberFormat="1" applyFont="1" applyFill="1" applyBorder="1" applyAlignment="1">
      <alignment horizontal="left" vertical="top"/>
    </xf>
    <xf numFmtId="0" fontId="7" fillId="8" borderId="0" xfId="0" applyFont="1" applyFill="1" applyAlignment="1">
      <alignment horizontal="left" vertical="top" wrapText="1"/>
    </xf>
    <xf numFmtId="0" fontId="72" fillId="8" borderId="0" xfId="0" applyFont="1" applyFill="1" applyAlignment="1">
      <alignment horizontal="left" vertical="top" wrapText="1"/>
    </xf>
    <xf numFmtId="0" fontId="90" fillId="11" borderId="0" xfId="0" applyFont="1" applyFill="1" applyAlignment="1">
      <alignment horizontal="left" vertical="top"/>
    </xf>
    <xf numFmtId="0" fontId="6" fillId="8" borderId="0" xfId="0" applyFont="1" applyFill="1" applyAlignment="1">
      <alignment horizontal="center" vertical="center" wrapText="1"/>
    </xf>
    <xf numFmtId="0" fontId="5" fillId="8" borderId="0" xfId="0" applyFont="1" applyFill="1" applyAlignment="1">
      <alignment horizontal="center" vertical="center" wrapText="1"/>
    </xf>
    <xf numFmtId="0" fontId="10" fillId="9" borderId="40" xfId="0" applyFont="1" applyFill="1" applyBorder="1" applyAlignment="1">
      <alignment horizontal="center" vertical="center" wrapText="1"/>
    </xf>
    <xf numFmtId="0" fontId="10" fillId="9" borderId="48" xfId="0" applyFont="1" applyFill="1" applyBorder="1" applyAlignment="1">
      <alignment horizontal="center" vertical="center" wrapText="1"/>
    </xf>
    <xf numFmtId="0" fontId="39" fillId="9" borderId="40" xfId="0" applyFont="1" applyFill="1" applyBorder="1" applyAlignment="1">
      <alignment horizontal="left" vertical="center" wrapText="1"/>
    </xf>
    <xf numFmtId="0" fontId="39" fillId="9" borderId="42" xfId="0" applyFont="1" applyFill="1" applyBorder="1" applyAlignment="1">
      <alignment horizontal="left" vertical="center" wrapText="1"/>
    </xf>
    <xf numFmtId="0" fontId="4" fillId="8" borderId="0" xfId="0" applyFont="1" applyFill="1" applyAlignment="1">
      <alignment horizontal="left" vertical="center"/>
    </xf>
    <xf numFmtId="0" fontId="82" fillId="11" borderId="84" xfId="0" applyFont="1" applyFill="1" applyBorder="1" applyAlignment="1">
      <alignment horizontal="left" vertical="center" wrapText="1"/>
    </xf>
    <xf numFmtId="0" fontId="81" fillId="11" borderId="87" xfId="0" applyFont="1" applyFill="1" applyBorder="1" applyAlignment="1">
      <alignment horizontal="left" vertical="center" wrapText="1"/>
    </xf>
    <xf numFmtId="0" fontId="81" fillId="11" borderId="83" xfId="0" applyFont="1" applyFill="1" applyBorder="1" applyAlignment="1">
      <alignment horizontal="left" vertical="center" wrapText="1"/>
    </xf>
    <xf numFmtId="0" fontId="7" fillId="11" borderId="5" xfId="0" applyFont="1" applyFill="1" applyBorder="1" applyAlignment="1" applyProtection="1">
      <alignment horizontal="center" vertical="center" wrapText="1"/>
      <protection locked="0"/>
    </xf>
    <xf numFmtId="0" fontId="7" fillId="11" borderId="19" xfId="0" applyFont="1" applyFill="1" applyBorder="1" applyAlignment="1" applyProtection="1">
      <alignment horizontal="center" vertical="center" wrapText="1"/>
      <protection locked="0"/>
    </xf>
    <xf numFmtId="0" fontId="42" fillId="11" borderId="5" xfId="0" applyFont="1" applyFill="1" applyBorder="1" applyAlignment="1">
      <alignment horizontal="center" vertical="center" wrapText="1"/>
    </xf>
    <xf numFmtId="0" fontId="42" fillId="11" borderId="19" xfId="0" applyFont="1" applyFill="1" applyBorder="1" applyAlignment="1">
      <alignment horizontal="center" vertical="center" wrapText="1"/>
    </xf>
    <xf numFmtId="0" fontId="41" fillId="9" borderId="40" xfId="0" applyFont="1" applyFill="1" applyBorder="1" applyAlignment="1">
      <alignment horizontal="center" vertical="center" wrapText="1"/>
    </xf>
    <xf numFmtId="0" fontId="10" fillId="9" borderId="30" xfId="0" applyFont="1" applyFill="1" applyBorder="1" applyAlignment="1">
      <alignment horizontal="center" vertical="center" wrapText="1"/>
    </xf>
    <xf numFmtId="0" fontId="10" fillId="9" borderId="99" xfId="0" applyFont="1" applyFill="1" applyBorder="1" applyAlignment="1">
      <alignment horizontal="center" vertical="center" wrapText="1"/>
    </xf>
    <xf numFmtId="0" fontId="82" fillId="8" borderId="0" xfId="0" applyFont="1" applyFill="1" applyAlignment="1" applyProtection="1">
      <alignment horizontal="left" vertical="top" wrapText="1"/>
      <protection locked="0"/>
    </xf>
    <xf numFmtId="0" fontId="60" fillId="12" borderId="0" xfId="0" applyFont="1" applyFill="1" applyAlignment="1">
      <alignment horizontal="left" vertical="center"/>
    </xf>
    <xf numFmtId="0" fontId="6" fillId="11" borderId="152" xfId="0" applyFont="1" applyFill="1" applyBorder="1" applyAlignment="1">
      <alignment horizontal="left" vertical="center" wrapText="1"/>
    </xf>
    <xf numFmtId="0" fontId="6" fillId="11" borderId="153" xfId="0" applyFont="1" applyFill="1" applyBorder="1" applyAlignment="1">
      <alignment horizontal="left" vertical="center" wrapText="1"/>
    </xf>
    <xf numFmtId="164" fontId="13" fillId="11" borderId="137" xfId="1" applyNumberFormat="1" applyFont="1" applyFill="1" applyBorder="1" applyAlignment="1" applyProtection="1">
      <alignment horizontal="center" vertical="center" wrapText="1"/>
      <protection locked="0"/>
    </xf>
    <xf numFmtId="164" fontId="13" fillId="11" borderId="151" xfId="1" applyNumberFormat="1" applyFont="1" applyFill="1" applyBorder="1" applyAlignment="1" applyProtection="1">
      <alignment horizontal="center" vertical="center" wrapText="1"/>
      <protection locked="0"/>
    </xf>
    <xf numFmtId="0" fontId="39" fillId="12" borderId="48" xfId="0" applyFont="1" applyFill="1" applyBorder="1" applyAlignment="1">
      <alignment horizontal="left" vertical="center" wrapText="1"/>
    </xf>
    <xf numFmtId="0" fontId="19" fillId="12" borderId="0" xfId="0" applyFont="1" applyFill="1" applyAlignment="1">
      <alignment horizontal="left" vertical="center" wrapText="1"/>
    </xf>
    <xf numFmtId="0" fontId="6" fillId="10" borderId="152" xfId="0" applyFont="1" applyFill="1" applyBorder="1" applyAlignment="1">
      <alignment horizontal="left" vertical="center" wrapText="1"/>
    </xf>
    <xf numFmtId="0" fontId="42" fillId="10" borderId="5" xfId="0" applyFont="1" applyFill="1" applyBorder="1" applyAlignment="1">
      <alignment horizontal="center" vertical="center" wrapText="1"/>
    </xf>
    <xf numFmtId="0" fontId="42" fillId="10" borderId="19" xfId="0" applyFont="1" applyFill="1" applyBorder="1" applyAlignment="1">
      <alignment horizontal="center" vertical="center" wrapText="1"/>
    </xf>
    <xf numFmtId="0" fontId="7" fillId="10" borderId="5" xfId="0" applyFont="1" applyFill="1" applyBorder="1" applyAlignment="1" applyProtection="1">
      <alignment horizontal="center" vertical="center" wrapText="1"/>
      <protection locked="0"/>
    </xf>
    <xf numFmtId="0" fontId="7" fillId="10" borderId="19" xfId="0" applyFont="1" applyFill="1" applyBorder="1" applyAlignment="1" applyProtection="1">
      <alignment horizontal="center" vertical="center" wrapText="1"/>
      <protection locked="0"/>
    </xf>
    <xf numFmtId="0" fontId="7" fillId="10" borderId="1" xfId="0" applyFont="1" applyFill="1" applyBorder="1" applyAlignment="1" applyProtection="1">
      <alignment horizontal="center" vertical="center" wrapText="1"/>
      <protection locked="0"/>
    </xf>
    <xf numFmtId="0" fontId="7" fillId="10" borderId="145" xfId="0" applyFont="1" applyFill="1" applyBorder="1" applyAlignment="1" applyProtection="1">
      <alignment horizontal="center" vertical="center" wrapText="1"/>
      <protection locked="0"/>
    </xf>
    <xf numFmtId="0" fontId="11" fillId="26" borderId="101" xfId="0" applyFont="1" applyFill="1" applyBorder="1" applyAlignment="1">
      <alignment horizontal="left" vertical="top" wrapText="1"/>
    </xf>
    <xf numFmtId="0" fontId="11" fillId="26" borderId="102" xfId="0" applyFont="1" applyFill="1" applyBorder="1" applyAlignment="1">
      <alignment horizontal="left" vertical="top" wrapText="1"/>
    </xf>
    <xf numFmtId="0" fontId="11" fillId="26" borderId="103" xfId="0" applyFont="1" applyFill="1" applyBorder="1" applyAlignment="1">
      <alignment horizontal="left" vertical="top" wrapText="1"/>
    </xf>
    <xf numFmtId="0" fontId="4" fillId="12" borderId="113" xfId="0" applyFont="1" applyFill="1" applyBorder="1" applyAlignment="1">
      <alignment horizontal="center" vertical="center" wrapText="1"/>
    </xf>
    <xf numFmtId="0" fontId="4" fillId="12" borderId="88" xfId="0" applyFont="1" applyFill="1" applyBorder="1" applyAlignment="1">
      <alignment horizontal="center" vertical="center" wrapText="1"/>
    </xf>
    <xf numFmtId="0" fontId="17" fillId="11" borderId="18" xfId="0" applyFont="1" applyFill="1" applyBorder="1" applyAlignment="1" applyProtection="1">
      <alignment horizontal="left" wrapText="1"/>
      <protection locked="0"/>
    </xf>
    <xf numFmtId="0" fontId="8" fillId="10" borderId="33" xfId="0" applyFont="1" applyFill="1" applyBorder="1" applyAlignment="1" applyProtection="1">
      <alignment horizontal="center"/>
      <protection locked="0"/>
    </xf>
    <xf numFmtId="0" fontId="8" fillId="10" borderId="35" xfId="0" applyFont="1" applyFill="1" applyBorder="1" applyAlignment="1" applyProtection="1">
      <alignment horizontal="center"/>
      <protection locked="0"/>
    </xf>
    <xf numFmtId="17" fontId="8" fillId="10" borderId="38" xfId="0" applyNumberFormat="1" applyFont="1" applyFill="1" applyBorder="1" applyAlignment="1" applyProtection="1">
      <alignment horizontal="center"/>
      <protection locked="0"/>
    </xf>
    <xf numFmtId="0" fontId="8" fillId="10" borderId="38" xfId="0" applyFont="1" applyFill="1" applyBorder="1" applyAlignment="1" applyProtection="1">
      <alignment horizontal="center"/>
      <protection locked="0"/>
    </xf>
    <xf numFmtId="0" fontId="17" fillId="11" borderId="92" xfId="0" applyFont="1" applyFill="1" applyBorder="1" applyAlignment="1" applyProtection="1">
      <alignment horizontal="left" vertical="center"/>
      <protection locked="0"/>
    </xf>
    <xf numFmtId="0" fontId="17" fillId="11" borderId="15" xfId="0" applyFont="1" applyFill="1" applyBorder="1" applyAlignment="1" applyProtection="1">
      <alignment horizontal="left" vertical="center"/>
      <protection locked="0"/>
    </xf>
    <xf numFmtId="0" fontId="17" fillId="11" borderId="14" xfId="0" applyFont="1" applyFill="1" applyBorder="1" applyAlignment="1" applyProtection="1">
      <alignment horizontal="left" vertical="center"/>
      <protection locked="0"/>
    </xf>
    <xf numFmtId="0" fontId="17" fillId="11" borderId="7" xfId="0" applyFont="1" applyFill="1" applyBorder="1" applyAlignment="1" applyProtection="1">
      <alignment horizontal="left" wrapText="1"/>
      <protection locked="0"/>
    </xf>
    <xf numFmtId="0" fontId="4" fillId="12" borderId="57" xfId="0" applyFont="1" applyFill="1" applyBorder="1" applyAlignment="1">
      <alignment horizontal="center" vertical="center" wrapText="1"/>
    </xf>
    <xf numFmtId="0" fontId="4" fillId="12" borderId="57" xfId="0" applyFont="1" applyFill="1" applyBorder="1" applyAlignment="1">
      <alignment horizontal="center" vertical="center"/>
    </xf>
    <xf numFmtId="0" fontId="11" fillId="12" borderId="33" xfId="0" applyFont="1" applyFill="1" applyBorder="1" applyAlignment="1">
      <alignment horizontal="left" vertical="center" wrapText="1"/>
    </xf>
    <xf numFmtId="0" fontId="11" fillId="12" borderId="34" xfId="0" applyFont="1" applyFill="1" applyBorder="1" applyAlignment="1">
      <alignment horizontal="left" vertical="center" wrapText="1"/>
    </xf>
    <xf numFmtId="0" fontId="11" fillId="12" borderId="35" xfId="0" applyFont="1" applyFill="1" applyBorder="1" applyAlignment="1">
      <alignment horizontal="left" vertical="center" wrapText="1"/>
    </xf>
    <xf numFmtId="0" fontId="34" fillId="22" borderId="34" xfId="0" applyFont="1" applyFill="1" applyBorder="1" applyAlignment="1">
      <alignment horizontal="center" vertical="center" wrapText="1"/>
    </xf>
    <xf numFmtId="0" fontId="34" fillId="22" borderId="35" xfId="0" applyFont="1" applyFill="1" applyBorder="1" applyAlignment="1">
      <alignment horizontal="center" vertical="center" wrapText="1"/>
    </xf>
    <xf numFmtId="0" fontId="19" fillId="12" borderId="42" xfId="0" applyFont="1" applyFill="1" applyBorder="1" applyAlignment="1">
      <alignment horizontal="left" vertical="center" wrapText="1"/>
    </xf>
    <xf numFmtId="0" fontId="19" fillId="12" borderId="43" xfId="0" applyFont="1" applyFill="1" applyBorder="1" applyAlignment="1">
      <alignment horizontal="left" vertical="center" wrapText="1"/>
    </xf>
    <xf numFmtId="0" fontId="19" fillId="12" borderId="44" xfId="0" applyFont="1" applyFill="1" applyBorder="1" applyAlignment="1">
      <alignment horizontal="left" vertical="center" wrapText="1"/>
    </xf>
    <xf numFmtId="0" fontId="10" fillId="21" borderId="16" xfId="0" applyFont="1" applyFill="1" applyBorder="1" applyAlignment="1">
      <alignment horizontal="left" vertical="center"/>
    </xf>
    <xf numFmtId="0" fontId="10" fillId="21" borderId="17" xfId="0" applyFont="1" applyFill="1" applyBorder="1" applyAlignment="1">
      <alignment horizontal="left" vertical="center"/>
    </xf>
    <xf numFmtId="0" fontId="10" fillId="21" borderId="61" xfId="0" applyFont="1" applyFill="1" applyBorder="1" applyAlignment="1">
      <alignment horizontal="left" vertical="center"/>
    </xf>
    <xf numFmtId="0" fontId="19" fillId="12" borderId="24" xfId="0" applyFont="1" applyFill="1" applyBorder="1" applyAlignment="1">
      <alignment horizontal="center" vertical="center"/>
    </xf>
    <xf numFmtId="0" fontId="19" fillId="12" borderId="25" xfId="0" applyFont="1" applyFill="1" applyBorder="1" applyAlignment="1">
      <alignment horizontal="center" vertical="center"/>
    </xf>
    <xf numFmtId="0" fontId="19" fillId="12" borderId="80" xfId="0" applyFont="1" applyFill="1" applyBorder="1" applyAlignment="1">
      <alignment horizontal="center" vertical="center"/>
    </xf>
    <xf numFmtId="0" fontId="19" fillId="12" borderId="53" xfId="0" applyFont="1" applyFill="1" applyBorder="1" applyAlignment="1">
      <alignment horizontal="center" vertical="center"/>
    </xf>
    <xf numFmtId="0" fontId="19" fillId="12" borderId="54" xfId="0" applyFont="1" applyFill="1" applyBorder="1" applyAlignment="1">
      <alignment horizontal="center" vertical="center"/>
    </xf>
    <xf numFmtId="0" fontId="19" fillId="12" borderId="81" xfId="0" applyFont="1" applyFill="1" applyBorder="1" applyAlignment="1">
      <alignment horizontal="center" vertical="center"/>
    </xf>
    <xf numFmtId="0" fontId="10" fillId="22" borderId="45" xfId="0" applyFont="1" applyFill="1" applyBorder="1" applyAlignment="1">
      <alignment horizontal="center" vertical="center"/>
    </xf>
    <xf numFmtId="0" fontId="10" fillId="22" borderId="86" xfId="0" applyFont="1" applyFill="1" applyBorder="1" applyAlignment="1">
      <alignment horizontal="center" vertical="center"/>
    </xf>
    <xf numFmtId="0" fontId="13" fillId="10" borderId="22" xfId="0" applyFont="1" applyFill="1" applyBorder="1" applyAlignment="1" applyProtection="1">
      <alignment horizontal="center" vertical="top" wrapText="1"/>
      <protection locked="0"/>
    </xf>
    <xf numFmtId="0" fontId="13" fillId="10" borderId="55" xfId="0" applyFont="1" applyFill="1" applyBorder="1" applyAlignment="1" applyProtection="1">
      <alignment horizontal="center" vertical="top" wrapText="1"/>
      <protection locked="0"/>
    </xf>
    <xf numFmtId="0" fontId="13" fillId="10" borderId="0" xfId="0" applyFont="1" applyFill="1" applyAlignment="1" applyProtection="1">
      <alignment horizontal="center" vertical="top" wrapText="1"/>
      <protection locked="0"/>
    </xf>
    <xf numFmtId="0" fontId="13" fillId="10" borderId="87" xfId="0" applyFont="1" applyFill="1" applyBorder="1" applyAlignment="1" applyProtection="1">
      <alignment horizontal="center" vertical="top" wrapText="1"/>
      <protection locked="0"/>
    </xf>
    <xf numFmtId="0" fontId="10" fillId="21" borderId="45" xfId="0" applyFont="1" applyFill="1" applyBorder="1" applyAlignment="1">
      <alignment horizontal="center" vertical="center" wrapText="1"/>
    </xf>
    <xf numFmtId="0" fontId="10" fillId="21" borderId="86" xfId="0" applyFont="1" applyFill="1" applyBorder="1" applyAlignment="1">
      <alignment horizontal="center" vertical="center" wrapText="1"/>
    </xf>
    <xf numFmtId="0" fontId="10" fillId="21" borderId="95" xfId="0" applyFont="1" applyFill="1" applyBorder="1" applyAlignment="1">
      <alignment horizontal="center" vertical="center" wrapText="1"/>
    </xf>
    <xf numFmtId="0" fontId="61" fillId="11" borderId="22" xfId="0" applyFont="1" applyFill="1" applyBorder="1" applyAlignment="1" applyProtection="1">
      <alignment horizontal="center" vertical="top" wrapText="1"/>
      <protection locked="0"/>
    </xf>
    <xf numFmtId="0" fontId="61" fillId="11" borderId="55" xfId="0" applyFont="1" applyFill="1" applyBorder="1" applyAlignment="1" applyProtection="1">
      <alignment horizontal="center" vertical="top" wrapText="1"/>
      <protection locked="0"/>
    </xf>
    <xf numFmtId="0" fontId="61" fillId="11" borderId="0" xfId="0" applyFont="1" applyFill="1" applyAlignment="1" applyProtection="1">
      <alignment horizontal="center" vertical="top" wrapText="1"/>
      <protection locked="0"/>
    </xf>
    <xf numFmtId="0" fontId="61" fillId="11" borderId="87" xfId="0" applyFont="1" applyFill="1" applyBorder="1" applyAlignment="1" applyProtection="1">
      <alignment horizontal="center" vertical="top" wrapText="1"/>
      <protection locked="0"/>
    </xf>
    <xf numFmtId="0" fontId="61" fillId="11" borderId="25" xfId="0" applyFont="1" applyFill="1" applyBorder="1" applyAlignment="1" applyProtection="1">
      <alignment horizontal="center" vertical="top" wrapText="1"/>
      <protection locked="0"/>
    </xf>
    <xf numFmtId="0" fontId="61" fillId="11" borderId="80" xfId="0" applyFont="1" applyFill="1" applyBorder="1" applyAlignment="1" applyProtection="1">
      <alignment horizontal="center" vertical="top" wrapText="1"/>
      <protection locked="0"/>
    </xf>
    <xf numFmtId="3" fontId="7" fillId="10" borderId="22" xfId="0" applyNumberFormat="1" applyFont="1" applyFill="1" applyBorder="1" applyAlignment="1" applyProtection="1">
      <alignment horizontal="center" vertical="top" wrapText="1"/>
      <protection locked="0"/>
    </xf>
    <xf numFmtId="3" fontId="7" fillId="10" borderId="55" xfId="0" applyNumberFormat="1" applyFont="1" applyFill="1" applyBorder="1" applyAlignment="1" applyProtection="1">
      <alignment horizontal="center" vertical="top" wrapText="1"/>
      <protection locked="0"/>
    </xf>
    <xf numFmtId="3" fontId="7" fillId="10" borderId="0" xfId="0" applyNumberFormat="1" applyFont="1" applyFill="1" applyAlignment="1" applyProtection="1">
      <alignment horizontal="center" vertical="top" wrapText="1"/>
      <protection locked="0"/>
    </xf>
    <xf numFmtId="3" fontId="7" fillId="10" borderId="87" xfId="0" applyNumberFormat="1" applyFont="1" applyFill="1" applyBorder="1" applyAlignment="1" applyProtection="1">
      <alignment horizontal="center" vertical="top" wrapText="1"/>
      <protection locked="0"/>
    </xf>
    <xf numFmtId="3" fontId="7" fillId="10" borderId="43" xfId="0" applyNumberFormat="1" applyFont="1" applyFill="1" applyBorder="1" applyAlignment="1" applyProtection="1">
      <alignment horizontal="center" vertical="top" wrapText="1"/>
      <protection locked="0"/>
    </xf>
    <xf numFmtId="3" fontId="7" fillId="10" borderId="44" xfId="0" applyNumberFormat="1" applyFont="1" applyFill="1" applyBorder="1" applyAlignment="1" applyProtection="1">
      <alignment horizontal="center" vertical="top" wrapText="1"/>
      <protection locked="0"/>
    </xf>
    <xf numFmtId="0" fontId="10" fillId="21" borderId="45" xfId="0" applyFont="1" applyFill="1" applyBorder="1" applyAlignment="1">
      <alignment horizontal="center" vertical="center"/>
    </xf>
    <xf numFmtId="0" fontId="10" fillId="21" borderId="86" xfId="0" applyFont="1" applyFill="1" applyBorder="1" applyAlignment="1">
      <alignment horizontal="center" vertical="center"/>
    </xf>
    <xf numFmtId="0" fontId="10" fillId="21" borderId="95" xfId="0" applyFont="1" applyFill="1" applyBorder="1" applyAlignment="1">
      <alignment horizontal="center" vertical="center"/>
    </xf>
    <xf numFmtId="0" fontId="10" fillId="22" borderId="45" xfId="0" applyFont="1" applyFill="1" applyBorder="1" applyAlignment="1">
      <alignment horizontal="center" vertical="center" wrapText="1"/>
    </xf>
    <xf numFmtId="0" fontId="10" fillId="22" borderId="86" xfId="0" applyFont="1" applyFill="1" applyBorder="1" applyAlignment="1">
      <alignment horizontal="center" vertical="center" wrapText="1"/>
    </xf>
    <xf numFmtId="0" fontId="10" fillId="22" borderId="95" xfId="0" applyFont="1" applyFill="1" applyBorder="1" applyAlignment="1">
      <alignment horizontal="center" vertical="center" wrapText="1"/>
    </xf>
    <xf numFmtId="0" fontId="7" fillId="11" borderId="89" xfId="0" applyFont="1" applyFill="1" applyBorder="1" applyAlignment="1" applyProtection="1">
      <alignment horizontal="left" vertical="top" wrapText="1"/>
      <protection locked="0"/>
    </xf>
    <xf numFmtId="0" fontId="7" fillId="11" borderId="90" xfId="0" applyFont="1" applyFill="1" applyBorder="1" applyAlignment="1" applyProtection="1">
      <alignment horizontal="left" vertical="top" wrapText="1"/>
      <protection locked="0"/>
    </xf>
    <xf numFmtId="0" fontId="7" fillId="11" borderId="0" xfId="0" applyFont="1" applyFill="1" applyAlignment="1" applyProtection="1">
      <alignment horizontal="left" vertical="top" wrapText="1"/>
      <protection locked="0"/>
    </xf>
    <xf numFmtId="0" fontId="7" fillId="11" borderId="87" xfId="0" applyFont="1" applyFill="1" applyBorder="1" applyAlignment="1" applyProtection="1">
      <alignment horizontal="left" vertical="top" wrapText="1"/>
      <protection locked="0"/>
    </xf>
    <xf numFmtId="0" fontId="7" fillId="11" borderId="43" xfId="0" applyFont="1" applyFill="1" applyBorder="1" applyAlignment="1" applyProtection="1">
      <alignment horizontal="left" vertical="top" wrapText="1"/>
      <protection locked="0"/>
    </xf>
    <xf numFmtId="0" fontId="7" fillId="11" borderId="44" xfId="0" applyFont="1" applyFill="1" applyBorder="1" applyAlignment="1" applyProtection="1">
      <alignment horizontal="left" vertical="top" wrapText="1"/>
      <protection locked="0"/>
    </xf>
    <xf numFmtId="3" fontId="7" fillId="10" borderId="22" xfId="0" applyNumberFormat="1" applyFont="1" applyFill="1" applyBorder="1" applyAlignment="1" applyProtection="1">
      <alignment horizontal="left" vertical="top" wrapText="1"/>
      <protection locked="0"/>
    </xf>
    <xf numFmtId="3" fontId="7" fillId="10" borderId="55" xfId="0" applyNumberFormat="1" applyFont="1" applyFill="1" applyBorder="1" applyAlignment="1" applyProtection="1">
      <alignment horizontal="left" vertical="top" wrapText="1"/>
      <protection locked="0"/>
    </xf>
    <xf numFmtId="3" fontId="7" fillId="10" borderId="0" xfId="0" applyNumberFormat="1" applyFont="1" applyFill="1" applyAlignment="1" applyProtection="1">
      <alignment horizontal="left" vertical="top" wrapText="1"/>
      <protection locked="0"/>
    </xf>
    <xf numFmtId="3" fontId="7" fillId="10" borderId="87" xfId="0" applyNumberFormat="1" applyFont="1" applyFill="1" applyBorder="1" applyAlignment="1" applyProtection="1">
      <alignment horizontal="left" vertical="top" wrapText="1"/>
      <protection locked="0"/>
    </xf>
    <xf numFmtId="3" fontId="7" fillId="10" borderId="88" xfId="0" applyNumberFormat="1" applyFont="1" applyFill="1" applyBorder="1" applyAlignment="1" applyProtection="1">
      <alignment horizontal="left" vertical="top" wrapText="1"/>
      <protection locked="0"/>
    </xf>
    <xf numFmtId="3" fontId="7" fillId="10" borderId="60" xfId="0" applyNumberFormat="1" applyFont="1" applyFill="1" applyBorder="1" applyAlignment="1" applyProtection="1">
      <alignment horizontal="left" vertical="top" wrapText="1"/>
      <protection locked="0"/>
    </xf>
    <xf numFmtId="0" fontId="61" fillId="11" borderId="22" xfId="0" applyFont="1" applyFill="1" applyBorder="1" applyAlignment="1" applyProtection="1">
      <alignment horizontal="left" vertical="top" wrapText="1"/>
      <protection locked="0"/>
    </xf>
    <xf numFmtId="0" fontId="61" fillId="11" borderId="55" xfId="0" applyFont="1" applyFill="1" applyBorder="1" applyAlignment="1" applyProtection="1">
      <alignment horizontal="left" vertical="top" wrapText="1"/>
      <protection locked="0"/>
    </xf>
    <xf numFmtId="0" fontId="61" fillId="11" borderId="0" xfId="0" applyFont="1" applyFill="1" applyAlignment="1" applyProtection="1">
      <alignment horizontal="left" vertical="top" wrapText="1"/>
      <protection locked="0"/>
    </xf>
    <xf numFmtId="0" fontId="61" fillId="11" borderId="87" xfId="0" applyFont="1" applyFill="1" applyBorder="1" applyAlignment="1" applyProtection="1">
      <alignment horizontal="left" vertical="top" wrapText="1"/>
      <protection locked="0"/>
    </xf>
    <xf numFmtId="0" fontId="61" fillId="11" borderId="25" xfId="0" applyFont="1" applyFill="1" applyBorder="1" applyAlignment="1" applyProtection="1">
      <alignment horizontal="left" vertical="top" wrapText="1"/>
      <protection locked="0"/>
    </xf>
    <xf numFmtId="0" fontId="61" fillId="11" borderId="80" xfId="0" applyFont="1" applyFill="1" applyBorder="1" applyAlignment="1" applyProtection="1">
      <alignment horizontal="left" vertical="top" wrapText="1"/>
      <protection locked="0"/>
    </xf>
    <xf numFmtId="0" fontId="13" fillId="10" borderId="22" xfId="0" applyFont="1" applyFill="1" applyBorder="1" applyAlignment="1" applyProtection="1">
      <alignment horizontal="left" vertical="top" wrapText="1"/>
      <protection locked="0"/>
    </xf>
    <xf numFmtId="0" fontId="13" fillId="10" borderId="55" xfId="0" applyFont="1" applyFill="1" applyBorder="1" applyAlignment="1" applyProtection="1">
      <alignment horizontal="left" vertical="top" wrapText="1"/>
      <protection locked="0"/>
    </xf>
    <xf numFmtId="0" fontId="13" fillId="10" borderId="0" xfId="0" applyFont="1" applyFill="1" applyAlignment="1" applyProtection="1">
      <alignment horizontal="left" vertical="top" wrapText="1"/>
      <protection locked="0"/>
    </xf>
    <xf numFmtId="0" fontId="13" fillId="10" borderId="87" xfId="0" applyFont="1" applyFill="1" applyBorder="1" applyAlignment="1" applyProtection="1">
      <alignment horizontal="left" vertical="top" wrapText="1"/>
      <protection locked="0"/>
    </xf>
    <xf numFmtId="0" fontId="13" fillId="10" borderId="25" xfId="0" applyFont="1" applyFill="1" applyBorder="1" applyAlignment="1" applyProtection="1">
      <alignment horizontal="left" vertical="top" wrapText="1"/>
      <protection locked="0"/>
    </xf>
    <xf numFmtId="0" fontId="13" fillId="10" borderId="80" xfId="0" applyFont="1" applyFill="1" applyBorder="1" applyAlignment="1" applyProtection="1">
      <alignment horizontal="left" vertical="top" wrapText="1"/>
      <protection locked="0"/>
    </xf>
    <xf numFmtId="0" fontId="10" fillId="21" borderId="42" xfId="0" applyFont="1" applyFill="1" applyBorder="1" applyAlignment="1">
      <alignment horizontal="center" vertical="center" wrapText="1"/>
    </xf>
    <xf numFmtId="0" fontId="10" fillId="8" borderId="0" xfId="0" applyFont="1" applyFill="1" applyAlignment="1">
      <alignment horizontal="center" vertical="center"/>
    </xf>
    <xf numFmtId="0" fontId="11" fillId="8" borderId="0" xfId="0" applyFont="1" applyFill="1" applyAlignment="1">
      <alignment horizontal="center" vertical="center"/>
    </xf>
    <xf numFmtId="0" fontId="10" fillId="22" borderId="95" xfId="0" applyFont="1" applyFill="1" applyBorder="1" applyAlignment="1">
      <alignment horizontal="center" vertical="center"/>
    </xf>
    <xf numFmtId="0" fontId="61" fillId="11" borderId="43" xfId="0" applyFont="1" applyFill="1" applyBorder="1" applyAlignment="1" applyProtection="1">
      <alignment horizontal="center" vertical="top" wrapText="1"/>
      <protection locked="0"/>
    </xf>
    <xf numFmtId="0" fontId="61" fillId="11" borderId="44" xfId="0" applyFont="1" applyFill="1" applyBorder="1" applyAlignment="1" applyProtection="1">
      <alignment horizontal="center" vertical="top" wrapText="1"/>
      <protection locked="0"/>
    </xf>
    <xf numFmtId="0" fontId="11" fillId="12" borderId="5" xfId="0" applyFont="1" applyFill="1" applyBorder="1" applyAlignment="1" applyProtection="1">
      <alignment horizontal="left" vertical="center" wrapText="1"/>
      <protection locked="0"/>
    </xf>
    <xf numFmtId="0" fontId="11" fillId="12" borderId="4" xfId="0" applyFont="1" applyFill="1" applyBorder="1" applyAlignment="1" applyProtection="1">
      <alignment horizontal="left" vertical="center" wrapText="1"/>
      <protection locked="0"/>
    </xf>
    <xf numFmtId="0" fontId="10" fillId="12" borderId="5" xfId="0" applyFont="1" applyFill="1" applyBorder="1" applyAlignment="1" applyProtection="1">
      <alignment horizontal="center" vertical="center"/>
      <protection locked="0"/>
    </xf>
    <xf numFmtId="0" fontId="10" fillId="12" borderId="4" xfId="0" applyFont="1" applyFill="1" applyBorder="1" applyAlignment="1" applyProtection="1">
      <alignment horizontal="center" vertical="center"/>
      <protection locked="0"/>
    </xf>
    <xf numFmtId="0" fontId="8" fillId="10" borderId="5" xfId="0" applyFont="1" applyFill="1" applyBorder="1" applyAlignment="1" applyProtection="1">
      <alignment horizontal="center" wrapText="1"/>
      <protection locked="0"/>
    </xf>
    <xf numFmtId="0" fontId="8" fillId="10" borderId="6" xfId="0" applyFont="1" applyFill="1" applyBorder="1" applyAlignment="1" applyProtection="1">
      <alignment horizontal="center" wrapText="1"/>
      <protection locked="0"/>
    </xf>
    <xf numFmtId="0" fontId="8" fillId="10" borderId="4" xfId="0" applyFont="1" applyFill="1" applyBorder="1" applyAlignment="1" applyProtection="1">
      <alignment horizontal="center" wrapText="1"/>
      <protection locked="0"/>
    </xf>
    <xf numFmtId="0" fontId="8" fillId="11" borderId="5" xfId="0" applyFont="1" applyFill="1" applyBorder="1" applyAlignment="1" applyProtection="1">
      <alignment horizontal="center" wrapText="1"/>
      <protection locked="0"/>
    </xf>
    <xf numFmtId="0" fontId="8" fillId="11" borderId="6" xfId="0" applyFont="1" applyFill="1" applyBorder="1" applyAlignment="1" applyProtection="1">
      <alignment horizontal="center" wrapText="1"/>
      <protection locked="0"/>
    </xf>
    <xf numFmtId="0" fontId="8" fillId="11" borderId="4" xfId="0" applyFont="1" applyFill="1" applyBorder="1" applyAlignment="1" applyProtection="1">
      <alignment horizontal="center" wrapText="1"/>
      <protection locked="0"/>
    </xf>
    <xf numFmtId="0" fontId="19" fillId="12" borderId="0" xfId="0" applyFont="1" applyFill="1" applyAlignment="1">
      <alignment horizontal="left" vertical="top" wrapText="1"/>
    </xf>
    <xf numFmtId="0" fontId="10" fillId="22" borderId="5" xfId="0" applyFont="1" applyFill="1" applyBorder="1" applyAlignment="1" applyProtection="1">
      <alignment horizontal="center" vertical="center" wrapText="1"/>
      <protection locked="0"/>
    </xf>
    <xf numFmtId="0" fontId="10" fillId="22" borderId="6" xfId="0" applyFont="1" applyFill="1" applyBorder="1" applyAlignment="1" applyProtection="1">
      <alignment horizontal="center" vertical="center"/>
      <protection locked="0"/>
    </xf>
    <xf numFmtId="0" fontId="10" fillId="22" borderId="4" xfId="0" applyFont="1" applyFill="1" applyBorder="1" applyAlignment="1" applyProtection="1">
      <alignment horizontal="center" vertical="center"/>
      <protection locked="0"/>
    </xf>
    <xf numFmtId="0" fontId="11" fillId="12" borderId="8" xfId="0" applyFont="1" applyFill="1" applyBorder="1" applyAlignment="1" applyProtection="1">
      <alignment horizontal="left" vertical="center" wrapText="1"/>
      <protection locked="0"/>
    </xf>
    <xf numFmtId="0" fontId="11" fillId="12" borderId="2" xfId="0" applyFont="1" applyFill="1" applyBorder="1" applyAlignment="1" applyProtection="1">
      <alignment horizontal="left" vertical="center" wrapText="1"/>
      <protection locked="0"/>
    </xf>
    <xf numFmtId="0" fontId="11" fillId="12" borderId="8" xfId="0" applyFont="1" applyFill="1" applyBorder="1" applyAlignment="1" applyProtection="1">
      <alignment horizontal="left" vertical="center"/>
      <protection locked="0"/>
    </xf>
    <xf numFmtId="0" fontId="11" fillId="12" borderId="2" xfId="0" applyFont="1" applyFill="1" applyBorder="1" applyAlignment="1" applyProtection="1">
      <alignment horizontal="left" vertical="center"/>
      <protection locked="0"/>
    </xf>
    <xf numFmtId="0" fontId="8" fillId="12" borderId="0" xfId="0" applyFont="1" applyFill="1" applyAlignment="1">
      <alignment horizontal="center"/>
    </xf>
    <xf numFmtId="0" fontId="10" fillId="12" borderId="5" xfId="0" applyFont="1" applyFill="1" applyBorder="1" applyAlignment="1" applyProtection="1">
      <alignment horizontal="center" vertical="center" wrapText="1"/>
      <protection locked="0"/>
    </xf>
    <xf numFmtId="0" fontId="10" fillId="12" borderId="6" xfId="0" applyFont="1" applyFill="1" applyBorder="1" applyAlignment="1" applyProtection="1">
      <alignment horizontal="center" vertical="center"/>
      <protection locked="0"/>
    </xf>
    <xf numFmtId="0" fontId="8" fillId="10" borderId="5" xfId="0" applyFont="1" applyFill="1" applyBorder="1" applyAlignment="1" applyProtection="1">
      <alignment horizontal="center"/>
      <protection locked="0"/>
    </xf>
    <xf numFmtId="0" fontId="8" fillId="10" borderId="6" xfId="0" applyFont="1" applyFill="1" applyBorder="1" applyAlignment="1" applyProtection="1">
      <alignment horizontal="center"/>
      <protection locked="0"/>
    </xf>
    <xf numFmtId="0" fontId="8" fillId="10" borderId="4" xfId="0" applyFont="1" applyFill="1" applyBorder="1" applyAlignment="1" applyProtection="1">
      <alignment horizontal="center"/>
      <protection locked="0"/>
    </xf>
    <xf numFmtId="0" fontId="8" fillId="11" borderId="5" xfId="0" applyFont="1" applyFill="1" applyBorder="1" applyAlignment="1" applyProtection="1">
      <alignment horizontal="center"/>
      <protection locked="0"/>
    </xf>
    <xf numFmtId="0" fontId="8" fillId="11" borderId="6" xfId="0" applyFont="1" applyFill="1" applyBorder="1" applyAlignment="1" applyProtection="1">
      <alignment horizontal="center"/>
      <protection locked="0"/>
    </xf>
    <xf numFmtId="0" fontId="8" fillId="11" borderId="4" xfId="0" applyFont="1" applyFill="1" applyBorder="1" applyAlignment="1" applyProtection="1">
      <alignment horizontal="center"/>
      <protection locked="0"/>
    </xf>
    <xf numFmtId="0" fontId="29" fillId="0" borderId="13" xfId="0" applyFont="1" applyBorder="1" applyAlignment="1">
      <alignment vertical="top" wrapText="1"/>
    </xf>
    <xf numFmtId="0" fontId="15" fillId="0" borderId="0" xfId="0" applyFont="1" applyAlignment="1">
      <alignment wrapText="1"/>
    </xf>
    <xf numFmtId="0" fontId="15" fillId="0" borderId="13" xfId="0" applyFont="1" applyBorder="1" applyAlignment="1">
      <alignment horizontal="left" vertical="top" wrapText="1"/>
    </xf>
  </cellXfs>
  <cellStyles count="17">
    <cellStyle name="Comma" xfId="1" builtinId="3"/>
    <cellStyle name="Comma 2" xfId="8" xr:uid="{7F473D5A-F8A3-4A3D-BD06-194BCDFC29F5}"/>
    <cellStyle name="Comma 3" xfId="3" xr:uid="{EE6B42B8-99F8-40FA-AA62-9107D8519B74}"/>
    <cellStyle name="Normal" xfId="0" builtinId="0"/>
    <cellStyle name="Normal 2" xfId="5" xr:uid="{7F2F9E72-46B5-4CB8-AFC6-03DD69C53B50}"/>
    <cellStyle name="Normal 3" xfId="7" xr:uid="{8B290395-DF58-4211-8DF1-35A44E0872D3}"/>
    <cellStyle name="Normal 3 2" xfId="10" xr:uid="{F9D8C79D-4BBF-48A6-A02E-DBB648105699}"/>
    <cellStyle name="Normal 4" xfId="6" xr:uid="{FA5D82A5-042D-4144-99BF-7EFAD84DFFB4}"/>
    <cellStyle name="Normal 4 2" xfId="15" xr:uid="{56F55EBA-31FD-4108-B7F7-8EF54F67D238}"/>
    <cellStyle name="Normal 5" xfId="2" xr:uid="{E9AC24E5-CBD7-46A2-A0B3-9D9ACB19EAEF}"/>
    <cellStyle name="Percent" xfId="16" builtinId="5"/>
    <cellStyle name="Percent 2" xfId="9" xr:uid="{1A467D8F-A4FA-4CC1-A4EA-3809F58E0FB5}"/>
    <cellStyle name="Percent 2 2" xfId="11" xr:uid="{E535116B-0A02-4EF8-8FD5-EBB39A86FFF7}"/>
    <cellStyle name="Percent 2 3" xfId="12" xr:uid="{574F65D1-BE4D-487E-B06E-CD0725A352E9}"/>
    <cellStyle name="Percent 2 4" xfId="13" xr:uid="{EBF87653-ACFB-49A2-B08A-AF4720EDE6D6}"/>
    <cellStyle name="Percent 2 5" xfId="14" xr:uid="{540AECA0-A6FD-4CC9-A5E5-82AABB89DE90}"/>
    <cellStyle name="Percent 3" xfId="4" xr:uid="{E71BBCA4-01F2-4785-B0AC-B2A5DF5BF748}"/>
  </cellStyles>
  <dxfs count="91">
    <dxf>
      <font>
        <b/>
        <i val="0"/>
        <color theme="0"/>
      </font>
      <fill>
        <patternFill>
          <bgColor theme="9"/>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theme="9" tint="-0.24994659260841701"/>
        </patternFill>
      </fill>
    </dxf>
    <dxf>
      <font>
        <b/>
        <i val="0"/>
        <color theme="0"/>
      </font>
      <fill>
        <patternFill>
          <bgColor theme="9"/>
        </patternFill>
      </fill>
    </dxf>
    <dxf>
      <font>
        <b/>
        <i val="0"/>
        <color theme="0"/>
      </font>
      <fill>
        <patternFill>
          <bgColor rgb="FF94BB05"/>
        </patternFill>
      </fill>
    </dxf>
    <dxf>
      <font>
        <b/>
        <i val="0"/>
        <color theme="0"/>
      </font>
      <fill>
        <patternFill>
          <bgColor rgb="FFF4EE00"/>
        </patternFill>
      </fill>
    </dxf>
    <dxf>
      <font>
        <b/>
        <i val="0"/>
        <color theme="0"/>
      </font>
      <fill>
        <patternFill>
          <bgColor rgb="FFFFC715"/>
        </patternFill>
      </fill>
    </dxf>
    <dxf>
      <font>
        <b/>
        <i val="0"/>
        <color theme="0"/>
      </font>
      <fill>
        <patternFill>
          <bgColor rgb="FFFF9933"/>
        </patternFill>
      </fill>
    </dxf>
    <dxf>
      <font>
        <b/>
        <i val="0"/>
        <color theme="0"/>
      </font>
      <fill>
        <patternFill>
          <bgColor rgb="FFFF0000"/>
        </patternFill>
      </fill>
    </dxf>
    <dxf>
      <font>
        <b/>
        <i val="0"/>
        <color theme="0"/>
      </font>
      <fill>
        <patternFill>
          <bgColor rgb="FFE60000"/>
        </patternFill>
      </fill>
    </dxf>
    <dxf>
      <font>
        <b/>
        <i val="0"/>
        <color theme="0"/>
      </font>
      <fill>
        <patternFill>
          <bgColor rgb="FFC00000"/>
        </patternFill>
      </fill>
    </dxf>
    <dxf>
      <font>
        <b/>
        <i val="0"/>
        <color theme="0"/>
      </font>
      <fill>
        <patternFill>
          <bgColor theme="9" tint="-0.24994659260841701"/>
        </patternFill>
      </fill>
    </dxf>
    <dxf>
      <font>
        <b/>
        <i val="0"/>
        <color theme="0"/>
      </font>
      <fill>
        <patternFill>
          <bgColor theme="9"/>
        </patternFill>
      </fill>
    </dxf>
    <dxf>
      <font>
        <b/>
        <i val="0"/>
        <color theme="0"/>
      </font>
      <fill>
        <patternFill>
          <bgColor rgb="FF94BB05"/>
        </patternFill>
      </fill>
    </dxf>
    <dxf>
      <font>
        <b/>
        <i val="0"/>
        <color theme="0"/>
      </font>
      <fill>
        <patternFill>
          <bgColor rgb="FFF4EE00"/>
        </patternFill>
      </fill>
    </dxf>
    <dxf>
      <font>
        <b/>
        <i val="0"/>
        <color theme="0"/>
      </font>
      <fill>
        <patternFill>
          <bgColor rgb="FFFFC715"/>
        </patternFill>
      </fill>
    </dxf>
    <dxf>
      <font>
        <b/>
        <i val="0"/>
        <color theme="0"/>
      </font>
      <fill>
        <patternFill>
          <bgColor rgb="FFFF9933"/>
        </patternFill>
      </fill>
    </dxf>
    <dxf>
      <font>
        <b/>
        <i val="0"/>
        <color theme="0"/>
      </font>
      <fill>
        <patternFill>
          <bgColor rgb="FFFF0000"/>
        </patternFill>
      </fill>
    </dxf>
    <dxf>
      <font>
        <b/>
        <i val="0"/>
        <color theme="0"/>
      </font>
      <fill>
        <patternFill>
          <bgColor rgb="FFE60000"/>
        </patternFill>
      </fill>
    </dxf>
    <dxf>
      <font>
        <b/>
        <i val="0"/>
        <color theme="0"/>
      </font>
      <fill>
        <patternFill>
          <bgColor rgb="FFC00000"/>
        </patternFill>
      </fill>
    </dxf>
    <dxf>
      <font>
        <b/>
        <i val="0"/>
        <color theme="0"/>
      </font>
      <fill>
        <patternFill>
          <bgColor theme="9" tint="-0.24994659260841701"/>
        </patternFill>
      </fill>
    </dxf>
    <dxf>
      <font>
        <b/>
        <i val="0"/>
        <color theme="0"/>
      </font>
      <fill>
        <patternFill>
          <bgColor theme="9"/>
        </patternFill>
      </fill>
    </dxf>
    <dxf>
      <font>
        <b/>
        <i val="0"/>
        <color theme="0"/>
      </font>
      <fill>
        <patternFill>
          <bgColor rgb="FF94BB05"/>
        </patternFill>
      </fill>
    </dxf>
    <dxf>
      <font>
        <b/>
        <i val="0"/>
        <color theme="0"/>
      </font>
      <fill>
        <patternFill>
          <bgColor rgb="FFF4EE00"/>
        </patternFill>
      </fill>
    </dxf>
    <dxf>
      <font>
        <b/>
        <i val="0"/>
        <color theme="0"/>
      </font>
      <fill>
        <patternFill>
          <bgColor rgb="FFFFC715"/>
        </patternFill>
      </fill>
    </dxf>
    <dxf>
      <font>
        <b/>
        <i val="0"/>
        <color theme="0"/>
      </font>
      <fill>
        <patternFill>
          <bgColor rgb="FFFF9933"/>
        </patternFill>
      </fill>
    </dxf>
    <dxf>
      <font>
        <b/>
        <i val="0"/>
        <color theme="0"/>
      </font>
      <fill>
        <patternFill>
          <bgColor rgb="FFFF0000"/>
        </patternFill>
      </fill>
    </dxf>
    <dxf>
      <font>
        <b/>
        <i val="0"/>
        <color theme="0"/>
      </font>
      <fill>
        <patternFill>
          <bgColor rgb="FFE60000"/>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color theme="0"/>
      </font>
      <fill>
        <patternFill>
          <bgColor theme="9" tint="-0.24994659260841701"/>
        </patternFill>
      </fill>
    </dxf>
    <dxf>
      <font>
        <b/>
        <i/>
        <color theme="0"/>
      </font>
      <fill>
        <patternFill>
          <bgColor rgb="FFC00000"/>
        </patternFill>
      </fill>
    </dxf>
    <dxf>
      <font>
        <b/>
        <i/>
        <color theme="0"/>
      </font>
      <fill>
        <patternFill>
          <bgColor theme="9" tint="-0.24994659260841701"/>
        </patternFill>
      </fill>
    </dxf>
    <dxf>
      <font>
        <b/>
        <i/>
        <color theme="0"/>
      </font>
      <fill>
        <patternFill>
          <bgColor rgb="FFC00000"/>
        </patternFill>
      </fill>
    </dxf>
    <dxf>
      <font>
        <b/>
        <i/>
        <color theme="0"/>
      </font>
      <fill>
        <patternFill>
          <bgColor theme="9" tint="-0.24994659260841701"/>
        </patternFill>
      </fill>
    </dxf>
    <dxf>
      <font>
        <b/>
        <i/>
        <color theme="0"/>
      </font>
      <fill>
        <patternFill>
          <bgColor rgb="FFC00000"/>
        </patternFill>
      </fill>
    </dxf>
  </dxfs>
  <tableStyles count="0" defaultTableStyle="TableStyleMedium2" defaultPivotStyle="PivotStyleLight16"/>
  <colors>
    <mruColors>
      <color rgb="FF70E0EC"/>
      <color rgb="FF76CFF2"/>
      <color rgb="FF0258A6"/>
      <color rgb="FF56DAE8"/>
      <color rgb="FF800080"/>
      <color rgb="FF9900CC"/>
      <color rgb="FFE60000"/>
      <color rgb="FFFF9933"/>
      <color rgb="FFFFC715"/>
      <color rgb="FFF4EE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tx>
            <c:strRef>
              <c:f>'1.0 Project Information'!$AD$52</c:f>
              <c:strCache>
                <c:ptCount val="1"/>
                <c:pt idx="0">
                  <c:v>Floors</c:v>
                </c:pt>
              </c:strCache>
            </c:strRef>
          </c:tx>
          <c:spPr>
            <a:solidFill>
              <a:schemeClr val="accent1">
                <a:lumMod val="75000"/>
              </a:schemeClr>
            </a:solidFill>
            <a:ln>
              <a:noFill/>
            </a:ln>
            <a:effectLst/>
          </c:spPr>
          <c:invertIfNegative val="0"/>
          <c:cat>
            <c:strRef>
              <c:f>'1.0 Project Information'!$AE$51:$AF$51</c:f>
              <c:strCache>
                <c:ptCount val="2"/>
                <c:pt idx="0">
                  <c:v>OBC</c:v>
                </c:pt>
                <c:pt idx="1">
                  <c:v>FBC</c:v>
                </c:pt>
              </c:strCache>
            </c:strRef>
          </c:cat>
          <c:val>
            <c:numRef>
              <c:f>'1.0 Project Information'!$AE$52:$AF$52</c:f>
              <c:numCache>
                <c:formatCode>0.00</c:formatCode>
                <c:ptCount val="2"/>
                <c:pt idx="0">
                  <c:v>0</c:v>
                </c:pt>
                <c:pt idx="1">
                  <c:v>0</c:v>
                </c:pt>
              </c:numCache>
            </c:numRef>
          </c:val>
          <c:extLst>
            <c:ext xmlns:c16="http://schemas.microsoft.com/office/drawing/2014/chart" uri="{C3380CC4-5D6E-409C-BE32-E72D297353CC}">
              <c16:uniqueId val="{00000000-2C66-4D57-AA6D-B3C143E0D5C9}"/>
            </c:ext>
          </c:extLst>
        </c:ser>
        <c:ser>
          <c:idx val="1"/>
          <c:order val="1"/>
          <c:tx>
            <c:strRef>
              <c:f>'1.0 Project Information'!$AD$53</c:f>
              <c:strCache>
                <c:ptCount val="1"/>
                <c:pt idx="0">
                  <c:v>Vertical Structure</c:v>
                </c:pt>
              </c:strCache>
            </c:strRef>
          </c:tx>
          <c:spPr>
            <a:solidFill>
              <a:srgbClr val="0258A6"/>
            </a:solidFill>
            <a:ln>
              <a:noFill/>
            </a:ln>
            <a:effectLst/>
          </c:spPr>
          <c:invertIfNegative val="0"/>
          <c:cat>
            <c:strRef>
              <c:f>'1.0 Project Information'!$AE$51:$AF$51</c:f>
              <c:strCache>
                <c:ptCount val="2"/>
                <c:pt idx="0">
                  <c:v>OBC</c:v>
                </c:pt>
                <c:pt idx="1">
                  <c:v>FBC</c:v>
                </c:pt>
              </c:strCache>
            </c:strRef>
          </c:cat>
          <c:val>
            <c:numRef>
              <c:f>'1.0 Project Information'!$AE$53:$AF$53</c:f>
              <c:numCache>
                <c:formatCode>0.00</c:formatCode>
                <c:ptCount val="2"/>
                <c:pt idx="0">
                  <c:v>0</c:v>
                </c:pt>
                <c:pt idx="1">
                  <c:v>0</c:v>
                </c:pt>
              </c:numCache>
            </c:numRef>
          </c:val>
          <c:extLst>
            <c:ext xmlns:c16="http://schemas.microsoft.com/office/drawing/2014/chart" uri="{C3380CC4-5D6E-409C-BE32-E72D297353CC}">
              <c16:uniqueId val="{00000001-2C66-4D57-AA6D-B3C143E0D5C9}"/>
            </c:ext>
          </c:extLst>
        </c:ser>
        <c:ser>
          <c:idx val="2"/>
          <c:order val="2"/>
          <c:tx>
            <c:strRef>
              <c:f>'1.0 Project Information'!$AD$54</c:f>
              <c:strCache>
                <c:ptCount val="1"/>
                <c:pt idx="0">
                  <c:v>Foundations</c:v>
                </c:pt>
              </c:strCache>
            </c:strRef>
          </c:tx>
          <c:spPr>
            <a:solidFill>
              <a:schemeClr val="accent3"/>
            </a:solidFill>
            <a:ln>
              <a:noFill/>
            </a:ln>
            <a:effectLst/>
          </c:spPr>
          <c:invertIfNegative val="0"/>
          <c:cat>
            <c:strRef>
              <c:f>'1.0 Project Information'!$AE$51:$AF$51</c:f>
              <c:strCache>
                <c:ptCount val="2"/>
                <c:pt idx="0">
                  <c:v>OBC</c:v>
                </c:pt>
                <c:pt idx="1">
                  <c:v>FBC</c:v>
                </c:pt>
              </c:strCache>
            </c:strRef>
          </c:cat>
          <c:val>
            <c:numRef>
              <c:f>'1.0 Project Information'!$AE$54:$AF$54</c:f>
              <c:numCache>
                <c:formatCode>0.00</c:formatCode>
                <c:ptCount val="2"/>
                <c:pt idx="0">
                  <c:v>0</c:v>
                </c:pt>
                <c:pt idx="1">
                  <c:v>0</c:v>
                </c:pt>
              </c:numCache>
            </c:numRef>
          </c:val>
          <c:extLst>
            <c:ext xmlns:c16="http://schemas.microsoft.com/office/drawing/2014/chart" uri="{C3380CC4-5D6E-409C-BE32-E72D297353CC}">
              <c16:uniqueId val="{00000002-2C66-4D57-AA6D-B3C143E0D5C9}"/>
            </c:ext>
          </c:extLst>
        </c:ser>
        <c:ser>
          <c:idx val="3"/>
          <c:order val="3"/>
          <c:tx>
            <c:strRef>
              <c:f>'1.0 Project Information'!$AD$55</c:f>
              <c:strCache>
                <c:ptCount val="1"/>
                <c:pt idx="0">
                  <c:v>Basement</c:v>
                </c:pt>
              </c:strCache>
            </c:strRef>
          </c:tx>
          <c:spPr>
            <a:solidFill>
              <a:schemeClr val="accent5"/>
            </a:solidFill>
            <a:ln>
              <a:noFill/>
            </a:ln>
            <a:effectLst/>
          </c:spPr>
          <c:invertIfNegative val="0"/>
          <c:cat>
            <c:strRef>
              <c:f>'1.0 Project Information'!$AE$51:$AF$51</c:f>
              <c:strCache>
                <c:ptCount val="2"/>
                <c:pt idx="0">
                  <c:v>OBC</c:v>
                </c:pt>
                <c:pt idx="1">
                  <c:v>FBC</c:v>
                </c:pt>
              </c:strCache>
            </c:strRef>
          </c:cat>
          <c:val>
            <c:numRef>
              <c:f>'1.0 Project Information'!$AE$55:$AF$55</c:f>
              <c:numCache>
                <c:formatCode>0.00</c:formatCode>
                <c:ptCount val="2"/>
                <c:pt idx="0">
                  <c:v>0</c:v>
                </c:pt>
                <c:pt idx="1">
                  <c:v>0</c:v>
                </c:pt>
              </c:numCache>
            </c:numRef>
          </c:val>
          <c:extLst>
            <c:ext xmlns:c16="http://schemas.microsoft.com/office/drawing/2014/chart" uri="{C3380CC4-5D6E-409C-BE32-E72D297353CC}">
              <c16:uniqueId val="{00000004-2C66-4D57-AA6D-B3C143E0D5C9}"/>
            </c:ext>
          </c:extLst>
        </c:ser>
        <c:ser>
          <c:idx val="4"/>
          <c:order val="4"/>
          <c:tx>
            <c:strRef>
              <c:f>'1.0 Project Information'!$AD$56</c:f>
              <c:strCache>
                <c:ptCount val="1"/>
                <c:pt idx="0">
                  <c:v>Façade</c:v>
                </c:pt>
              </c:strCache>
            </c:strRef>
          </c:tx>
          <c:spPr>
            <a:solidFill>
              <a:srgbClr val="70E0EC"/>
            </a:solidFill>
            <a:ln>
              <a:noFill/>
            </a:ln>
            <a:effectLst/>
          </c:spPr>
          <c:invertIfNegative val="0"/>
          <c:cat>
            <c:strRef>
              <c:f>'1.0 Project Information'!$AE$51:$AF$51</c:f>
              <c:strCache>
                <c:ptCount val="2"/>
                <c:pt idx="0">
                  <c:v>OBC</c:v>
                </c:pt>
                <c:pt idx="1">
                  <c:v>FBC</c:v>
                </c:pt>
              </c:strCache>
            </c:strRef>
          </c:cat>
          <c:val>
            <c:numRef>
              <c:f>'1.0 Project Information'!$AE$56:$AF$56</c:f>
              <c:numCache>
                <c:formatCode>0.00</c:formatCode>
                <c:ptCount val="2"/>
                <c:pt idx="0">
                  <c:v>0</c:v>
                </c:pt>
                <c:pt idx="1">
                  <c:v>0</c:v>
                </c:pt>
              </c:numCache>
            </c:numRef>
          </c:val>
          <c:extLst>
            <c:ext xmlns:c16="http://schemas.microsoft.com/office/drawing/2014/chart" uri="{C3380CC4-5D6E-409C-BE32-E72D297353CC}">
              <c16:uniqueId val="{00000005-2C66-4D57-AA6D-B3C143E0D5C9}"/>
            </c:ext>
          </c:extLst>
        </c:ser>
        <c:dLbls>
          <c:showLegendKey val="0"/>
          <c:showVal val="0"/>
          <c:showCatName val="0"/>
          <c:showSerName val="0"/>
          <c:showPercent val="0"/>
          <c:showBubbleSize val="0"/>
        </c:dLbls>
        <c:gapWidth val="150"/>
        <c:overlap val="100"/>
        <c:axId val="1070973528"/>
        <c:axId val="1070969920"/>
      </c:barChart>
      <c:catAx>
        <c:axId val="1070973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070969920"/>
        <c:crosses val="autoZero"/>
        <c:auto val="1"/>
        <c:lblAlgn val="ctr"/>
        <c:lblOffset val="100"/>
        <c:noMultiLvlLbl val="0"/>
      </c:catAx>
      <c:valAx>
        <c:axId val="10709699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0709735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0</xdr:colOff>
      <xdr:row>25</xdr:row>
      <xdr:rowOff>333375</xdr:rowOff>
    </xdr:from>
    <xdr:to>
      <xdr:col>14</xdr:col>
      <xdr:colOff>611187</xdr:colOff>
      <xdr:row>63</xdr:row>
      <xdr:rowOff>166688</xdr:rowOff>
    </xdr:to>
    <xdr:grpSp>
      <xdr:nvGrpSpPr>
        <xdr:cNvPr id="5" name="Group 4">
          <a:extLst>
            <a:ext uri="{FF2B5EF4-FFF2-40B4-BE49-F238E27FC236}">
              <a16:creationId xmlns:a16="http://schemas.microsoft.com/office/drawing/2014/main" id="{CA03AC39-4B8E-4291-ADC3-8D8743CB0B1A}"/>
            </a:ext>
          </a:extLst>
        </xdr:cNvPr>
        <xdr:cNvGrpSpPr/>
      </xdr:nvGrpSpPr>
      <xdr:grpSpPr>
        <a:xfrm>
          <a:off x="209550" y="9144000"/>
          <a:ext cx="15138717" cy="8510588"/>
          <a:chOff x="-801908" y="420597"/>
          <a:chExt cx="12685853" cy="6406587"/>
        </a:xfrm>
      </xdr:grpSpPr>
      <xdr:sp macro="" textlink="">
        <xdr:nvSpPr>
          <xdr:cNvPr id="6" name="Rectangle 5">
            <a:extLst>
              <a:ext uri="{FF2B5EF4-FFF2-40B4-BE49-F238E27FC236}">
                <a16:creationId xmlns:a16="http://schemas.microsoft.com/office/drawing/2014/main" id="{61AA953A-79BE-4953-8FBF-13FC195E0E99}"/>
              </a:ext>
            </a:extLst>
          </xdr:cNvPr>
          <xdr:cNvSpPr/>
        </xdr:nvSpPr>
        <xdr:spPr>
          <a:xfrm>
            <a:off x="-801908" y="420597"/>
            <a:ext cx="12685853" cy="640658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255994" rtl="0" eaLnBrk="1" latinLnBrk="0" hangingPunct="1">
              <a:defRPr sz="1008" kern="1200">
                <a:solidFill>
                  <a:schemeClr val="lt1"/>
                </a:solidFill>
                <a:latin typeface="+mn-lt"/>
                <a:ea typeface="+mn-ea"/>
                <a:cs typeface="+mn-cs"/>
              </a:defRPr>
            </a:lvl1pPr>
            <a:lvl2pPr marL="255994" algn="l" defTabSz="255994" rtl="0" eaLnBrk="1" latinLnBrk="0" hangingPunct="1">
              <a:defRPr sz="1008" kern="1200">
                <a:solidFill>
                  <a:schemeClr val="lt1"/>
                </a:solidFill>
                <a:latin typeface="+mn-lt"/>
                <a:ea typeface="+mn-ea"/>
                <a:cs typeface="+mn-cs"/>
              </a:defRPr>
            </a:lvl2pPr>
            <a:lvl3pPr marL="511986" algn="l" defTabSz="255994" rtl="0" eaLnBrk="1" latinLnBrk="0" hangingPunct="1">
              <a:defRPr sz="1008" kern="1200">
                <a:solidFill>
                  <a:schemeClr val="lt1"/>
                </a:solidFill>
                <a:latin typeface="+mn-lt"/>
                <a:ea typeface="+mn-ea"/>
                <a:cs typeface="+mn-cs"/>
              </a:defRPr>
            </a:lvl3pPr>
            <a:lvl4pPr marL="767981" algn="l" defTabSz="255994" rtl="0" eaLnBrk="1" latinLnBrk="0" hangingPunct="1">
              <a:defRPr sz="1008" kern="1200">
                <a:solidFill>
                  <a:schemeClr val="lt1"/>
                </a:solidFill>
                <a:latin typeface="+mn-lt"/>
                <a:ea typeface="+mn-ea"/>
                <a:cs typeface="+mn-cs"/>
              </a:defRPr>
            </a:lvl4pPr>
            <a:lvl5pPr marL="1023975" algn="l" defTabSz="255994" rtl="0" eaLnBrk="1" latinLnBrk="0" hangingPunct="1">
              <a:defRPr sz="1008" kern="1200">
                <a:solidFill>
                  <a:schemeClr val="lt1"/>
                </a:solidFill>
                <a:latin typeface="+mn-lt"/>
                <a:ea typeface="+mn-ea"/>
                <a:cs typeface="+mn-cs"/>
              </a:defRPr>
            </a:lvl5pPr>
            <a:lvl6pPr marL="1279968" algn="l" defTabSz="255994" rtl="0" eaLnBrk="1" latinLnBrk="0" hangingPunct="1">
              <a:defRPr sz="1008" kern="1200">
                <a:solidFill>
                  <a:schemeClr val="lt1"/>
                </a:solidFill>
                <a:latin typeface="+mn-lt"/>
                <a:ea typeface="+mn-ea"/>
                <a:cs typeface="+mn-cs"/>
              </a:defRPr>
            </a:lvl6pPr>
            <a:lvl7pPr marL="1535962" algn="l" defTabSz="255994" rtl="0" eaLnBrk="1" latinLnBrk="0" hangingPunct="1">
              <a:defRPr sz="1008" kern="1200">
                <a:solidFill>
                  <a:schemeClr val="lt1"/>
                </a:solidFill>
                <a:latin typeface="+mn-lt"/>
                <a:ea typeface="+mn-ea"/>
                <a:cs typeface="+mn-cs"/>
              </a:defRPr>
            </a:lvl7pPr>
            <a:lvl8pPr marL="1791955" algn="l" defTabSz="255994" rtl="0" eaLnBrk="1" latinLnBrk="0" hangingPunct="1">
              <a:defRPr sz="1008" kern="1200">
                <a:solidFill>
                  <a:schemeClr val="lt1"/>
                </a:solidFill>
                <a:latin typeface="+mn-lt"/>
                <a:ea typeface="+mn-ea"/>
                <a:cs typeface="+mn-cs"/>
              </a:defRPr>
            </a:lvl8pPr>
            <a:lvl9pPr marL="2047949" algn="l" defTabSz="255994" rtl="0" eaLnBrk="1" latinLnBrk="0" hangingPunct="1">
              <a:defRPr sz="1008" kern="1200">
                <a:solidFill>
                  <a:schemeClr val="lt1"/>
                </a:solidFill>
                <a:latin typeface="+mn-lt"/>
                <a:ea typeface="+mn-ea"/>
                <a:cs typeface="+mn-cs"/>
              </a:defRPr>
            </a:lvl9pPr>
          </a:lstStyle>
          <a:p>
            <a:pPr algn="ctr"/>
            <a:endParaRPr lang="en-GB" sz="1058"/>
          </a:p>
        </xdr:txBody>
      </xdr:sp>
      <xdr:grpSp>
        <xdr:nvGrpSpPr>
          <xdr:cNvPr id="7" name="Group 6">
            <a:extLst>
              <a:ext uri="{FF2B5EF4-FFF2-40B4-BE49-F238E27FC236}">
                <a16:creationId xmlns:a16="http://schemas.microsoft.com/office/drawing/2014/main" id="{FFFFA105-BC15-4D28-A43E-9691531C6A51}"/>
              </a:ext>
            </a:extLst>
          </xdr:cNvPr>
          <xdr:cNvGrpSpPr/>
        </xdr:nvGrpSpPr>
        <xdr:grpSpPr>
          <a:xfrm>
            <a:off x="-731557" y="447015"/>
            <a:ext cx="12514881" cy="6360529"/>
            <a:chOff x="-731557" y="447015"/>
            <a:chExt cx="12514881" cy="6360529"/>
          </a:xfrm>
        </xdr:grpSpPr>
        <xdr:sp macro="" textlink="">
          <xdr:nvSpPr>
            <xdr:cNvPr id="8" name="Rectangle 7">
              <a:extLst>
                <a:ext uri="{FF2B5EF4-FFF2-40B4-BE49-F238E27FC236}">
                  <a16:creationId xmlns:a16="http://schemas.microsoft.com/office/drawing/2014/main" id="{E2E02033-8963-4B96-AE88-734238A4A1EE}"/>
                </a:ext>
              </a:extLst>
            </xdr:cNvPr>
            <xdr:cNvSpPr/>
          </xdr:nvSpPr>
          <xdr:spPr>
            <a:xfrm>
              <a:off x="2618506" y="3874422"/>
              <a:ext cx="5814354" cy="1850588"/>
            </a:xfrm>
            <a:prstGeom prst="rect">
              <a:avLst/>
            </a:prstGeom>
            <a:solidFill>
              <a:schemeClr val="tx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255994" rtl="0" eaLnBrk="1" latinLnBrk="0" hangingPunct="1">
                <a:defRPr sz="1008" kern="1200">
                  <a:solidFill>
                    <a:schemeClr val="lt1"/>
                  </a:solidFill>
                  <a:latin typeface="+mn-lt"/>
                  <a:ea typeface="+mn-ea"/>
                  <a:cs typeface="+mn-cs"/>
                </a:defRPr>
              </a:lvl1pPr>
              <a:lvl2pPr marL="255994" algn="l" defTabSz="255994" rtl="0" eaLnBrk="1" latinLnBrk="0" hangingPunct="1">
                <a:defRPr sz="1008" kern="1200">
                  <a:solidFill>
                    <a:schemeClr val="lt1"/>
                  </a:solidFill>
                  <a:latin typeface="+mn-lt"/>
                  <a:ea typeface="+mn-ea"/>
                  <a:cs typeface="+mn-cs"/>
                </a:defRPr>
              </a:lvl2pPr>
              <a:lvl3pPr marL="511986" algn="l" defTabSz="255994" rtl="0" eaLnBrk="1" latinLnBrk="0" hangingPunct="1">
                <a:defRPr sz="1008" kern="1200">
                  <a:solidFill>
                    <a:schemeClr val="lt1"/>
                  </a:solidFill>
                  <a:latin typeface="+mn-lt"/>
                  <a:ea typeface="+mn-ea"/>
                  <a:cs typeface="+mn-cs"/>
                </a:defRPr>
              </a:lvl3pPr>
              <a:lvl4pPr marL="767981" algn="l" defTabSz="255994" rtl="0" eaLnBrk="1" latinLnBrk="0" hangingPunct="1">
                <a:defRPr sz="1008" kern="1200">
                  <a:solidFill>
                    <a:schemeClr val="lt1"/>
                  </a:solidFill>
                  <a:latin typeface="+mn-lt"/>
                  <a:ea typeface="+mn-ea"/>
                  <a:cs typeface="+mn-cs"/>
                </a:defRPr>
              </a:lvl4pPr>
              <a:lvl5pPr marL="1023975" algn="l" defTabSz="255994" rtl="0" eaLnBrk="1" latinLnBrk="0" hangingPunct="1">
                <a:defRPr sz="1008" kern="1200">
                  <a:solidFill>
                    <a:schemeClr val="lt1"/>
                  </a:solidFill>
                  <a:latin typeface="+mn-lt"/>
                  <a:ea typeface="+mn-ea"/>
                  <a:cs typeface="+mn-cs"/>
                </a:defRPr>
              </a:lvl5pPr>
              <a:lvl6pPr marL="1279968" algn="l" defTabSz="255994" rtl="0" eaLnBrk="1" latinLnBrk="0" hangingPunct="1">
                <a:defRPr sz="1008" kern="1200">
                  <a:solidFill>
                    <a:schemeClr val="lt1"/>
                  </a:solidFill>
                  <a:latin typeface="+mn-lt"/>
                  <a:ea typeface="+mn-ea"/>
                  <a:cs typeface="+mn-cs"/>
                </a:defRPr>
              </a:lvl6pPr>
              <a:lvl7pPr marL="1535962" algn="l" defTabSz="255994" rtl="0" eaLnBrk="1" latinLnBrk="0" hangingPunct="1">
                <a:defRPr sz="1008" kern="1200">
                  <a:solidFill>
                    <a:schemeClr val="lt1"/>
                  </a:solidFill>
                  <a:latin typeface="+mn-lt"/>
                  <a:ea typeface="+mn-ea"/>
                  <a:cs typeface="+mn-cs"/>
                </a:defRPr>
              </a:lvl7pPr>
              <a:lvl8pPr marL="1791955" algn="l" defTabSz="255994" rtl="0" eaLnBrk="1" latinLnBrk="0" hangingPunct="1">
                <a:defRPr sz="1008" kern="1200">
                  <a:solidFill>
                    <a:schemeClr val="lt1"/>
                  </a:solidFill>
                  <a:latin typeface="+mn-lt"/>
                  <a:ea typeface="+mn-ea"/>
                  <a:cs typeface="+mn-cs"/>
                </a:defRPr>
              </a:lvl8pPr>
              <a:lvl9pPr marL="2047949" algn="l" defTabSz="255994" rtl="0" eaLnBrk="1" latinLnBrk="0" hangingPunct="1">
                <a:defRPr sz="1008" kern="1200">
                  <a:solidFill>
                    <a:schemeClr val="lt1"/>
                  </a:solidFill>
                  <a:latin typeface="+mn-lt"/>
                  <a:ea typeface="+mn-ea"/>
                  <a:cs typeface="+mn-cs"/>
                </a:defRPr>
              </a:lvl9pPr>
            </a:lstStyle>
            <a:p>
              <a:pPr algn="ctr"/>
              <a:endParaRPr lang="en-GB" sz="1058"/>
            </a:p>
          </xdr:txBody>
        </xdr:sp>
        <xdr:sp macro="" textlink="">
          <xdr:nvSpPr>
            <xdr:cNvPr id="9" name="Rectangle: Top Corners One Rounded and One Snipped 8">
              <a:extLst>
                <a:ext uri="{FF2B5EF4-FFF2-40B4-BE49-F238E27FC236}">
                  <a16:creationId xmlns:a16="http://schemas.microsoft.com/office/drawing/2014/main" id="{ADF4D780-3312-407E-B3F9-BB36ADDE6E9E}"/>
                </a:ext>
              </a:extLst>
            </xdr:cNvPr>
            <xdr:cNvSpPr/>
          </xdr:nvSpPr>
          <xdr:spPr>
            <a:xfrm>
              <a:off x="525491" y="2052382"/>
              <a:ext cx="1080000" cy="514350"/>
            </a:xfrm>
            <a:prstGeom prst="snipRoundRect">
              <a:avLst/>
            </a:prstGeom>
            <a:solidFill>
              <a:srgbClr val="003087"/>
            </a:solidFill>
            <a:ln>
              <a:solidFill>
                <a:srgbClr val="015BBB"/>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255994" rtl="0" eaLnBrk="1" latinLnBrk="0" hangingPunct="1">
                <a:defRPr sz="1008" kern="1200">
                  <a:solidFill>
                    <a:schemeClr val="lt1"/>
                  </a:solidFill>
                  <a:latin typeface="+mn-lt"/>
                  <a:ea typeface="+mn-ea"/>
                  <a:cs typeface="+mn-cs"/>
                </a:defRPr>
              </a:lvl1pPr>
              <a:lvl2pPr marL="255994" algn="l" defTabSz="255994" rtl="0" eaLnBrk="1" latinLnBrk="0" hangingPunct="1">
                <a:defRPr sz="1008" kern="1200">
                  <a:solidFill>
                    <a:schemeClr val="lt1"/>
                  </a:solidFill>
                  <a:latin typeface="+mn-lt"/>
                  <a:ea typeface="+mn-ea"/>
                  <a:cs typeface="+mn-cs"/>
                </a:defRPr>
              </a:lvl2pPr>
              <a:lvl3pPr marL="511986" algn="l" defTabSz="255994" rtl="0" eaLnBrk="1" latinLnBrk="0" hangingPunct="1">
                <a:defRPr sz="1008" kern="1200">
                  <a:solidFill>
                    <a:schemeClr val="lt1"/>
                  </a:solidFill>
                  <a:latin typeface="+mn-lt"/>
                  <a:ea typeface="+mn-ea"/>
                  <a:cs typeface="+mn-cs"/>
                </a:defRPr>
              </a:lvl3pPr>
              <a:lvl4pPr marL="767981" algn="l" defTabSz="255994" rtl="0" eaLnBrk="1" latinLnBrk="0" hangingPunct="1">
                <a:defRPr sz="1008" kern="1200">
                  <a:solidFill>
                    <a:schemeClr val="lt1"/>
                  </a:solidFill>
                  <a:latin typeface="+mn-lt"/>
                  <a:ea typeface="+mn-ea"/>
                  <a:cs typeface="+mn-cs"/>
                </a:defRPr>
              </a:lvl4pPr>
              <a:lvl5pPr marL="1023975" algn="l" defTabSz="255994" rtl="0" eaLnBrk="1" latinLnBrk="0" hangingPunct="1">
                <a:defRPr sz="1008" kern="1200">
                  <a:solidFill>
                    <a:schemeClr val="lt1"/>
                  </a:solidFill>
                  <a:latin typeface="+mn-lt"/>
                  <a:ea typeface="+mn-ea"/>
                  <a:cs typeface="+mn-cs"/>
                </a:defRPr>
              </a:lvl5pPr>
              <a:lvl6pPr marL="1279968" algn="l" defTabSz="255994" rtl="0" eaLnBrk="1" latinLnBrk="0" hangingPunct="1">
                <a:defRPr sz="1008" kern="1200">
                  <a:solidFill>
                    <a:schemeClr val="lt1"/>
                  </a:solidFill>
                  <a:latin typeface="+mn-lt"/>
                  <a:ea typeface="+mn-ea"/>
                  <a:cs typeface="+mn-cs"/>
                </a:defRPr>
              </a:lvl6pPr>
              <a:lvl7pPr marL="1535962" algn="l" defTabSz="255994" rtl="0" eaLnBrk="1" latinLnBrk="0" hangingPunct="1">
                <a:defRPr sz="1008" kern="1200">
                  <a:solidFill>
                    <a:schemeClr val="lt1"/>
                  </a:solidFill>
                  <a:latin typeface="+mn-lt"/>
                  <a:ea typeface="+mn-ea"/>
                  <a:cs typeface="+mn-cs"/>
                </a:defRPr>
              </a:lvl7pPr>
              <a:lvl8pPr marL="1791955" algn="l" defTabSz="255994" rtl="0" eaLnBrk="1" latinLnBrk="0" hangingPunct="1">
                <a:defRPr sz="1008" kern="1200">
                  <a:solidFill>
                    <a:schemeClr val="lt1"/>
                  </a:solidFill>
                  <a:latin typeface="+mn-lt"/>
                  <a:ea typeface="+mn-ea"/>
                  <a:cs typeface="+mn-cs"/>
                </a:defRPr>
              </a:lvl8pPr>
              <a:lvl9pPr marL="2047949" algn="l" defTabSz="255994" rtl="0" eaLnBrk="1" latinLnBrk="0" hangingPunct="1">
                <a:defRPr sz="1008" kern="1200">
                  <a:solidFill>
                    <a:schemeClr val="lt1"/>
                  </a:solidFill>
                  <a:latin typeface="+mn-lt"/>
                  <a:ea typeface="+mn-ea"/>
                  <a:cs typeface="+mn-cs"/>
                </a:defRPr>
              </a:lvl9pPr>
            </a:lstStyle>
            <a:p>
              <a:pPr algn="ctr"/>
              <a:r>
                <a:rPr lang="en-GB" sz="1058"/>
                <a:t>Tab 1.0: Space Allocation</a:t>
              </a:r>
            </a:p>
          </xdr:txBody>
        </xdr:sp>
        <xdr:sp macro="" textlink="">
          <xdr:nvSpPr>
            <xdr:cNvPr id="10" name="Rectangle 9">
              <a:extLst>
                <a:ext uri="{FF2B5EF4-FFF2-40B4-BE49-F238E27FC236}">
                  <a16:creationId xmlns:a16="http://schemas.microsoft.com/office/drawing/2014/main" id="{DD0ADC6D-513F-4629-BF02-292EF7A97BC2}"/>
                </a:ext>
              </a:extLst>
            </xdr:cNvPr>
            <xdr:cNvSpPr/>
          </xdr:nvSpPr>
          <xdr:spPr>
            <a:xfrm>
              <a:off x="64595" y="447015"/>
              <a:ext cx="1828895" cy="1263367"/>
            </a:xfrm>
            <a:prstGeom prst="rect">
              <a:avLst/>
            </a:prstGeom>
            <a:solidFill>
              <a:schemeClr val="bg1"/>
            </a:solidFill>
            <a:ln w="190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255994" rtl="0" eaLnBrk="1" latinLnBrk="0" hangingPunct="1">
                <a:defRPr sz="1008" kern="1200">
                  <a:solidFill>
                    <a:schemeClr val="lt1"/>
                  </a:solidFill>
                  <a:latin typeface="+mn-lt"/>
                  <a:ea typeface="+mn-ea"/>
                  <a:cs typeface="+mn-cs"/>
                </a:defRPr>
              </a:lvl1pPr>
              <a:lvl2pPr marL="255994" algn="l" defTabSz="255994" rtl="0" eaLnBrk="1" latinLnBrk="0" hangingPunct="1">
                <a:defRPr sz="1008" kern="1200">
                  <a:solidFill>
                    <a:schemeClr val="lt1"/>
                  </a:solidFill>
                  <a:latin typeface="+mn-lt"/>
                  <a:ea typeface="+mn-ea"/>
                  <a:cs typeface="+mn-cs"/>
                </a:defRPr>
              </a:lvl2pPr>
              <a:lvl3pPr marL="511986" algn="l" defTabSz="255994" rtl="0" eaLnBrk="1" latinLnBrk="0" hangingPunct="1">
                <a:defRPr sz="1008" kern="1200">
                  <a:solidFill>
                    <a:schemeClr val="lt1"/>
                  </a:solidFill>
                  <a:latin typeface="+mn-lt"/>
                  <a:ea typeface="+mn-ea"/>
                  <a:cs typeface="+mn-cs"/>
                </a:defRPr>
              </a:lvl3pPr>
              <a:lvl4pPr marL="767981" algn="l" defTabSz="255994" rtl="0" eaLnBrk="1" latinLnBrk="0" hangingPunct="1">
                <a:defRPr sz="1008" kern="1200">
                  <a:solidFill>
                    <a:schemeClr val="lt1"/>
                  </a:solidFill>
                  <a:latin typeface="+mn-lt"/>
                  <a:ea typeface="+mn-ea"/>
                  <a:cs typeface="+mn-cs"/>
                </a:defRPr>
              </a:lvl4pPr>
              <a:lvl5pPr marL="1023975" algn="l" defTabSz="255994" rtl="0" eaLnBrk="1" latinLnBrk="0" hangingPunct="1">
                <a:defRPr sz="1008" kern="1200">
                  <a:solidFill>
                    <a:schemeClr val="lt1"/>
                  </a:solidFill>
                  <a:latin typeface="+mn-lt"/>
                  <a:ea typeface="+mn-ea"/>
                  <a:cs typeface="+mn-cs"/>
                </a:defRPr>
              </a:lvl5pPr>
              <a:lvl6pPr marL="1279968" algn="l" defTabSz="255994" rtl="0" eaLnBrk="1" latinLnBrk="0" hangingPunct="1">
                <a:defRPr sz="1008" kern="1200">
                  <a:solidFill>
                    <a:schemeClr val="lt1"/>
                  </a:solidFill>
                  <a:latin typeface="+mn-lt"/>
                  <a:ea typeface="+mn-ea"/>
                  <a:cs typeface="+mn-cs"/>
                </a:defRPr>
              </a:lvl6pPr>
              <a:lvl7pPr marL="1535962" algn="l" defTabSz="255994" rtl="0" eaLnBrk="1" latinLnBrk="0" hangingPunct="1">
                <a:defRPr sz="1008" kern="1200">
                  <a:solidFill>
                    <a:schemeClr val="lt1"/>
                  </a:solidFill>
                  <a:latin typeface="+mn-lt"/>
                  <a:ea typeface="+mn-ea"/>
                  <a:cs typeface="+mn-cs"/>
                </a:defRPr>
              </a:lvl7pPr>
              <a:lvl8pPr marL="1791955" algn="l" defTabSz="255994" rtl="0" eaLnBrk="1" latinLnBrk="0" hangingPunct="1">
                <a:defRPr sz="1008" kern="1200">
                  <a:solidFill>
                    <a:schemeClr val="lt1"/>
                  </a:solidFill>
                  <a:latin typeface="+mn-lt"/>
                  <a:ea typeface="+mn-ea"/>
                  <a:cs typeface="+mn-cs"/>
                </a:defRPr>
              </a:lvl8pPr>
              <a:lvl9pPr marL="2047949" algn="l" defTabSz="255994" rtl="0" eaLnBrk="1" latinLnBrk="0" hangingPunct="1">
                <a:defRPr sz="1008" kern="1200">
                  <a:solidFill>
                    <a:schemeClr val="lt1"/>
                  </a:solidFill>
                  <a:latin typeface="+mn-lt"/>
                  <a:ea typeface="+mn-ea"/>
                  <a:cs typeface="+mn-cs"/>
                </a:defRPr>
              </a:lvl9pPr>
            </a:lstStyle>
            <a:p>
              <a:pPr algn="ctr"/>
              <a:r>
                <a:rPr lang="en-GB" sz="1000">
                  <a:solidFill>
                    <a:schemeClr val="tx1"/>
                  </a:solidFill>
                </a:rPr>
                <a:t>Schedule of accommodation (SOA) broken down into departments. </a:t>
              </a:r>
            </a:p>
            <a:p>
              <a:pPr algn="ctr"/>
              <a:r>
                <a:rPr lang="en-GB" sz="1000">
                  <a:solidFill>
                    <a:schemeClr val="tx1"/>
                  </a:solidFill>
                </a:rPr>
                <a:t>% circulation spaces within departments once design is more developed. This is to be updated if the SOA changes as the design develops.</a:t>
              </a:r>
            </a:p>
          </xdr:txBody>
        </xdr:sp>
        <xdr:cxnSp macro="">
          <xdr:nvCxnSpPr>
            <xdr:cNvPr id="11" name="Straight Arrow Connector 10">
              <a:extLst>
                <a:ext uri="{FF2B5EF4-FFF2-40B4-BE49-F238E27FC236}">
                  <a16:creationId xmlns:a16="http://schemas.microsoft.com/office/drawing/2014/main" id="{E2CB247D-46FE-43CF-BEED-FEB6C0791136}"/>
                </a:ext>
              </a:extLst>
            </xdr:cNvPr>
            <xdr:cNvCxnSpPr>
              <a:cxnSpLocks/>
            </xdr:cNvCxnSpPr>
          </xdr:nvCxnSpPr>
          <xdr:spPr>
            <a:xfrm>
              <a:off x="1065491" y="1710382"/>
              <a:ext cx="0" cy="342000"/>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5407A78A-78A7-44F9-A792-2BCADDBE102C}"/>
                </a:ext>
              </a:extLst>
            </xdr:cNvPr>
            <xdr:cNvCxnSpPr>
              <a:cxnSpLocks/>
              <a:endCxn id="13" idx="0"/>
            </xdr:cNvCxnSpPr>
          </xdr:nvCxnSpPr>
          <xdr:spPr>
            <a:xfrm>
              <a:off x="1065491" y="2576892"/>
              <a:ext cx="0" cy="310384"/>
            </a:xfrm>
            <a:prstGeom prst="straightConnector1">
              <a:avLst/>
            </a:prstGeom>
            <a:ln w="19050">
              <a:solidFill>
                <a:schemeClr val="accent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ectangle 12">
              <a:extLst>
                <a:ext uri="{FF2B5EF4-FFF2-40B4-BE49-F238E27FC236}">
                  <a16:creationId xmlns:a16="http://schemas.microsoft.com/office/drawing/2014/main" id="{ABACAEF1-5650-4539-ADFE-825ED22B3AA5}"/>
                </a:ext>
              </a:extLst>
            </xdr:cNvPr>
            <xdr:cNvSpPr/>
          </xdr:nvSpPr>
          <xdr:spPr>
            <a:xfrm>
              <a:off x="237491" y="2887276"/>
              <a:ext cx="1656000" cy="1058995"/>
            </a:xfrm>
            <a:prstGeom prst="rect">
              <a:avLst/>
            </a:prstGeom>
            <a:noFill/>
            <a:ln w="190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255994" rtl="0" eaLnBrk="1" latinLnBrk="0" hangingPunct="1">
                <a:defRPr sz="1008" kern="1200">
                  <a:solidFill>
                    <a:schemeClr val="lt1"/>
                  </a:solidFill>
                  <a:latin typeface="+mn-lt"/>
                  <a:ea typeface="+mn-ea"/>
                  <a:cs typeface="+mn-cs"/>
                </a:defRPr>
              </a:lvl1pPr>
              <a:lvl2pPr marL="255994" algn="l" defTabSz="255994" rtl="0" eaLnBrk="1" latinLnBrk="0" hangingPunct="1">
                <a:defRPr sz="1008" kern="1200">
                  <a:solidFill>
                    <a:schemeClr val="lt1"/>
                  </a:solidFill>
                  <a:latin typeface="+mn-lt"/>
                  <a:ea typeface="+mn-ea"/>
                  <a:cs typeface="+mn-cs"/>
                </a:defRPr>
              </a:lvl2pPr>
              <a:lvl3pPr marL="511986" algn="l" defTabSz="255994" rtl="0" eaLnBrk="1" latinLnBrk="0" hangingPunct="1">
                <a:defRPr sz="1008" kern="1200">
                  <a:solidFill>
                    <a:schemeClr val="lt1"/>
                  </a:solidFill>
                  <a:latin typeface="+mn-lt"/>
                  <a:ea typeface="+mn-ea"/>
                  <a:cs typeface="+mn-cs"/>
                </a:defRPr>
              </a:lvl3pPr>
              <a:lvl4pPr marL="767981" algn="l" defTabSz="255994" rtl="0" eaLnBrk="1" latinLnBrk="0" hangingPunct="1">
                <a:defRPr sz="1008" kern="1200">
                  <a:solidFill>
                    <a:schemeClr val="lt1"/>
                  </a:solidFill>
                  <a:latin typeface="+mn-lt"/>
                  <a:ea typeface="+mn-ea"/>
                  <a:cs typeface="+mn-cs"/>
                </a:defRPr>
              </a:lvl4pPr>
              <a:lvl5pPr marL="1023975" algn="l" defTabSz="255994" rtl="0" eaLnBrk="1" latinLnBrk="0" hangingPunct="1">
                <a:defRPr sz="1008" kern="1200">
                  <a:solidFill>
                    <a:schemeClr val="lt1"/>
                  </a:solidFill>
                  <a:latin typeface="+mn-lt"/>
                  <a:ea typeface="+mn-ea"/>
                  <a:cs typeface="+mn-cs"/>
                </a:defRPr>
              </a:lvl5pPr>
              <a:lvl6pPr marL="1279968" algn="l" defTabSz="255994" rtl="0" eaLnBrk="1" latinLnBrk="0" hangingPunct="1">
                <a:defRPr sz="1008" kern="1200">
                  <a:solidFill>
                    <a:schemeClr val="lt1"/>
                  </a:solidFill>
                  <a:latin typeface="+mn-lt"/>
                  <a:ea typeface="+mn-ea"/>
                  <a:cs typeface="+mn-cs"/>
                </a:defRPr>
              </a:lvl6pPr>
              <a:lvl7pPr marL="1535962" algn="l" defTabSz="255994" rtl="0" eaLnBrk="1" latinLnBrk="0" hangingPunct="1">
                <a:defRPr sz="1008" kern="1200">
                  <a:solidFill>
                    <a:schemeClr val="lt1"/>
                  </a:solidFill>
                  <a:latin typeface="+mn-lt"/>
                  <a:ea typeface="+mn-ea"/>
                  <a:cs typeface="+mn-cs"/>
                </a:defRPr>
              </a:lvl7pPr>
              <a:lvl8pPr marL="1791955" algn="l" defTabSz="255994" rtl="0" eaLnBrk="1" latinLnBrk="0" hangingPunct="1">
                <a:defRPr sz="1008" kern="1200">
                  <a:solidFill>
                    <a:schemeClr val="lt1"/>
                  </a:solidFill>
                  <a:latin typeface="+mn-lt"/>
                  <a:ea typeface="+mn-ea"/>
                  <a:cs typeface="+mn-cs"/>
                </a:defRPr>
              </a:lvl8pPr>
              <a:lvl9pPr marL="2047949" algn="l" defTabSz="255994" rtl="0" eaLnBrk="1" latinLnBrk="0" hangingPunct="1">
                <a:defRPr sz="1008" kern="1200">
                  <a:solidFill>
                    <a:schemeClr val="lt1"/>
                  </a:solidFill>
                  <a:latin typeface="+mn-lt"/>
                  <a:ea typeface="+mn-ea"/>
                  <a:cs typeface="+mn-cs"/>
                </a:defRPr>
              </a:lvl9pPr>
            </a:lstStyle>
            <a:p>
              <a:pPr marL="180023" indent="-180023">
                <a:buFont typeface="Arial" panose="020B0604020202020204" pitchFamily="34" charset="0"/>
                <a:buChar char="•"/>
              </a:pPr>
              <a:r>
                <a:rPr lang="en-GB" sz="1000">
                  <a:solidFill>
                    <a:schemeClr val="tx1"/>
                  </a:solidFill>
                </a:rPr>
                <a:t>Summary of items required for the WLC Compliance Tool.</a:t>
              </a:r>
            </a:p>
            <a:p>
              <a:pPr marL="180023" indent="-180023">
                <a:buFont typeface="Arial" panose="020B0604020202020204" pitchFamily="34" charset="0"/>
                <a:buChar char="•"/>
              </a:pPr>
              <a:r>
                <a:rPr lang="en-GB" sz="1000">
                  <a:solidFill>
                    <a:schemeClr val="tx1"/>
                  </a:solidFill>
                </a:rPr>
                <a:t>The design team can gauge the area covered by each technology type.</a:t>
              </a:r>
            </a:p>
          </xdr:txBody>
        </xdr:sp>
        <xdr:cxnSp macro="">
          <xdr:nvCxnSpPr>
            <xdr:cNvPr id="14" name="Straight Arrow Connector 13">
              <a:extLst>
                <a:ext uri="{FF2B5EF4-FFF2-40B4-BE49-F238E27FC236}">
                  <a16:creationId xmlns:a16="http://schemas.microsoft.com/office/drawing/2014/main" id="{64EC185A-178A-4511-8D69-038B61287A80}"/>
                </a:ext>
              </a:extLst>
            </xdr:cNvPr>
            <xdr:cNvCxnSpPr>
              <a:cxnSpLocks/>
            </xdr:cNvCxnSpPr>
          </xdr:nvCxnSpPr>
          <xdr:spPr>
            <a:xfrm>
              <a:off x="1065491" y="3944925"/>
              <a:ext cx="0" cy="325012"/>
            </a:xfrm>
            <a:prstGeom prst="straightConnector1">
              <a:avLst/>
            </a:prstGeom>
            <a:ln w="19050">
              <a:solidFill>
                <a:schemeClr val="accent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5" name="Rectangle 14">
              <a:extLst>
                <a:ext uri="{FF2B5EF4-FFF2-40B4-BE49-F238E27FC236}">
                  <a16:creationId xmlns:a16="http://schemas.microsoft.com/office/drawing/2014/main" id="{B40D6681-2399-4507-996A-997F86D2A764}"/>
                </a:ext>
              </a:extLst>
            </xdr:cNvPr>
            <xdr:cNvSpPr/>
          </xdr:nvSpPr>
          <xdr:spPr>
            <a:xfrm>
              <a:off x="6484921" y="623544"/>
              <a:ext cx="5298403" cy="627672"/>
            </a:xfrm>
            <a:prstGeom prst="rect">
              <a:avLst/>
            </a:prstGeom>
            <a:solidFill>
              <a:srgbClr val="E4E4E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255994" rtl="0" eaLnBrk="1" latinLnBrk="0" hangingPunct="1">
                <a:defRPr sz="1008" kern="1200">
                  <a:solidFill>
                    <a:schemeClr val="lt1"/>
                  </a:solidFill>
                  <a:latin typeface="+mn-lt"/>
                  <a:ea typeface="+mn-ea"/>
                  <a:cs typeface="+mn-cs"/>
                </a:defRPr>
              </a:lvl1pPr>
              <a:lvl2pPr marL="255994" algn="l" defTabSz="255994" rtl="0" eaLnBrk="1" latinLnBrk="0" hangingPunct="1">
                <a:defRPr sz="1008" kern="1200">
                  <a:solidFill>
                    <a:schemeClr val="lt1"/>
                  </a:solidFill>
                  <a:latin typeface="+mn-lt"/>
                  <a:ea typeface="+mn-ea"/>
                  <a:cs typeface="+mn-cs"/>
                </a:defRPr>
              </a:lvl2pPr>
              <a:lvl3pPr marL="511986" algn="l" defTabSz="255994" rtl="0" eaLnBrk="1" latinLnBrk="0" hangingPunct="1">
                <a:defRPr sz="1008" kern="1200">
                  <a:solidFill>
                    <a:schemeClr val="lt1"/>
                  </a:solidFill>
                  <a:latin typeface="+mn-lt"/>
                  <a:ea typeface="+mn-ea"/>
                  <a:cs typeface="+mn-cs"/>
                </a:defRPr>
              </a:lvl3pPr>
              <a:lvl4pPr marL="767981" algn="l" defTabSz="255994" rtl="0" eaLnBrk="1" latinLnBrk="0" hangingPunct="1">
                <a:defRPr sz="1008" kern="1200">
                  <a:solidFill>
                    <a:schemeClr val="lt1"/>
                  </a:solidFill>
                  <a:latin typeface="+mn-lt"/>
                  <a:ea typeface="+mn-ea"/>
                  <a:cs typeface="+mn-cs"/>
                </a:defRPr>
              </a:lvl4pPr>
              <a:lvl5pPr marL="1023975" algn="l" defTabSz="255994" rtl="0" eaLnBrk="1" latinLnBrk="0" hangingPunct="1">
                <a:defRPr sz="1008" kern="1200">
                  <a:solidFill>
                    <a:schemeClr val="lt1"/>
                  </a:solidFill>
                  <a:latin typeface="+mn-lt"/>
                  <a:ea typeface="+mn-ea"/>
                  <a:cs typeface="+mn-cs"/>
                </a:defRPr>
              </a:lvl5pPr>
              <a:lvl6pPr marL="1279968" algn="l" defTabSz="255994" rtl="0" eaLnBrk="1" latinLnBrk="0" hangingPunct="1">
                <a:defRPr sz="1008" kern="1200">
                  <a:solidFill>
                    <a:schemeClr val="lt1"/>
                  </a:solidFill>
                  <a:latin typeface="+mn-lt"/>
                  <a:ea typeface="+mn-ea"/>
                  <a:cs typeface="+mn-cs"/>
                </a:defRPr>
              </a:lvl6pPr>
              <a:lvl7pPr marL="1535962" algn="l" defTabSz="255994" rtl="0" eaLnBrk="1" latinLnBrk="0" hangingPunct="1">
                <a:defRPr sz="1008" kern="1200">
                  <a:solidFill>
                    <a:schemeClr val="lt1"/>
                  </a:solidFill>
                  <a:latin typeface="+mn-lt"/>
                  <a:ea typeface="+mn-ea"/>
                  <a:cs typeface="+mn-cs"/>
                </a:defRPr>
              </a:lvl7pPr>
              <a:lvl8pPr marL="1791955" algn="l" defTabSz="255994" rtl="0" eaLnBrk="1" latinLnBrk="0" hangingPunct="1">
                <a:defRPr sz="1008" kern="1200">
                  <a:solidFill>
                    <a:schemeClr val="lt1"/>
                  </a:solidFill>
                  <a:latin typeface="+mn-lt"/>
                  <a:ea typeface="+mn-ea"/>
                  <a:cs typeface="+mn-cs"/>
                </a:defRPr>
              </a:lvl8pPr>
              <a:lvl9pPr marL="2047949" algn="l" defTabSz="255994" rtl="0" eaLnBrk="1" latinLnBrk="0" hangingPunct="1">
                <a:defRPr sz="1008" kern="1200">
                  <a:solidFill>
                    <a:schemeClr val="lt1"/>
                  </a:solidFill>
                  <a:latin typeface="+mn-lt"/>
                  <a:ea typeface="+mn-ea"/>
                  <a:cs typeface="+mn-cs"/>
                </a:defRPr>
              </a:lvl9pPr>
            </a:lstStyle>
            <a:p>
              <a:pPr algn="ctr"/>
              <a:endParaRPr lang="en-GB" sz="1058"/>
            </a:p>
          </xdr:txBody>
        </xdr:sp>
        <xdr:sp macro="" textlink="">
          <xdr:nvSpPr>
            <xdr:cNvPr id="16" name="Rectangle: Top Corners One Rounded and One Snipped 15">
              <a:extLst>
                <a:ext uri="{FF2B5EF4-FFF2-40B4-BE49-F238E27FC236}">
                  <a16:creationId xmlns:a16="http://schemas.microsoft.com/office/drawing/2014/main" id="{216E86CD-4878-4B18-B0B8-DC7B34A75802}"/>
                </a:ext>
              </a:extLst>
            </xdr:cNvPr>
            <xdr:cNvSpPr/>
          </xdr:nvSpPr>
          <xdr:spPr>
            <a:xfrm>
              <a:off x="8668228" y="835013"/>
              <a:ext cx="1044000" cy="367830"/>
            </a:xfrm>
            <a:prstGeom prst="snipRoundRect">
              <a:avLst/>
            </a:prstGeom>
            <a:solidFill>
              <a:srgbClr val="00A499"/>
            </a:solidFill>
            <a:ln>
              <a:solidFill>
                <a:srgbClr val="00A499"/>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255994" rtl="0" eaLnBrk="1" latinLnBrk="0" hangingPunct="1">
                <a:defRPr sz="1008" kern="1200">
                  <a:solidFill>
                    <a:schemeClr val="lt1"/>
                  </a:solidFill>
                  <a:latin typeface="+mn-lt"/>
                  <a:ea typeface="+mn-ea"/>
                  <a:cs typeface="+mn-cs"/>
                </a:defRPr>
              </a:lvl1pPr>
              <a:lvl2pPr marL="255994" algn="l" defTabSz="255994" rtl="0" eaLnBrk="1" latinLnBrk="0" hangingPunct="1">
                <a:defRPr sz="1008" kern="1200">
                  <a:solidFill>
                    <a:schemeClr val="lt1"/>
                  </a:solidFill>
                  <a:latin typeface="+mn-lt"/>
                  <a:ea typeface="+mn-ea"/>
                  <a:cs typeface="+mn-cs"/>
                </a:defRPr>
              </a:lvl2pPr>
              <a:lvl3pPr marL="511986" algn="l" defTabSz="255994" rtl="0" eaLnBrk="1" latinLnBrk="0" hangingPunct="1">
                <a:defRPr sz="1008" kern="1200">
                  <a:solidFill>
                    <a:schemeClr val="lt1"/>
                  </a:solidFill>
                  <a:latin typeface="+mn-lt"/>
                  <a:ea typeface="+mn-ea"/>
                  <a:cs typeface="+mn-cs"/>
                </a:defRPr>
              </a:lvl3pPr>
              <a:lvl4pPr marL="767981" algn="l" defTabSz="255994" rtl="0" eaLnBrk="1" latinLnBrk="0" hangingPunct="1">
                <a:defRPr sz="1008" kern="1200">
                  <a:solidFill>
                    <a:schemeClr val="lt1"/>
                  </a:solidFill>
                  <a:latin typeface="+mn-lt"/>
                  <a:ea typeface="+mn-ea"/>
                  <a:cs typeface="+mn-cs"/>
                </a:defRPr>
              </a:lvl4pPr>
              <a:lvl5pPr marL="1023975" algn="l" defTabSz="255994" rtl="0" eaLnBrk="1" latinLnBrk="0" hangingPunct="1">
                <a:defRPr sz="1008" kern="1200">
                  <a:solidFill>
                    <a:schemeClr val="lt1"/>
                  </a:solidFill>
                  <a:latin typeface="+mn-lt"/>
                  <a:ea typeface="+mn-ea"/>
                  <a:cs typeface="+mn-cs"/>
                </a:defRPr>
              </a:lvl5pPr>
              <a:lvl6pPr marL="1279968" algn="l" defTabSz="255994" rtl="0" eaLnBrk="1" latinLnBrk="0" hangingPunct="1">
                <a:defRPr sz="1008" kern="1200">
                  <a:solidFill>
                    <a:schemeClr val="lt1"/>
                  </a:solidFill>
                  <a:latin typeface="+mn-lt"/>
                  <a:ea typeface="+mn-ea"/>
                  <a:cs typeface="+mn-cs"/>
                </a:defRPr>
              </a:lvl6pPr>
              <a:lvl7pPr marL="1535962" algn="l" defTabSz="255994" rtl="0" eaLnBrk="1" latinLnBrk="0" hangingPunct="1">
                <a:defRPr sz="1008" kern="1200">
                  <a:solidFill>
                    <a:schemeClr val="lt1"/>
                  </a:solidFill>
                  <a:latin typeface="+mn-lt"/>
                  <a:ea typeface="+mn-ea"/>
                  <a:cs typeface="+mn-cs"/>
                </a:defRPr>
              </a:lvl7pPr>
              <a:lvl8pPr marL="1791955" algn="l" defTabSz="255994" rtl="0" eaLnBrk="1" latinLnBrk="0" hangingPunct="1">
                <a:defRPr sz="1008" kern="1200">
                  <a:solidFill>
                    <a:schemeClr val="lt1"/>
                  </a:solidFill>
                  <a:latin typeface="+mn-lt"/>
                  <a:ea typeface="+mn-ea"/>
                  <a:cs typeface="+mn-cs"/>
                </a:defRPr>
              </a:lvl8pPr>
              <a:lvl9pPr marL="2047949" algn="l" defTabSz="255994" rtl="0" eaLnBrk="1" latinLnBrk="0" hangingPunct="1">
                <a:defRPr sz="1008" kern="1200">
                  <a:solidFill>
                    <a:schemeClr val="lt1"/>
                  </a:solidFill>
                  <a:latin typeface="+mn-lt"/>
                  <a:ea typeface="+mn-ea"/>
                  <a:cs typeface="+mn-cs"/>
                </a:defRPr>
              </a:lvl9pPr>
            </a:lstStyle>
            <a:p>
              <a:pPr algn="ctr"/>
              <a:r>
                <a:rPr lang="en-GB" sz="840"/>
                <a:t>NZC Management Tool</a:t>
              </a:r>
            </a:p>
          </xdr:txBody>
        </xdr:sp>
        <xdr:sp macro="" textlink="">
          <xdr:nvSpPr>
            <xdr:cNvPr id="17" name="TextBox 231">
              <a:extLst>
                <a:ext uri="{FF2B5EF4-FFF2-40B4-BE49-F238E27FC236}">
                  <a16:creationId xmlns:a16="http://schemas.microsoft.com/office/drawing/2014/main" id="{CE208E44-A719-4A8C-A586-1AAFD0976636}"/>
                </a:ext>
              </a:extLst>
            </xdr:cNvPr>
            <xdr:cNvSpPr txBox="1"/>
          </xdr:nvSpPr>
          <xdr:spPr>
            <a:xfrm>
              <a:off x="6483395" y="597043"/>
              <a:ext cx="1079902" cy="242985"/>
            </a:xfrm>
            <a:prstGeom prst="rect">
              <a:avLst/>
            </a:prstGeom>
            <a:noFill/>
          </xdr:spPr>
          <xdr:txBody>
            <a:bodyPr wrap="square" rtlCol="0">
              <a:spAutoFit/>
            </a:bodyPr>
            <a:lstStyle>
              <a:defPPr>
                <a:defRPr lang="en-US"/>
              </a:defPPr>
              <a:lvl1pPr marL="0" algn="l" defTabSz="255994" rtl="0" eaLnBrk="1" latinLnBrk="0" hangingPunct="1">
                <a:defRPr sz="1008" kern="1200">
                  <a:solidFill>
                    <a:schemeClr val="tx1"/>
                  </a:solidFill>
                  <a:latin typeface="+mn-lt"/>
                  <a:ea typeface="+mn-ea"/>
                  <a:cs typeface="+mn-cs"/>
                </a:defRPr>
              </a:lvl1pPr>
              <a:lvl2pPr marL="255994" algn="l" defTabSz="255994" rtl="0" eaLnBrk="1" latinLnBrk="0" hangingPunct="1">
                <a:defRPr sz="1008" kern="1200">
                  <a:solidFill>
                    <a:schemeClr val="tx1"/>
                  </a:solidFill>
                  <a:latin typeface="+mn-lt"/>
                  <a:ea typeface="+mn-ea"/>
                  <a:cs typeface="+mn-cs"/>
                </a:defRPr>
              </a:lvl2pPr>
              <a:lvl3pPr marL="511986" algn="l" defTabSz="255994" rtl="0" eaLnBrk="1" latinLnBrk="0" hangingPunct="1">
                <a:defRPr sz="1008" kern="1200">
                  <a:solidFill>
                    <a:schemeClr val="tx1"/>
                  </a:solidFill>
                  <a:latin typeface="+mn-lt"/>
                  <a:ea typeface="+mn-ea"/>
                  <a:cs typeface="+mn-cs"/>
                </a:defRPr>
              </a:lvl3pPr>
              <a:lvl4pPr marL="767981" algn="l" defTabSz="255994" rtl="0" eaLnBrk="1" latinLnBrk="0" hangingPunct="1">
                <a:defRPr sz="1008" kern="1200">
                  <a:solidFill>
                    <a:schemeClr val="tx1"/>
                  </a:solidFill>
                  <a:latin typeface="+mn-lt"/>
                  <a:ea typeface="+mn-ea"/>
                  <a:cs typeface="+mn-cs"/>
                </a:defRPr>
              </a:lvl4pPr>
              <a:lvl5pPr marL="1023975" algn="l" defTabSz="255994" rtl="0" eaLnBrk="1" latinLnBrk="0" hangingPunct="1">
                <a:defRPr sz="1008" kern="1200">
                  <a:solidFill>
                    <a:schemeClr val="tx1"/>
                  </a:solidFill>
                  <a:latin typeface="+mn-lt"/>
                  <a:ea typeface="+mn-ea"/>
                  <a:cs typeface="+mn-cs"/>
                </a:defRPr>
              </a:lvl5pPr>
              <a:lvl6pPr marL="1279968" algn="l" defTabSz="255994" rtl="0" eaLnBrk="1" latinLnBrk="0" hangingPunct="1">
                <a:defRPr sz="1008" kern="1200">
                  <a:solidFill>
                    <a:schemeClr val="tx1"/>
                  </a:solidFill>
                  <a:latin typeface="+mn-lt"/>
                  <a:ea typeface="+mn-ea"/>
                  <a:cs typeface="+mn-cs"/>
                </a:defRPr>
              </a:lvl6pPr>
              <a:lvl7pPr marL="1535962" algn="l" defTabSz="255994" rtl="0" eaLnBrk="1" latinLnBrk="0" hangingPunct="1">
                <a:defRPr sz="1008" kern="1200">
                  <a:solidFill>
                    <a:schemeClr val="tx1"/>
                  </a:solidFill>
                  <a:latin typeface="+mn-lt"/>
                  <a:ea typeface="+mn-ea"/>
                  <a:cs typeface="+mn-cs"/>
                </a:defRPr>
              </a:lvl7pPr>
              <a:lvl8pPr marL="1791955" algn="l" defTabSz="255994" rtl="0" eaLnBrk="1" latinLnBrk="0" hangingPunct="1">
                <a:defRPr sz="1008" kern="1200">
                  <a:solidFill>
                    <a:schemeClr val="tx1"/>
                  </a:solidFill>
                  <a:latin typeface="+mn-lt"/>
                  <a:ea typeface="+mn-ea"/>
                  <a:cs typeface="+mn-cs"/>
                </a:defRPr>
              </a:lvl8pPr>
              <a:lvl9pPr marL="2047949" algn="l" defTabSz="255994" rtl="0" eaLnBrk="1" latinLnBrk="0" hangingPunct="1">
                <a:defRPr sz="1008" kern="1200">
                  <a:solidFill>
                    <a:schemeClr val="tx1"/>
                  </a:solidFill>
                  <a:latin typeface="+mn-lt"/>
                  <a:ea typeface="+mn-ea"/>
                  <a:cs typeface="+mn-cs"/>
                </a:defRPr>
              </a:lvl9pPr>
            </a:lstStyle>
            <a:p>
              <a:r>
                <a:rPr lang="en-GB" sz="1058" b="1"/>
                <a:t>KEY:</a:t>
              </a:r>
            </a:p>
          </xdr:txBody>
        </xdr:sp>
        <xdr:sp macro="" textlink="">
          <xdr:nvSpPr>
            <xdr:cNvPr id="18" name="Rectangle 17">
              <a:extLst>
                <a:ext uri="{FF2B5EF4-FFF2-40B4-BE49-F238E27FC236}">
                  <a16:creationId xmlns:a16="http://schemas.microsoft.com/office/drawing/2014/main" id="{7C41EBF4-F352-4D0A-A25B-D4C344F1C910}"/>
                </a:ext>
              </a:extLst>
            </xdr:cNvPr>
            <xdr:cNvSpPr/>
          </xdr:nvSpPr>
          <xdr:spPr>
            <a:xfrm>
              <a:off x="9790742" y="844706"/>
              <a:ext cx="910506" cy="280692"/>
            </a:xfrm>
            <a:prstGeom prst="rect">
              <a:avLst/>
            </a:prstGeom>
            <a:solidFill>
              <a:schemeClr val="bg1"/>
            </a:solidFill>
            <a:ln w="190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255994" rtl="0" eaLnBrk="1" latinLnBrk="0" hangingPunct="1">
                <a:defRPr sz="1008" kern="1200">
                  <a:solidFill>
                    <a:schemeClr val="lt1"/>
                  </a:solidFill>
                  <a:latin typeface="+mn-lt"/>
                  <a:ea typeface="+mn-ea"/>
                  <a:cs typeface="+mn-cs"/>
                </a:defRPr>
              </a:lvl1pPr>
              <a:lvl2pPr marL="255994" algn="l" defTabSz="255994" rtl="0" eaLnBrk="1" latinLnBrk="0" hangingPunct="1">
                <a:defRPr sz="1008" kern="1200">
                  <a:solidFill>
                    <a:schemeClr val="lt1"/>
                  </a:solidFill>
                  <a:latin typeface="+mn-lt"/>
                  <a:ea typeface="+mn-ea"/>
                  <a:cs typeface="+mn-cs"/>
                </a:defRPr>
              </a:lvl2pPr>
              <a:lvl3pPr marL="511986" algn="l" defTabSz="255994" rtl="0" eaLnBrk="1" latinLnBrk="0" hangingPunct="1">
                <a:defRPr sz="1008" kern="1200">
                  <a:solidFill>
                    <a:schemeClr val="lt1"/>
                  </a:solidFill>
                  <a:latin typeface="+mn-lt"/>
                  <a:ea typeface="+mn-ea"/>
                  <a:cs typeface="+mn-cs"/>
                </a:defRPr>
              </a:lvl3pPr>
              <a:lvl4pPr marL="767981" algn="l" defTabSz="255994" rtl="0" eaLnBrk="1" latinLnBrk="0" hangingPunct="1">
                <a:defRPr sz="1008" kern="1200">
                  <a:solidFill>
                    <a:schemeClr val="lt1"/>
                  </a:solidFill>
                  <a:latin typeface="+mn-lt"/>
                  <a:ea typeface="+mn-ea"/>
                  <a:cs typeface="+mn-cs"/>
                </a:defRPr>
              </a:lvl4pPr>
              <a:lvl5pPr marL="1023975" algn="l" defTabSz="255994" rtl="0" eaLnBrk="1" latinLnBrk="0" hangingPunct="1">
                <a:defRPr sz="1008" kern="1200">
                  <a:solidFill>
                    <a:schemeClr val="lt1"/>
                  </a:solidFill>
                  <a:latin typeface="+mn-lt"/>
                  <a:ea typeface="+mn-ea"/>
                  <a:cs typeface="+mn-cs"/>
                </a:defRPr>
              </a:lvl5pPr>
              <a:lvl6pPr marL="1279968" algn="l" defTabSz="255994" rtl="0" eaLnBrk="1" latinLnBrk="0" hangingPunct="1">
                <a:defRPr sz="1008" kern="1200">
                  <a:solidFill>
                    <a:schemeClr val="lt1"/>
                  </a:solidFill>
                  <a:latin typeface="+mn-lt"/>
                  <a:ea typeface="+mn-ea"/>
                  <a:cs typeface="+mn-cs"/>
                </a:defRPr>
              </a:lvl6pPr>
              <a:lvl7pPr marL="1535962" algn="l" defTabSz="255994" rtl="0" eaLnBrk="1" latinLnBrk="0" hangingPunct="1">
                <a:defRPr sz="1008" kern="1200">
                  <a:solidFill>
                    <a:schemeClr val="lt1"/>
                  </a:solidFill>
                  <a:latin typeface="+mn-lt"/>
                  <a:ea typeface="+mn-ea"/>
                  <a:cs typeface="+mn-cs"/>
                </a:defRPr>
              </a:lvl7pPr>
              <a:lvl8pPr marL="1791955" algn="l" defTabSz="255994" rtl="0" eaLnBrk="1" latinLnBrk="0" hangingPunct="1">
                <a:defRPr sz="1008" kern="1200">
                  <a:solidFill>
                    <a:schemeClr val="lt1"/>
                  </a:solidFill>
                  <a:latin typeface="+mn-lt"/>
                  <a:ea typeface="+mn-ea"/>
                  <a:cs typeface="+mn-cs"/>
                </a:defRPr>
              </a:lvl8pPr>
              <a:lvl9pPr marL="2047949" algn="l" defTabSz="255994" rtl="0" eaLnBrk="1" latinLnBrk="0" hangingPunct="1">
                <a:defRPr sz="1008" kern="1200">
                  <a:solidFill>
                    <a:schemeClr val="lt1"/>
                  </a:solidFill>
                  <a:latin typeface="+mn-lt"/>
                  <a:ea typeface="+mn-ea"/>
                  <a:cs typeface="+mn-cs"/>
                </a:defRPr>
              </a:lvl9pPr>
            </a:lstStyle>
            <a:p>
              <a:pPr algn="ctr"/>
              <a:r>
                <a:rPr lang="en-GB" sz="1058">
                  <a:solidFill>
                    <a:schemeClr val="tx1"/>
                  </a:solidFill>
                </a:rPr>
                <a:t>Input</a:t>
              </a:r>
            </a:p>
          </xdr:txBody>
        </xdr:sp>
        <xdr:sp macro="" textlink="">
          <xdr:nvSpPr>
            <xdr:cNvPr id="19" name="Rectangle: Top Corners One Rounded and One Snipped 18">
              <a:extLst>
                <a:ext uri="{FF2B5EF4-FFF2-40B4-BE49-F238E27FC236}">
                  <a16:creationId xmlns:a16="http://schemas.microsoft.com/office/drawing/2014/main" id="{45E50E3F-C6FD-4E7E-8465-EC927A6DAB17}"/>
                </a:ext>
              </a:extLst>
            </xdr:cNvPr>
            <xdr:cNvSpPr/>
          </xdr:nvSpPr>
          <xdr:spPr>
            <a:xfrm>
              <a:off x="7700284" y="835013"/>
              <a:ext cx="910506" cy="371641"/>
            </a:xfrm>
            <a:prstGeom prst="snipRoundRect">
              <a:avLst/>
            </a:prstGeom>
            <a:solidFill>
              <a:srgbClr val="003087"/>
            </a:solidFill>
            <a:ln>
              <a:solidFill>
                <a:srgbClr val="003087"/>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255994" rtl="0" eaLnBrk="1" latinLnBrk="0" hangingPunct="1">
                <a:defRPr sz="1008" kern="1200">
                  <a:solidFill>
                    <a:schemeClr val="lt1"/>
                  </a:solidFill>
                  <a:latin typeface="+mn-lt"/>
                  <a:ea typeface="+mn-ea"/>
                  <a:cs typeface="+mn-cs"/>
                </a:defRPr>
              </a:lvl1pPr>
              <a:lvl2pPr marL="255994" algn="l" defTabSz="255994" rtl="0" eaLnBrk="1" latinLnBrk="0" hangingPunct="1">
                <a:defRPr sz="1008" kern="1200">
                  <a:solidFill>
                    <a:schemeClr val="lt1"/>
                  </a:solidFill>
                  <a:latin typeface="+mn-lt"/>
                  <a:ea typeface="+mn-ea"/>
                  <a:cs typeface="+mn-cs"/>
                </a:defRPr>
              </a:lvl2pPr>
              <a:lvl3pPr marL="511986" algn="l" defTabSz="255994" rtl="0" eaLnBrk="1" latinLnBrk="0" hangingPunct="1">
                <a:defRPr sz="1008" kern="1200">
                  <a:solidFill>
                    <a:schemeClr val="lt1"/>
                  </a:solidFill>
                  <a:latin typeface="+mn-lt"/>
                  <a:ea typeface="+mn-ea"/>
                  <a:cs typeface="+mn-cs"/>
                </a:defRPr>
              </a:lvl3pPr>
              <a:lvl4pPr marL="767981" algn="l" defTabSz="255994" rtl="0" eaLnBrk="1" latinLnBrk="0" hangingPunct="1">
                <a:defRPr sz="1008" kern="1200">
                  <a:solidFill>
                    <a:schemeClr val="lt1"/>
                  </a:solidFill>
                  <a:latin typeface="+mn-lt"/>
                  <a:ea typeface="+mn-ea"/>
                  <a:cs typeface="+mn-cs"/>
                </a:defRPr>
              </a:lvl4pPr>
              <a:lvl5pPr marL="1023975" algn="l" defTabSz="255994" rtl="0" eaLnBrk="1" latinLnBrk="0" hangingPunct="1">
                <a:defRPr sz="1008" kern="1200">
                  <a:solidFill>
                    <a:schemeClr val="lt1"/>
                  </a:solidFill>
                  <a:latin typeface="+mn-lt"/>
                  <a:ea typeface="+mn-ea"/>
                  <a:cs typeface="+mn-cs"/>
                </a:defRPr>
              </a:lvl5pPr>
              <a:lvl6pPr marL="1279968" algn="l" defTabSz="255994" rtl="0" eaLnBrk="1" latinLnBrk="0" hangingPunct="1">
                <a:defRPr sz="1008" kern="1200">
                  <a:solidFill>
                    <a:schemeClr val="lt1"/>
                  </a:solidFill>
                  <a:latin typeface="+mn-lt"/>
                  <a:ea typeface="+mn-ea"/>
                  <a:cs typeface="+mn-cs"/>
                </a:defRPr>
              </a:lvl6pPr>
              <a:lvl7pPr marL="1535962" algn="l" defTabSz="255994" rtl="0" eaLnBrk="1" latinLnBrk="0" hangingPunct="1">
                <a:defRPr sz="1008" kern="1200">
                  <a:solidFill>
                    <a:schemeClr val="lt1"/>
                  </a:solidFill>
                  <a:latin typeface="+mn-lt"/>
                  <a:ea typeface="+mn-ea"/>
                  <a:cs typeface="+mn-cs"/>
                </a:defRPr>
              </a:lvl7pPr>
              <a:lvl8pPr marL="1791955" algn="l" defTabSz="255994" rtl="0" eaLnBrk="1" latinLnBrk="0" hangingPunct="1">
                <a:defRPr sz="1008" kern="1200">
                  <a:solidFill>
                    <a:schemeClr val="lt1"/>
                  </a:solidFill>
                  <a:latin typeface="+mn-lt"/>
                  <a:ea typeface="+mn-ea"/>
                  <a:cs typeface="+mn-cs"/>
                </a:defRPr>
              </a:lvl8pPr>
              <a:lvl9pPr marL="2047949" algn="l" defTabSz="255994" rtl="0" eaLnBrk="1" latinLnBrk="0" hangingPunct="1">
                <a:defRPr sz="1008" kern="1200">
                  <a:solidFill>
                    <a:schemeClr val="lt1"/>
                  </a:solidFill>
                  <a:latin typeface="+mn-lt"/>
                  <a:ea typeface="+mn-ea"/>
                  <a:cs typeface="+mn-cs"/>
                </a:defRPr>
              </a:lvl9pPr>
            </a:lstStyle>
            <a:p>
              <a:pPr algn="ctr"/>
              <a:r>
                <a:rPr lang="en-GB" sz="900"/>
                <a:t>OE&amp;C Compliance Tool </a:t>
              </a:r>
            </a:p>
          </xdr:txBody>
        </xdr:sp>
        <xdr:sp macro="" textlink="">
          <xdr:nvSpPr>
            <xdr:cNvPr id="20" name="Rectangle 19">
              <a:extLst>
                <a:ext uri="{FF2B5EF4-FFF2-40B4-BE49-F238E27FC236}">
                  <a16:creationId xmlns:a16="http://schemas.microsoft.com/office/drawing/2014/main" id="{96652EFC-2DA0-44C0-BF6D-942A62BE2A34}"/>
                </a:ext>
              </a:extLst>
            </xdr:cNvPr>
            <xdr:cNvSpPr/>
          </xdr:nvSpPr>
          <xdr:spPr>
            <a:xfrm>
              <a:off x="10764504" y="844706"/>
              <a:ext cx="910506" cy="280692"/>
            </a:xfrm>
            <a:prstGeom prst="rect">
              <a:avLst/>
            </a:prstGeom>
            <a:solidFill>
              <a:srgbClr val="768692"/>
            </a:solidFill>
            <a:ln w="19050">
              <a:solidFill>
                <a:srgbClr val="616F79"/>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255994" rtl="0" eaLnBrk="1" latinLnBrk="0" hangingPunct="1">
                <a:defRPr sz="1008" kern="1200">
                  <a:solidFill>
                    <a:schemeClr val="lt1"/>
                  </a:solidFill>
                  <a:latin typeface="+mn-lt"/>
                  <a:ea typeface="+mn-ea"/>
                  <a:cs typeface="+mn-cs"/>
                </a:defRPr>
              </a:lvl1pPr>
              <a:lvl2pPr marL="255994" algn="l" defTabSz="255994" rtl="0" eaLnBrk="1" latinLnBrk="0" hangingPunct="1">
                <a:defRPr sz="1008" kern="1200">
                  <a:solidFill>
                    <a:schemeClr val="lt1"/>
                  </a:solidFill>
                  <a:latin typeface="+mn-lt"/>
                  <a:ea typeface="+mn-ea"/>
                  <a:cs typeface="+mn-cs"/>
                </a:defRPr>
              </a:lvl2pPr>
              <a:lvl3pPr marL="511986" algn="l" defTabSz="255994" rtl="0" eaLnBrk="1" latinLnBrk="0" hangingPunct="1">
                <a:defRPr sz="1008" kern="1200">
                  <a:solidFill>
                    <a:schemeClr val="lt1"/>
                  </a:solidFill>
                  <a:latin typeface="+mn-lt"/>
                  <a:ea typeface="+mn-ea"/>
                  <a:cs typeface="+mn-cs"/>
                </a:defRPr>
              </a:lvl3pPr>
              <a:lvl4pPr marL="767981" algn="l" defTabSz="255994" rtl="0" eaLnBrk="1" latinLnBrk="0" hangingPunct="1">
                <a:defRPr sz="1008" kern="1200">
                  <a:solidFill>
                    <a:schemeClr val="lt1"/>
                  </a:solidFill>
                  <a:latin typeface="+mn-lt"/>
                  <a:ea typeface="+mn-ea"/>
                  <a:cs typeface="+mn-cs"/>
                </a:defRPr>
              </a:lvl4pPr>
              <a:lvl5pPr marL="1023975" algn="l" defTabSz="255994" rtl="0" eaLnBrk="1" latinLnBrk="0" hangingPunct="1">
                <a:defRPr sz="1008" kern="1200">
                  <a:solidFill>
                    <a:schemeClr val="lt1"/>
                  </a:solidFill>
                  <a:latin typeface="+mn-lt"/>
                  <a:ea typeface="+mn-ea"/>
                  <a:cs typeface="+mn-cs"/>
                </a:defRPr>
              </a:lvl5pPr>
              <a:lvl6pPr marL="1279968" algn="l" defTabSz="255994" rtl="0" eaLnBrk="1" latinLnBrk="0" hangingPunct="1">
                <a:defRPr sz="1008" kern="1200">
                  <a:solidFill>
                    <a:schemeClr val="lt1"/>
                  </a:solidFill>
                  <a:latin typeface="+mn-lt"/>
                  <a:ea typeface="+mn-ea"/>
                  <a:cs typeface="+mn-cs"/>
                </a:defRPr>
              </a:lvl6pPr>
              <a:lvl7pPr marL="1535962" algn="l" defTabSz="255994" rtl="0" eaLnBrk="1" latinLnBrk="0" hangingPunct="1">
                <a:defRPr sz="1008" kern="1200">
                  <a:solidFill>
                    <a:schemeClr val="lt1"/>
                  </a:solidFill>
                  <a:latin typeface="+mn-lt"/>
                  <a:ea typeface="+mn-ea"/>
                  <a:cs typeface="+mn-cs"/>
                </a:defRPr>
              </a:lvl7pPr>
              <a:lvl8pPr marL="1791955" algn="l" defTabSz="255994" rtl="0" eaLnBrk="1" latinLnBrk="0" hangingPunct="1">
                <a:defRPr sz="1008" kern="1200">
                  <a:solidFill>
                    <a:schemeClr val="lt1"/>
                  </a:solidFill>
                  <a:latin typeface="+mn-lt"/>
                  <a:ea typeface="+mn-ea"/>
                  <a:cs typeface="+mn-cs"/>
                </a:defRPr>
              </a:lvl8pPr>
              <a:lvl9pPr marL="2047949" algn="l" defTabSz="255994" rtl="0" eaLnBrk="1" latinLnBrk="0" hangingPunct="1">
                <a:defRPr sz="1008" kern="1200">
                  <a:solidFill>
                    <a:schemeClr val="lt1"/>
                  </a:solidFill>
                  <a:latin typeface="+mn-lt"/>
                  <a:ea typeface="+mn-ea"/>
                  <a:cs typeface="+mn-cs"/>
                </a:defRPr>
              </a:lvl9pPr>
            </a:lstStyle>
            <a:p>
              <a:pPr algn="ctr"/>
              <a:r>
                <a:rPr lang="en-GB" sz="1058">
                  <a:solidFill>
                    <a:schemeClr val="bg1"/>
                  </a:solidFill>
                </a:rPr>
                <a:t>Output</a:t>
              </a:r>
            </a:p>
          </xdr:txBody>
        </xdr:sp>
        <xdr:sp macro="" textlink="">
          <xdr:nvSpPr>
            <xdr:cNvPr id="21" name="Rectangle: Top Corners One Rounded and One Snipped 20">
              <a:extLst>
                <a:ext uri="{FF2B5EF4-FFF2-40B4-BE49-F238E27FC236}">
                  <a16:creationId xmlns:a16="http://schemas.microsoft.com/office/drawing/2014/main" id="{E83FABE6-87A8-4E87-B24F-F3EA7CDA296B}"/>
                </a:ext>
              </a:extLst>
            </xdr:cNvPr>
            <xdr:cNvSpPr/>
          </xdr:nvSpPr>
          <xdr:spPr>
            <a:xfrm>
              <a:off x="5039030" y="824708"/>
              <a:ext cx="1003978" cy="517111"/>
            </a:xfrm>
            <a:prstGeom prst="snipRoundRect">
              <a:avLst/>
            </a:prstGeom>
            <a:solidFill>
              <a:srgbClr val="00A499"/>
            </a:solidFill>
            <a:ln>
              <a:solidFill>
                <a:srgbClr val="00A499"/>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255994" rtl="0" eaLnBrk="1" latinLnBrk="0" hangingPunct="1">
                <a:defRPr sz="1008" kern="1200">
                  <a:solidFill>
                    <a:schemeClr val="lt1"/>
                  </a:solidFill>
                  <a:latin typeface="+mn-lt"/>
                  <a:ea typeface="+mn-ea"/>
                  <a:cs typeface="+mn-cs"/>
                </a:defRPr>
              </a:lvl1pPr>
              <a:lvl2pPr marL="255994" algn="l" defTabSz="255994" rtl="0" eaLnBrk="1" latinLnBrk="0" hangingPunct="1">
                <a:defRPr sz="1008" kern="1200">
                  <a:solidFill>
                    <a:schemeClr val="lt1"/>
                  </a:solidFill>
                  <a:latin typeface="+mn-lt"/>
                  <a:ea typeface="+mn-ea"/>
                  <a:cs typeface="+mn-cs"/>
                </a:defRPr>
              </a:lvl2pPr>
              <a:lvl3pPr marL="511986" algn="l" defTabSz="255994" rtl="0" eaLnBrk="1" latinLnBrk="0" hangingPunct="1">
                <a:defRPr sz="1008" kern="1200">
                  <a:solidFill>
                    <a:schemeClr val="lt1"/>
                  </a:solidFill>
                  <a:latin typeface="+mn-lt"/>
                  <a:ea typeface="+mn-ea"/>
                  <a:cs typeface="+mn-cs"/>
                </a:defRPr>
              </a:lvl3pPr>
              <a:lvl4pPr marL="767981" algn="l" defTabSz="255994" rtl="0" eaLnBrk="1" latinLnBrk="0" hangingPunct="1">
                <a:defRPr sz="1008" kern="1200">
                  <a:solidFill>
                    <a:schemeClr val="lt1"/>
                  </a:solidFill>
                  <a:latin typeface="+mn-lt"/>
                  <a:ea typeface="+mn-ea"/>
                  <a:cs typeface="+mn-cs"/>
                </a:defRPr>
              </a:lvl4pPr>
              <a:lvl5pPr marL="1023975" algn="l" defTabSz="255994" rtl="0" eaLnBrk="1" latinLnBrk="0" hangingPunct="1">
                <a:defRPr sz="1008" kern="1200">
                  <a:solidFill>
                    <a:schemeClr val="lt1"/>
                  </a:solidFill>
                  <a:latin typeface="+mn-lt"/>
                  <a:ea typeface="+mn-ea"/>
                  <a:cs typeface="+mn-cs"/>
                </a:defRPr>
              </a:lvl5pPr>
              <a:lvl6pPr marL="1279968" algn="l" defTabSz="255994" rtl="0" eaLnBrk="1" latinLnBrk="0" hangingPunct="1">
                <a:defRPr sz="1008" kern="1200">
                  <a:solidFill>
                    <a:schemeClr val="lt1"/>
                  </a:solidFill>
                  <a:latin typeface="+mn-lt"/>
                  <a:ea typeface="+mn-ea"/>
                  <a:cs typeface="+mn-cs"/>
                </a:defRPr>
              </a:lvl6pPr>
              <a:lvl7pPr marL="1535962" algn="l" defTabSz="255994" rtl="0" eaLnBrk="1" latinLnBrk="0" hangingPunct="1">
                <a:defRPr sz="1008" kern="1200">
                  <a:solidFill>
                    <a:schemeClr val="lt1"/>
                  </a:solidFill>
                  <a:latin typeface="+mn-lt"/>
                  <a:ea typeface="+mn-ea"/>
                  <a:cs typeface="+mn-cs"/>
                </a:defRPr>
              </a:lvl7pPr>
              <a:lvl8pPr marL="1791955" algn="l" defTabSz="255994" rtl="0" eaLnBrk="1" latinLnBrk="0" hangingPunct="1">
                <a:defRPr sz="1008" kern="1200">
                  <a:solidFill>
                    <a:schemeClr val="lt1"/>
                  </a:solidFill>
                  <a:latin typeface="+mn-lt"/>
                  <a:ea typeface="+mn-ea"/>
                  <a:cs typeface="+mn-cs"/>
                </a:defRPr>
              </a:lvl8pPr>
              <a:lvl9pPr marL="2047949" algn="l" defTabSz="255994" rtl="0" eaLnBrk="1" latinLnBrk="0" hangingPunct="1">
                <a:defRPr sz="1008" kern="1200">
                  <a:solidFill>
                    <a:schemeClr val="lt1"/>
                  </a:solidFill>
                  <a:latin typeface="+mn-lt"/>
                  <a:ea typeface="+mn-ea"/>
                  <a:cs typeface="+mn-cs"/>
                </a:defRPr>
              </a:lvl9pPr>
            </a:lstStyle>
            <a:p>
              <a:pPr algn="ctr"/>
              <a:r>
                <a:rPr lang="en-GB" sz="1058"/>
                <a:t>NZC Management Tool</a:t>
              </a:r>
            </a:p>
          </xdr:txBody>
        </xdr:sp>
        <xdr:sp macro="" textlink="">
          <xdr:nvSpPr>
            <xdr:cNvPr id="22" name="Rectangle 21">
              <a:extLst>
                <a:ext uri="{FF2B5EF4-FFF2-40B4-BE49-F238E27FC236}">
                  <a16:creationId xmlns:a16="http://schemas.microsoft.com/office/drawing/2014/main" id="{974341B8-BE73-4D1D-8EC3-7D43BF008554}"/>
                </a:ext>
              </a:extLst>
            </xdr:cNvPr>
            <xdr:cNvSpPr/>
          </xdr:nvSpPr>
          <xdr:spPr>
            <a:xfrm>
              <a:off x="2263369" y="664827"/>
              <a:ext cx="2073376" cy="831099"/>
            </a:xfrm>
            <a:prstGeom prst="rect">
              <a:avLst/>
            </a:prstGeom>
            <a:solidFill>
              <a:schemeClr val="bg1"/>
            </a:solidFill>
            <a:ln w="190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255994" rtl="0" eaLnBrk="1" latinLnBrk="0" hangingPunct="1">
                <a:defRPr sz="1008" kern="1200">
                  <a:solidFill>
                    <a:schemeClr val="lt1"/>
                  </a:solidFill>
                  <a:latin typeface="+mn-lt"/>
                  <a:ea typeface="+mn-ea"/>
                  <a:cs typeface="+mn-cs"/>
                </a:defRPr>
              </a:lvl1pPr>
              <a:lvl2pPr marL="255994" algn="l" defTabSz="255994" rtl="0" eaLnBrk="1" latinLnBrk="0" hangingPunct="1">
                <a:defRPr sz="1008" kern="1200">
                  <a:solidFill>
                    <a:schemeClr val="lt1"/>
                  </a:solidFill>
                  <a:latin typeface="+mn-lt"/>
                  <a:ea typeface="+mn-ea"/>
                  <a:cs typeface="+mn-cs"/>
                </a:defRPr>
              </a:lvl2pPr>
              <a:lvl3pPr marL="511986" algn="l" defTabSz="255994" rtl="0" eaLnBrk="1" latinLnBrk="0" hangingPunct="1">
                <a:defRPr sz="1008" kern="1200">
                  <a:solidFill>
                    <a:schemeClr val="lt1"/>
                  </a:solidFill>
                  <a:latin typeface="+mn-lt"/>
                  <a:ea typeface="+mn-ea"/>
                  <a:cs typeface="+mn-cs"/>
                </a:defRPr>
              </a:lvl3pPr>
              <a:lvl4pPr marL="767981" algn="l" defTabSz="255994" rtl="0" eaLnBrk="1" latinLnBrk="0" hangingPunct="1">
                <a:defRPr sz="1008" kern="1200">
                  <a:solidFill>
                    <a:schemeClr val="lt1"/>
                  </a:solidFill>
                  <a:latin typeface="+mn-lt"/>
                  <a:ea typeface="+mn-ea"/>
                  <a:cs typeface="+mn-cs"/>
                </a:defRPr>
              </a:lvl4pPr>
              <a:lvl5pPr marL="1023975" algn="l" defTabSz="255994" rtl="0" eaLnBrk="1" latinLnBrk="0" hangingPunct="1">
                <a:defRPr sz="1008" kern="1200">
                  <a:solidFill>
                    <a:schemeClr val="lt1"/>
                  </a:solidFill>
                  <a:latin typeface="+mn-lt"/>
                  <a:ea typeface="+mn-ea"/>
                  <a:cs typeface="+mn-cs"/>
                </a:defRPr>
              </a:lvl5pPr>
              <a:lvl6pPr marL="1279968" algn="l" defTabSz="255994" rtl="0" eaLnBrk="1" latinLnBrk="0" hangingPunct="1">
                <a:defRPr sz="1008" kern="1200">
                  <a:solidFill>
                    <a:schemeClr val="lt1"/>
                  </a:solidFill>
                  <a:latin typeface="+mn-lt"/>
                  <a:ea typeface="+mn-ea"/>
                  <a:cs typeface="+mn-cs"/>
                </a:defRPr>
              </a:lvl6pPr>
              <a:lvl7pPr marL="1535962" algn="l" defTabSz="255994" rtl="0" eaLnBrk="1" latinLnBrk="0" hangingPunct="1">
                <a:defRPr sz="1008" kern="1200">
                  <a:solidFill>
                    <a:schemeClr val="lt1"/>
                  </a:solidFill>
                  <a:latin typeface="+mn-lt"/>
                  <a:ea typeface="+mn-ea"/>
                  <a:cs typeface="+mn-cs"/>
                </a:defRPr>
              </a:lvl7pPr>
              <a:lvl8pPr marL="1791955" algn="l" defTabSz="255994" rtl="0" eaLnBrk="1" latinLnBrk="0" hangingPunct="1">
                <a:defRPr sz="1008" kern="1200">
                  <a:solidFill>
                    <a:schemeClr val="lt1"/>
                  </a:solidFill>
                  <a:latin typeface="+mn-lt"/>
                  <a:ea typeface="+mn-ea"/>
                  <a:cs typeface="+mn-cs"/>
                </a:defRPr>
              </a:lvl8pPr>
              <a:lvl9pPr marL="2047949" algn="l" defTabSz="255994" rtl="0" eaLnBrk="1" latinLnBrk="0" hangingPunct="1">
                <a:defRPr sz="1008" kern="1200">
                  <a:solidFill>
                    <a:schemeClr val="lt1"/>
                  </a:solidFill>
                  <a:latin typeface="+mn-lt"/>
                  <a:ea typeface="+mn-ea"/>
                  <a:cs typeface="+mn-cs"/>
                </a:defRPr>
              </a:lvl9pPr>
            </a:lstStyle>
            <a:p>
              <a:pPr algn="ctr"/>
              <a:r>
                <a:rPr lang="en-GB" sz="1000">
                  <a:solidFill>
                    <a:schemeClr val="tx1"/>
                  </a:solidFill>
                </a:rPr>
                <a:t>Use NZC Management Tool alongside design process to monitor decision making and track elements of change and trade-offs across the design team.</a:t>
              </a:r>
            </a:p>
          </xdr:txBody>
        </xdr:sp>
        <xdr:cxnSp macro="">
          <xdr:nvCxnSpPr>
            <xdr:cNvPr id="23" name="Straight Arrow Connector 22">
              <a:extLst>
                <a:ext uri="{FF2B5EF4-FFF2-40B4-BE49-F238E27FC236}">
                  <a16:creationId xmlns:a16="http://schemas.microsoft.com/office/drawing/2014/main" id="{D458ABA2-C9C4-4DB7-9CE1-BEBE9B84EE8A}"/>
                </a:ext>
              </a:extLst>
            </xdr:cNvPr>
            <xdr:cNvCxnSpPr>
              <a:cxnSpLocks/>
              <a:stCxn id="22" idx="3"/>
              <a:endCxn id="21" idx="2"/>
            </xdr:cNvCxnSpPr>
          </xdr:nvCxnSpPr>
          <xdr:spPr>
            <a:xfrm>
              <a:off x="4336745" y="1080377"/>
              <a:ext cx="702285" cy="2888"/>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4" name="Rectangle: Top Corners One Rounded and One Snipped 23">
              <a:extLst>
                <a:ext uri="{FF2B5EF4-FFF2-40B4-BE49-F238E27FC236}">
                  <a16:creationId xmlns:a16="http://schemas.microsoft.com/office/drawing/2014/main" id="{F08FC6C9-3692-4659-9BDA-6829683FC005}"/>
                </a:ext>
              </a:extLst>
            </xdr:cNvPr>
            <xdr:cNvSpPr/>
          </xdr:nvSpPr>
          <xdr:spPr>
            <a:xfrm>
              <a:off x="7204674" y="2910410"/>
              <a:ext cx="1179252" cy="522000"/>
            </a:xfrm>
            <a:prstGeom prst="snipRoundRect">
              <a:avLst/>
            </a:prstGeom>
            <a:solidFill>
              <a:srgbClr val="00308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255994" rtl="0" eaLnBrk="1" latinLnBrk="0" hangingPunct="1">
                <a:defRPr sz="1008" kern="1200">
                  <a:solidFill>
                    <a:schemeClr val="lt1"/>
                  </a:solidFill>
                  <a:latin typeface="+mn-lt"/>
                  <a:ea typeface="+mn-ea"/>
                  <a:cs typeface="+mn-cs"/>
                </a:defRPr>
              </a:lvl1pPr>
              <a:lvl2pPr marL="255994" algn="l" defTabSz="255994" rtl="0" eaLnBrk="1" latinLnBrk="0" hangingPunct="1">
                <a:defRPr sz="1008" kern="1200">
                  <a:solidFill>
                    <a:schemeClr val="lt1"/>
                  </a:solidFill>
                  <a:latin typeface="+mn-lt"/>
                  <a:ea typeface="+mn-ea"/>
                  <a:cs typeface="+mn-cs"/>
                </a:defRPr>
              </a:lvl2pPr>
              <a:lvl3pPr marL="511986" algn="l" defTabSz="255994" rtl="0" eaLnBrk="1" latinLnBrk="0" hangingPunct="1">
                <a:defRPr sz="1008" kern="1200">
                  <a:solidFill>
                    <a:schemeClr val="lt1"/>
                  </a:solidFill>
                  <a:latin typeface="+mn-lt"/>
                  <a:ea typeface="+mn-ea"/>
                  <a:cs typeface="+mn-cs"/>
                </a:defRPr>
              </a:lvl3pPr>
              <a:lvl4pPr marL="767981" algn="l" defTabSz="255994" rtl="0" eaLnBrk="1" latinLnBrk="0" hangingPunct="1">
                <a:defRPr sz="1008" kern="1200">
                  <a:solidFill>
                    <a:schemeClr val="lt1"/>
                  </a:solidFill>
                  <a:latin typeface="+mn-lt"/>
                  <a:ea typeface="+mn-ea"/>
                  <a:cs typeface="+mn-cs"/>
                </a:defRPr>
              </a:lvl4pPr>
              <a:lvl5pPr marL="1023975" algn="l" defTabSz="255994" rtl="0" eaLnBrk="1" latinLnBrk="0" hangingPunct="1">
                <a:defRPr sz="1008" kern="1200">
                  <a:solidFill>
                    <a:schemeClr val="lt1"/>
                  </a:solidFill>
                  <a:latin typeface="+mn-lt"/>
                  <a:ea typeface="+mn-ea"/>
                  <a:cs typeface="+mn-cs"/>
                </a:defRPr>
              </a:lvl5pPr>
              <a:lvl6pPr marL="1279968" algn="l" defTabSz="255994" rtl="0" eaLnBrk="1" latinLnBrk="0" hangingPunct="1">
                <a:defRPr sz="1008" kern="1200">
                  <a:solidFill>
                    <a:schemeClr val="lt1"/>
                  </a:solidFill>
                  <a:latin typeface="+mn-lt"/>
                  <a:ea typeface="+mn-ea"/>
                  <a:cs typeface="+mn-cs"/>
                </a:defRPr>
              </a:lvl6pPr>
              <a:lvl7pPr marL="1535962" algn="l" defTabSz="255994" rtl="0" eaLnBrk="1" latinLnBrk="0" hangingPunct="1">
                <a:defRPr sz="1008" kern="1200">
                  <a:solidFill>
                    <a:schemeClr val="lt1"/>
                  </a:solidFill>
                  <a:latin typeface="+mn-lt"/>
                  <a:ea typeface="+mn-ea"/>
                  <a:cs typeface="+mn-cs"/>
                </a:defRPr>
              </a:lvl7pPr>
              <a:lvl8pPr marL="1791955" algn="l" defTabSz="255994" rtl="0" eaLnBrk="1" latinLnBrk="0" hangingPunct="1">
                <a:defRPr sz="1008" kern="1200">
                  <a:solidFill>
                    <a:schemeClr val="lt1"/>
                  </a:solidFill>
                  <a:latin typeface="+mn-lt"/>
                  <a:ea typeface="+mn-ea"/>
                  <a:cs typeface="+mn-cs"/>
                </a:defRPr>
              </a:lvl8pPr>
              <a:lvl9pPr marL="2047949" algn="l" defTabSz="255994" rtl="0" eaLnBrk="1" latinLnBrk="0" hangingPunct="1">
                <a:defRPr sz="1008" kern="1200">
                  <a:solidFill>
                    <a:schemeClr val="lt1"/>
                  </a:solidFill>
                  <a:latin typeface="+mn-lt"/>
                  <a:ea typeface="+mn-ea"/>
                  <a:cs typeface="+mn-cs"/>
                </a:defRPr>
              </a:lvl9pPr>
            </a:lstStyle>
            <a:p>
              <a:pPr algn="ctr"/>
              <a:r>
                <a:rPr lang="en-GB" sz="1058"/>
                <a:t>Tab 9.0: Carbon Emissions Reporting</a:t>
              </a:r>
            </a:p>
          </xdr:txBody>
        </xdr:sp>
        <xdr:sp macro="" textlink="">
          <xdr:nvSpPr>
            <xdr:cNvPr id="25" name="Rectangle 24">
              <a:extLst>
                <a:ext uri="{FF2B5EF4-FFF2-40B4-BE49-F238E27FC236}">
                  <a16:creationId xmlns:a16="http://schemas.microsoft.com/office/drawing/2014/main" id="{BD03B49F-1CF8-4562-98F1-48B39F78870A}"/>
                </a:ext>
              </a:extLst>
            </xdr:cNvPr>
            <xdr:cNvSpPr/>
          </xdr:nvSpPr>
          <xdr:spPr>
            <a:xfrm>
              <a:off x="6858546" y="1748394"/>
              <a:ext cx="1871509" cy="831106"/>
            </a:xfrm>
            <a:prstGeom prst="rect">
              <a:avLst/>
            </a:prstGeom>
            <a:solidFill>
              <a:schemeClr val="bg1"/>
            </a:solidFill>
            <a:ln w="190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255994" rtl="0" eaLnBrk="1" latinLnBrk="0" hangingPunct="1">
                <a:defRPr sz="1008" kern="1200">
                  <a:solidFill>
                    <a:schemeClr val="lt1"/>
                  </a:solidFill>
                  <a:latin typeface="+mn-lt"/>
                  <a:ea typeface="+mn-ea"/>
                  <a:cs typeface="+mn-cs"/>
                </a:defRPr>
              </a:lvl1pPr>
              <a:lvl2pPr marL="255994" algn="l" defTabSz="255994" rtl="0" eaLnBrk="1" latinLnBrk="0" hangingPunct="1">
                <a:defRPr sz="1008" kern="1200">
                  <a:solidFill>
                    <a:schemeClr val="lt1"/>
                  </a:solidFill>
                  <a:latin typeface="+mn-lt"/>
                  <a:ea typeface="+mn-ea"/>
                  <a:cs typeface="+mn-cs"/>
                </a:defRPr>
              </a:lvl2pPr>
              <a:lvl3pPr marL="511986" algn="l" defTabSz="255994" rtl="0" eaLnBrk="1" latinLnBrk="0" hangingPunct="1">
                <a:defRPr sz="1008" kern="1200">
                  <a:solidFill>
                    <a:schemeClr val="lt1"/>
                  </a:solidFill>
                  <a:latin typeface="+mn-lt"/>
                  <a:ea typeface="+mn-ea"/>
                  <a:cs typeface="+mn-cs"/>
                </a:defRPr>
              </a:lvl3pPr>
              <a:lvl4pPr marL="767981" algn="l" defTabSz="255994" rtl="0" eaLnBrk="1" latinLnBrk="0" hangingPunct="1">
                <a:defRPr sz="1008" kern="1200">
                  <a:solidFill>
                    <a:schemeClr val="lt1"/>
                  </a:solidFill>
                  <a:latin typeface="+mn-lt"/>
                  <a:ea typeface="+mn-ea"/>
                  <a:cs typeface="+mn-cs"/>
                </a:defRPr>
              </a:lvl4pPr>
              <a:lvl5pPr marL="1023975" algn="l" defTabSz="255994" rtl="0" eaLnBrk="1" latinLnBrk="0" hangingPunct="1">
                <a:defRPr sz="1008" kern="1200">
                  <a:solidFill>
                    <a:schemeClr val="lt1"/>
                  </a:solidFill>
                  <a:latin typeface="+mn-lt"/>
                  <a:ea typeface="+mn-ea"/>
                  <a:cs typeface="+mn-cs"/>
                </a:defRPr>
              </a:lvl5pPr>
              <a:lvl6pPr marL="1279968" algn="l" defTabSz="255994" rtl="0" eaLnBrk="1" latinLnBrk="0" hangingPunct="1">
                <a:defRPr sz="1008" kern="1200">
                  <a:solidFill>
                    <a:schemeClr val="lt1"/>
                  </a:solidFill>
                  <a:latin typeface="+mn-lt"/>
                  <a:ea typeface="+mn-ea"/>
                  <a:cs typeface="+mn-cs"/>
                </a:defRPr>
              </a:lvl6pPr>
              <a:lvl7pPr marL="1535962" algn="l" defTabSz="255994" rtl="0" eaLnBrk="1" latinLnBrk="0" hangingPunct="1">
                <a:defRPr sz="1008" kern="1200">
                  <a:solidFill>
                    <a:schemeClr val="lt1"/>
                  </a:solidFill>
                  <a:latin typeface="+mn-lt"/>
                  <a:ea typeface="+mn-ea"/>
                  <a:cs typeface="+mn-cs"/>
                </a:defRPr>
              </a:lvl7pPr>
              <a:lvl8pPr marL="1791955" algn="l" defTabSz="255994" rtl="0" eaLnBrk="1" latinLnBrk="0" hangingPunct="1">
                <a:defRPr sz="1008" kern="1200">
                  <a:solidFill>
                    <a:schemeClr val="lt1"/>
                  </a:solidFill>
                  <a:latin typeface="+mn-lt"/>
                  <a:ea typeface="+mn-ea"/>
                  <a:cs typeface="+mn-cs"/>
                </a:defRPr>
              </a:lvl8pPr>
              <a:lvl9pPr marL="2047949" algn="l" defTabSz="255994" rtl="0" eaLnBrk="1" latinLnBrk="0" hangingPunct="1">
                <a:defRPr sz="1008" kern="1200">
                  <a:solidFill>
                    <a:schemeClr val="lt1"/>
                  </a:solidFill>
                  <a:latin typeface="+mn-lt"/>
                  <a:ea typeface="+mn-ea"/>
                  <a:cs typeface="+mn-cs"/>
                </a:defRPr>
              </a:lvl9pPr>
            </a:lstStyle>
            <a:p>
              <a:pPr algn="ctr"/>
              <a:r>
                <a:rPr lang="en-GB" sz="1000">
                  <a:solidFill>
                    <a:schemeClr val="tx1"/>
                  </a:solidFill>
                </a:rPr>
                <a:t>At each Design Stage: Operational Carbon Emissions calculated based on building’s energy source and input to WLC reporting.</a:t>
              </a:r>
            </a:p>
          </xdr:txBody>
        </xdr:sp>
        <xdr:cxnSp macro="">
          <xdr:nvCxnSpPr>
            <xdr:cNvPr id="26" name="Straight Arrow Connector 25">
              <a:extLst>
                <a:ext uri="{FF2B5EF4-FFF2-40B4-BE49-F238E27FC236}">
                  <a16:creationId xmlns:a16="http://schemas.microsoft.com/office/drawing/2014/main" id="{B8B5010F-A76A-4F99-ACD0-B7B63FC50BBA}"/>
                </a:ext>
              </a:extLst>
            </xdr:cNvPr>
            <xdr:cNvCxnSpPr>
              <a:cxnSpLocks/>
              <a:stCxn id="25" idx="2"/>
              <a:endCxn id="24" idx="3"/>
            </xdr:cNvCxnSpPr>
          </xdr:nvCxnSpPr>
          <xdr:spPr>
            <a:xfrm>
              <a:off x="7794300" y="2579500"/>
              <a:ext cx="1" cy="330910"/>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7" name="Rectangle: Top Corners One Rounded and One Snipped 26">
              <a:extLst>
                <a:ext uri="{FF2B5EF4-FFF2-40B4-BE49-F238E27FC236}">
                  <a16:creationId xmlns:a16="http://schemas.microsoft.com/office/drawing/2014/main" id="{CD5E1629-161E-4ECE-B142-7CCBDFF0AE24}"/>
                </a:ext>
              </a:extLst>
            </xdr:cNvPr>
            <xdr:cNvSpPr/>
          </xdr:nvSpPr>
          <xdr:spPr>
            <a:xfrm>
              <a:off x="453491" y="4265470"/>
              <a:ext cx="1224000" cy="522000"/>
            </a:xfrm>
            <a:prstGeom prst="snipRoundRect">
              <a:avLst/>
            </a:prstGeom>
            <a:solidFill>
              <a:srgbClr val="39B5E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255994" rtl="0" eaLnBrk="1" latinLnBrk="0" hangingPunct="1">
                <a:defRPr sz="1008" kern="1200">
                  <a:solidFill>
                    <a:schemeClr val="lt1"/>
                  </a:solidFill>
                  <a:latin typeface="+mn-lt"/>
                  <a:ea typeface="+mn-ea"/>
                  <a:cs typeface="+mn-cs"/>
                </a:defRPr>
              </a:lvl1pPr>
              <a:lvl2pPr marL="255994" algn="l" defTabSz="255994" rtl="0" eaLnBrk="1" latinLnBrk="0" hangingPunct="1">
                <a:defRPr sz="1008" kern="1200">
                  <a:solidFill>
                    <a:schemeClr val="lt1"/>
                  </a:solidFill>
                  <a:latin typeface="+mn-lt"/>
                  <a:ea typeface="+mn-ea"/>
                  <a:cs typeface="+mn-cs"/>
                </a:defRPr>
              </a:lvl2pPr>
              <a:lvl3pPr marL="511986" algn="l" defTabSz="255994" rtl="0" eaLnBrk="1" latinLnBrk="0" hangingPunct="1">
                <a:defRPr sz="1008" kern="1200">
                  <a:solidFill>
                    <a:schemeClr val="lt1"/>
                  </a:solidFill>
                  <a:latin typeface="+mn-lt"/>
                  <a:ea typeface="+mn-ea"/>
                  <a:cs typeface="+mn-cs"/>
                </a:defRPr>
              </a:lvl3pPr>
              <a:lvl4pPr marL="767981" algn="l" defTabSz="255994" rtl="0" eaLnBrk="1" latinLnBrk="0" hangingPunct="1">
                <a:defRPr sz="1008" kern="1200">
                  <a:solidFill>
                    <a:schemeClr val="lt1"/>
                  </a:solidFill>
                  <a:latin typeface="+mn-lt"/>
                  <a:ea typeface="+mn-ea"/>
                  <a:cs typeface="+mn-cs"/>
                </a:defRPr>
              </a:lvl4pPr>
              <a:lvl5pPr marL="1023975" algn="l" defTabSz="255994" rtl="0" eaLnBrk="1" latinLnBrk="0" hangingPunct="1">
                <a:defRPr sz="1008" kern="1200">
                  <a:solidFill>
                    <a:schemeClr val="lt1"/>
                  </a:solidFill>
                  <a:latin typeface="+mn-lt"/>
                  <a:ea typeface="+mn-ea"/>
                  <a:cs typeface="+mn-cs"/>
                </a:defRPr>
              </a:lvl5pPr>
              <a:lvl6pPr marL="1279968" algn="l" defTabSz="255994" rtl="0" eaLnBrk="1" latinLnBrk="0" hangingPunct="1">
                <a:defRPr sz="1008" kern="1200">
                  <a:solidFill>
                    <a:schemeClr val="lt1"/>
                  </a:solidFill>
                  <a:latin typeface="+mn-lt"/>
                  <a:ea typeface="+mn-ea"/>
                  <a:cs typeface="+mn-cs"/>
                </a:defRPr>
              </a:lvl6pPr>
              <a:lvl7pPr marL="1535962" algn="l" defTabSz="255994" rtl="0" eaLnBrk="1" latinLnBrk="0" hangingPunct="1">
                <a:defRPr sz="1008" kern="1200">
                  <a:solidFill>
                    <a:schemeClr val="lt1"/>
                  </a:solidFill>
                  <a:latin typeface="+mn-lt"/>
                  <a:ea typeface="+mn-ea"/>
                  <a:cs typeface="+mn-cs"/>
                </a:defRPr>
              </a:lvl7pPr>
              <a:lvl8pPr marL="1791955" algn="l" defTabSz="255994" rtl="0" eaLnBrk="1" latinLnBrk="0" hangingPunct="1">
                <a:defRPr sz="1008" kern="1200">
                  <a:solidFill>
                    <a:schemeClr val="lt1"/>
                  </a:solidFill>
                  <a:latin typeface="+mn-lt"/>
                  <a:ea typeface="+mn-ea"/>
                  <a:cs typeface="+mn-cs"/>
                </a:defRPr>
              </a:lvl8pPr>
              <a:lvl9pPr marL="2047949" algn="l" defTabSz="255994" rtl="0" eaLnBrk="1" latinLnBrk="0" hangingPunct="1">
                <a:defRPr sz="1008" kern="1200">
                  <a:solidFill>
                    <a:schemeClr val="lt1"/>
                  </a:solidFill>
                  <a:latin typeface="+mn-lt"/>
                  <a:ea typeface="+mn-ea"/>
                  <a:cs typeface="+mn-cs"/>
                </a:defRPr>
              </a:lvl9pPr>
            </a:lstStyle>
            <a:p>
              <a:pPr algn="ctr"/>
              <a:r>
                <a:rPr lang="en-GB" sz="1058"/>
                <a:t>Tab 1.0: Project Information</a:t>
              </a:r>
            </a:p>
          </xdr:txBody>
        </xdr:sp>
        <xdr:sp macro="" textlink="">
          <xdr:nvSpPr>
            <xdr:cNvPr id="28" name="Rectangle: Top Corners One Rounded and One Snipped 27">
              <a:extLst>
                <a:ext uri="{FF2B5EF4-FFF2-40B4-BE49-F238E27FC236}">
                  <a16:creationId xmlns:a16="http://schemas.microsoft.com/office/drawing/2014/main" id="{DC00069C-1ADB-43DF-A609-6D8C12D28A2C}"/>
                </a:ext>
              </a:extLst>
            </xdr:cNvPr>
            <xdr:cNvSpPr/>
          </xdr:nvSpPr>
          <xdr:spPr>
            <a:xfrm>
              <a:off x="2690494" y="4260510"/>
              <a:ext cx="1224000" cy="522000"/>
            </a:xfrm>
            <a:prstGeom prst="snipRoundRect">
              <a:avLst/>
            </a:prstGeom>
            <a:solidFill>
              <a:srgbClr val="39B5E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255994" rtl="0" eaLnBrk="1" latinLnBrk="0" hangingPunct="1">
                <a:defRPr sz="1008" kern="1200">
                  <a:solidFill>
                    <a:schemeClr val="lt1"/>
                  </a:solidFill>
                  <a:latin typeface="+mn-lt"/>
                  <a:ea typeface="+mn-ea"/>
                  <a:cs typeface="+mn-cs"/>
                </a:defRPr>
              </a:lvl1pPr>
              <a:lvl2pPr marL="255994" algn="l" defTabSz="255994" rtl="0" eaLnBrk="1" latinLnBrk="0" hangingPunct="1">
                <a:defRPr sz="1008" kern="1200">
                  <a:solidFill>
                    <a:schemeClr val="lt1"/>
                  </a:solidFill>
                  <a:latin typeface="+mn-lt"/>
                  <a:ea typeface="+mn-ea"/>
                  <a:cs typeface="+mn-cs"/>
                </a:defRPr>
              </a:lvl2pPr>
              <a:lvl3pPr marL="511986" algn="l" defTabSz="255994" rtl="0" eaLnBrk="1" latinLnBrk="0" hangingPunct="1">
                <a:defRPr sz="1008" kern="1200">
                  <a:solidFill>
                    <a:schemeClr val="lt1"/>
                  </a:solidFill>
                  <a:latin typeface="+mn-lt"/>
                  <a:ea typeface="+mn-ea"/>
                  <a:cs typeface="+mn-cs"/>
                </a:defRPr>
              </a:lvl3pPr>
              <a:lvl4pPr marL="767981" algn="l" defTabSz="255994" rtl="0" eaLnBrk="1" latinLnBrk="0" hangingPunct="1">
                <a:defRPr sz="1008" kern="1200">
                  <a:solidFill>
                    <a:schemeClr val="lt1"/>
                  </a:solidFill>
                  <a:latin typeface="+mn-lt"/>
                  <a:ea typeface="+mn-ea"/>
                  <a:cs typeface="+mn-cs"/>
                </a:defRPr>
              </a:lvl4pPr>
              <a:lvl5pPr marL="1023975" algn="l" defTabSz="255994" rtl="0" eaLnBrk="1" latinLnBrk="0" hangingPunct="1">
                <a:defRPr sz="1008" kern="1200">
                  <a:solidFill>
                    <a:schemeClr val="lt1"/>
                  </a:solidFill>
                  <a:latin typeface="+mn-lt"/>
                  <a:ea typeface="+mn-ea"/>
                  <a:cs typeface="+mn-cs"/>
                </a:defRPr>
              </a:lvl5pPr>
              <a:lvl6pPr marL="1279968" algn="l" defTabSz="255994" rtl="0" eaLnBrk="1" latinLnBrk="0" hangingPunct="1">
                <a:defRPr sz="1008" kern="1200">
                  <a:solidFill>
                    <a:schemeClr val="lt1"/>
                  </a:solidFill>
                  <a:latin typeface="+mn-lt"/>
                  <a:ea typeface="+mn-ea"/>
                  <a:cs typeface="+mn-cs"/>
                </a:defRPr>
              </a:lvl6pPr>
              <a:lvl7pPr marL="1535962" algn="l" defTabSz="255994" rtl="0" eaLnBrk="1" latinLnBrk="0" hangingPunct="1">
                <a:defRPr sz="1008" kern="1200">
                  <a:solidFill>
                    <a:schemeClr val="lt1"/>
                  </a:solidFill>
                  <a:latin typeface="+mn-lt"/>
                  <a:ea typeface="+mn-ea"/>
                  <a:cs typeface="+mn-cs"/>
                </a:defRPr>
              </a:lvl7pPr>
              <a:lvl8pPr marL="1791955" algn="l" defTabSz="255994" rtl="0" eaLnBrk="1" latinLnBrk="0" hangingPunct="1">
                <a:defRPr sz="1008" kern="1200">
                  <a:solidFill>
                    <a:schemeClr val="lt1"/>
                  </a:solidFill>
                  <a:latin typeface="+mn-lt"/>
                  <a:ea typeface="+mn-ea"/>
                  <a:cs typeface="+mn-cs"/>
                </a:defRPr>
              </a:lvl8pPr>
              <a:lvl9pPr marL="2047949" algn="l" defTabSz="255994" rtl="0" eaLnBrk="1" latinLnBrk="0" hangingPunct="1">
                <a:defRPr sz="1008" kern="1200">
                  <a:solidFill>
                    <a:schemeClr val="lt1"/>
                  </a:solidFill>
                  <a:latin typeface="+mn-lt"/>
                  <a:ea typeface="+mn-ea"/>
                  <a:cs typeface="+mn-cs"/>
                </a:defRPr>
              </a:lvl9pPr>
            </a:lstStyle>
            <a:p>
              <a:pPr algn="ctr"/>
              <a:r>
                <a:rPr lang="en-GB" sz="1058"/>
                <a:t>Tab 2.0: OBC - Reporting</a:t>
              </a:r>
            </a:p>
          </xdr:txBody>
        </xdr:sp>
        <xdr:sp macro="" textlink="">
          <xdr:nvSpPr>
            <xdr:cNvPr id="29" name="Rectangle: Top Corners One Rounded and One Snipped 28">
              <a:extLst>
                <a:ext uri="{FF2B5EF4-FFF2-40B4-BE49-F238E27FC236}">
                  <a16:creationId xmlns:a16="http://schemas.microsoft.com/office/drawing/2014/main" id="{841F57BE-CE8C-44A4-B8F0-FB8F168AF5EC}"/>
                </a:ext>
              </a:extLst>
            </xdr:cNvPr>
            <xdr:cNvSpPr/>
          </xdr:nvSpPr>
          <xdr:spPr>
            <a:xfrm>
              <a:off x="4929020" y="4260510"/>
              <a:ext cx="1224000" cy="522000"/>
            </a:xfrm>
            <a:prstGeom prst="snipRoundRect">
              <a:avLst/>
            </a:prstGeom>
            <a:solidFill>
              <a:srgbClr val="39B5E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255994" rtl="0" eaLnBrk="1" latinLnBrk="0" hangingPunct="1">
                <a:defRPr sz="1008" kern="1200">
                  <a:solidFill>
                    <a:schemeClr val="lt1"/>
                  </a:solidFill>
                  <a:latin typeface="+mn-lt"/>
                  <a:ea typeface="+mn-ea"/>
                  <a:cs typeface="+mn-cs"/>
                </a:defRPr>
              </a:lvl1pPr>
              <a:lvl2pPr marL="255994" algn="l" defTabSz="255994" rtl="0" eaLnBrk="1" latinLnBrk="0" hangingPunct="1">
                <a:defRPr sz="1008" kern="1200">
                  <a:solidFill>
                    <a:schemeClr val="lt1"/>
                  </a:solidFill>
                  <a:latin typeface="+mn-lt"/>
                  <a:ea typeface="+mn-ea"/>
                  <a:cs typeface="+mn-cs"/>
                </a:defRPr>
              </a:lvl2pPr>
              <a:lvl3pPr marL="511986" algn="l" defTabSz="255994" rtl="0" eaLnBrk="1" latinLnBrk="0" hangingPunct="1">
                <a:defRPr sz="1008" kern="1200">
                  <a:solidFill>
                    <a:schemeClr val="lt1"/>
                  </a:solidFill>
                  <a:latin typeface="+mn-lt"/>
                  <a:ea typeface="+mn-ea"/>
                  <a:cs typeface="+mn-cs"/>
                </a:defRPr>
              </a:lvl3pPr>
              <a:lvl4pPr marL="767981" algn="l" defTabSz="255994" rtl="0" eaLnBrk="1" latinLnBrk="0" hangingPunct="1">
                <a:defRPr sz="1008" kern="1200">
                  <a:solidFill>
                    <a:schemeClr val="lt1"/>
                  </a:solidFill>
                  <a:latin typeface="+mn-lt"/>
                  <a:ea typeface="+mn-ea"/>
                  <a:cs typeface="+mn-cs"/>
                </a:defRPr>
              </a:lvl4pPr>
              <a:lvl5pPr marL="1023975" algn="l" defTabSz="255994" rtl="0" eaLnBrk="1" latinLnBrk="0" hangingPunct="1">
                <a:defRPr sz="1008" kern="1200">
                  <a:solidFill>
                    <a:schemeClr val="lt1"/>
                  </a:solidFill>
                  <a:latin typeface="+mn-lt"/>
                  <a:ea typeface="+mn-ea"/>
                  <a:cs typeface="+mn-cs"/>
                </a:defRPr>
              </a:lvl5pPr>
              <a:lvl6pPr marL="1279968" algn="l" defTabSz="255994" rtl="0" eaLnBrk="1" latinLnBrk="0" hangingPunct="1">
                <a:defRPr sz="1008" kern="1200">
                  <a:solidFill>
                    <a:schemeClr val="lt1"/>
                  </a:solidFill>
                  <a:latin typeface="+mn-lt"/>
                  <a:ea typeface="+mn-ea"/>
                  <a:cs typeface="+mn-cs"/>
                </a:defRPr>
              </a:lvl6pPr>
              <a:lvl7pPr marL="1535962" algn="l" defTabSz="255994" rtl="0" eaLnBrk="1" latinLnBrk="0" hangingPunct="1">
                <a:defRPr sz="1008" kern="1200">
                  <a:solidFill>
                    <a:schemeClr val="lt1"/>
                  </a:solidFill>
                  <a:latin typeface="+mn-lt"/>
                  <a:ea typeface="+mn-ea"/>
                  <a:cs typeface="+mn-cs"/>
                </a:defRPr>
              </a:lvl7pPr>
              <a:lvl8pPr marL="1791955" algn="l" defTabSz="255994" rtl="0" eaLnBrk="1" latinLnBrk="0" hangingPunct="1">
                <a:defRPr sz="1008" kern="1200">
                  <a:solidFill>
                    <a:schemeClr val="lt1"/>
                  </a:solidFill>
                  <a:latin typeface="+mn-lt"/>
                  <a:ea typeface="+mn-ea"/>
                  <a:cs typeface="+mn-cs"/>
                </a:defRPr>
              </a:lvl8pPr>
              <a:lvl9pPr marL="2047949" algn="l" defTabSz="255994" rtl="0" eaLnBrk="1" latinLnBrk="0" hangingPunct="1">
                <a:defRPr sz="1008" kern="1200">
                  <a:solidFill>
                    <a:schemeClr val="lt1"/>
                  </a:solidFill>
                  <a:latin typeface="+mn-lt"/>
                  <a:ea typeface="+mn-ea"/>
                  <a:cs typeface="+mn-cs"/>
                </a:defRPr>
              </a:lvl9pPr>
            </a:lstStyle>
            <a:p>
              <a:pPr algn="ctr"/>
              <a:r>
                <a:rPr lang="en-GB" sz="1058"/>
                <a:t>Tab 2.1: FBC - Reporting</a:t>
              </a:r>
            </a:p>
          </xdr:txBody>
        </xdr:sp>
        <xdr:sp macro="" textlink="">
          <xdr:nvSpPr>
            <xdr:cNvPr id="30" name="Rectangle: Top Corners One Rounded and One Snipped 29">
              <a:extLst>
                <a:ext uri="{FF2B5EF4-FFF2-40B4-BE49-F238E27FC236}">
                  <a16:creationId xmlns:a16="http://schemas.microsoft.com/office/drawing/2014/main" id="{2CE8FB7E-8136-4AF3-98D3-9323946FED97}"/>
                </a:ext>
              </a:extLst>
            </xdr:cNvPr>
            <xdr:cNvSpPr/>
          </xdr:nvSpPr>
          <xdr:spPr>
            <a:xfrm>
              <a:off x="7159926" y="4260510"/>
              <a:ext cx="1224000" cy="522000"/>
            </a:xfrm>
            <a:prstGeom prst="snipRoundRect">
              <a:avLst/>
            </a:prstGeom>
            <a:solidFill>
              <a:srgbClr val="39B5E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255994" rtl="0" eaLnBrk="1" latinLnBrk="0" hangingPunct="1">
                <a:defRPr sz="1008" kern="1200">
                  <a:solidFill>
                    <a:schemeClr val="lt1"/>
                  </a:solidFill>
                  <a:latin typeface="+mn-lt"/>
                  <a:ea typeface="+mn-ea"/>
                  <a:cs typeface="+mn-cs"/>
                </a:defRPr>
              </a:lvl1pPr>
              <a:lvl2pPr marL="255994" algn="l" defTabSz="255994" rtl="0" eaLnBrk="1" latinLnBrk="0" hangingPunct="1">
                <a:defRPr sz="1008" kern="1200">
                  <a:solidFill>
                    <a:schemeClr val="lt1"/>
                  </a:solidFill>
                  <a:latin typeface="+mn-lt"/>
                  <a:ea typeface="+mn-ea"/>
                  <a:cs typeface="+mn-cs"/>
                </a:defRPr>
              </a:lvl2pPr>
              <a:lvl3pPr marL="511986" algn="l" defTabSz="255994" rtl="0" eaLnBrk="1" latinLnBrk="0" hangingPunct="1">
                <a:defRPr sz="1008" kern="1200">
                  <a:solidFill>
                    <a:schemeClr val="lt1"/>
                  </a:solidFill>
                  <a:latin typeface="+mn-lt"/>
                  <a:ea typeface="+mn-ea"/>
                  <a:cs typeface="+mn-cs"/>
                </a:defRPr>
              </a:lvl3pPr>
              <a:lvl4pPr marL="767981" algn="l" defTabSz="255994" rtl="0" eaLnBrk="1" latinLnBrk="0" hangingPunct="1">
                <a:defRPr sz="1008" kern="1200">
                  <a:solidFill>
                    <a:schemeClr val="lt1"/>
                  </a:solidFill>
                  <a:latin typeface="+mn-lt"/>
                  <a:ea typeface="+mn-ea"/>
                  <a:cs typeface="+mn-cs"/>
                </a:defRPr>
              </a:lvl4pPr>
              <a:lvl5pPr marL="1023975" algn="l" defTabSz="255994" rtl="0" eaLnBrk="1" latinLnBrk="0" hangingPunct="1">
                <a:defRPr sz="1008" kern="1200">
                  <a:solidFill>
                    <a:schemeClr val="lt1"/>
                  </a:solidFill>
                  <a:latin typeface="+mn-lt"/>
                  <a:ea typeface="+mn-ea"/>
                  <a:cs typeface="+mn-cs"/>
                </a:defRPr>
              </a:lvl5pPr>
              <a:lvl6pPr marL="1279968" algn="l" defTabSz="255994" rtl="0" eaLnBrk="1" latinLnBrk="0" hangingPunct="1">
                <a:defRPr sz="1008" kern="1200">
                  <a:solidFill>
                    <a:schemeClr val="lt1"/>
                  </a:solidFill>
                  <a:latin typeface="+mn-lt"/>
                  <a:ea typeface="+mn-ea"/>
                  <a:cs typeface="+mn-cs"/>
                </a:defRPr>
              </a:lvl6pPr>
              <a:lvl7pPr marL="1535962" algn="l" defTabSz="255994" rtl="0" eaLnBrk="1" latinLnBrk="0" hangingPunct="1">
                <a:defRPr sz="1008" kern="1200">
                  <a:solidFill>
                    <a:schemeClr val="lt1"/>
                  </a:solidFill>
                  <a:latin typeface="+mn-lt"/>
                  <a:ea typeface="+mn-ea"/>
                  <a:cs typeface="+mn-cs"/>
                </a:defRPr>
              </a:lvl7pPr>
              <a:lvl8pPr marL="1791955" algn="l" defTabSz="255994" rtl="0" eaLnBrk="1" latinLnBrk="0" hangingPunct="1">
                <a:defRPr sz="1008" kern="1200">
                  <a:solidFill>
                    <a:schemeClr val="lt1"/>
                  </a:solidFill>
                  <a:latin typeface="+mn-lt"/>
                  <a:ea typeface="+mn-ea"/>
                  <a:cs typeface="+mn-cs"/>
                </a:defRPr>
              </a:lvl8pPr>
              <a:lvl9pPr marL="2047949" algn="l" defTabSz="255994" rtl="0" eaLnBrk="1" latinLnBrk="0" hangingPunct="1">
                <a:defRPr sz="1008" kern="1200">
                  <a:solidFill>
                    <a:schemeClr val="lt1"/>
                  </a:solidFill>
                  <a:latin typeface="+mn-lt"/>
                  <a:ea typeface="+mn-ea"/>
                  <a:cs typeface="+mn-cs"/>
                </a:defRPr>
              </a:lvl9pPr>
            </a:lstStyle>
            <a:p>
              <a:pPr algn="ctr"/>
              <a:r>
                <a:rPr lang="en-GB" sz="1058"/>
                <a:t>Tab 2.2: Handover - Reporting</a:t>
              </a:r>
            </a:p>
          </xdr:txBody>
        </xdr:sp>
        <xdr:sp macro="" textlink="">
          <xdr:nvSpPr>
            <xdr:cNvPr id="31" name="Rectangle: Top Corners One Rounded and One Snipped 30">
              <a:extLst>
                <a:ext uri="{FF2B5EF4-FFF2-40B4-BE49-F238E27FC236}">
                  <a16:creationId xmlns:a16="http://schemas.microsoft.com/office/drawing/2014/main" id="{CC782B9E-909C-4AB9-970E-03CE99BBE0E0}"/>
                </a:ext>
              </a:extLst>
            </xdr:cNvPr>
            <xdr:cNvSpPr/>
          </xdr:nvSpPr>
          <xdr:spPr>
            <a:xfrm>
              <a:off x="2690494" y="4802469"/>
              <a:ext cx="1224000" cy="522000"/>
            </a:xfrm>
            <a:prstGeom prst="snipRoundRect">
              <a:avLst/>
            </a:prstGeom>
            <a:solidFill>
              <a:srgbClr val="39B5E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255994" rtl="0" eaLnBrk="1" latinLnBrk="0" hangingPunct="1">
                <a:defRPr sz="1008" kern="1200">
                  <a:solidFill>
                    <a:schemeClr val="lt1"/>
                  </a:solidFill>
                  <a:latin typeface="+mn-lt"/>
                  <a:ea typeface="+mn-ea"/>
                  <a:cs typeface="+mn-cs"/>
                </a:defRPr>
              </a:lvl1pPr>
              <a:lvl2pPr marL="255994" algn="l" defTabSz="255994" rtl="0" eaLnBrk="1" latinLnBrk="0" hangingPunct="1">
                <a:defRPr sz="1008" kern="1200">
                  <a:solidFill>
                    <a:schemeClr val="lt1"/>
                  </a:solidFill>
                  <a:latin typeface="+mn-lt"/>
                  <a:ea typeface="+mn-ea"/>
                  <a:cs typeface="+mn-cs"/>
                </a:defRPr>
              </a:lvl2pPr>
              <a:lvl3pPr marL="511986" algn="l" defTabSz="255994" rtl="0" eaLnBrk="1" latinLnBrk="0" hangingPunct="1">
                <a:defRPr sz="1008" kern="1200">
                  <a:solidFill>
                    <a:schemeClr val="lt1"/>
                  </a:solidFill>
                  <a:latin typeface="+mn-lt"/>
                  <a:ea typeface="+mn-ea"/>
                  <a:cs typeface="+mn-cs"/>
                </a:defRPr>
              </a:lvl3pPr>
              <a:lvl4pPr marL="767981" algn="l" defTabSz="255994" rtl="0" eaLnBrk="1" latinLnBrk="0" hangingPunct="1">
                <a:defRPr sz="1008" kern="1200">
                  <a:solidFill>
                    <a:schemeClr val="lt1"/>
                  </a:solidFill>
                  <a:latin typeface="+mn-lt"/>
                  <a:ea typeface="+mn-ea"/>
                  <a:cs typeface="+mn-cs"/>
                </a:defRPr>
              </a:lvl4pPr>
              <a:lvl5pPr marL="1023975" algn="l" defTabSz="255994" rtl="0" eaLnBrk="1" latinLnBrk="0" hangingPunct="1">
                <a:defRPr sz="1008" kern="1200">
                  <a:solidFill>
                    <a:schemeClr val="lt1"/>
                  </a:solidFill>
                  <a:latin typeface="+mn-lt"/>
                  <a:ea typeface="+mn-ea"/>
                  <a:cs typeface="+mn-cs"/>
                </a:defRPr>
              </a:lvl5pPr>
              <a:lvl6pPr marL="1279968" algn="l" defTabSz="255994" rtl="0" eaLnBrk="1" latinLnBrk="0" hangingPunct="1">
                <a:defRPr sz="1008" kern="1200">
                  <a:solidFill>
                    <a:schemeClr val="lt1"/>
                  </a:solidFill>
                  <a:latin typeface="+mn-lt"/>
                  <a:ea typeface="+mn-ea"/>
                  <a:cs typeface="+mn-cs"/>
                </a:defRPr>
              </a:lvl6pPr>
              <a:lvl7pPr marL="1535962" algn="l" defTabSz="255994" rtl="0" eaLnBrk="1" latinLnBrk="0" hangingPunct="1">
                <a:defRPr sz="1008" kern="1200">
                  <a:solidFill>
                    <a:schemeClr val="lt1"/>
                  </a:solidFill>
                  <a:latin typeface="+mn-lt"/>
                  <a:ea typeface="+mn-ea"/>
                  <a:cs typeface="+mn-cs"/>
                </a:defRPr>
              </a:lvl7pPr>
              <a:lvl8pPr marL="1791955" algn="l" defTabSz="255994" rtl="0" eaLnBrk="1" latinLnBrk="0" hangingPunct="1">
                <a:defRPr sz="1008" kern="1200">
                  <a:solidFill>
                    <a:schemeClr val="lt1"/>
                  </a:solidFill>
                  <a:latin typeface="+mn-lt"/>
                  <a:ea typeface="+mn-ea"/>
                  <a:cs typeface="+mn-cs"/>
                </a:defRPr>
              </a:lvl8pPr>
              <a:lvl9pPr marL="2047949" algn="l" defTabSz="255994" rtl="0" eaLnBrk="1" latinLnBrk="0" hangingPunct="1">
                <a:defRPr sz="1008" kern="1200">
                  <a:solidFill>
                    <a:schemeClr val="lt1"/>
                  </a:solidFill>
                  <a:latin typeface="+mn-lt"/>
                  <a:ea typeface="+mn-ea"/>
                  <a:cs typeface="+mn-cs"/>
                </a:defRPr>
              </a:lvl9pPr>
            </a:lstStyle>
            <a:p>
              <a:pPr algn="ctr"/>
              <a:r>
                <a:rPr lang="en-GB" sz="1058"/>
                <a:t>Tab 4.0: Assumption Tables</a:t>
              </a:r>
            </a:p>
          </xdr:txBody>
        </xdr:sp>
        <xdr:sp macro="" textlink="">
          <xdr:nvSpPr>
            <xdr:cNvPr id="32" name="Rectangle: Top Corners One Rounded and One Snipped 31">
              <a:extLst>
                <a:ext uri="{FF2B5EF4-FFF2-40B4-BE49-F238E27FC236}">
                  <a16:creationId xmlns:a16="http://schemas.microsoft.com/office/drawing/2014/main" id="{C1BF0E09-083D-44D4-84B3-1952FE22DD01}"/>
                </a:ext>
              </a:extLst>
            </xdr:cNvPr>
            <xdr:cNvSpPr/>
          </xdr:nvSpPr>
          <xdr:spPr>
            <a:xfrm>
              <a:off x="4929020" y="4802469"/>
              <a:ext cx="1224000" cy="522000"/>
            </a:xfrm>
            <a:prstGeom prst="snipRoundRect">
              <a:avLst/>
            </a:prstGeom>
            <a:solidFill>
              <a:srgbClr val="39B5E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255994" rtl="0" eaLnBrk="1" latinLnBrk="0" hangingPunct="1">
                <a:defRPr sz="1008" kern="1200">
                  <a:solidFill>
                    <a:schemeClr val="lt1"/>
                  </a:solidFill>
                  <a:latin typeface="+mn-lt"/>
                  <a:ea typeface="+mn-ea"/>
                  <a:cs typeface="+mn-cs"/>
                </a:defRPr>
              </a:lvl1pPr>
              <a:lvl2pPr marL="255994" algn="l" defTabSz="255994" rtl="0" eaLnBrk="1" latinLnBrk="0" hangingPunct="1">
                <a:defRPr sz="1008" kern="1200">
                  <a:solidFill>
                    <a:schemeClr val="lt1"/>
                  </a:solidFill>
                  <a:latin typeface="+mn-lt"/>
                  <a:ea typeface="+mn-ea"/>
                  <a:cs typeface="+mn-cs"/>
                </a:defRPr>
              </a:lvl2pPr>
              <a:lvl3pPr marL="511986" algn="l" defTabSz="255994" rtl="0" eaLnBrk="1" latinLnBrk="0" hangingPunct="1">
                <a:defRPr sz="1008" kern="1200">
                  <a:solidFill>
                    <a:schemeClr val="lt1"/>
                  </a:solidFill>
                  <a:latin typeface="+mn-lt"/>
                  <a:ea typeface="+mn-ea"/>
                  <a:cs typeface="+mn-cs"/>
                </a:defRPr>
              </a:lvl3pPr>
              <a:lvl4pPr marL="767981" algn="l" defTabSz="255994" rtl="0" eaLnBrk="1" latinLnBrk="0" hangingPunct="1">
                <a:defRPr sz="1008" kern="1200">
                  <a:solidFill>
                    <a:schemeClr val="lt1"/>
                  </a:solidFill>
                  <a:latin typeface="+mn-lt"/>
                  <a:ea typeface="+mn-ea"/>
                  <a:cs typeface="+mn-cs"/>
                </a:defRPr>
              </a:lvl4pPr>
              <a:lvl5pPr marL="1023975" algn="l" defTabSz="255994" rtl="0" eaLnBrk="1" latinLnBrk="0" hangingPunct="1">
                <a:defRPr sz="1008" kern="1200">
                  <a:solidFill>
                    <a:schemeClr val="lt1"/>
                  </a:solidFill>
                  <a:latin typeface="+mn-lt"/>
                  <a:ea typeface="+mn-ea"/>
                  <a:cs typeface="+mn-cs"/>
                </a:defRPr>
              </a:lvl5pPr>
              <a:lvl6pPr marL="1279968" algn="l" defTabSz="255994" rtl="0" eaLnBrk="1" latinLnBrk="0" hangingPunct="1">
                <a:defRPr sz="1008" kern="1200">
                  <a:solidFill>
                    <a:schemeClr val="lt1"/>
                  </a:solidFill>
                  <a:latin typeface="+mn-lt"/>
                  <a:ea typeface="+mn-ea"/>
                  <a:cs typeface="+mn-cs"/>
                </a:defRPr>
              </a:lvl6pPr>
              <a:lvl7pPr marL="1535962" algn="l" defTabSz="255994" rtl="0" eaLnBrk="1" latinLnBrk="0" hangingPunct="1">
                <a:defRPr sz="1008" kern="1200">
                  <a:solidFill>
                    <a:schemeClr val="lt1"/>
                  </a:solidFill>
                  <a:latin typeface="+mn-lt"/>
                  <a:ea typeface="+mn-ea"/>
                  <a:cs typeface="+mn-cs"/>
                </a:defRPr>
              </a:lvl7pPr>
              <a:lvl8pPr marL="1791955" algn="l" defTabSz="255994" rtl="0" eaLnBrk="1" latinLnBrk="0" hangingPunct="1">
                <a:defRPr sz="1008" kern="1200">
                  <a:solidFill>
                    <a:schemeClr val="lt1"/>
                  </a:solidFill>
                  <a:latin typeface="+mn-lt"/>
                  <a:ea typeface="+mn-ea"/>
                  <a:cs typeface="+mn-cs"/>
                </a:defRPr>
              </a:lvl8pPr>
              <a:lvl9pPr marL="2047949" algn="l" defTabSz="255994" rtl="0" eaLnBrk="1" latinLnBrk="0" hangingPunct="1">
                <a:defRPr sz="1008" kern="1200">
                  <a:solidFill>
                    <a:schemeClr val="lt1"/>
                  </a:solidFill>
                  <a:latin typeface="+mn-lt"/>
                  <a:ea typeface="+mn-ea"/>
                  <a:cs typeface="+mn-cs"/>
                </a:defRPr>
              </a:lvl9pPr>
            </a:lstStyle>
            <a:p>
              <a:pPr algn="ctr"/>
              <a:r>
                <a:rPr lang="en-GB" sz="1058"/>
                <a:t>Tab 4.0: Assumption Tables</a:t>
              </a:r>
            </a:p>
          </xdr:txBody>
        </xdr:sp>
        <xdr:sp macro="" textlink="">
          <xdr:nvSpPr>
            <xdr:cNvPr id="33" name="Rectangle: Top Corners One Rounded and One Snipped 32">
              <a:extLst>
                <a:ext uri="{FF2B5EF4-FFF2-40B4-BE49-F238E27FC236}">
                  <a16:creationId xmlns:a16="http://schemas.microsoft.com/office/drawing/2014/main" id="{2655D6AC-F3D6-42AF-A985-644FF91D3A25}"/>
                </a:ext>
              </a:extLst>
            </xdr:cNvPr>
            <xdr:cNvSpPr/>
          </xdr:nvSpPr>
          <xdr:spPr>
            <a:xfrm>
              <a:off x="7159926" y="4802469"/>
              <a:ext cx="1224000" cy="522000"/>
            </a:xfrm>
            <a:prstGeom prst="snipRoundRect">
              <a:avLst/>
            </a:prstGeom>
            <a:solidFill>
              <a:srgbClr val="39B5E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255994" rtl="0" eaLnBrk="1" latinLnBrk="0" hangingPunct="1">
                <a:defRPr sz="1008" kern="1200">
                  <a:solidFill>
                    <a:schemeClr val="lt1"/>
                  </a:solidFill>
                  <a:latin typeface="+mn-lt"/>
                  <a:ea typeface="+mn-ea"/>
                  <a:cs typeface="+mn-cs"/>
                </a:defRPr>
              </a:lvl1pPr>
              <a:lvl2pPr marL="255994" algn="l" defTabSz="255994" rtl="0" eaLnBrk="1" latinLnBrk="0" hangingPunct="1">
                <a:defRPr sz="1008" kern="1200">
                  <a:solidFill>
                    <a:schemeClr val="lt1"/>
                  </a:solidFill>
                  <a:latin typeface="+mn-lt"/>
                  <a:ea typeface="+mn-ea"/>
                  <a:cs typeface="+mn-cs"/>
                </a:defRPr>
              </a:lvl2pPr>
              <a:lvl3pPr marL="511986" algn="l" defTabSz="255994" rtl="0" eaLnBrk="1" latinLnBrk="0" hangingPunct="1">
                <a:defRPr sz="1008" kern="1200">
                  <a:solidFill>
                    <a:schemeClr val="lt1"/>
                  </a:solidFill>
                  <a:latin typeface="+mn-lt"/>
                  <a:ea typeface="+mn-ea"/>
                  <a:cs typeface="+mn-cs"/>
                </a:defRPr>
              </a:lvl3pPr>
              <a:lvl4pPr marL="767981" algn="l" defTabSz="255994" rtl="0" eaLnBrk="1" latinLnBrk="0" hangingPunct="1">
                <a:defRPr sz="1008" kern="1200">
                  <a:solidFill>
                    <a:schemeClr val="lt1"/>
                  </a:solidFill>
                  <a:latin typeface="+mn-lt"/>
                  <a:ea typeface="+mn-ea"/>
                  <a:cs typeface="+mn-cs"/>
                </a:defRPr>
              </a:lvl4pPr>
              <a:lvl5pPr marL="1023975" algn="l" defTabSz="255994" rtl="0" eaLnBrk="1" latinLnBrk="0" hangingPunct="1">
                <a:defRPr sz="1008" kern="1200">
                  <a:solidFill>
                    <a:schemeClr val="lt1"/>
                  </a:solidFill>
                  <a:latin typeface="+mn-lt"/>
                  <a:ea typeface="+mn-ea"/>
                  <a:cs typeface="+mn-cs"/>
                </a:defRPr>
              </a:lvl5pPr>
              <a:lvl6pPr marL="1279968" algn="l" defTabSz="255994" rtl="0" eaLnBrk="1" latinLnBrk="0" hangingPunct="1">
                <a:defRPr sz="1008" kern="1200">
                  <a:solidFill>
                    <a:schemeClr val="lt1"/>
                  </a:solidFill>
                  <a:latin typeface="+mn-lt"/>
                  <a:ea typeface="+mn-ea"/>
                  <a:cs typeface="+mn-cs"/>
                </a:defRPr>
              </a:lvl6pPr>
              <a:lvl7pPr marL="1535962" algn="l" defTabSz="255994" rtl="0" eaLnBrk="1" latinLnBrk="0" hangingPunct="1">
                <a:defRPr sz="1008" kern="1200">
                  <a:solidFill>
                    <a:schemeClr val="lt1"/>
                  </a:solidFill>
                  <a:latin typeface="+mn-lt"/>
                  <a:ea typeface="+mn-ea"/>
                  <a:cs typeface="+mn-cs"/>
                </a:defRPr>
              </a:lvl7pPr>
              <a:lvl8pPr marL="1791955" algn="l" defTabSz="255994" rtl="0" eaLnBrk="1" latinLnBrk="0" hangingPunct="1">
                <a:defRPr sz="1008" kern="1200">
                  <a:solidFill>
                    <a:schemeClr val="lt1"/>
                  </a:solidFill>
                  <a:latin typeface="+mn-lt"/>
                  <a:ea typeface="+mn-ea"/>
                  <a:cs typeface="+mn-cs"/>
                </a:defRPr>
              </a:lvl8pPr>
              <a:lvl9pPr marL="2047949" algn="l" defTabSz="255994" rtl="0" eaLnBrk="1" latinLnBrk="0" hangingPunct="1">
                <a:defRPr sz="1008" kern="1200">
                  <a:solidFill>
                    <a:schemeClr val="lt1"/>
                  </a:solidFill>
                  <a:latin typeface="+mn-lt"/>
                  <a:ea typeface="+mn-ea"/>
                  <a:cs typeface="+mn-cs"/>
                </a:defRPr>
              </a:lvl9pPr>
            </a:lstStyle>
            <a:p>
              <a:pPr algn="ctr"/>
              <a:r>
                <a:rPr lang="en-GB" sz="1058"/>
                <a:t>Tab 4.0: Assumption Tables</a:t>
              </a:r>
            </a:p>
          </xdr:txBody>
        </xdr:sp>
        <xdr:sp macro="" textlink="">
          <xdr:nvSpPr>
            <xdr:cNvPr id="34" name="Rectangle: Top Corners One Rounded and One Snipped 33">
              <a:extLst>
                <a:ext uri="{FF2B5EF4-FFF2-40B4-BE49-F238E27FC236}">
                  <a16:creationId xmlns:a16="http://schemas.microsoft.com/office/drawing/2014/main" id="{7F9E7B6C-084D-4175-AB6D-E18067514533}"/>
                </a:ext>
              </a:extLst>
            </xdr:cNvPr>
            <xdr:cNvSpPr/>
          </xdr:nvSpPr>
          <xdr:spPr>
            <a:xfrm>
              <a:off x="9388829" y="4262079"/>
              <a:ext cx="1224000" cy="522000"/>
            </a:xfrm>
            <a:prstGeom prst="snipRoundRect">
              <a:avLst/>
            </a:prstGeom>
            <a:solidFill>
              <a:srgbClr val="39B5E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255994" rtl="0" eaLnBrk="1" latinLnBrk="0" hangingPunct="1">
                <a:defRPr sz="1008" kern="1200">
                  <a:solidFill>
                    <a:schemeClr val="lt1"/>
                  </a:solidFill>
                  <a:latin typeface="+mn-lt"/>
                  <a:ea typeface="+mn-ea"/>
                  <a:cs typeface="+mn-cs"/>
                </a:defRPr>
              </a:lvl1pPr>
              <a:lvl2pPr marL="255994" algn="l" defTabSz="255994" rtl="0" eaLnBrk="1" latinLnBrk="0" hangingPunct="1">
                <a:defRPr sz="1008" kern="1200">
                  <a:solidFill>
                    <a:schemeClr val="lt1"/>
                  </a:solidFill>
                  <a:latin typeface="+mn-lt"/>
                  <a:ea typeface="+mn-ea"/>
                  <a:cs typeface="+mn-cs"/>
                </a:defRPr>
              </a:lvl2pPr>
              <a:lvl3pPr marL="511986" algn="l" defTabSz="255994" rtl="0" eaLnBrk="1" latinLnBrk="0" hangingPunct="1">
                <a:defRPr sz="1008" kern="1200">
                  <a:solidFill>
                    <a:schemeClr val="lt1"/>
                  </a:solidFill>
                  <a:latin typeface="+mn-lt"/>
                  <a:ea typeface="+mn-ea"/>
                  <a:cs typeface="+mn-cs"/>
                </a:defRPr>
              </a:lvl3pPr>
              <a:lvl4pPr marL="767981" algn="l" defTabSz="255994" rtl="0" eaLnBrk="1" latinLnBrk="0" hangingPunct="1">
                <a:defRPr sz="1008" kern="1200">
                  <a:solidFill>
                    <a:schemeClr val="lt1"/>
                  </a:solidFill>
                  <a:latin typeface="+mn-lt"/>
                  <a:ea typeface="+mn-ea"/>
                  <a:cs typeface="+mn-cs"/>
                </a:defRPr>
              </a:lvl4pPr>
              <a:lvl5pPr marL="1023975" algn="l" defTabSz="255994" rtl="0" eaLnBrk="1" latinLnBrk="0" hangingPunct="1">
                <a:defRPr sz="1008" kern="1200">
                  <a:solidFill>
                    <a:schemeClr val="lt1"/>
                  </a:solidFill>
                  <a:latin typeface="+mn-lt"/>
                  <a:ea typeface="+mn-ea"/>
                  <a:cs typeface="+mn-cs"/>
                </a:defRPr>
              </a:lvl5pPr>
              <a:lvl6pPr marL="1279968" algn="l" defTabSz="255994" rtl="0" eaLnBrk="1" latinLnBrk="0" hangingPunct="1">
                <a:defRPr sz="1008" kern="1200">
                  <a:solidFill>
                    <a:schemeClr val="lt1"/>
                  </a:solidFill>
                  <a:latin typeface="+mn-lt"/>
                  <a:ea typeface="+mn-ea"/>
                  <a:cs typeface="+mn-cs"/>
                </a:defRPr>
              </a:lvl6pPr>
              <a:lvl7pPr marL="1535962" algn="l" defTabSz="255994" rtl="0" eaLnBrk="1" latinLnBrk="0" hangingPunct="1">
                <a:defRPr sz="1008" kern="1200">
                  <a:solidFill>
                    <a:schemeClr val="lt1"/>
                  </a:solidFill>
                  <a:latin typeface="+mn-lt"/>
                  <a:ea typeface="+mn-ea"/>
                  <a:cs typeface="+mn-cs"/>
                </a:defRPr>
              </a:lvl7pPr>
              <a:lvl8pPr marL="1791955" algn="l" defTabSz="255994" rtl="0" eaLnBrk="1" latinLnBrk="0" hangingPunct="1">
                <a:defRPr sz="1008" kern="1200">
                  <a:solidFill>
                    <a:schemeClr val="lt1"/>
                  </a:solidFill>
                  <a:latin typeface="+mn-lt"/>
                  <a:ea typeface="+mn-ea"/>
                  <a:cs typeface="+mn-cs"/>
                </a:defRPr>
              </a:lvl8pPr>
              <a:lvl9pPr marL="2047949" algn="l" defTabSz="255994" rtl="0" eaLnBrk="1" latinLnBrk="0" hangingPunct="1">
                <a:defRPr sz="1008" kern="1200">
                  <a:solidFill>
                    <a:schemeClr val="lt1"/>
                  </a:solidFill>
                  <a:latin typeface="+mn-lt"/>
                  <a:ea typeface="+mn-ea"/>
                  <a:cs typeface="+mn-cs"/>
                </a:defRPr>
              </a:lvl9pPr>
            </a:lstStyle>
            <a:p>
              <a:pPr algn="ctr"/>
              <a:r>
                <a:rPr lang="en-GB" sz="1058"/>
                <a:t>Tab 3.0: Whole Life Carbon Summary</a:t>
              </a:r>
            </a:p>
          </xdr:txBody>
        </xdr:sp>
        <xdr:sp macro="" textlink="">
          <xdr:nvSpPr>
            <xdr:cNvPr id="35" name="Rectangle 34">
              <a:extLst>
                <a:ext uri="{FF2B5EF4-FFF2-40B4-BE49-F238E27FC236}">
                  <a16:creationId xmlns:a16="http://schemas.microsoft.com/office/drawing/2014/main" id="{362B47DB-87EB-45CF-ADB1-0A549F3C59CA}"/>
                </a:ext>
              </a:extLst>
            </xdr:cNvPr>
            <xdr:cNvSpPr/>
          </xdr:nvSpPr>
          <xdr:spPr>
            <a:xfrm>
              <a:off x="237491" y="5109871"/>
              <a:ext cx="1655997" cy="831106"/>
            </a:xfrm>
            <a:prstGeom prst="rect">
              <a:avLst/>
            </a:prstGeom>
            <a:solidFill>
              <a:srgbClr val="768692"/>
            </a:solidFill>
            <a:ln w="19050">
              <a:solidFill>
                <a:srgbClr val="616F79"/>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255994" rtl="0" eaLnBrk="1" latinLnBrk="0" hangingPunct="1">
                <a:defRPr sz="1008" kern="1200">
                  <a:solidFill>
                    <a:schemeClr val="lt1"/>
                  </a:solidFill>
                  <a:latin typeface="+mn-lt"/>
                  <a:ea typeface="+mn-ea"/>
                  <a:cs typeface="+mn-cs"/>
                </a:defRPr>
              </a:lvl1pPr>
              <a:lvl2pPr marL="255994" algn="l" defTabSz="255994" rtl="0" eaLnBrk="1" latinLnBrk="0" hangingPunct="1">
                <a:defRPr sz="1008" kern="1200">
                  <a:solidFill>
                    <a:schemeClr val="lt1"/>
                  </a:solidFill>
                  <a:latin typeface="+mn-lt"/>
                  <a:ea typeface="+mn-ea"/>
                  <a:cs typeface="+mn-cs"/>
                </a:defRPr>
              </a:lvl2pPr>
              <a:lvl3pPr marL="511986" algn="l" defTabSz="255994" rtl="0" eaLnBrk="1" latinLnBrk="0" hangingPunct="1">
                <a:defRPr sz="1008" kern="1200">
                  <a:solidFill>
                    <a:schemeClr val="lt1"/>
                  </a:solidFill>
                  <a:latin typeface="+mn-lt"/>
                  <a:ea typeface="+mn-ea"/>
                  <a:cs typeface="+mn-cs"/>
                </a:defRPr>
              </a:lvl3pPr>
              <a:lvl4pPr marL="767981" algn="l" defTabSz="255994" rtl="0" eaLnBrk="1" latinLnBrk="0" hangingPunct="1">
                <a:defRPr sz="1008" kern="1200">
                  <a:solidFill>
                    <a:schemeClr val="lt1"/>
                  </a:solidFill>
                  <a:latin typeface="+mn-lt"/>
                  <a:ea typeface="+mn-ea"/>
                  <a:cs typeface="+mn-cs"/>
                </a:defRPr>
              </a:lvl4pPr>
              <a:lvl5pPr marL="1023975" algn="l" defTabSz="255994" rtl="0" eaLnBrk="1" latinLnBrk="0" hangingPunct="1">
                <a:defRPr sz="1008" kern="1200">
                  <a:solidFill>
                    <a:schemeClr val="lt1"/>
                  </a:solidFill>
                  <a:latin typeface="+mn-lt"/>
                  <a:ea typeface="+mn-ea"/>
                  <a:cs typeface="+mn-cs"/>
                </a:defRPr>
              </a:lvl5pPr>
              <a:lvl6pPr marL="1279968" algn="l" defTabSz="255994" rtl="0" eaLnBrk="1" latinLnBrk="0" hangingPunct="1">
                <a:defRPr sz="1008" kern="1200">
                  <a:solidFill>
                    <a:schemeClr val="lt1"/>
                  </a:solidFill>
                  <a:latin typeface="+mn-lt"/>
                  <a:ea typeface="+mn-ea"/>
                  <a:cs typeface="+mn-cs"/>
                </a:defRPr>
              </a:lvl6pPr>
              <a:lvl7pPr marL="1535962" algn="l" defTabSz="255994" rtl="0" eaLnBrk="1" latinLnBrk="0" hangingPunct="1">
                <a:defRPr sz="1008" kern="1200">
                  <a:solidFill>
                    <a:schemeClr val="lt1"/>
                  </a:solidFill>
                  <a:latin typeface="+mn-lt"/>
                  <a:ea typeface="+mn-ea"/>
                  <a:cs typeface="+mn-cs"/>
                </a:defRPr>
              </a:lvl7pPr>
              <a:lvl8pPr marL="1791955" algn="l" defTabSz="255994" rtl="0" eaLnBrk="1" latinLnBrk="0" hangingPunct="1">
                <a:defRPr sz="1008" kern="1200">
                  <a:solidFill>
                    <a:schemeClr val="lt1"/>
                  </a:solidFill>
                  <a:latin typeface="+mn-lt"/>
                  <a:ea typeface="+mn-ea"/>
                  <a:cs typeface="+mn-cs"/>
                </a:defRPr>
              </a:lvl8pPr>
              <a:lvl9pPr marL="2047949" algn="l" defTabSz="255994" rtl="0" eaLnBrk="1" latinLnBrk="0" hangingPunct="1">
                <a:defRPr sz="1008" kern="1200">
                  <a:solidFill>
                    <a:schemeClr val="lt1"/>
                  </a:solidFill>
                  <a:latin typeface="+mn-lt"/>
                  <a:ea typeface="+mn-ea"/>
                  <a:cs typeface="+mn-cs"/>
                </a:defRPr>
              </a:lvl9pPr>
            </a:lstStyle>
            <a:p>
              <a:pPr algn="ctr"/>
              <a:r>
                <a:rPr lang="en-GB" sz="1000">
                  <a:solidFill>
                    <a:schemeClr val="bg1"/>
                  </a:solidFill>
                </a:rPr>
                <a:t>Project bespoke Upfront Carbon Limit is automatically calculated</a:t>
              </a:r>
            </a:p>
          </xdr:txBody>
        </xdr:sp>
        <xdr:cxnSp macro="">
          <xdr:nvCxnSpPr>
            <xdr:cNvPr id="36" name="Straight Arrow Connector 35">
              <a:extLst>
                <a:ext uri="{FF2B5EF4-FFF2-40B4-BE49-F238E27FC236}">
                  <a16:creationId xmlns:a16="http://schemas.microsoft.com/office/drawing/2014/main" id="{A72E5DD2-AA3E-494A-9225-81A724856150}"/>
                </a:ext>
              </a:extLst>
            </xdr:cNvPr>
            <xdr:cNvCxnSpPr>
              <a:cxnSpLocks/>
            </xdr:cNvCxnSpPr>
          </xdr:nvCxnSpPr>
          <xdr:spPr>
            <a:xfrm>
              <a:off x="1060158" y="4782510"/>
              <a:ext cx="0" cy="325012"/>
            </a:xfrm>
            <a:prstGeom prst="straightConnector1">
              <a:avLst/>
            </a:prstGeom>
            <a:ln w="19050">
              <a:solidFill>
                <a:srgbClr val="616F79"/>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7" name="Rectangle 36">
              <a:extLst>
                <a:ext uri="{FF2B5EF4-FFF2-40B4-BE49-F238E27FC236}">
                  <a16:creationId xmlns:a16="http://schemas.microsoft.com/office/drawing/2014/main" id="{6852B46F-D97C-4A7C-B53D-3FC6C478B865}"/>
                </a:ext>
              </a:extLst>
            </xdr:cNvPr>
            <xdr:cNvSpPr/>
          </xdr:nvSpPr>
          <xdr:spPr>
            <a:xfrm>
              <a:off x="4473447" y="1763499"/>
              <a:ext cx="2140692" cy="1170862"/>
            </a:xfrm>
            <a:prstGeom prst="rect">
              <a:avLst/>
            </a:prstGeom>
            <a:solidFill>
              <a:schemeClr val="bg1"/>
            </a:solidFill>
            <a:ln w="190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255994" rtl="0" eaLnBrk="1" latinLnBrk="0" hangingPunct="1">
                <a:defRPr sz="1008" kern="1200">
                  <a:solidFill>
                    <a:schemeClr val="lt1"/>
                  </a:solidFill>
                  <a:latin typeface="+mn-lt"/>
                  <a:ea typeface="+mn-ea"/>
                  <a:cs typeface="+mn-cs"/>
                </a:defRPr>
              </a:lvl1pPr>
              <a:lvl2pPr marL="255994" algn="l" defTabSz="255994" rtl="0" eaLnBrk="1" latinLnBrk="0" hangingPunct="1">
                <a:defRPr sz="1008" kern="1200">
                  <a:solidFill>
                    <a:schemeClr val="lt1"/>
                  </a:solidFill>
                  <a:latin typeface="+mn-lt"/>
                  <a:ea typeface="+mn-ea"/>
                  <a:cs typeface="+mn-cs"/>
                </a:defRPr>
              </a:lvl2pPr>
              <a:lvl3pPr marL="511986" algn="l" defTabSz="255994" rtl="0" eaLnBrk="1" latinLnBrk="0" hangingPunct="1">
                <a:defRPr sz="1008" kern="1200">
                  <a:solidFill>
                    <a:schemeClr val="lt1"/>
                  </a:solidFill>
                  <a:latin typeface="+mn-lt"/>
                  <a:ea typeface="+mn-ea"/>
                  <a:cs typeface="+mn-cs"/>
                </a:defRPr>
              </a:lvl3pPr>
              <a:lvl4pPr marL="767981" algn="l" defTabSz="255994" rtl="0" eaLnBrk="1" latinLnBrk="0" hangingPunct="1">
                <a:defRPr sz="1008" kern="1200">
                  <a:solidFill>
                    <a:schemeClr val="lt1"/>
                  </a:solidFill>
                  <a:latin typeface="+mn-lt"/>
                  <a:ea typeface="+mn-ea"/>
                  <a:cs typeface="+mn-cs"/>
                </a:defRPr>
              </a:lvl4pPr>
              <a:lvl5pPr marL="1023975" algn="l" defTabSz="255994" rtl="0" eaLnBrk="1" latinLnBrk="0" hangingPunct="1">
                <a:defRPr sz="1008" kern="1200">
                  <a:solidFill>
                    <a:schemeClr val="lt1"/>
                  </a:solidFill>
                  <a:latin typeface="+mn-lt"/>
                  <a:ea typeface="+mn-ea"/>
                  <a:cs typeface="+mn-cs"/>
                </a:defRPr>
              </a:lvl5pPr>
              <a:lvl6pPr marL="1279968" algn="l" defTabSz="255994" rtl="0" eaLnBrk="1" latinLnBrk="0" hangingPunct="1">
                <a:defRPr sz="1008" kern="1200">
                  <a:solidFill>
                    <a:schemeClr val="lt1"/>
                  </a:solidFill>
                  <a:latin typeface="+mn-lt"/>
                  <a:ea typeface="+mn-ea"/>
                  <a:cs typeface="+mn-cs"/>
                </a:defRPr>
              </a:lvl6pPr>
              <a:lvl7pPr marL="1535962" algn="l" defTabSz="255994" rtl="0" eaLnBrk="1" latinLnBrk="0" hangingPunct="1">
                <a:defRPr sz="1008" kern="1200">
                  <a:solidFill>
                    <a:schemeClr val="lt1"/>
                  </a:solidFill>
                  <a:latin typeface="+mn-lt"/>
                  <a:ea typeface="+mn-ea"/>
                  <a:cs typeface="+mn-cs"/>
                </a:defRPr>
              </a:lvl7pPr>
              <a:lvl8pPr marL="1791955" algn="l" defTabSz="255994" rtl="0" eaLnBrk="1" latinLnBrk="0" hangingPunct="1">
                <a:defRPr sz="1008" kern="1200">
                  <a:solidFill>
                    <a:schemeClr val="lt1"/>
                  </a:solidFill>
                  <a:latin typeface="+mn-lt"/>
                  <a:ea typeface="+mn-ea"/>
                  <a:cs typeface="+mn-cs"/>
                </a:defRPr>
              </a:lvl8pPr>
              <a:lvl9pPr marL="2047949" algn="l" defTabSz="255994" rtl="0" eaLnBrk="1" latinLnBrk="0" hangingPunct="1">
                <a:defRPr sz="1008" kern="1200">
                  <a:solidFill>
                    <a:schemeClr val="lt1"/>
                  </a:solidFill>
                  <a:latin typeface="+mn-lt"/>
                  <a:ea typeface="+mn-ea"/>
                  <a:cs typeface="+mn-cs"/>
                </a:defRPr>
              </a:lvl9pPr>
            </a:lstStyle>
            <a:p>
              <a:pPr algn="ctr"/>
              <a:r>
                <a:rPr lang="en-GB" sz="1000">
                  <a:solidFill>
                    <a:schemeClr val="tx1"/>
                  </a:solidFill>
                </a:rPr>
                <a:t>At each Design Stage: Whole Life Carbon for proposed design option is calculated and reported.</a:t>
              </a:r>
            </a:p>
            <a:p>
              <a:pPr algn="ctr"/>
              <a:endParaRPr lang="en-GB" sz="1000">
                <a:solidFill>
                  <a:schemeClr val="tx1"/>
                </a:solidFill>
              </a:endParaRPr>
            </a:p>
            <a:p>
              <a:pPr algn="ctr"/>
              <a:r>
                <a:rPr lang="en-GB" sz="1000">
                  <a:solidFill>
                    <a:schemeClr val="tx1"/>
                  </a:solidFill>
                </a:rPr>
                <a:t>Carbon factor and modelling assumptions are recorded. </a:t>
              </a:r>
            </a:p>
          </xdr:txBody>
        </xdr:sp>
        <xdr:cxnSp macro="">
          <xdr:nvCxnSpPr>
            <xdr:cNvPr id="38" name="Straight Arrow Connector 37">
              <a:extLst>
                <a:ext uri="{FF2B5EF4-FFF2-40B4-BE49-F238E27FC236}">
                  <a16:creationId xmlns:a16="http://schemas.microsoft.com/office/drawing/2014/main" id="{3FA74C98-5B63-4695-9521-0E1519B11D08}"/>
                </a:ext>
              </a:extLst>
            </xdr:cNvPr>
            <xdr:cNvCxnSpPr>
              <a:cxnSpLocks/>
              <a:stCxn id="37" idx="2"/>
              <a:endCxn id="41" idx="0"/>
            </xdr:cNvCxnSpPr>
          </xdr:nvCxnSpPr>
          <xdr:spPr>
            <a:xfrm flipH="1">
              <a:off x="5541020" y="2934361"/>
              <a:ext cx="2773" cy="940159"/>
            </a:xfrm>
            <a:prstGeom prst="straightConnector1">
              <a:avLst/>
            </a:prstGeom>
            <a:ln w="19050">
              <a:solidFill>
                <a:schemeClr val="accent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9" name="Freeform: Shape 38">
              <a:extLst>
                <a:ext uri="{FF2B5EF4-FFF2-40B4-BE49-F238E27FC236}">
                  <a16:creationId xmlns:a16="http://schemas.microsoft.com/office/drawing/2014/main" id="{368965D8-7464-46BC-863A-3D0EBE17E900}"/>
                </a:ext>
              </a:extLst>
            </xdr:cNvPr>
            <xdr:cNvSpPr/>
          </xdr:nvSpPr>
          <xdr:spPr>
            <a:xfrm>
              <a:off x="5542413" y="3431539"/>
              <a:ext cx="2234153" cy="136605"/>
            </a:xfrm>
            <a:custGeom>
              <a:avLst/>
              <a:gdLst>
                <a:gd name="connsiteX0" fmla="*/ 2234153 w 2234153"/>
                <a:gd name="connsiteY0" fmla="*/ 0 h 235670"/>
                <a:gd name="connsiteX1" fmla="*/ 2234153 w 2234153"/>
                <a:gd name="connsiteY1" fmla="*/ 235670 h 235670"/>
                <a:gd name="connsiteX2" fmla="*/ 0 w 2234153"/>
                <a:gd name="connsiteY2" fmla="*/ 235670 h 235670"/>
              </a:gdLst>
              <a:ahLst/>
              <a:cxnLst>
                <a:cxn ang="0">
                  <a:pos x="connsiteX0" y="connsiteY0"/>
                </a:cxn>
                <a:cxn ang="0">
                  <a:pos x="connsiteX1" y="connsiteY1"/>
                </a:cxn>
                <a:cxn ang="0">
                  <a:pos x="connsiteX2" y="connsiteY2"/>
                </a:cxn>
              </a:cxnLst>
              <a:rect l="l" t="t" r="r" b="b"/>
              <a:pathLst>
                <a:path w="2234153" h="235670">
                  <a:moveTo>
                    <a:pt x="2234153" y="0"/>
                  </a:moveTo>
                  <a:lnTo>
                    <a:pt x="2234153" y="235670"/>
                  </a:lnTo>
                  <a:lnTo>
                    <a:pt x="0" y="235670"/>
                  </a:lnTo>
                </a:path>
              </a:pathLst>
            </a:custGeom>
            <a:noFill/>
            <a:ln w="19050">
              <a:solidFill>
                <a:schemeClr val="accent1"/>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255994" rtl="0" eaLnBrk="1" latinLnBrk="0" hangingPunct="1">
                <a:defRPr sz="1008" kern="1200">
                  <a:solidFill>
                    <a:schemeClr val="lt1"/>
                  </a:solidFill>
                  <a:latin typeface="+mn-lt"/>
                  <a:ea typeface="+mn-ea"/>
                  <a:cs typeface="+mn-cs"/>
                </a:defRPr>
              </a:lvl1pPr>
              <a:lvl2pPr marL="255994" algn="l" defTabSz="255994" rtl="0" eaLnBrk="1" latinLnBrk="0" hangingPunct="1">
                <a:defRPr sz="1008" kern="1200">
                  <a:solidFill>
                    <a:schemeClr val="lt1"/>
                  </a:solidFill>
                  <a:latin typeface="+mn-lt"/>
                  <a:ea typeface="+mn-ea"/>
                  <a:cs typeface="+mn-cs"/>
                </a:defRPr>
              </a:lvl2pPr>
              <a:lvl3pPr marL="511986" algn="l" defTabSz="255994" rtl="0" eaLnBrk="1" latinLnBrk="0" hangingPunct="1">
                <a:defRPr sz="1008" kern="1200">
                  <a:solidFill>
                    <a:schemeClr val="lt1"/>
                  </a:solidFill>
                  <a:latin typeface="+mn-lt"/>
                  <a:ea typeface="+mn-ea"/>
                  <a:cs typeface="+mn-cs"/>
                </a:defRPr>
              </a:lvl3pPr>
              <a:lvl4pPr marL="767981" algn="l" defTabSz="255994" rtl="0" eaLnBrk="1" latinLnBrk="0" hangingPunct="1">
                <a:defRPr sz="1008" kern="1200">
                  <a:solidFill>
                    <a:schemeClr val="lt1"/>
                  </a:solidFill>
                  <a:latin typeface="+mn-lt"/>
                  <a:ea typeface="+mn-ea"/>
                  <a:cs typeface="+mn-cs"/>
                </a:defRPr>
              </a:lvl4pPr>
              <a:lvl5pPr marL="1023975" algn="l" defTabSz="255994" rtl="0" eaLnBrk="1" latinLnBrk="0" hangingPunct="1">
                <a:defRPr sz="1008" kern="1200">
                  <a:solidFill>
                    <a:schemeClr val="lt1"/>
                  </a:solidFill>
                  <a:latin typeface="+mn-lt"/>
                  <a:ea typeface="+mn-ea"/>
                  <a:cs typeface="+mn-cs"/>
                </a:defRPr>
              </a:lvl5pPr>
              <a:lvl6pPr marL="1279968" algn="l" defTabSz="255994" rtl="0" eaLnBrk="1" latinLnBrk="0" hangingPunct="1">
                <a:defRPr sz="1008" kern="1200">
                  <a:solidFill>
                    <a:schemeClr val="lt1"/>
                  </a:solidFill>
                  <a:latin typeface="+mn-lt"/>
                  <a:ea typeface="+mn-ea"/>
                  <a:cs typeface="+mn-cs"/>
                </a:defRPr>
              </a:lvl6pPr>
              <a:lvl7pPr marL="1535962" algn="l" defTabSz="255994" rtl="0" eaLnBrk="1" latinLnBrk="0" hangingPunct="1">
                <a:defRPr sz="1008" kern="1200">
                  <a:solidFill>
                    <a:schemeClr val="lt1"/>
                  </a:solidFill>
                  <a:latin typeface="+mn-lt"/>
                  <a:ea typeface="+mn-ea"/>
                  <a:cs typeface="+mn-cs"/>
                </a:defRPr>
              </a:lvl7pPr>
              <a:lvl8pPr marL="1791955" algn="l" defTabSz="255994" rtl="0" eaLnBrk="1" latinLnBrk="0" hangingPunct="1">
                <a:defRPr sz="1008" kern="1200">
                  <a:solidFill>
                    <a:schemeClr val="lt1"/>
                  </a:solidFill>
                  <a:latin typeface="+mn-lt"/>
                  <a:ea typeface="+mn-ea"/>
                  <a:cs typeface="+mn-cs"/>
                </a:defRPr>
              </a:lvl8pPr>
              <a:lvl9pPr marL="2047949" algn="l" defTabSz="255994" rtl="0" eaLnBrk="1" latinLnBrk="0" hangingPunct="1">
                <a:defRPr sz="1008" kern="1200">
                  <a:solidFill>
                    <a:schemeClr val="lt1"/>
                  </a:solidFill>
                  <a:latin typeface="+mn-lt"/>
                  <a:ea typeface="+mn-ea"/>
                  <a:cs typeface="+mn-cs"/>
                </a:defRPr>
              </a:lvl9pPr>
            </a:lstStyle>
            <a:p>
              <a:pPr algn="ctr"/>
              <a:endParaRPr lang="en-GB" sz="1058"/>
            </a:p>
          </xdr:txBody>
        </xdr:sp>
        <xdr:sp macro="" textlink="">
          <xdr:nvSpPr>
            <xdr:cNvPr id="40" name="Freeform: Shape 39">
              <a:extLst>
                <a:ext uri="{FF2B5EF4-FFF2-40B4-BE49-F238E27FC236}">
                  <a16:creationId xmlns:a16="http://schemas.microsoft.com/office/drawing/2014/main" id="{70FC2429-443C-4A24-85F8-8DABE9C75799}"/>
                </a:ext>
              </a:extLst>
            </xdr:cNvPr>
            <xdr:cNvSpPr/>
          </xdr:nvSpPr>
          <xdr:spPr>
            <a:xfrm>
              <a:off x="3318235" y="3874416"/>
              <a:ext cx="2224726" cy="395926"/>
            </a:xfrm>
            <a:custGeom>
              <a:avLst/>
              <a:gdLst>
                <a:gd name="connsiteX0" fmla="*/ 2224726 w 2224726"/>
                <a:gd name="connsiteY0" fmla="*/ 0 h 395926"/>
                <a:gd name="connsiteX1" fmla="*/ 0 w 2224726"/>
                <a:gd name="connsiteY1" fmla="*/ 0 h 395926"/>
                <a:gd name="connsiteX2" fmla="*/ 0 w 2224726"/>
                <a:gd name="connsiteY2" fmla="*/ 395926 h 395926"/>
              </a:gdLst>
              <a:ahLst/>
              <a:cxnLst>
                <a:cxn ang="0">
                  <a:pos x="connsiteX0" y="connsiteY0"/>
                </a:cxn>
                <a:cxn ang="0">
                  <a:pos x="connsiteX1" y="connsiteY1"/>
                </a:cxn>
                <a:cxn ang="0">
                  <a:pos x="connsiteX2" y="connsiteY2"/>
                </a:cxn>
              </a:cxnLst>
              <a:rect l="l" t="t" r="r" b="b"/>
              <a:pathLst>
                <a:path w="2224726" h="395926">
                  <a:moveTo>
                    <a:pt x="2224726" y="0"/>
                  </a:moveTo>
                  <a:lnTo>
                    <a:pt x="0" y="0"/>
                  </a:lnTo>
                  <a:lnTo>
                    <a:pt x="0" y="395926"/>
                  </a:lnTo>
                </a:path>
              </a:pathLst>
            </a:custGeom>
            <a:noFill/>
            <a:ln w="19050">
              <a:solidFill>
                <a:schemeClr val="accent1"/>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255994" rtl="0" eaLnBrk="1" latinLnBrk="0" hangingPunct="1">
                <a:defRPr sz="1008" kern="1200">
                  <a:solidFill>
                    <a:schemeClr val="lt1"/>
                  </a:solidFill>
                  <a:latin typeface="+mn-lt"/>
                  <a:ea typeface="+mn-ea"/>
                  <a:cs typeface="+mn-cs"/>
                </a:defRPr>
              </a:lvl1pPr>
              <a:lvl2pPr marL="255994" algn="l" defTabSz="255994" rtl="0" eaLnBrk="1" latinLnBrk="0" hangingPunct="1">
                <a:defRPr sz="1008" kern="1200">
                  <a:solidFill>
                    <a:schemeClr val="lt1"/>
                  </a:solidFill>
                  <a:latin typeface="+mn-lt"/>
                  <a:ea typeface="+mn-ea"/>
                  <a:cs typeface="+mn-cs"/>
                </a:defRPr>
              </a:lvl2pPr>
              <a:lvl3pPr marL="511986" algn="l" defTabSz="255994" rtl="0" eaLnBrk="1" latinLnBrk="0" hangingPunct="1">
                <a:defRPr sz="1008" kern="1200">
                  <a:solidFill>
                    <a:schemeClr val="lt1"/>
                  </a:solidFill>
                  <a:latin typeface="+mn-lt"/>
                  <a:ea typeface="+mn-ea"/>
                  <a:cs typeface="+mn-cs"/>
                </a:defRPr>
              </a:lvl3pPr>
              <a:lvl4pPr marL="767981" algn="l" defTabSz="255994" rtl="0" eaLnBrk="1" latinLnBrk="0" hangingPunct="1">
                <a:defRPr sz="1008" kern="1200">
                  <a:solidFill>
                    <a:schemeClr val="lt1"/>
                  </a:solidFill>
                  <a:latin typeface="+mn-lt"/>
                  <a:ea typeface="+mn-ea"/>
                  <a:cs typeface="+mn-cs"/>
                </a:defRPr>
              </a:lvl4pPr>
              <a:lvl5pPr marL="1023975" algn="l" defTabSz="255994" rtl="0" eaLnBrk="1" latinLnBrk="0" hangingPunct="1">
                <a:defRPr sz="1008" kern="1200">
                  <a:solidFill>
                    <a:schemeClr val="lt1"/>
                  </a:solidFill>
                  <a:latin typeface="+mn-lt"/>
                  <a:ea typeface="+mn-ea"/>
                  <a:cs typeface="+mn-cs"/>
                </a:defRPr>
              </a:lvl5pPr>
              <a:lvl6pPr marL="1279968" algn="l" defTabSz="255994" rtl="0" eaLnBrk="1" latinLnBrk="0" hangingPunct="1">
                <a:defRPr sz="1008" kern="1200">
                  <a:solidFill>
                    <a:schemeClr val="lt1"/>
                  </a:solidFill>
                  <a:latin typeface="+mn-lt"/>
                  <a:ea typeface="+mn-ea"/>
                  <a:cs typeface="+mn-cs"/>
                </a:defRPr>
              </a:lvl6pPr>
              <a:lvl7pPr marL="1535962" algn="l" defTabSz="255994" rtl="0" eaLnBrk="1" latinLnBrk="0" hangingPunct="1">
                <a:defRPr sz="1008" kern="1200">
                  <a:solidFill>
                    <a:schemeClr val="lt1"/>
                  </a:solidFill>
                  <a:latin typeface="+mn-lt"/>
                  <a:ea typeface="+mn-ea"/>
                  <a:cs typeface="+mn-cs"/>
                </a:defRPr>
              </a:lvl7pPr>
              <a:lvl8pPr marL="1791955" algn="l" defTabSz="255994" rtl="0" eaLnBrk="1" latinLnBrk="0" hangingPunct="1">
                <a:defRPr sz="1008" kern="1200">
                  <a:solidFill>
                    <a:schemeClr val="lt1"/>
                  </a:solidFill>
                  <a:latin typeface="+mn-lt"/>
                  <a:ea typeface="+mn-ea"/>
                  <a:cs typeface="+mn-cs"/>
                </a:defRPr>
              </a:lvl8pPr>
              <a:lvl9pPr marL="2047949" algn="l" defTabSz="255994" rtl="0" eaLnBrk="1" latinLnBrk="0" hangingPunct="1">
                <a:defRPr sz="1008" kern="1200">
                  <a:solidFill>
                    <a:schemeClr val="lt1"/>
                  </a:solidFill>
                  <a:latin typeface="+mn-lt"/>
                  <a:ea typeface="+mn-ea"/>
                  <a:cs typeface="+mn-cs"/>
                </a:defRPr>
              </a:lvl9pPr>
            </a:lstStyle>
            <a:p>
              <a:pPr algn="ctr"/>
              <a:endParaRPr lang="en-GB" sz="1058"/>
            </a:p>
          </xdr:txBody>
        </xdr:sp>
        <xdr:sp macro="" textlink="">
          <xdr:nvSpPr>
            <xdr:cNvPr id="41" name="Freeform: Shape 40">
              <a:extLst>
                <a:ext uri="{FF2B5EF4-FFF2-40B4-BE49-F238E27FC236}">
                  <a16:creationId xmlns:a16="http://schemas.microsoft.com/office/drawing/2014/main" id="{8CFEFBC6-5475-4E19-971B-EA0489F895BA}"/>
                </a:ext>
              </a:extLst>
            </xdr:cNvPr>
            <xdr:cNvSpPr/>
          </xdr:nvSpPr>
          <xdr:spPr>
            <a:xfrm flipH="1">
              <a:off x="5541020" y="3874520"/>
              <a:ext cx="2224726" cy="395926"/>
            </a:xfrm>
            <a:custGeom>
              <a:avLst/>
              <a:gdLst>
                <a:gd name="connsiteX0" fmla="*/ 2224726 w 2224726"/>
                <a:gd name="connsiteY0" fmla="*/ 0 h 395926"/>
                <a:gd name="connsiteX1" fmla="*/ 0 w 2224726"/>
                <a:gd name="connsiteY1" fmla="*/ 0 h 395926"/>
                <a:gd name="connsiteX2" fmla="*/ 0 w 2224726"/>
                <a:gd name="connsiteY2" fmla="*/ 395926 h 395926"/>
              </a:gdLst>
              <a:ahLst/>
              <a:cxnLst>
                <a:cxn ang="0">
                  <a:pos x="connsiteX0" y="connsiteY0"/>
                </a:cxn>
                <a:cxn ang="0">
                  <a:pos x="connsiteX1" y="connsiteY1"/>
                </a:cxn>
                <a:cxn ang="0">
                  <a:pos x="connsiteX2" y="connsiteY2"/>
                </a:cxn>
              </a:cxnLst>
              <a:rect l="l" t="t" r="r" b="b"/>
              <a:pathLst>
                <a:path w="2224726" h="395926">
                  <a:moveTo>
                    <a:pt x="2224726" y="0"/>
                  </a:moveTo>
                  <a:lnTo>
                    <a:pt x="0" y="0"/>
                  </a:lnTo>
                  <a:lnTo>
                    <a:pt x="0" y="395926"/>
                  </a:lnTo>
                </a:path>
              </a:pathLst>
            </a:custGeom>
            <a:noFill/>
            <a:ln w="19050">
              <a:solidFill>
                <a:schemeClr val="accent1"/>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255994" rtl="0" eaLnBrk="1" latinLnBrk="0" hangingPunct="1">
                <a:defRPr sz="1008" kern="1200">
                  <a:solidFill>
                    <a:schemeClr val="lt1"/>
                  </a:solidFill>
                  <a:latin typeface="+mn-lt"/>
                  <a:ea typeface="+mn-ea"/>
                  <a:cs typeface="+mn-cs"/>
                </a:defRPr>
              </a:lvl1pPr>
              <a:lvl2pPr marL="255994" algn="l" defTabSz="255994" rtl="0" eaLnBrk="1" latinLnBrk="0" hangingPunct="1">
                <a:defRPr sz="1008" kern="1200">
                  <a:solidFill>
                    <a:schemeClr val="lt1"/>
                  </a:solidFill>
                  <a:latin typeface="+mn-lt"/>
                  <a:ea typeface="+mn-ea"/>
                  <a:cs typeface="+mn-cs"/>
                </a:defRPr>
              </a:lvl2pPr>
              <a:lvl3pPr marL="511986" algn="l" defTabSz="255994" rtl="0" eaLnBrk="1" latinLnBrk="0" hangingPunct="1">
                <a:defRPr sz="1008" kern="1200">
                  <a:solidFill>
                    <a:schemeClr val="lt1"/>
                  </a:solidFill>
                  <a:latin typeface="+mn-lt"/>
                  <a:ea typeface="+mn-ea"/>
                  <a:cs typeface="+mn-cs"/>
                </a:defRPr>
              </a:lvl3pPr>
              <a:lvl4pPr marL="767981" algn="l" defTabSz="255994" rtl="0" eaLnBrk="1" latinLnBrk="0" hangingPunct="1">
                <a:defRPr sz="1008" kern="1200">
                  <a:solidFill>
                    <a:schemeClr val="lt1"/>
                  </a:solidFill>
                  <a:latin typeface="+mn-lt"/>
                  <a:ea typeface="+mn-ea"/>
                  <a:cs typeface="+mn-cs"/>
                </a:defRPr>
              </a:lvl4pPr>
              <a:lvl5pPr marL="1023975" algn="l" defTabSz="255994" rtl="0" eaLnBrk="1" latinLnBrk="0" hangingPunct="1">
                <a:defRPr sz="1008" kern="1200">
                  <a:solidFill>
                    <a:schemeClr val="lt1"/>
                  </a:solidFill>
                  <a:latin typeface="+mn-lt"/>
                  <a:ea typeface="+mn-ea"/>
                  <a:cs typeface="+mn-cs"/>
                </a:defRPr>
              </a:lvl5pPr>
              <a:lvl6pPr marL="1279968" algn="l" defTabSz="255994" rtl="0" eaLnBrk="1" latinLnBrk="0" hangingPunct="1">
                <a:defRPr sz="1008" kern="1200">
                  <a:solidFill>
                    <a:schemeClr val="lt1"/>
                  </a:solidFill>
                  <a:latin typeface="+mn-lt"/>
                  <a:ea typeface="+mn-ea"/>
                  <a:cs typeface="+mn-cs"/>
                </a:defRPr>
              </a:lvl6pPr>
              <a:lvl7pPr marL="1535962" algn="l" defTabSz="255994" rtl="0" eaLnBrk="1" latinLnBrk="0" hangingPunct="1">
                <a:defRPr sz="1008" kern="1200">
                  <a:solidFill>
                    <a:schemeClr val="lt1"/>
                  </a:solidFill>
                  <a:latin typeface="+mn-lt"/>
                  <a:ea typeface="+mn-ea"/>
                  <a:cs typeface="+mn-cs"/>
                </a:defRPr>
              </a:lvl7pPr>
              <a:lvl8pPr marL="1791955" algn="l" defTabSz="255994" rtl="0" eaLnBrk="1" latinLnBrk="0" hangingPunct="1">
                <a:defRPr sz="1008" kern="1200">
                  <a:solidFill>
                    <a:schemeClr val="lt1"/>
                  </a:solidFill>
                  <a:latin typeface="+mn-lt"/>
                  <a:ea typeface="+mn-ea"/>
                  <a:cs typeface="+mn-cs"/>
                </a:defRPr>
              </a:lvl8pPr>
              <a:lvl9pPr marL="2047949" algn="l" defTabSz="255994" rtl="0" eaLnBrk="1" latinLnBrk="0" hangingPunct="1">
                <a:defRPr sz="1008" kern="1200">
                  <a:solidFill>
                    <a:schemeClr val="lt1"/>
                  </a:solidFill>
                  <a:latin typeface="+mn-lt"/>
                  <a:ea typeface="+mn-ea"/>
                  <a:cs typeface="+mn-cs"/>
                </a:defRPr>
              </a:lvl9pPr>
            </a:lstStyle>
            <a:p>
              <a:pPr algn="ctr"/>
              <a:endParaRPr lang="en-GB" sz="1058"/>
            </a:p>
          </xdr:txBody>
        </xdr:sp>
        <xdr:cxnSp macro="">
          <xdr:nvCxnSpPr>
            <xdr:cNvPr id="42" name="Straight Arrow Connector 41">
              <a:extLst>
                <a:ext uri="{FF2B5EF4-FFF2-40B4-BE49-F238E27FC236}">
                  <a16:creationId xmlns:a16="http://schemas.microsoft.com/office/drawing/2014/main" id="{331C82B6-B848-4522-9C37-A7DEFF4D8C45}"/>
                </a:ext>
              </a:extLst>
            </xdr:cNvPr>
            <xdr:cNvCxnSpPr>
              <a:cxnSpLocks/>
            </xdr:cNvCxnSpPr>
          </xdr:nvCxnSpPr>
          <xdr:spPr>
            <a:xfrm>
              <a:off x="5541020" y="3879344"/>
              <a:ext cx="0" cy="396000"/>
            </a:xfrm>
            <a:prstGeom prst="straightConnector1">
              <a:avLst/>
            </a:prstGeom>
            <a:ln w="19050">
              <a:solidFill>
                <a:schemeClr val="accent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43" name="Freeform: Shape 42">
              <a:extLst>
                <a:ext uri="{FF2B5EF4-FFF2-40B4-BE49-F238E27FC236}">
                  <a16:creationId xmlns:a16="http://schemas.microsoft.com/office/drawing/2014/main" id="{67276F95-2E8F-455E-A9CE-311ECC416F7F}"/>
                </a:ext>
              </a:extLst>
            </xdr:cNvPr>
            <xdr:cNvSpPr/>
          </xdr:nvSpPr>
          <xdr:spPr>
            <a:xfrm flipV="1">
              <a:off x="3318235" y="5329084"/>
              <a:ext cx="2224726" cy="395926"/>
            </a:xfrm>
            <a:custGeom>
              <a:avLst/>
              <a:gdLst>
                <a:gd name="connsiteX0" fmla="*/ 2224726 w 2224726"/>
                <a:gd name="connsiteY0" fmla="*/ 0 h 395926"/>
                <a:gd name="connsiteX1" fmla="*/ 0 w 2224726"/>
                <a:gd name="connsiteY1" fmla="*/ 0 h 395926"/>
                <a:gd name="connsiteX2" fmla="*/ 0 w 2224726"/>
                <a:gd name="connsiteY2" fmla="*/ 395926 h 395926"/>
              </a:gdLst>
              <a:ahLst/>
              <a:cxnLst>
                <a:cxn ang="0">
                  <a:pos x="connsiteX0" y="connsiteY0"/>
                </a:cxn>
                <a:cxn ang="0">
                  <a:pos x="connsiteX1" y="connsiteY1"/>
                </a:cxn>
                <a:cxn ang="0">
                  <a:pos x="connsiteX2" y="connsiteY2"/>
                </a:cxn>
              </a:cxnLst>
              <a:rect l="l" t="t" r="r" b="b"/>
              <a:pathLst>
                <a:path w="2224726" h="395926">
                  <a:moveTo>
                    <a:pt x="2224726" y="0"/>
                  </a:moveTo>
                  <a:lnTo>
                    <a:pt x="0" y="0"/>
                  </a:lnTo>
                  <a:lnTo>
                    <a:pt x="0" y="395926"/>
                  </a:lnTo>
                </a:path>
              </a:pathLst>
            </a:custGeom>
            <a:noFill/>
            <a:ln w="19050">
              <a:solidFill>
                <a:srgbClr val="616F79"/>
              </a:solidFill>
              <a:headEnd type="triangl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255994" rtl="0" eaLnBrk="1" latinLnBrk="0" hangingPunct="1">
                <a:defRPr sz="1008" kern="1200">
                  <a:solidFill>
                    <a:schemeClr val="lt1"/>
                  </a:solidFill>
                  <a:latin typeface="+mn-lt"/>
                  <a:ea typeface="+mn-ea"/>
                  <a:cs typeface="+mn-cs"/>
                </a:defRPr>
              </a:lvl1pPr>
              <a:lvl2pPr marL="255994" algn="l" defTabSz="255994" rtl="0" eaLnBrk="1" latinLnBrk="0" hangingPunct="1">
                <a:defRPr sz="1008" kern="1200">
                  <a:solidFill>
                    <a:schemeClr val="lt1"/>
                  </a:solidFill>
                  <a:latin typeface="+mn-lt"/>
                  <a:ea typeface="+mn-ea"/>
                  <a:cs typeface="+mn-cs"/>
                </a:defRPr>
              </a:lvl2pPr>
              <a:lvl3pPr marL="511986" algn="l" defTabSz="255994" rtl="0" eaLnBrk="1" latinLnBrk="0" hangingPunct="1">
                <a:defRPr sz="1008" kern="1200">
                  <a:solidFill>
                    <a:schemeClr val="lt1"/>
                  </a:solidFill>
                  <a:latin typeface="+mn-lt"/>
                  <a:ea typeface="+mn-ea"/>
                  <a:cs typeface="+mn-cs"/>
                </a:defRPr>
              </a:lvl3pPr>
              <a:lvl4pPr marL="767981" algn="l" defTabSz="255994" rtl="0" eaLnBrk="1" latinLnBrk="0" hangingPunct="1">
                <a:defRPr sz="1008" kern="1200">
                  <a:solidFill>
                    <a:schemeClr val="lt1"/>
                  </a:solidFill>
                  <a:latin typeface="+mn-lt"/>
                  <a:ea typeface="+mn-ea"/>
                  <a:cs typeface="+mn-cs"/>
                </a:defRPr>
              </a:lvl4pPr>
              <a:lvl5pPr marL="1023975" algn="l" defTabSz="255994" rtl="0" eaLnBrk="1" latinLnBrk="0" hangingPunct="1">
                <a:defRPr sz="1008" kern="1200">
                  <a:solidFill>
                    <a:schemeClr val="lt1"/>
                  </a:solidFill>
                  <a:latin typeface="+mn-lt"/>
                  <a:ea typeface="+mn-ea"/>
                  <a:cs typeface="+mn-cs"/>
                </a:defRPr>
              </a:lvl5pPr>
              <a:lvl6pPr marL="1279968" algn="l" defTabSz="255994" rtl="0" eaLnBrk="1" latinLnBrk="0" hangingPunct="1">
                <a:defRPr sz="1008" kern="1200">
                  <a:solidFill>
                    <a:schemeClr val="lt1"/>
                  </a:solidFill>
                  <a:latin typeface="+mn-lt"/>
                  <a:ea typeface="+mn-ea"/>
                  <a:cs typeface="+mn-cs"/>
                </a:defRPr>
              </a:lvl6pPr>
              <a:lvl7pPr marL="1535962" algn="l" defTabSz="255994" rtl="0" eaLnBrk="1" latinLnBrk="0" hangingPunct="1">
                <a:defRPr sz="1008" kern="1200">
                  <a:solidFill>
                    <a:schemeClr val="lt1"/>
                  </a:solidFill>
                  <a:latin typeface="+mn-lt"/>
                  <a:ea typeface="+mn-ea"/>
                  <a:cs typeface="+mn-cs"/>
                </a:defRPr>
              </a:lvl7pPr>
              <a:lvl8pPr marL="1791955" algn="l" defTabSz="255994" rtl="0" eaLnBrk="1" latinLnBrk="0" hangingPunct="1">
                <a:defRPr sz="1008" kern="1200">
                  <a:solidFill>
                    <a:schemeClr val="lt1"/>
                  </a:solidFill>
                  <a:latin typeface="+mn-lt"/>
                  <a:ea typeface="+mn-ea"/>
                  <a:cs typeface="+mn-cs"/>
                </a:defRPr>
              </a:lvl8pPr>
              <a:lvl9pPr marL="2047949" algn="l" defTabSz="255994" rtl="0" eaLnBrk="1" latinLnBrk="0" hangingPunct="1">
                <a:defRPr sz="1008" kern="1200">
                  <a:solidFill>
                    <a:schemeClr val="lt1"/>
                  </a:solidFill>
                  <a:latin typeface="+mn-lt"/>
                  <a:ea typeface="+mn-ea"/>
                  <a:cs typeface="+mn-cs"/>
                </a:defRPr>
              </a:lvl9pPr>
            </a:lstStyle>
            <a:p>
              <a:pPr algn="ctr"/>
              <a:endParaRPr lang="en-GB" sz="1058"/>
            </a:p>
          </xdr:txBody>
        </xdr:sp>
        <xdr:sp macro="" textlink="">
          <xdr:nvSpPr>
            <xdr:cNvPr id="44" name="Freeform: Shape 43">
              <a:extLst>
                <a:ext uri="{FF2B5EF4-FFF2-40B4-BE49-F238E27FC236}">
                  <a16:creationId xmlns:a16="http://schemas.microsoft.com/office/drawing/2014/main" id="{C344AC9E-6670-4734-8DC5-68A7F90C2653}"/>
                </a:ext>
              </a:extLst>
            </xdr:cNvPr>
            <xdr:cNvSpPr/>
          </xdr:nvSpPr>
          <xdr:spPr>
            <a:xfrm flipH="1" flipV="1">
              <a:off x="5541020" y="5329188"/>
              <a:ext cx="2224726" cy="395926"/>
            </a:xfrm>
            <a:custGeom>
              <a:avLst/>
              <a:gdLst>
                <a:gd name="connsiteX0" fmla="*/ 2224726 w 2224726"/>
                <a:gd name="connsiteY0" fmla="*/ 0 h 395926"/>
                <a:gd name="connsiteX1" fmla="*/ 0 w 2224726"/>
                <a:gd name="connsiteY1" fmla="*/ 0 h 395926"/>
                <a:gd name="connsiteX2" fmla="*/ 0 w 2224726"/>
                <a:gd name="connsiteY2" fmla="*/ 395926 h 395926"/>
              </a:gdLst>
              <a:ahLst/>
              <a:cxnLst>
                <a:cxn ang="0">
                  <a:pos x="connsiteX0" y="connsiteY0"/>
                </a:cxn>
                <a:cxn ang="0">
                  <a:pos x="connsiteX1" y="connsiteY1"/>
                </a:cxn>
                <a:cxn ang="0">
                  <a:pos x="connsiteX2" y="connsiteY2"/>
                </a:cxn>
              </a:cxnLst>
              <a:rect l="l" t="t" r="r" b="b"/>
              <a:pathLst>
                <a:path w="2224726" h="395926">
                  <a:moveTo>
                    <a:pt x="2224726" y="0"/>
                  </a:moveTo>
                  <a:lnTo>
                    <a:pt x="0" y="0"/>
                  </a:lnTo>
                  <a:lnTo>
                    <a:pt x="0" y="395926"/>
                  </a:lnTo>
                </a:path>
              </a:pathLst>
            </a:custGeom>
            <a:noFill/>
            <a:ln w="19050">
              <a:solidFill>
                <a:srgbClr val="616F79"/>
              </a:solidFill>
              <a:headEnd type="triangl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255994" rtl="0" eaLnBrk="1" latinLnBrk="0" hangingPunct="1">
                <a:defRPr sz="1008" kern="1200">
                  <a:solidFill>
                    <a:schemeClr val="lt1"/>
                  </a:solidFill>
                  <a:latin typeface="+mn-lt"/>
                  <a:ea typeface="+mn-ea"/>
                  <a:cs typeface="+mn-cs"/>
                </a:defRPr>
              </a:lvl1pPr>
              <a:lvl2pPr marL="255994" algn="l" defTabSz="255994" rtl="0" eaLnBrk="1" latinLnBrk="0" hangingPunct="1">
                <a:defRPr sz="1008" kern="1200">
                  <a:solidFill>
                    <a:schemeClr val="lt1"/>
                  </a:solidFill>
                  <a:latin typeface="+mn-lt"/>
                  <a:ea typeface="+mn-ea"/>
                  <a:cs typeface="+mn-cs"/>
                </a:defRPr>
              </a:lvl2pPr>
              <a:lvl3pPr marL="511986" algn="l" defTabSz="255994" rtl="0" eaLnBrk="1" latinLnBrk="0" hangingPunct="1">
                <a:defRPr sz="1008" kern="1200">
                  <a:solidFill>
                    <a:schemeClr val="lt1"/>
                  </a:solidFill>
                  <a:latin typeface="+mn-lt"/>
                  <a:ea typeface="+mn-ea"/>
                  <a:cs typeface="+mn-cs"/>
                </a:defRPr>
              </a:lvl3pPr>
              <a:lvl4pPr marL="767981" algn="l" defTabSz="255994" rtl="0" eaLnBrk="1" latinLnBrk="0" hangingPunct="1">
                <a:defRPr sz="1008" kern="1200">
                  <a:solidFill>
                    <a:schemeClr val="lt1"/>
                  </a:solidFill>
                  <a:latin typeface="+mn-lt"/>
                  <a:ea typeface="+mn-ea"/>
                  <a:cs typeface="+mn-cs"/>
                </a:defRPr>
              </a:lvl4pPr>
              <a:lvl5pPr marL="1023975" algn="l" defTabSz="255994" rtl="0" eaLnBrk="1" latinLnBrk="0" hangingPunct="1">
                <a:defRPr sz="1008" kern="1200">
                  <a:solidFill>
                    <a:schemeClr val="lt1"/>
                  </a:solidFill>
                  <a:latin typeface="+mn-lt"/>
                  <a:ea typeface="+mn-ea"/>
                  <a:cs typeface="+mn-cs"/>
                </a:defRPr>
              </a:lvl5pPr>
              <a:lvl6pPr marL="1279968" algn="l" defTabSz="255994" rtl="0" eaLnBrk="1" latinLnBrk="0" hangingPunct="1">
                <a:defRPr sz="1008" kern="1200">
                  <a:solidFill>
                    <a:schemeClr val="lt1"/>
                  </a:solidFill>
                  <a:latin typeface="+mn-lt"/>
                  <a:ea typeface="+mn-ea"/>
                  <a:cs typeface="+mn-cs"/>
                </a:defRPr>
              </a:lvl6pPr>
              <a:lvl7pPr marL="1535962" algn="l" defTabSz="255994" rtl="0" eaLnBrk="1" latinLnBrk="0" hangingPunct="1">
                <a:defRPr sz="1008" kern="1200">
                  <a:solidFill>
                    <a:schemeClr val="lt1"/>
                  </a:solidFill>
                  <a:latin typeface="+mn-lt"/>
                  <a:ea typeface="+mn-ea"/>
                  <a:cs typeface="+mn-cs"/>
                </a:defRPr>
              </a:lvl7pPr>
              <a:lvl8pPr marL="1791955" algn="l" defTabSz="255994" rtl="0" eaLnBrk="1" latinLnBrk="0" hangingPunct="1">
                <a:defRPr sz="1008" kern="1200">
                  <a:solidFill>
                    <a:schemeClr val="lt1"/>
                  </a:solidFill>
                  <a:latin typeface="+mn-lt"/>
                  <a:ea typeface="+mn-ea"/>
                  <a:cs typeface="+mn-cs"/>
                </a:defRPr>
              </a:lvl8pPr>
              <a:lvl9pPr marL="2047949" algn="l" defTabSz="255994" rtl="0" eaLnBrk="1" latinLnBrk="0" hangingPunct="1">
                <a:defRPr sz="1008" kern="1200">
                  <a:solidFill>
                    <a:schemeClr val="lt1"/>
                  </a:solidFill>
                  <a:latin typeface="+mn-lt"/>
                  <a:ea typeface="+mn-ea"/>
                  <a:cs typeface="+mn-cs"/>
                </a:defRPr>
              </a:lvl9pPr>
            </a:lstStyle>
            <a:p>
              <a:pPr algn="ctr"/>
              <a:endParaRPr lang="en-GB" sz="1058"/>
            </a:p>
          </xdr:txBody>
        </xdr:sp>
        <xdr:cxnSp macro="">
          <xdr:nvCxnSpPr>
            <xdr:cNvPr id="45" name="Straight Arrow Connector 44">
              <a:extLst>
                <a:ext uri="{FF2B5EF4-FFF2-40B4-BE49-F238E27FC236}">
                  <a16:creationId xmlns:a16="http://schemas.microsoft.com/office/drawing/2014/main" id="{7A7D4432-95AA-4047-8B69-6233205CECB8}"/>
                </a:ext>
              </a:extLst>
            </xdr:cNvPr>
            <xdr:cNvCxnSpPr>
              <a:cxnSpLocks/>
            </xdr:cNvCxnSpPr>
          </xdr:nvCxnSpPr>
          <xdr:spPr>
            <a:xfrm>
              <a:off x="5541020" y="5324469"/>
              <a:ext cx="0" cy="805324"/>
            </a:xfrm>
            <a:prstGeom prst="straightConnector1">
              <a:avLst/>
            </a:prstGeom>
            <a:ln w="19050">
              <a:solidFill>
                <a:srgbClr val="616F79"/>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6" name="Straight Arrow Connector 45">
              <a:extLst>
                <a:ext uri="{FF2B5EF4-FFF2-40B4-BE49-F238E27FC236}">
                  <a16:creationId xmlns:a16="http://schemas.microsoft.com/office/drawing/2014/main" id="{EDC0575B-2FB3-4EDD-BC4F-47B62C40A256}"/>
                </a:ext>
              </a:extLst>
            </xdr:cNvPr>
            <xdr:cNvCxnSpPr>
              <a:cxnSpLocks/>
            </xdr:cNvCxnSpPr>
          </xdr:nvCxnSpPr>
          <xdr:spPr>
            <a:xfrm>
              <a:off x="1752907" y="4538519"/>
              <a:ext cx="811185" cy="0"/>
            </a:xfrm>
            <a:prstGeom prst="straightConnector1">
              <a:avLst/>
            </a:prstGeom>
            <a:ln w="28575">
              <a:solidFill>
                <a:schemeClr val="tx1"/>
              </a:solidFill>
              <a:prstDash val="solid"/>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7" name="Straight Arrow Connector 46">
              <a:extLst>
                <a:ext uri="{FF2B5EF4-FFF2-40B4-BE49-F238E27FC236}">
                  <a16:creationId xmlns:a16="http://schemas.microsoft.com/office/drawing/2014/main" id="{FE41CF23-3068-46BB-A8A9-E3F47FE1CFE0}"/>
                </a:ext>
              </a:extLst>
            </xdr:cNvPr>
            <xdr:cNvCxnSpPr>
              <a:cxnSpLocks/>
            </xdr:cNvCxnSpPr>
          </xdr:nvCxnSpPr>
          <xdr:spPr>
            <a:xfrm>
              <a:off x="8524878" y="4538519"/>
              <a:ext cx="811185" cy="0"/>
            </a:xfrm>
            <a:prstGeom prst="straightConnector1">
              <a:avLst/>
            </a:prstGeom>
            <a:ln w="28575">
              <a:solidFill>
                <a:schemeClr val="tx1"/>
              </a:solidFill>
              <a:prstDash val="solid"/>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48" name="Rectangle 47">
              <a:extLst>
                <a:ext uri="{FF2B5EF4-FFF2-40B4-BE49-F238E27FC236}">
                  <a16:creationId xmlns:a16="http://schemas.microsoft.com/office/drawing/2014/main" id="{EEC30B51-8846-4F0A-B6C1-1A70881B1A47}"/>
                </a:ext>
              </a:extLst>
            </xdr:cNvPr>
            <xdr:cNvSpPr/>
          </xdr:nvSpPr>
          <xdr:spPr>
            <a:xfrm>
              <a:off x="4072377" y="4235178"/>
              <a:ext cx="691362" cy="1152062"/>
            </a:xfrm>
            <a:prstGeom prst="rect">
              <a:avLst/>
            </a:prstGeom>
            <a:noFill/>
            <a:ln w="19050">
              <a:solidFill>
                <a:srgbClr val="616F79"/>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255994" rtl="0" eaLnBrk="1" latinLnBrk="0" hangingPunct="1">
                <a:defRPr sz="1008" kern="1200">
                  <a:solidFill>
                    <a:schemeClr val="lt1"/>
                  </a:solidFill>
                  <a:latin typeface="+mn-lt"/>
                  <a:ea typeface="+mn-ea"/>
                  <a:cs typeface="+mn-cs"/>
                </a:defRPr>
              </a:lvl1pPr>
              <a:lvl2pPr marL="255994" algn="l" defTabSz="255994" rtl="0" eaLnBrk="1" latinLnBrk="0" hangingPunct="1">
                <a:defRPr sz="1008" kern="1200">
                  <a:solidFill>
                    <a:schemeClr val="lt1"/>
                  </a:solidFill>
                  <a:latin typeface="+mn-lt"/>
                  <a:ea typeface="+mn-ea"/>
                  <a:cs typeface="+mn-cs"/>
                </a:defRPr>
              </a:lvl2pPr>
              <a:lvl3pPr marL="511986" algn="l" defTabSz="255994" rtl="0" eaLnBrk="1" latinLnBrk="0" hangingPunct="1">
                <a:defRPr sz="1008" kern="1200">
                  <a:solidFill>
                    <a:schemeClr val="lt1"/>
                  </a:solidFill>
                  <a:latin typeface="+mn-lt"/>
                  <a:ea typeface="+mn-ea"/>
                  <a:cs typeface="+mn-cs"/>
                </a:defRPr>
              </a:lvl3pPr>
              <a:lvl4pPr marL="767981" algn="l" defTabSz="255994" rtl="0" eaLnBrk="1" latinLnBrk="0" hangingPunct="1">
                <a:defRPr sz="1008" kern="1200">
                  <a:solidFill>
                    <a:schemeClr val="lt1"/>
                  </a:solidFill>
                  <a:latin typeface="+mn-lt"/>
                  <a:ea typeface="+mn-ea"/>
                  <a:cs typeface="+mn-cs"/>
                </a:defRPr>
              </a:lvl4pPr>
              <a:lvl5pPr marL="1023975" algn="l" defTabSz="255994" rtl="0" eaLnBrk="1" latinLnBrk="0" hangingPunct="1">
                <a:defRPr sz="1008" kern="1200">
                  <a:solidFill>
                    <a:schemeClr val="lt1"/>
                  </a:solidFill>
                  <a:latin typeface="+mn-lt"/>
                  <a:ea typeface="+mn-ea"/>
                  <a:cs typeface="+mn-cs"/>
                </a:defRPr>
              </a:lvl5pPr>
              <a:lvl6pPr marL="1279968" algn="l" defTabSz="255994" rtl="0" eaLnBrk="1" latinLnBrk="0" hangingPunct="1">
                <a:defRPr sz="1008" kern="1200">
                  <a:solidFill>
                    <a:schemeClr val="lt1"/>
                  </a:solidFill>
                  <a:latin typeface="+mn-lt"/>
                  <a:ea typeface="+mn-ea"/>
                  <a:cs typeface="+mn-cs"/>
                </a:defRPr>
              </a:lvl6pPr>
              <a:lvl7pPr marL="1535962" algn="l" defTabSz="255994" rtl="0" eaLnBrk="1" latinLnBrk="0" hangingPunct="1">
                <a:defRPr sz="1008" kern="1200">
                  <a:solidFill>
                    <a:schemeClr val="lt1"/>
                  </a:solidFill>
                  <a:latin typeface="+mn-lt"/>
                  <a:ea typeface="+mn-ea"/>
                  <a:cs typeface="+mn-cs"/>
                </a:defRPr>
              </a:lvl7pPr>
              <a:lvl8pPr marL="1791955" algn="l" defTabSz="255994" rtl="0" eaLnBrk="1" latinLnBrk="0" hangingPunct="1">
                <a:defRPr sz="1008" kern="1200">
                  <a:solidFill>
                    <a:schemeClr val="lt1"/>
                  </a:solidFill>
                  <a:latin typeface="+mn-lt"/>
                  <a:ea typeface="+mn-ea"/>
                  <a:cs typeface="+mn-cs"/>
                </a:defRPr>
              </a:lvl8pPr>
              <a:lvl9pPr marL="2047949" algn="l" defTabSz="255994" rtl="0" eaLnBrk="1" latinLnBrk="0" hangingPunct="1">
                <a:defRPr sz="1008" kern="1200">
                  <a:solidFill>
                    <a:schemeClr val="lt1"/>
                  </a:solidFill>
                  <a:latin typeface="+mn-lt"/>
                  <a:ea typeface="+mn-ea"/>
                  <a:cs typeface="+mn-cs"/>
                </a:defRPr>
              </a:lvl9pPr>
            </a:lstStyle>
            <a:p>
              <a:r>
                <a:rPr lang="en-GB" sz="900">
                  <a:solidFill>
                    <a:schemeClr val="tx1"/>
                  </a:solidFill>
                </a:rPr>
                <a:t>Review space allocation &amp; update Upfront Carbon Limit if required</a:t>
              </a:r>
            </a:p>
          </xdr:txBody>
        </xdr:sp>
        <xdr:cxnSp macro="">
          <xdr:nvCxnSpPr>
            <xdr:cNvPr id="49" name="Straight Arrow Connector 48">
              <a:extLst>
                <a:ext uri="{FF2B5EF4-FFF2-40B4-BE49-F238E27FC236}">
                  <a16:creationId xmlns:a16="http://schemas.microsoft.com/office/drawing/2014/main" id="{AA2A111C-5BBE-451E-9150-6F8A81F3B023}"/>
                </a:ext>
              </a:extLst>
            </xdr:cNvPr>
            <xdr:cNvCxnSpPr>
              <a:cxnSpLocks/>
            </xdr:cNvCxnSpPr>
          </xdr:nvCxnSpPr>
          <xdr:spPr>
            <a:xfrm>
              <a:off x="3889871" y="4812990"/>
              <a:ext cx="180000" cy="0"/>
            </a:xfrm>
            <a:prstGeom prst="straightConnector1">
              <a:avLst/>
            </a:prstGeom>
            <a:ln w="19050">
              <a:solidFill>
                <a:srgbClr val="616F79"/>
              </a:solidFill>
              <a:prstDash val="sysDot"/>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0" name="Straight Arrow Connector 49">
              <a:extLst>
                <a:ext uri="{FF2B5EF4-FFF2-40B4-BE49-F238E27FC236}">
                  <a16:creationId xmlns:a16="http://schemas.microsoft.com/office/drawing/2014/main" id="{DD40D484-3C77-4C0C-8D70-2443DE040CB9}"/>
                </a:ext>
              </a:extLst>
            </xdr:cNvPr>
            <xdr:cNvCxnSpPr>
              <a:cxnSpLocks/>
            </xdr:cNvCxnSpPr>
          </xdr:nvCxnSpPr>
          <xdr:spPr>
            <a:xfrm>
              <a:off x="4759818" y="4816800"/>
              <a:ext cx="180000" cy="0"/>
            </a:xfrm>
            <a:prstGeom prst="straightConnector1">
              <a:avLst/>
            </a:prstGeom>
            <a:ln w="19050">
              <a:solidFill>
                <a:srgbClr val="616F79"/>
              </a:solidFill>
              <a:prstDash val="sysDot"/>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51" name="Rectangle 50">
              <a:extLst>
                <a:ext uri="{FF2B5EF4-FFF2-40B4-BE49-F238E27FC236}">
                  <a16:creationId xmlns:a16="http://schemas.microsoft.com/office/drawing/2014/main" id="{949187AA-7FDD-43A0-A2FF-1976C99949A2}"/>
                </a:ext>
              </a:extLst>
            </xdr:cNvPr>
            <xdr:cNvSpPr/>
          </xdr:nvSpPr>
          <xdr:spPr>
            <a:xfrm>
              <a:off x="6318301" y="4262927"/>
              <a:ext cx="691362" cy="1152063"/>
            </a:xfrm>
            <a:prstGeom prst="rect">
              <a:avLst/>
            </a:prstGeom>
            <a:noFill/>
            <a:ln w="19050">
              <a:solidFill>
                <a:srgbClr val="616F79"/>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255994" rtl="0" eaLnBrk="1" latinLnBrk="0" hangingPunct="1">
                <a:defRPr sz="1008" kern="1200">
                  <a:solidFill>
                    <a:schemeClr val="lt1"/>
                  </a:solidFill>
                  <a:latin typeface="+mn-lt"/>
                  <a:ea typeface="+mn-ea"/>
                  <a:cs typeface="+mn-cs"/>
                </a:defRPr>
              </a:lvl1pPr>
              <a:lvl2pPr marL="255994" algn="l" defTabSz="255994" rtl="0" eaLnBrk="1" latinLnBrk="0" hangingPunct="1">
                <a:defRPr sz="1008" kern="1200">
                  <a:solidFill>
                    <a:schemeClr val="lt1"/>
                  </a:solidFill>
                  <a:latin typeface="+mn-lt"/>
                  <a:ea typeface="+mn-ea"/>
                  <a:cs typeface="+mn-cs"/>
                </a:defRPr>
              </a:lvl2pPr>
              <a:lvl3pPr marL="511986" algn="l" defTabSz="255994" rtl="0" eaLnBrk="1" latinLnBrk="0" hangingPunct="1">
                <a:defRPr sz="1008" kern="1200">
                  <a:solidFill>
                    <a:schemeClr val="lt1"/>
                  </a:solidFill>
                  <a:latin typeface="+mn-lt"/>
                  <a:ea typeface="+mn-ea"/>
                  <a:cs typeface="+mn-cs"/>
                </a:defRPr>
              </a:lvl3pPr>
              <a:lvl4pPr marL="767981" algn="l" defTabSz="255994" rtl="0" eaLnBrk="1" latinLnBrk="0" hangingPunct="1">
                <a:defRPr sz="1008" kern="1200">
                  <a:solidFill>
                    <a:schemeClr val="lt1"/>
                  </a:solidFill>
                  <a:latin typeface="+mn-lt"/>
                  <a:ea typeface="+mn-ea"/>
                  <a:cs typeface="+mn-cs"/>
                </a:defRPr>
              </a:lvl4pPr>
              <a:lvl5pPr marL="1023975" algn="l" defTabSz="255994" rtl="0" eaLnBrk="1" latinLnBrk="0" hangingPunct="1">
                <a:defRPr sz="1008" kern="1200">
                  <a:solidFill>
                    <a:schemeClr val="lt1"/>
                  </a:solidFill>
                  <a:latin typeface="+mn-lt"/>
                  <a:ea typeface="+mn-ea"/>
                  <a:cs typeface="+mn-cs"/>
                </a:defRPr>
              </a:lvl5pPr>
              <a:lvl6pPr marL="1279968" algn="l" defTabSz="255994" rtl="0" eaLnBrk="1" latinLnBrk="0" hangingPunct="1">
                <a:defRPr sz="1008" kern="1200">
                  <a:solidFill>
                    <a:schemeClr val="lt1"/>
                  </a:solidFill>
                  <a:latin typeface="+mn-lt"/>
                  <a:ea typeface="+mn-ea"/>
                  <a:cs typeface="+mn-cs"/>
                </a:defRPr>
              </a:lvl6pPr>
              <a:lvl7pPr marL="1535962" algn="l" defTabSz="255994" rtl="0" eaLnBrk="1" latinLnBrk="0" hangingPunct="1">
                <a:defRPr sz="1008" kern="1200">
                  <a:solidFill>
                    <a:schemeClr val="lt1"/>
                  </a:solidFill>
                  <a:latin typeface="+mn-lt"/>
                  <a:ea typeface="+mn-ea"/>
                  <a:cs typeface="+mn-cs"/>
                </a:defRPr>
              </a:lvl7pPr>
              <a:lvl8pPr marL="1791955" algn="l" defTabSz="255994" rtl="0" eaLnBrk="1" latinLnBrk="0" hangingPunct="1">
                <a:defRPr sz="1008" kern="1200">
                  <a:solidFill>
                    <a:schemeClr val="lt1"/>
                  </a:solidFill>
                  <a:latin typeface="+mn-lt"/>
                  <a:ea typeface="+mn-ea"/>
                  <a:cs typeface="+mn-cs"/>
                </a:defRPr>
              </a:lvl8pPr>
              <a:lvl9pPr marL="2047949" algn="l" defTabSz="255994" rtl="0" eaLnBrk="1" latinLnBrk="0" hangingPunct="1">
                <a:defRPr sz="1008" kern="1200">
                  <a:solidFill>
                    <a:schemeClr val="lt1"/>
                  </a:solidFill>
                  <a:latin typeface="+mn-lt"/>
                  <a:ea typeface="+mn-ea"/>
                  <a:cs typeface="+mn-cs"/>
                </a:defRPr>
              </a:lvl9pPr>
            </a:lstStyle>
            <a:p>
              <a:r>
                <a:rPr lang="en-GB" sz="900">
                  <a:solidFill>
                    <a:schemeClr val="tx1"/>
                  </a:solidFill>
                </a:rPr>
                <a:t>Review space allocation &amp; update Upfront Carbon Limit if required</a:t>
              </a:r>
            </a:p>
          </xdr:txBody>
        </xdr:sp>
        <xdr:cxnSp macro="">
          <xdr:nvCxnSpPr>
            <xdr:cNvPr id="52" name="Straight Arrow Connector 51">
              <a:extLst>
                <a:ext uri="{FF2B5EF4-FFF2-40B4-BE49-F238E27FC236}">
                  <a16:creationId xmlns:a16="http://schemas.microsoft.com/office/drawing/2014/main" id="{6D529E6D-71F4-4590-9718-E9C4F705645F}"/>
                </a:ext>
              </a:extLst>
            </xdr:cNvPr>
            <xdr:cNvCxnSpPr>
              <a:cxnSpLocks/>
            </xdr:cNvCxnSpPr>
          </xdr:nvCxnSpPr>
          <xdr:spPr>
            <a:xfrm>
              <a:off x="6135645" y="4812990"/>
              <a:ext cx="180000" cy="0"/>
            </a:xfrm>
            <a:prstGeom prst="straightConnector1">
              <a:avLst/>
            </a:prstGeom>
            <a:ln w="19050">
              <a:solidFill>
                <a:srgbClr val="616F79"/>
              </a:solidFill>
              <a:prstDash val="sysDot"/>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3" name="Straight Arrow Connector 52">
              <a:extLst>
                <a:ext uri="{FF2B5EF4-FFF2-40B4-BE49-F238E27FC236}">
                  <a16:creationId xmlns:a16="http://schemas.microsoft.com/office/drawing/2014/main" id="{C0BE739C-F370-4A34-B2D7-1587F30281E1}"/>
                </a:ext>
              </a:extLst>
            </xdr:cNvPr>
            <xdr:cNvCxnSpPr>
              <a:cxnSpLocks/>
            </xdr:cNvCxnSpPr>
          </xdr:nvCxnSpPr>
          <xdr:spPr>
            <a:xfrm>
              <a:off x="7005592" y="4816800"/>
              <a:ext cx="180000" cy="0"/>
            </a:xfrm>
            <a:prstGeom prst="straightConnector1">
              <a:avLst/>
            </a:prstGeom>
            <a:ln w="19050">
              <a:solidFill>
                <a:srgbClr val="616F79"/>
              </a:solidFill>
              <a:prstDash val="sysDot"/>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54" name="Rectangle 53">
              <a:extLst>
                <a:ext uri="{FF2B5EF4-FFF2-40B4-BE49-F238E27FC236}">
                  <a16:creationId xmlns:a16="http://schemas.microsoft.com/office/drawing/2014/main" id="{5DECEF89-FB93-4944-9461-775A6F076B73}"/>
                </a:ext>
              </a:extLst>
            </xdr:cNvPr>
            <xdr:cNvSpPr/>
          </xdr:nvSpPr>
          <xdr:spPr>
            <a:xfrm>
              <a:off x="4713021" y="6135494"/>
              <a:ext cx="1655997" cy="672050"/>
            </a:xfrm>
            <a:prstGeom prst="rect">
              <a:avLst/>
            </a:prstGeom>
            <a:solidFill>
              <a:srgbClr val="768692"/>
            </a:solidFill>
            <a:ln w="19050">
              <a:solidFill>
                <a:srgbClr val="616F79"/>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255994" rtl="0" eaLnBrk="1" latinLnBrk="0" hangingPunct="1">
                <a:defRPr sz="1008" kern="1200">
                  <a:solidFill>
                    <a:schemeClr val="lt1"/>
                  </a:solidFill>
                  <a:latin typeface="+mn-lt"/>
                  <a:ea typeface="+mn-ea"/>
                  <a:cs typeface="+mn-cs"/>
                </a:defRPr>
              </a:lvl1pPr>
              <a:lvl2pPr marL="255994" algn="l" defTabSz="255994" rtl="0" eaLnBrk="1" latinLnBrk="0" hangingPunct="1">
                <a:defRPr sz="1008" kern="1200">
                  <a:solidFill>
                    <a:schemeClr val="lt1"/>
                  </a:solidFill>
                  <a:latin typeface="+mn-lt"/>
                  <a:ea typeface="+mn-ea"/>
                  <a:cs typeface="+mn-cs"/>
                </a:defRPr>
              </a:lvl2pPr>
              <a:lvl3pPr marL="511986" algn="l" defTabSz="255994" rtl="0" eaLnBrk="1" latinLnBrk="0" hangingPunct="1">
                <a:defRPr sz="1008" kern="1200">
                  <a:solidFill>
                    <a:schemeClr val="lt1"/>
                  </a:solidFill>
                  <a:latin typeface="+mn-lt"/>
                  <a:ea typeface="+mn-ea"/>
                  <a:cs typeface="+mn-cs"/>
                </a:defRPr>
              </a:lvl3pPr>
              <a:lvl4pPr marL="767981" algn="l" defTabSz="255994" rtl="0" eaLnBrk="1" latinLnBrk="0" hangingPunct="1">
                <a:defRPr sz="1008" kern="1200">
                  <a:solidFill>
                    <a:schemeClr val="lt1"/>
                  </a:solidFill>
                  <a:latin typeface="+mn-lt"/>
                  <a:ea typeface="+mn-ea"/>
                  <a:cs typeface="+mn-cs"/>
                </a:defRPr>
              </a:lvl4pPr>
              <a:lvl5pPr marL="1023975" algn="l" defTabSz="255994" rtl="0" eaLnBrk="1" latinLnBrk="0" hangingPunct="1">
                <a:defRPr sz="1008" kern="1200">
                  <a:solidFill>
                    <a:schemeClr val="lt1"/>
                  </a:solidFill>
                  <a:latin typeface="+mn-lt"/>
                  <a:ea typeface="+mn-ea"/>
                  <a:cs typeface="+mn-cs"/>
                </a:defRPr>
              </a:lvl5pPr>
              <a:lvl6pPr marL="1279968" algn="l" defTabSz="255994" rtl="0" eaLnBrk="1" latinLnBrk="0" hangingPunct="1">
                <a:defRPr sz="1008" kern="1200">
                  <a:solidFill>
                    <a:schemeClr val="lt1"/>
                  </a:solidFill>
                  <a:latin typeface="+mn-lt"/>
                  <a:ea typeface="+mn-ea"/>
                  <a:cs typeface="+mn-cs"/>
                </a:defRPr>
              </a:lvl6pPr>
              <a:lvl7pPr marL="1535962" algn="l" defTabSz="255994" rtl="0" eaLnBrk="1" latinLnBrk="0" hangingPunct="1">
                <a:defRPr sz="1008" kern="1200">
                  <a:solidFill>
                    <a:schemeClr val="lt1"/>
                  </a:solidFill>
                  <a:latin typeface="+mn-lt"/>
                  <a:ea typeface="+mn-ea"/>
                  <a:cs typeface="+mn-cs"/>
                </a:defRPr>
              </a:lvl7pPr>
              <a:lvl8pPr marL="1791955" algn="l" defTabSz="255994" rtl="0" eaLnBrk="1" latinLnBrk="0" hangingPunct="1">
                <a:defRPr sz="1008" kern="1200">
                  <a:solidFill>
                    <a:schemeClr val="lt1"/>
                  </a:solidFill>
                  <a:latin typeface="+mn-lt"/>
                  <a:ea typeface="+mn-ea"/>
                  <a:cs typeface="+mn-cs"/>
                </a:defRPr>
              </a:lvl8pPr>
              <a:lvl9pPr marL="2047949" algn="l" defTabSz="255994" rtl="0" eaLnBrk="1" latinLnBrk="0" hangingPunct="1">
                <a:defRPr sz="1008" kern="1200">
                  <a:solidFill>
                    <a:schemeClr val="lt1"/>
                  </a:solidFill>
                  <a:latin typeface="+mn-lt"/>
                  <a:ea typeface="+mn-ea"/>
                  <a:cs typeface="+mn-cs"/>
                </a:defRPr>
              </a:lvl9pPr>
            </a:lstStyle>
            <a:p>
              <a:pPr algn="ctr"/>
              <a:r>
                <a:rPr lang="en-GB" sz="1000">
                  <a:solidFill>
                    <a:schemeClr val="bg1"/>
                  </a:solidFill>
                </a:rPr>
                <a:t>Completed Whole Life Cycle Carbon Assessment</a:t>
              </a:r>
            </a:p>
          </xdr:txBody>
        </xdr:sp>
        <xdr:sp macro="" textlink="">
          <xdr:nvSpPr>
            <xdr:cNvPr id="55" name="Rectangle: Top Corners One Rounded and One Snipped 54">
              <a:extLst>
                <a:ext uri="{FF2B5EF4-FFF2-40B4-BE49-F238E27FC236}">
                  <a16:creationId xmlns:a16="http://schemas.microsoft.com/office/drawing/2014/main" id="{1F1BCF1F-81BE-4D6E-B32C-96FD1D20DFC6}"/>
                </a:ext>
              </a:extLst>
            </xdr:cNvPr>
            <xdr:cNvSpPr/>
          </xdr:nvSpPr>
          <xdr:spPr>
            <a:xfrm>
              <a:off x="6688089" y="840028"/>
              <a:ext cx="933269" cy="362815"/>
            </a:xfrm>
            <a:prstGeom prst="snipRoundRect">
              <a:avLst/>
            </a:prstGeom>
            <a:solidFill>
              <a:srgbClr val="39B5E8"/>
            </a:solidFill>
            <a:ln>
              <a:solidFill>
                <a:srgbClr val="39B5E8"/>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255994" rtl="0" eaLnBrk="1" latinLnBrk="0" hangingPunct="1">
                <a:defRPr sz="1008" kern="1200">
                  <a:solidFill>
                    <a:schemeClr val="lt1"/>
                  </a:solidFill>
                  <a:latin typeface="+mn-lt"/>
                  <a:ea typeface="+mn-ea"/>
                  <a:cs typeface="+mn-cs"/>
                </a:defRPr>
              </a:lvl1pPr>
              <a:lvl2pPr marL="255994" algn="l" defTabSz="255994" rtl="0" eaLnBrk="1" latinLnBrk="0" hangingPunct="1">
                <a:defRPr sz="1008" kern="1200">
                  <a:solidFill>
                    <a:schemeClr val="lt1"/>
                  </a:solidFill>
                  <a:latin typeface="+mn-lt"/>
                  <a:ea typeface="+mn-ea"/>
                  <a:cs typeface="+mn-cs"/>
                </a:defRPr>
              </a:lvl2pPr>
              <a:lvl3pPr marL="511986" algn="l" defTabSz="255994" rtl="0" eaLnBrk="1" latinLnBrk="0" hangingPunct="1">
                <a:defRPr sz="1008" kern="1200">
                  <a:solidFill>
                    <a:schemeClr val="lt1"/>
                  </a:solidFill>
                  <a:latin typeface="+mn-lt"/>
                  <a:ea typeface="+mn-ea"/>
                  <a:cs typeface="+mn-cs"/>
                </a:defRPr>
              </a:lvl3pPr>
              <a:lvl4pPr marL="767981" algn="l" defTabSz="255994" rtl="0" eaLnBrk="1" latinLnBrk="0" hangingPunct="1">
                <a:defRPr sz="1008" kern="1200">
                  <a:solidFill>
                    <a:schemeClr val="lt1"/>
                  </a:solidFill>
                  <a:latin typeface="+mn-lt"/>
                  <a:ea typeface="+mn-ea"/>
                  <a:cs typeface="+mn-cs"/>
                </a:defRPr>
              </a:lvl4pPr>
              <a:lvl5pPr marL="1023975" algn="l" defTabSz="255994" rtl="0" eaLnBrk="1" latinLnBrk="0" hangingPunct="1">
                <a:defRPr sz="1008" kern="1200">
                  <a:solidFill>
                    <a:schemeClr val="lt1"/>
                  </a:solidFill>
                  <a:latin typeface="+mn-lt"/>
                  <a:ea typeface="+mn-ea"/>
                  <a:cs typeface="+mn-cs"/>
                </a:defRPr>
              </a:lvl5pPr>
              <a:lvl6pPr marL="1279968" algn="l" defTabSz="255994" rtl="0" eaLnBrk="1" latinLnBrk="0" hangingPunct="1">
                <a:defRPr sz="1008" kern="1200">
                  <a:solidFill>
                    <a:schemeClr val="lt1"/>
                  </a:solidFill>
                  <a:latin typeface="+mn-lt"/>
                  <a:ea typeface="+mn-ea"/>
                  <a:cs typeface="+mn-cs"/>
                </a:defRPr>
              </a:lvl6pPr>
              <a:lvl7pPr marL="1535962" algn="l" defTabSz="255994" rtl="0" eaLnBrk="1" latinLnBrk="0" hangingPunct="1">
                <a:defRPr sz="1008" kern="1200">
                  <a:solidFill>
                    <a:schemeClr val="lt1"/>
                  </a:solidFill>
                  <a:latin typeface="+mn-lt"/>
                  <a:ea typeface="+mn-ea"/>
                  <a:cs typeface="+mn-cs"/>
                </a:defRPr>
              </a:lvl7pPr>
              <a:lvl8pPr marL="1791955" algn="l" defTabSz="255994" rtl="0" eaLnBrk="1" latinLnBrk="0" hangingPunct="1">
                <a:defRPr sz="1008" kern="1200">
                  <a:solidFill>
                    <a:schemeClr val="lt1"/>
                  </a:solidFill>
                  <a:latin typeface="+mn-lt"/>
                  <a:ea typeface="+mn-ea"/>
                  <a:cs typeface="+mn-cs"/>
                </a:defRPr>
              </a:lvl8pPr>
              <a:lvl9pPr marL="2047949" algn="l" defTabSz="255994" rtl="0" eaLnBrk="1" latinLnBrk="0" hangingPunct="1">
                <a:defRPr sz="1008" kern="1200">
                  <a:solidFill>
                    <a:schemeClr val="lt1"/>
                  </a:solidFill>
                  <a:latin typeface="+mn-lt"/>
                  <a:ea typeface="+mn-ea"/>
                  <a:cs typeface="+mn-cs"/>
                </a:defRPr>
              </a:lvl9pPr>
            </a:lstStyle>
            <a:p>
              <a:pPr algn="ctr"/>
              <a:r>
                <a:rPr lang="en-GB" sz="900"/>
                <a:t>WLC Compliance Tool</a:t>
              </a:r>
            </a:p>
          </xdr:txBody>
        </xdr:sp>
        <xdr:cxnSp macro="">
          <xdr:nvCxnSpPr>
            <xdr:cNvPr id="56" name="Straight Arrow Connector 55">
              <a:extLst>
                <a:ext uri="{FF2B5EF4-FFF2-40B4-BE49-F238E27FC236}">
                  <a16:creationId xmlns:a16="http://schemas.microsoft.com/office/drawing/2014/main" id="{B42616C7-A28B-4444-B7EA-AF992606B50D}"/>
                </a:ext>
              </a:extLst>
            </xdr:cNvPr>
            <xdr:cNvCxnSpPr>
              <a:cxnSpLocks/>
              <a:stCxn id="21" idx="1"/>
              <a:endCxn id="37" idx="0"/>
            </xdr:cNvCxnSpPr>
          </xdr:nvCxnSpPr>
          <xdr:spPr>
            <a:xfrm>
              <a:off x="5541019" y="1341820"/>
              <a:ext cx="2774" cy="421679"/>
            </a:xfrm>
            <a:prstGeom prst="straightConnector1">
              <a:avLst/>
            </a:prstGeom>
            <a:ln w="19050">
              <a:prstDash val="sysDot"/>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57" name="Rectangle 56">
              <a:extLst>
                <a:ext uri="{FF2B5EF4-FFF2-40B4-BE49-F238E27FC236}">
                  <a16:creationId xmlns:a16="http://schemas.microsoft.com/office/drawing/2014/main" id="{EBF3372C-4485-4C42-8BA0-76F4C017803E}"/>
                </a:ext>
              </a:extLst>
            </xdr:cNvPr>
            <xdr:cNvSpPr/>
          </xdr:nvSpPr>
          <xdr:spPr>
            <a:xfrm>
              <a:off x="9166919" y="5107522"/>
              <a:ext cx="1655997" cy="831106"/>
            </a:xfrm>
            <a:prstGeom prst="rect">
              <a:avLst/>
            </a:prstGeom>
            <a:solidFill>
              <a:srgbClr val="768692"/>
            </a:solidFill>
            <a:ln w="19050">
              <a:solidFill>
                <a:srgbClr val="616F79"/>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255994" rtl="0" eaLnBrk="1" latinLnBrk="0" hangingPunct="1">
                <a:defRPr sz="1008" kern="1200">
                  <a:solidFill>
                    <a:schemeClr val="lt1"/>
                  </a:solidFill>
                  <a:latin typeface="+mn-lt"/>
                  <a:ea typeface="+mn-ea"/>
                  <a:cs typeface="+mn-cs"/>
                </a:defRPr>
              </a:lvl1pPr>
              <a:lvl2pPr marL="255994" algn="l" defTabSz="255994" rtl="0" eaLnBrk="1" latinLnBrk="0" hangingPunct="1">
                <a:defRPr sz="1008" kern="1200">
                  <a:solidFill>
                    <a:schemeClr val="lt1"/>
                  </a:solidFill>
                  <a:latin typeface="+mn-lt"/>
                  <a:ea typeface="+mn-ea"/>
                  <a:cs typeface="+mn-cs"/>
                </a:defRPr>
              </a:lvl2pPr>
              <a:lvl3pPr marL="511986" algn="l" defTabSz="255994" rtl="0" eaLnBrk="1" latinLnBrk="0" hangingPunct="1">
                <a:defRPr sz="1008" kern="1200">
                  <a:solidFill>
                    <a:schemeClr val="lt1"/>
                  </a:solidFill>
                  <a:latin typeface="+mn-lt"/>
                  <a:ea typeface="+mn-ea"/>
                  <a:cs typeface="+mn-cs"/>
                </a:defRPr>
              </a:lvl3pPr>
              <a:lvl4pPr marL="767981" algn="l" defTabSz="255994" rtl="0" eaLnBrk="1" latinLnBrk="0" hangingPunct="1">
                <a:defRPr sz="1008" kern="1200">
                  <a:solidFill>
                    <a:schemeClr val="lt1"/>
                  </a:solidFill>
                  <a:latin typeface="+mn-lt"/>
                  <a:ea typeface="+mn-ea"/>
                  <a:cs typeface="+mn-cs"/>
                </a:defRPr>
              </a:lvl4pPr>
              <a:lvl5pPr marL="1023975" algn="l" defTabSz="255994" rtl="0" eaLnBrk="1" latinLnBrk="0" hangingPunct="1">
                <a:defRPr sz="1008" kern="1200">
                  <a:solidFill>
                    <a:schemeClr val="lt1"/>
                  </a:solidFill>
                  <a:latin typeface="+mn-lt"/>
                  <a:ea typeface="+mn-ea"/>
                  <a:cs typeface="+mn-cs"/>
                </a:defRPr>
              </a:lvl5pPr>
              <a:lvl6pPr marL="1279968" algn="l" defTabSz="255994" rtl="0" eaLnBrk="1" latinLnBrk="0" hangingPunct="1">
                <a:defRPr sz="1008" kern="1200">
                  <a:solidFill>
                    <a:schemeClr val="lt1"/>
                  </a:solidFill>
                  <a:latin typeface="+mn-lt"/>
                  <a:ea typeface="+mn-ea"/>
                  <a:cs typeface="+mn-cs"/>
                </a:defRPr>
              </a:lvl6pPr>
              <a:lvl7pPr marL="1535962" algn="l" defTabSz="255994" rtl="0" eaLnBrk="1" latinLnBrk="0" hangingPunct="1">
                <a:defRPr sz="1008" kern="1200">
                  <a:solidFill>
                    <a:schemeClr val="lt1"/>
                  </a:solidFill>
                  <a:latin typeface="+mn-lt"/>
                  <a:ea typeface="+mn-ea"/>
                  <a:cs typeface="+mn-cs"/>
                </a:defRPr>
              </a:lvl7pPr>
              <a:lvl8pPr marL="1791955" algn="l" defTabSz="255994" rtl="0" eaLnBrk="1" latinLnBrk="0" hangingPunct="1">
                <a:defRPr sz="1008" kern="1200">
                  <a:solidFill>
                    <a:schemeClr val="lt1"/>
                  </a:solidFill>
                  <a:latin typeface="+mn-lt"/>
                  <a:ea typeface="+mn-ea"/>
                  <a:cs typeface="+mn-cs"/>
                </a:defRPr>
              </a:lvl8pPr>
              <a:lvl9pPr marL="2047949" algn="l" defTabSz="255994" rtl="0" eaLnBrk="1" latinLnBrk="0" hangingPunct="1">
                <a:defRPr sz="1008" kern="1200">
                  <a:solidFill>
                    <a:schemeClr val="lt1"/>
                  </a:solidFill>
                  <a:latin typeface="+mn-lt"/>
                  <a:ea typeface="+mn-ea"/>
                  <a:cs typeface="+mn-cs"/>
                </a:defRPr>
              </a:lvl9pPr>
            </a:lstStyle>
            <a:p>
              <a:pPr algn="ctr"/>
              <a:r>
                <a:rPr lang="en-GB" sz="1000">
                  <a:solidFill>
                    <a:schemeClr val="bg1"/>
                  </a:solidFill>
                </a:rPr>
                <a:t>Confirmation of compliance with Upfront Carbon Limit.</a:t>
              </a:r>
            </a:p>
            <a:p>
              <a:pPr algn="ctr"/>
              <a:r>
                <a:rPr lang="en-GB" sz="1000">
                  <a:solidFill>
                    <a:schemeClr val="bg1"/>
                  </a:solidFill>
                </a:rPr>
                <a:t>Whole Life Cycle Carbon Tracker across design stages.</a:t>
              </a:r>
            </a:p>
          </xdr:txBody>
        </xdr:sp>
        <xdr:cxnSp macro="">
          <xdr:nvCxnSpPr>
            <xdr:cNvPr id="58" name="Straight Arrow Connector 57">
              <a:extLst>
                <a:ext uri="{FF2B5EF4-FFF2-40B4-BE49-F238E27FC236}">
                  <a16:creationId xmlns:a16="http://schemas.microsoft.com/office/drawing/2014/main" id="{3A0B3AA1-5E1A-4611-9004-BD4B35E953B3}"/>
                </a:ext>
              </a:extLst>
            </xdr:cNvPr>
            <xdr:cNvCxnSpPr>
              <a:cxnSpLocks/>
            </xdr:cNvCxnSpPr>
          </xdr:nvCxnSpPr>
          <xdr:spPr>
            <a:xfrm>
              <a:off x="9989586" y="4780161"/>
              <a:ext cx="0" cy="325012"/>
            </a:xfrm>
            <a:prstGeom prst="straightConnector1">
              <a:avLst/>
            </a:prstGeom>
            <a:ln w="19050">
              <a:solidFill>
                <a:srgbClr val="616F79"/>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59" name="Rectangle 58">
              <a:extLst>
                <a:ext uri="{FF2B5EF4-FFF2-40B4-BE49-F238E27FC236}">
                  <a16:creationId xmlns:a16="http://schemas.microsoft.com/office/drawing/2014/main" id="{C6542DF7-A4C2-4F6F-B046-5E06535BBACB}"/>
                </a:ext>
              </a:extLst>
            </xdr:cNvPr>
            <xdr:cNvSpPr/>
          </xdr:nvSpPr>
          <xdr:spPr>
            <a:xfrm>
              <a:off x="9166245" y="3082086"/>
              <a:ext cx="1656000" cy="864000"/>
            </a:xfrm>
            <a:prstGeom prst="rect">
              <a:avLst/>
            </a:prstGeom>
            <a:noFill/>
            <a:ln w="190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255994" rtl="0" eaLnBrk="1" latinLnBrk="0" hangingPunct="1">
                <a:defRPr sz="1008" kern="1200">
                  <a:solidFill>
                    <a:schemeClr val="lt1"/>
                  </a:solidFill>
                  <a:latin typeface="+mn-lt"/>
                  <a:ea typeface="+mn-ea"/>
                  <a:cs typeface="+mn-cs"/>
                </a:defRPr>
              </a:lvl1pPr>
              <a:lvl2pPr marL="255994" algn="l" defTabSz="255994" rtl="0" eaLnBrk="1" latinLnBrk="0" hangingPunct="1">
                <a:defRPr sz="1008" kern="1200">
                  <a:solidFill>
                    <a:schemeClr val="lt1"/>
                  </a:solidFill>
                  <a:latin typeface="+mn-lt"/>
                  <a:ea typeface="+mn-ea"/>
                  <a:cs typeface="+mn-cs"/>
                </a:defRPr>
              </a:lvl2pPr>
              <a:lvl3pPr marL="511986" algn="l" defTabSz="255994" rtl="0" eaLnBrk="1" latinLnBrk="0" hangingPunct="1">
                <a:defRPr sz="1008" kern="1200">
                  <a:solidFill>
                    <a:schemeClr val="lt1"/>
                  </a:solidFill>
                  <a:latin typeface="+mn-lt"/>
                  <a:ea typeface="+mn-ea"/>
                  <a:cs typeface="+mn-cs"/>
                </a:defRPr>
              </a:lvl3pPr>
              <a:lvl4pPr marL="767981" algn="l" defTabSz="255994" rtl="0" eaLnBrk="1" latinLnBrk="0" hangingPunct="1">
                <a:defRPr sz="1008" kern="1200">
                  <a:solidFill>
                    <a:schemeClr val="lt1"/>
                  </a:solidFill>
                  <a:latin typeface="+mn-lt"/>
                  <a:ea typeface="+mn-ea"/>
                  <a:cs typeface="+mn-cs"/>
                </a:defRPr>
              </a:lvl4pPr>
              <a:lvl5pPr marL="1023975" algn="l" defTabSz="255994" rtl="0" eaLnBrk="1" latinLnBrk="0" hangingPunct="1">
                <a:defRPr sz="1008" kern="1200">
                  <a:solidFill>
                    <a:schemeClr val="lt1"/>
                  </a:solidFill>
                  <a:latin typeface="+mn-lt"/>
                  <a:ea typeface="+mn-ea"/>
                  <a:cs typeface="+mn-cs"/>
                </a:defRPr>
              </a:lvl5pPr>
              <a:lvl6pPr marL="1279968" algn="l" defTabSz="255994" rtl="0" eaLnBrk="1" latinLnBrk="0" hangingPunct="1">
                <a:defRPr sz="1008" kern="1200">
                  <a:solidFill>
                    <a:schemeClr val="lt1"/>
                  </a:solidFill>
                  <a:latin typeface="+mn-lt"/>
                  <a:ea typeface="+mn-ea"/>
                  <a:cs typeface="+mn-cs"/>
                </a:defRPr>
              </a:lvl6pPr>
              <a:lvl7pPr marL="1535962" algn="l" defTabSz="255994" rtl="0" eaLnBrk="1" latinLnBrk="0" hangingPunct="1">
                <a:defRPr sz="1008" kern="1200">
                  <a:solidFill>
                    <a:schemeClr val="lt1"/>
                  </a:solidFill>
                  <a:latin typeface="+mn-lt"/>
                  <a:ea typeface="+mn-ea"/>
                  <a:cs typeface="+mn-cs"/>
                </a:defRPr>
              </a:lvl7pPr>
              <a:lvl8pPr marL="1791955" algn="l" defTabSz="255994" rtl="0" eaLnBrk="1" latinLnBrk="0" hangingPunct="1">
                <a:defRPr sz="1008" kern="1200">
                  <a:solidFill>
                    <a:schemeClr val="lt1"/>
                  </a:solidFill>
                  <a:latin typeface="+mn-lt"/>
                  <a:ea typeface="+mn-ea"/>
                  <a:cs typeface="+mn-cs"/>
                </a:defRPr>
              </a:lvl8pPr>
              <a:lvl9pPr marL="2047949" algn="l" defTabSz="255994" rtl="0" eaLnBrk="1" latinLnBrk="0" hangingPunct="1">
                <a:defRPr sz="1008" kern="1200">
                  <a:solidFill>
                    <a:schemeClr val="lt1"/>
                  </a:solidFill>
                  <a:latin typeface="+mn-lt"/>
                  <a:ea typeface="+mn-ea"/>
                  <a:cs typeface="+mn-cs"/>
                </a:defRPr>
              </a:lvl9pPr>
            </a:lstStyle>
            <a:p>
              <a:r>
                <a:rPr lang="en-GB" sz="1000">
                  <a:solidFill>
                    <a:schemeClr val="tx1"/>
                  </a:solidFill>
                </a:rPr>
                <a:t>If Upfront Carbon limit has not been met, complete summary of derogations.</a:t>
              </a:r>
            </a:p>
          </xdr:txBody>
        </xdr:sp>
        <xdr:cxnSp macro="">
          <xdr:nvCxnSpPr>
            <xdr:cNvPr id="60" name="Straight Arrow Connector 59">
              <a:extLst>
                <a:ext uri="{FF2B5EF4-FFF2-40B4-BE49-F238E27FC236}">
                  <a16:creationId xmlns:a16="http://schemas.microsoft.com/office/drawing/2014/main" id="{E0F3F50E-2774-4977-ADA8-92F0D985CC9F}"/>
                </a:ext>
              </a:extLst>
            </xdr:cNvPr>
            <xdr:cNvCxnSpPr>
              <a:cxnSpLocks/>
            </xdr:cNvCxnSpPr>
          </xdr:nvCxnSpPr>
          <xdr:spPr>
            <a:xfrm>
              <a:off x="9994245" y="3944740"/>
              <a:ext cx="0" cy="325012"/>
            </a:xfrm>
            <a:prstGeom prst="straightConnector1">
              <a:avLst/>
            </a:prstGeom>
            <a:ln w="19050">
              <a:solidFill>
                <a:schemeClr val="accent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1" name="Straight Connector 60">
              <a:extLst>
                <a:ext uri="{FF2B5EF4-FFF2-40B4-BE49-F238E27FC236}">
                  <a16:creationId xmlns:a16="http://schemas.microsoft.com/office/drawing/2014/main" id="{9A91C867-5675-4EB5-90EC-F58C295AC2DE}"/>
                </a:ext>
              </a:extLst>
            </xdr:cNvPr>
            <xdr:cNvCxnSpPr/>
          </xdr:nvCxnSpPr>
          <xdr:spPr>
            <a:xfrm>
              <a:off x="-731557" y="2941060"/>
              <a:ext cx="0" cy="0"/>
            </a:xfrm>
            <a:prstGeom prst="line">
              <a:avLst/>
            </a:prstGeom>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drawings/drawing2.xml><?xml version="1.0" encoding="utf-8"?>
<xdr:wsDr xmlns:xdr="http://schemas.openxmlformats.org/drawingml/2006/spreadsheetDrawing" xmlns:a="http://schemas.openxmlformats.org/drawingml/2006/main">
  <xdr:oneCellAnchor>
    <xdr:from>
      <xdr:col>11</xdr:col>
      <xdr:colOff>62663</xdr:colOff>
      <xdr:row>30</xdr:row>
      <xdr:rowOff>356846</xdr:rowOff>
    </xdr:from>
    <xdr:ext cx="1807700" cy="2012281"/>
    <xdr:pic>
      <xdr:nvPicPr>
        <xdr:cNvPr id="2" name="Picture 2">
          <a:extLst>
            <a:ext uri="{FF2B5EF4-FFF2-40B4-BE49-F238E27FC236}">
              <a16:creationId xmlns:a16="http://schemas.microsoft.com/office/drawing/2014/main" id="{41D1913F-CB7B-4C01-A77D-5C02ED679993}"/>
            </a:ext>
          </a:extLst>
        </xdr:cNvPr>
        <xdr:cNvPicPr>
          <a:picLocks noChangeAspect="1"/>
        </xdr:cNvPicPr>
      </xdr:nvPicPr>
      <xdr:blipFill>
        <a:blip xmlns:r="http://schemas.openxmlformats.org/officeDocument/2006/relationships" r:embed="rId1"/>
        <a:stretch>
          <a:fillRect/>
        </a:stretch>
      </xdr:blipFill>
      <xdr:spPr>
        <a:xfrm>
          <a:off x="19209645" y="9085210"/>
          <a:ext cx="1807700" cy="2012281"/>
        </a:xfrm>
        <a:prstGeom prst="rect">
          <a:avLst/>
        </a:prstGeom>
      </xdr:spPr>
    </xdr:pic>
    <xdr:clientData/>
  </xdr:oneCellAnchor>
  <xdr:twoCellAnchor>
    <xdr:from>
      <xdr:col>9</xdr:col>
      <xdr:colOff>44019</xdr:colOff>
      <xdr:row>18</xdr:row>
      <xdr:rowOff>84762</xdr:rowOff>
    </xdr:from>
    <xdr:to>
      <xdr:col>10</xdr:col>
      <xdr:colOff>3395992</xdr:colOff>
      <xdr:row>29</xdr:row>
      <xdr:rowOff>265416</xdr:rowOff>
    </xdr:to>
    <xdr:graphicFrame macro="">
      <xdr:nvGraphicFramePr>
        <xdr:cNvPr id="6" name="Chart 6">
          <a:extLst>
            <a:ext uri="{FF2B5EF4-FFF2-40B4-BE49-F238E27FC236}">
              <a16:creationId xmlns:a16="http://schemas.microsoft.com/office/drawing/2014/main" id="{5C07BD49-4980-4154-ABA2-8691C8DB5ED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9524</xdr:colOff>
      <xdr:row>18</xdr:row>
      <xdr:rowOff>47625</xdr:rowOff>
    </xdr:from>
    <xdr:to>
      <xdr:col>4</xdr:col>
      <xdr:colOff>941069</xdr:colOff>
      <xdr:row>24</xdr:row>
      <xdr:rowOff>141604</xdr:rowOff>
    </xdr:to>
    <xdr:pic>
      <xdr:nvPicPr>
        <xdr:cNvPr id="10" name="Picture 2">
          <a:extLst>
            <a:ext uri="{FF2B5EF4-FFF2-40B4-BE49-F238E27FC236}">
              <a16:creationId xmlns:a16="http://schemas.microsoft.com/office/drawing/2014/main" id="{F3F671DC-0027-4AFB-8DB9-F6016C87C117}"/>
            </a:ext>
          </a:extLst>
        </xdr:cNvPr>
        <xdr:cNvPicPr>
          <a:picLocks noChangeAspect="1"/>
        </xdr:cNvPicPr>
      </xdr:nvPicPr>
      <xdr:blipFill>
        <a:blip xmlns:r="http://schemas.openxmlformats.org/officeDocument/2006/relationships" r:embed="rId1"/>
        <a:stretch>
          <a:fillRect/>
        </a:stretch>
      </xdr:blipFill>
      <xdr:spPr>
        <a:xfrm>
          <a:off x="253364" y="3316605"/>
          <a:ext cx="5644515" cy="12217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9524</xdr:colOff>
      <xdr:row>18</xdr:row>
      <xdr:rowOff>47625</xdr:rowOff>
    </xdr:from>
    <xdr:to>
      <xdr:col>4</xdr:col>
      <xdr:colOff>941069</xdr:colOff>
      <xdr:row>24</xdr:row>
      <xdr:rowOff>141604</xdr:rowOff>
    </xdr:to>
    <xdr:pic>
      <xdr:nvPicPr>
        <xdr:cNvPr id="2" name="Picture 2">
          <a:extLst>
            <a:ext uri="{FF2B5EF4-FFF2-40B4-BE49-F238E27FC236}">
              <a16:creationId xmlns:a16="http://schemas.microsoft.com/office/drawing/2014/main" id="{0A720F1C-0A92-44C7-AB96-BEC98513A24D}"/>
            </a:ext>
          </a:extLst>
        </xdr:cNvPr>
        <xdr:cNvPicPr>
          <a:picLocks noChangeAspect="1"/>
        </xdr:cNvPicPr>
      </xdr:nvPicPr>
      <xdr:blipFill>
        <a:blip xmlns:r="http://schemas.openxmlformats.org/officeDocument/2006/relationships" r:embed="rId1"/>
        <a:stretch>
          <a:fillRect/>
        </a:stretch>
      </xdr:blipFill>
      <xdr:spPr>
        <a:xfrm>
          <a:off x="253364" y="3499485"/>
          <a:ext cx="5640705" cy="122173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GAB90752\Downloads\Project%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ll Input"/>
      <sheetName val="Build type"/>
      <sheetName val="Lists"/>
    </sheetNames>
    <sheetDataSet>
      <sheetData sheetId="0"/>
      <sheetData sheetId="1">
        <row r="1">
          <cell r="A1" t="str">
            <v>Offices</v>
          </cell>
        </row>
        <row r="2">
          <cell r="A2" t="str">
            <v>Retail</v>
          </cell>
        </row>
        <row r="3">
          <cell r="A3" t="str">
            <v>Residential</v>
          </cell>
        </row>
        <row r="4">
          <cell r="A4" t="str">
            <v>Educational</v>
          </cell>
        </row>
        <row r="5">
          <cell r="A5" t="str">
            <v>Healthcare</v>
          </cell>
        </row>
        <row r="6">
          <cell r="A6" t="str">
            <v>Recreational</v>
          </cell>
        </row>
        <row r="7">
          <cell r="A7" t="str">
            <v>Multi-use</v>
          </cell>
        </row>
        <row r="8">
          <cell r="A8" t="str">
            <v>Car parking</v>
          </cell>
        </row>
        <row r="9">
          <cell r="A9" t="str">
            <v>Factories</v>
          </cell>
        </row>
        <row r="10">
          <cell r="A10" t="str">
            <v>Warehouses</v>
          </cell>
        </row>
        <row r="11">
          <cell r="A11" t="str">
            <v>Stations</v>
          </cell>
        </row>
        <row r="12">
          <cell r="A12" t="str">
            <v>Hotels/motels/youth hostels</v>
          </cell>
        </row>
        <row r="13">
          <cell r="A13" t="str">
            <v>Churches, chapels, mosques, temples</v>
          </cell>
        </row>
        <row r="14">
          <cell r="A14" t="str">
            <v>Conference centres</v>
          </cell>
        </row>
        <row r="15">
          <cell r="A15" t="str">
            <v>Fire stations</v>
          </cell>
        </row>
        <row r="16">
          <cell r="A16" t="str">
            <v>Ambulance stations</v>
          </cell>
        </row>
        <row r="17">
          <cell r="A17" t="str">
            <v>Law courts</v>
          </cell>
        </row>
        <row r="18">
          <cell r="A18" t="str">
            <v>Prisons</v>
          </cell>
        </row>
        <row r="19">
          <cell r="A19" t="str">
            <v>Squash courts, tennis courts</v>
          </cell>
        </row>
        <row r="20">
          <cell r="A20" t="str">
            <v>Football stadia</v>
          </cell>
        </row>
        <row r="21">
          <cell r="A21" t="str">
            <v>Livestock buildings</v>
          </cell>
        </row>
        <row r="22">
          <cell r="A22" t="str">
            <v>Petrol/Filling station</v>
          </cell>
        </row>
        <row r="23">
          <cell r="A23" t="str">
            <v>Other</v>
          </cell>
        </row>
      </sheetData>
      <sheetData sheetId="2">
        <row r="1">
          <cell r="A1" t="str">
            <v>Please select…</v>
          </cell>
          <cell r="B1" t="str">
            <v>Please select…</v>
          </cell>
          <cell r="D1" t="str">
            <v>Please select…</v>
          </cell>
          <cell r="F1" t="str">
            <v>Please select…</v>
          </cell>
          <cell r="L1" t="str">
            <v>Please select…</v>
          </cell>
          <cell r="S1" t="str">
            <v>Please select…</v>
          </cell>
          <cell r="U1" t="str">
            <v>Please select…</v>
          </cell>
        </row>
        <row r="3">
          <cell r="A3" t="str">
            <v>Y</v>
          </cell>
          <cell r="B3" t="str">
            <v>CO2</v>
          </cell>
          <cell r="D3" t="str">
            <v>Y</v>
          </cell>
          <cell r="F3" t="str">
            <v>Rock</v>
          </cell>
          <cell r="L3" t="str">
            <v>New build</v>
          </cell>
          <cell r="S3" t="str">
            <v>not reviewed</v>
          </cell>
          <cell r="T3" t="str">
            <v>Y</v>
          </cell>
          <cell r="U3" t="str">
            <v>Theoretical</v>
          </cell>
        </row>
        <row r="4">
          <cell r="A4" t="str">
            <v>N</v>
          </cell>
          <cell r="B4" t="str">
            <v>CO2e</v>
          </cell>
          <cell r="D4" t="str">
            <v>N</v>
          </cell>
          <cell r="F4" t="str">
            <v>Clay</v>
          </cell>
          <cell r="L4" t="str">
            <v>Temporary structure</v>
          </cell>
          <cell r="S4" t="str">
            <v>internally reviewed</v>
          </cell>
          <cell r="U4" t="str">
            <v>Design</v>
          </cell>
        </row>
        <row r="5">
          <cell r="A5" t="str">
            <v>Don't know</v>
          </cell>
          <cell r="F5" t="str">
            <v>Other</v>
          </cell>
          <cell r="L5" t="str">
            <v>Tune up and minor refurbishment</v>
          </cell>
          <cell r="S5" t="str">
            <v>independent 3rd party reviewed</v>
          </cell>
          <cell r="U5" t="str">
            <v>Construction</v>
          </cell>
        </row>
        <row r="6">
          <cell r="F6" t="str">
            <v>Don't know</v>
          </cell>
          <cell r="L6" t="str">
            <v>Intermediate refurbishment</v>
          </cell>
        </row>
        <row r="7">
          <cell r="L7" t="str">
            <v>Major Refurbishment</v>
          </cell>
        </row>
        <row r="8">
          <cell r="L8" t="str">
            <v>Complete Refurbishment</v>
          </cell>
        </row>
        <row r="9">
          <cell r="L9" t="str">
            <v>Demolition</v>
          </cell>
        </row>
        <row r="26">
          <cell r="F26"/>
          <cell r="L26"/>
        </row>
      </sheetData>
    </sheetDataSet>
  </externalBook>
</externalLink>
</file>

<file path=xl/persons/person.xml><?xml version="1.0" encoding="utf-8"?>
<personList xmlns="http://schemas.microsoft.com/office/spreadsheetml/2018/threadedcomments" xmlns:x="http://schemas.openxmlformats.org/spreadsheetml/2006/main">
  <person displayName="Ian Poole" id="{8445B95D-8C20-4694-82AB-82FA4D87F45A}" userId="Ian.Poole@mottmac.com" providerId="PeoplePicker"/>
  <person displayName="Marika Gabbianelli" id="{70FAF290-9395-4439-AB19-E1FA86D31D8E}" userId="S::Marika.Gabbianelli@mottmac.com::fa6bb1d4-6b62-4ad7-a065-2c23adbe3b51" providerId="AD"/>
</personList>
</file>

<file path=xl/theme/theme1.xml><?xml version="1.0" encoding="utf-8"?>
<a:theme xmlns:a="http://schemas.openxmlformats.org/drawingml/2006/main" name="Office Theme">
  <a:themeElements>
    <a:clrScheme name="NHS Custom 1">
      <a:dk1>
        <a:srgbClr val="000000"/>
      </a:dk1>
      <a:lt1>
        <a:srgbClr val="FFFFFF"/>
      </a:lt1>
      <a:dk2>
        <a:srgbClr val="425563"/>
      </a:dk2>
      <a:lt2>
        <a:srgbClr val="E8EDEE"/>
      </a:lt2>
      <a:accent1>
        <a:srgbClr val="003087"/>
      </a:accent1>
      <a:accent2>
        <a:srgbClr val="005EB8"/>
      </a:accent2>
      <a:accent3>
        <a:srgbClr val="0072CE"/>
      </a:accent3>
      <a:accent4>
        <a:srgbClr val="216B99"/>
      </a:accent4>
      <a:accent5>
        <a:srgbClr val="41B6E6"/>
      </a:accent5>
      <a:accent6>
        <a:srgbClr val="009639"/>
      </a:accent6>
      <a:hlink>
        <a:srgbClr val="0072CE"/>
      </a:hlink>
      <a:folHlink>
        <a:srgbClr val="41B6E6"/>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15" dT="2021-09-13T19:21:24.12" personId="{70FAF290-9395-4439-AB19-E1FA86D31D8E}" id="{DEAB19E9-ACD6-4FC1-BAFB-5902FFA6BF3E}">
    <text>@Ian Poole Please review and then hide rows 16-22 (updates to be carried out in each tab)</text>
    <mentions>
      <mention mentionpersonId="{8445B95D-8C20-4694-82AB-82FA4D87F45A}" mentionId="{648DA814-2360-461E-97D2-B1F17AB4C254}" startIndex="0" length="10"/>
    </mentions>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40F24-33CF-49AC-AEB4-D10699A8CF28}">
  <sheetPr>
    <tabColor theme="2"/>
  </sheetPr>
  <dimension ref="B1:O34"/>
  <sheetViews>
    <sheetView tabSelected="1" zoomScale="80" zoomScaleNormal="80" workbookViewId="0">
      <selection activeCell="B13" sqref="B13:C13"/>
    </sheetView>
  </sheetViews>
  <sheetFormatPr defaultColWidth="8.77734375" defaultRowHeight="14.4" x14ac:dyDescent="0.3"/>
  <cols>
    <col min="1" max="1" width="3" style="103" customWidth="1"/>
    <col min="2" max="2" width="32.77734375" style="103" bestFit="1" customWidth="1"/>
    <col min="3" max="3" width="69.21875" style="103" customWidth="1"/>
    <col min="4" max="4" width="10.77734375" style="103" customWidth="1"/>
    <col min="5" max="5" width="10.5546875" style="103" customWidth="1"/>
    <col min="6" max="6" width="13" style="103" customWidth="1"/>
    <col min="7" max="7" width="12.77734375" style="103" customWidth="1"/>
    <col min="8" max="8" width="10.21875" style="103" customWidth="1"/>
    <col min="9" max="16384" width="8.77734375" style="103"/>
  </cols>
  <sheetData>
    <row r="1" spans="2:15" ht="21" x14ac:dyDescent="0.4">
      <c r="B1" s="310" t="s">
        <v>722</v>
      </c>
      <c r="C1" s="310"/>
      <c r="D1" s="310"/>
      <c r="E1" s="310"/>
      <c r="F1" s="310"/>
      <c r="G1" s="310"/>
      <c r="H1" s="310"/>
      <c r="I1" s="310"/>
      <c r="J1" s="310"/>
      <c r="K1" s="310"/>
      <c r="L1" s="310"/>
      <c r="M1" s="310"/>
      <c r="N1" s="310"/>
      <c r="O1" s="310"/>
    </row>
    <row r="3" spans="2:15" ht="17.399999999999999" x14ac:dyDescent="0.3">
      <c r="B3" s="311" t="s">
        <v>0</v>
      </c>
      <c r="C3" s="309"/>
      <c r="D3" s="309"/>
      <c r="E3" s="309"/>
      <c r="F3" s="309"/>
      <c r="G3" s="309"/>
      <c r="H3" s="309"/>
      <c r="I3" s="309"/>
      <c r="J3" s="309"/>
      <c r="K3" s="309"/>
      <c r="L3" s="309"/>
      <c r="M3" s="309"/>
      <c r="N3" s="309"/>
      <c r="O3" s="309"/>
    </row>
    <row r="4" spans="2:15" s="87" customFormat="1" ht="13.8" thickBot="1" x14ac:dyDescent="0.3">
      <c r="B4" s="381" t="s">
        <v>1</v>
      </c>
      <c r="C4" s="381" t="s">
        <v>2</v>
      </c>
      <c r="D4" s="381" t="s">
        <v>3</v>
      </c>
      <c r="E4" s="381" t="s">
        <v>4</v>
      </c>
      <c r="F4" s="381" t="s">
        <v>5</v>
      </c>
      <c r="G4" s="381" t="s">
        <v>6</v>
      </c>
      <c r="H4" s="381"/>
      <c r="I4" s="381"/>
      <c r="J4" s="382"/>
      <c r="K4" s="382"/>
      <c r="L4" s="382"/>
      <c r="M4" s="382"/>
      <c r="N4" s="382"/>
      <c r="O4" s="382"/>
    </row>
    <row r="5" spans="2:15" s="87" customFormat="1" ht="13.2" x14ac:dyDescent="0.25">
      <c r="B5" s="383" t="s">
        <v>7</v>
      </c>
      <c r="C5" s="384" t="s">
        <v>8</v>
      </c>
      <c r="D5" s="387">
        <v>44501</v>
      </c>
      <c r="E5" s="384" t="s">
        <v>9</v>
      </c>
      <c r="F5" s="384" t="s">
        <v>10</v>
      </c>
      <c r="G5" s="384" t="s">
        <v>11</v>
      </c>
      <c r="H5" s="384"/>
      <c r="I5" s="384"/>
      <c r="J5" s="384"/>
      <c r="K5" s="384"/>
      <c r="L5" s="384"/>
      <c r="M5" s="384"/>
      <c r="N5" s="384"/>
      <c r="O5" s="384"/>
    </row>
    <row r="6" spans="2:15" s="87" customFormat="1" ht="15.6" customHeight="1" x14ac:dyDescent="0.25">
      <c r="B6" s="385" t="s">
        <v>12</v>
      </c>
      <c r="C6" s="386" t="s">
        <v>8</v>
      </c>
      <c r="D6" s="584">
        <v>44501</v>
      </c>
      <c r="E6" s="386" t="s">
        <v>9</v>
      </c>
      <c r="F6" s="386" t="s">
        <v>10</v>
      </c>
      <c r="G6" s="386" t="s">
        <v>11</v>
      </c>
      <c r="H6" s="386"/>
      <c r="I6" s="386"/>
      <c r="J6" s="386"/>
      <c r="K6" s="386"/>
      <c r="L6" s="386"/>
      <c r="M6" s="386"/>
      <c r="N6" s="386"/>
      <c r="O6" s="386"/>
    </row>
    <row r="7" spans="2:15" s="87" customFormat="1" ht="15.6" customHeight="1" x14ac:dyDescent="0.25">
      <c r="B7" s="385" t="s">
        <v>716</v>
      </c>
      <c r="C7" s="386" t="s">
        <v>720</v>
      </c>
      <c r="D7" s="584">
        <v>44713</v>
      </c>
      <c r="E7" s="386" t="s">
        <v>9</v>
      </c>
      <c r="F7" s="386" t="s">
        <v>717</v>
      </c>
      <c r="G7" s="386" t="s">
        <v>11</v>
      </c>
      <c r="H7" s="386"/>
      <c r="I7" s="386"/>
      <c r="J7" s="386"/>
      <c r="K7" s="386"/>
      <c r="L7" s="386"/>
      <c r="M7" s="386"/>
      <c r="N7" s="386"/>
      <c r="O7" s="386"/>
    </row>
    <row r="8" spans="2:15" s="87" customFormat="1" ht="13.2" x14ac:dyDescent="0.25">
      <c r="B8" s="385" t="s">
        <v>723</v>
      </c>
      <c r="C8" s="386" t="s">
        <v>720</v>
      </c>
      <c r="D8" s="584">
        <v>44805</v>
      </c>
      <c r="E8" s="386" t="s">
        <v>9</v>
      </c>
      <c r="F8" s="386" t="s">
        <v>717</v>
      </c>
      <c r="G8" s="386" t="s">
        <v>11</v>
      </c>
      <c r="H8" s="386"/>
      <c r="I8" s="386"/>
      <c r="J8" s="386"/>
      <c r="K8" s="386"/>
      <c r="L8" s="386"/>
      <c r="M8" s="386"/>
      <c r="N8" s="386"/>
      <c r="O8" s="386"/>
    </row>
    <row r="9" spans="2:15" s="87" customFormat="1" ht="13.2" x14ac:dyDescent="0.25">
      <c r="B9" s="713"/>
      <c r="C9" s="714"/>
      <c r="D9" s="715"/>
      <c r="E9" s="714"/>
      <c r="F9" s="714"/>
      <c r="G9" s="714"/>
      <c r="H9" s="714"/>
      <c r="I9" s="714"/>
      <c r="J9" s="714"/>
      <c r="K9" s="714"/>
      <c r="L9" s="714"/>
      <c r="M9" s="714"/>
      <c r="N9" s="714"/>
      <c r="O9" s="714"/>
    </row>
    <row r="10" spans="2:15" s="87" customFormat="1" ht="13.2" x14ac:dyDescent="0.25">
      <c r="B10" s="380"/>
      <c r="C10" s="380"/>
      <c r="D10" s="380"/>
      <c r="E10" s="380"/>
      <c r="F10" s="380"/>
      <c r="G10" s="380"/>
      <c r="H10" s="380"/>
      <c r="I10" s="380"/>
      <c r="J10" s="380"/>
      <c r="K10" s="380"/>
      <c r="L10" s="380"/>
      <c r="M10" s="380"/>
      <c r="N10" s="380"/>
      <c r="O10" s="380"/>
    </row>
    <row r="11" spans="2:15" ht="15.6" customHeight="1" x14ac:dyDescent="0.3">
      <c r="B11" s="311" t="s">
        <v>13</v>
      </c>
      <c r="C11" s="309"/>
      <c r="D11" s="309"/>
      <c r="E11" s="309"/>
      <c r="F11" s="309"/>
      <c r="G11" s="309"/>
      <c r="H11" s="309"/>
      <c r="I11" s="309"/>
      <c r="J11" s="309"/>
      <c r="K11" s="309"/>
      <c r="L11" s="309"/>
      <c r="M11" s="309"/>
      <c r="N11" s="309"/>
      <c r="O11" s="309"/>
    </row>
    <row r="13" spans="2:15" ht="226.2" customHeight="1" x14ac:dyDescent="0.3">
      <c r="B13" s="716" t="s">
        <v>721</v>
      </c>
      <c r="C13" s="716"/>
    </row>
    <row r="14" spans="2:15" ht="30" customHeight="1" x14ac:dyDescent="0.3">
      <c r="B14" s="717" t="s">
        <v>719</v>
      </c>
      <c r="C14" s="717"/>
    </row>
    <row r="15" spans="2:15" x14ac:dyDescent="0.3">
      <c r="B15" s="390"/>
      <c r="C15" s="390"/>
    </row>
    <row r="16" spans="2:15" ht="15.6" customHeight="1" x14ac:dyDescent="0.3">
      <c r="B16" s="311" t="s">
        <v>14</v>
      </c>
      <c r="C16" s="309"/>
      <c r="D16" s="309"/>
      <c r="E16" s="309"/>
      <c r="F16" s="309"/>
      <c r="G16" s="309"/>
      <c r="H16" s="309"/>
      <c r="I16" s="309"/>
      <c r="J16" s="309"/>
      <c r="K16" s="309"/>
      <c r="L16" s="309"/>
      <c r="M16" s="309"/>
      <c r="N16" s="309"/>
      <c r="O16" s="309"/>
    </row>
    <row r="18" spans="2:15" s="299" customFormat="1" ht="30" customHeight="1" x14ac:dyDescent="0.3">
      <c r="B18" s="300" t="s">
        <v>15</v>
      </c>
      <c r="C18" s="301" t="s">
        <v>16</v>
      </c>
    </row>
    <row r="19" spans="2:15" s="299" customFormat="1" ht="30" customHeight="1" x14ac:dyDescent="0.3">
      <c r="B19" s="302" t="s">
        <v>17</v>
      </c>
      <c r="C19" s="303" t="s">
        <v>18</v>
      </c>
    </row>
    <row r="20" spans="2:15" s="299" customFormat="1" ht="30" customHeight="1" x14ac:dyDescent="0.3">
      <c r="B20" s="302" t="s">
        <v>19</v>
      </c>
      <c r="C20" s="303" t="s">
        <v>20</v>
      </c>
    </row>
    <row r="21" spans="2:15" s="299" customFormat="1" ht="30" customHeight="1" x14ac:dyDescent="0.3">
      <c r="B21" s="302" t="s">
        <v>21</v>
      </c>
      <c r="C21" s="303" t="s">
        <v>22</v>
      </c>
    </row>
    <row r="22" spans="2:15" s="299" customFormat="1" ht="30" customHeight="1" x14ac:dyDescent="0.3">
      <c r="B22" s="304" t="s">
        <v>23</v>
      </c>
      <c r="C22" s="305" t="s">
        <v>24</v>
      </c>
    </row>
    <row r="23" spans="2:15" s="299" customFormat="1" ht="30" customHeight="1" x14ac:dyDescent="0.3">
      <c r="B23" s="306" t="s">
        <v>25</v>
      </c>
      <c r="C23" s="307" t="s">
        <v>26</v>
      </c>
    </row>
    <row r="25" spans="2:15" ht="17.399999999999999" x14ac:dyDescent="0.3">
      <c r="B25" s="311" t="s">
        <v>27</v>
      </c>
      <c r="C25" s="312"/>
      <c r="D25" s="309"/>
      <c r="E25" s="309"/>
      <c r="F25" s="309"/>
      <c r="G25" s="309"/>
      <c r="H25" s="309"/>
      <c r="I25" s="309"/>
      <c r="J25" s="309"/>
      <c r="K25" s="309"/>
      <c r="L25" s="309"/>
      <c r="M25" s="309"/>
      <c r="N25" s="309"/>
      <c r="O25" s="309"/>
    </row>
    <row r="26" spans="2:15" s="298" customFormat="1" ht="30" customHeight="1" x14ac:dyDescent="0.3">
      <c r="B26" s="718" t="s">
        <v>718</v>
      </c>
      <c r="C26" s="718"/>
      <c r="D26" s="718"/>
      <c r="E26" s="718"/>
      <c r="F26" s="718"/>
      <c r="G26" s="718"/>
      <c r="H26" s="718"/>
      <c r="I26" s="718"/>
      <c r="J26" s="718"/>
      <c r="K26" s="718"/>
      <c r="L26" s="718"/>
      <c r="M26" s="718"/>
      <c r="N26" s="718"/>
      <c r="O26" s="718"/>
    </row>
    <row r="27" spans="2:15" s="298" customFormat="1" ht="30" customHeight="1" x14ac:dyDescent="0.3">
      <c r="B27" s="308"/>
      <c r="C27" s="308"/>
    </row>
    <row r="28" spans="2:15" s="298" customFormat="1" ht="30" customHeight="1" x14ac:dyDescent="0.3">
      <c r="B28" s="308"/>
      <c r="C28" s="308"/>
    </row>
    <row r="29" spans="2:15" s="298" customFormat="1" ht="30" customHeight="1" x14ac:dyDescent="0.3">
      <c r="B29" s="308"/>
      <c r="C29" s="308"/>
    </row>
    <row r="30" spans="2:15" s="298" customFormat="1" ht="30" customHeight="1" x14ac:dyDescent="0.3"/>
    <row r="31" spans="2:15" s="298" customFormat="1" ht="30" customHeight="1" x14ac:dyDescent="0.3"/>
    <row r="32" spans="2:15" s="298" customFormat="1" ht="30" customHeight="1" x14ac:dyDescent="0.3"/>
    <row r="33" s="298" customFormat="1" ht="30" customHeight="1" x14ac:dyDescent="0.3"/>
    <row r="34" s="298" customFormat="1" ht="30" customHeight="1" x14ac:dyDescent="0.3"/>
  </sheetData>
  <sheetProtection algorithmName="SHA-512" hashValue="0LIuuPasy5Y6QadKBrgH4vXBREB0wTT8Sl8C37jdrux64YWsXFOSbEdRHrXrzgeZB9QJ6eDyqsPa4ZVMpi92ew==" saltValue="r74wVXSoMUUTq3zuBMg2qA==" spinCount="100000" sheet="1" formatCells="0" formatColumns="0" formatRows="0"/>
  <mergeCells count="3">
    <mergeCell ref="B13:C13"/>
    <mergeCell ref="B14:C14"/>
    <mergeCell ref="B26:O2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A75879-B877-4AD4-98CB-22B25E89E432}">
  <sheetPr>
    <tabColor theme="3"/>
    <pageSetUpPr fitToPage="1"/>
  </sheetPr>
  <dimension ref="A1:FP255"/>
  <sheetViews>
    <sheetView zoomScale="70" zoomScaleNormal="70" workbookViewId="0">
      <selection activeCell="H10" sqref="H10"/>
    </sheetView>
  </sheetViews>
  <sheetFormatPr defaultColWidth="8.77734375" defaultRowHeight="13.2" x14ac:dyDescent="0.25"/>
  <cols>
    <col min="1" max="1" width="3.21875" style="2" customWidth="1"/>
    <col min="2" max="2" width="47.21875" style="2" customWidth="1"/>
    <col min="3" max="3" width="12.21875" style="2" hidden="1" customWidth="1"/>
    <col min="4" max="4" width="12.77734375" style="2" customWidth="1"/>
    <col min="5" max="5" width="10" style="2" customWidth="1"/>
    <col min="6" max="6" width="12.77734375" style="2" customWidth="1"/>
    <col min="7" max="7" width="10" style="2" customWidth="1"/>
    <col min="8" max="8" width="75.77734375" style="2" customWidth="1"/>
    <col min="9" max="9" width="5.77734375" style="2" customWidth="1"/>
    <col min="10" max="11" width="50.77734375" style="2" customWidth="1"/>
    <col min="12" max="12" width="86" style="3" customWidth="1"/>
    <col min="13" max="13" width="3.77734375" style="2" customWidth="1"/>
    <col min="14" max="14" width="2.77734375" style="2" customWidth="1"/>
    <col min="15" max="15" width="2.5546875" style="2" customWidth="1"/>
    <col min="16" max="16" width="1.77734375" style="2" customWidth="1"/>
    <col min="17" max="17" width="3" style="2" customWidth="1"/>
    <col min="18" max="18" width="3.77734375" style="2" customWidth="1"/>
    <col min="19" max="20" width="8.77734375" style="2"/>
    <col min="21" max="23" width="34.77734375" style="2" bestFit="1" customWidth="1"/>
    <col min="24" max="30" width="8.77734375" style="2"/>
    <col min="31" max="31" width="9" style="2" bestFit="1" customWidth="1"/>
    <col min="32" max="32" width="8.77734375" style="2" bestFit="1" customWidth="1"/>
    <col min="33" max="16384" width="8.77734375" style="2"/>
  </cols>
  <sheetData>
    <row r="1" spans="1:172" s="3" customFormat="1" x14ac:dyDescent="0.25"/>
    <row r="2" spans="1:172" s="3" customFormat="1" ht="13.2" customHeight="1" x14ac:dyDescent="0.25">
      <c r="B2" s="737" t="s">
        <v>28</v>
      </c>
      <c r="C2" s="737"/>
      <c r="D2" s="737"/>
      <c r="E2" s="737"/>
      <c r="F2" s="737"/>
      <c r="G2" s="737"/>
      <c r="H2" s="522"/>
      <c r="J2" s="743" t="s">
        <v>29</v>
      </c>
      <c r="K2" s="743"/>
    </row>
    <row r="3" spans="1:172" s="3" customFormat="1" ht="13.2" customHeight="1" x14ac:dyDescent="0.25">
      <c r="B3" s="737"/>
      <c r="C3" s="737"/>
      <c r="D3" s="737"/>
      <c r="E3" s="737"/>
      <c r="F3" s="737"/>
      <c r="G3" s="737"/>
      <c r="H3" s="522"/>
      <c r="J3" s="743"/>
      <c r="K3" s="743"/>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row>
    <row r="4" spans="1:172" s="3" customFormat="1" ht="13.8" thickBot="1" x14ac:dyDescent="0.3">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row>
    <row r="5" spans="1:172" ht="39.6" customHeight="1" thickBot="1" x14ac:dyDescent="0.3">
      <c r="A5" s="3"/>
      <c r="B5" s="574" t="s">
        <v>30</v>
      </c>
      <c r="C5" s="575"/>
      <c r="D5" s="575"/>
      <c r="E5" s="576"/>
      <c r="F5" s="576"/>
      <c r="G5" s="577"/>
      <c r="H5" s="511"/>
      <c r="I5" s="3"/>
      <c r="J5" s="742" t="s">
        <v>31</v>
      </c>
      <c r="K5" s="742"/>
      <c r="L5" s="87"/>
      <c r="M5" s="203"/>
      <c r="N5" s="87"/>
      <c r="O5" s="87"/>
      <c r="P5" s="87"/>
      <c r="Q5" s="87"/>
      <c r="R5" s="87"/>
      <c r="S5" s="87"/>
      <c r="T5" s="87"/>
      <c r="U5" s="87"/>
      <c r="V5" s="87"/>
      <c r="W5" s="87"/>
      <c r="X5" s="87"/>
      <c r="Y5" s="87"/>
      <c r="Z5" s="87"/>
      <c r="AA5" s="87"/>
      <c r="AB5" s="87"/>
      <c r="AC5" s="87"/>
      <c r="AD5" s="87"/>
      <c r="AE5" s="203"/>
      <c r="AF5" s="203"/>
      <c r="AG5" s="203"/>
      <c r="AH5" s="87"/>
      <c r="AI5" s="87"/>
      <c r="AJ5" s="87"/>
      <c r="AK5" s="87"/>
      <c r="AL5" s="87"/>
      <c r="AM5" s="87"/>
      <c r="AN5" s="87"/>
      <c r="AO5" s="87"/>
      <c r="AP5" s="87"/>
      <c r="AQ5" s="87"/>
      <c r="AR5" s="87"/>
      <c r="AS5" s="87"/>
      <c r="AT5" s="87"/>
      <c r="AU5" s="87"/>
      <c r="AV5" s="87"/>
      <c r="AW5" s="87"/>
      <c r="AX5" s="87"/>
      <c r="AY5" s="87"/>
      <c r="AZ5" s="87"/>
      <c r="BA5" s="87"/>
      <c r="BB5" s="87"/>
      <c r="BC5" s="87"/>
      <c r="BD5" s="87"/>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row>
    <row r="6" spans="1:172" ht="28.2" customHeight="1" thickBot="1" x14ac:dyDescent="0.3">
      <c r="A6" s="3"/>
      <c r="B6" s="578" t="s">
        <v>32</v>
      </c>
      <c r="C6" s="509"/>
      <c r="D6" s="747"/>
      <c r="E6" s="747"/>
      <c r="F6" s="747"/>
      <c r="G6" s="748"/>
      <c r="H6" s="512"/>
      <c r="I6" s="3"/>
      <c r="J6" s="528" t="s">
        <v>33</v>
      </c>
      <c r="K6" s="528" t="s">
        <v>34</v>
      </c>
      <c r="L6" s="87"/>
      <c r="M6" s="203"/>
      <c r="N6" s="87"/>
      <c r="O6" s="87"/>
      <c r="P6" s="87"/>
      <c r="Q6" s="87"/>
      <c r="R6" s="87"/>
      <c r="S6" s="87"/>
      <c r="T6" s="87"/>
      <c r="U6" s="87"/>
      <c r="V6" s="87"/>
      <c r="W6" s="87"/>
      <c r="X6" s="87"/>
      <c r="Y6" s="87"/>
      <c r="Z6" s="87"/>
      <c r="AA6" s="87"/>
      <c r="AB6" s="87"/>
      <c r="AC6" s="87"/>
      <c r="AD6" s="87"/>
      <c r="AE6" s="203"/>
      <c r="AF6" s="203"/>
      <c r="AG6" s="203"/>
      <c r="AH6" s="87"/>
      <c r="AI6" s="87"/>
      <c r="AJ6" s="87"/>
      <c r="AK6" s="87"/>
      <c r="AL6" s="87"/>
      <c r="AM6" s="87"/>
      <c r="AN6" s="87"/>
      <c r="AO6" s="87"/>
      <c r="AP6" s="87"/>
      <c r="AQ6" s="87"/>
      <c r="AR6" s="87"/>
      <c r="AS6" s="87"/>
      <c r="AT6" s="87"/>
      <c r="AU6" s="87"/>
      <c r="AV6" s="87"/>
      <c r="AW6" s="87"/>
      <c r="AX6" s="87"/>
      <c r="AY6" s="87"/>
      <c r="AZ6" s="87"/>
      <c r="BA6" s="87"/>
      <c r="BB6" s="87"/>
      <c r="BC6" s="87"/>
      <c r="BD6" s="87"/>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row>
    <row r="7" spans="1:172" ht="28.2" customHeight="1" thickBot="1" x14ac:dyDescent="0.3">
      <c r="A7" s="3"/>
      <c r="B7" s="579" t="s">
        <v>35</v>
      </c>
      <c r="C7" s="510"/>
      <c r="D7" s="729"/>
      <c r="E7" s="729"/>
      <c r="F7" s="729"/>
      <c r="G7" s="730"/>
      <c r="H7" s="512"/>
      <c r="I7" s="3"/>
      <c r="J7" s="529"/>
      <c r="K7" s="525"/>
      <c r="L7" s="87"/>
      <c r="M7" s="204"/>
      <c r="N7" s="87"/>
      <c r="O7" s="87"/>
      <c r="P7" s="87"/>
      <c r="Q7" s="87"/>
      <c r="R7" s="87"/>
      <c r="S7" s="87"/>
      <c r="T7" s="3"/>
      <c r="U7" s="3"/>
      <c r="V7" s="3"/>
      <c r="W7" s="3"/>
      <c r="X7" s="3"/>
      <c r="Y7" s="3"/>
      <c r="Z7" s="3"/>
      <c r="AA7" s="3"/>
      <c r="AB7" s="3"/>
      <c r="AC7" s="3"/>
      <c r="AD7" s="3"/>
      <c r="AE7" s="3"/>
      <c r="AF7" s="3"/>
      <c r="AG7" s="3"/>
      <c r="AH7" s="87"/>
      <c r="AI7" s="87"/>
      <c r="AJ7" s="87"/>
      <c r="AK7" s="87"/>
      <c r="AL7" s="87"/>
      <c r="AM7" s="87"/>
      <c r="AN7" s="87"/>
      <c r="AO7" s="87"/>
      <c r="AP7" s="87"/>
      <c r="AQ7" s="87"/>
      <c r="AR7" s="87"/>
      <c r="AS7" s="87"/>
      <c r="AT7" s="87"/>
      <c r="AU7" s="87"/>
      <c r="AV7" s="87"/>
      <c r="AW7" s="87"/>
      <c r="AX7" s="87"/>
      <c r="AY7" s="87"/>
      <c r="AZ7" s="87"/>
      <c r="BA7" s="87"/>
      <c r="BB7" s="87"/>
      <c r="BC7" s="87"/>
      <c r="BD7" s="87"/>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row>
    <row r="8" spans="1:172" ht="28.2" customHeight="1" thickBot="1" x14ac:dyDescent="0.3">
      <c r="A8" s="3"/>
      <c r="B8" s="580" t="s">
        <v>36</v>
      </c>
      <c r="C8" s="513"/>
      <c r="D8" s="749"/>
      <c r="E8" s="749"/>
      <c r="F8" s="749"/>
      <c r="G8" s="750"/>
      <c r="H8" s="512"/>
      <c r="I8" s="3"/>
      <c r="J8" s="288"/>
      <c r="K8" s="526"/>
      <c r="L8" s="87"/>
      <c r="M8" s="87"/>
      <c r="N8" s="87"/>
      <c r="O8" s="87"/>
      <c r="P8" s="87"/>
      <c r="Q8" s="87"/>
      <c r="R8" s="87"/>
      <c r="S8" s="87"/>
      <c r="T8" s="3"/>
      <c r="U8" s="3"/>
      <c r="V8" s="3"/>
      <c r="W8" s="3"/>
      <c r="X8" s="3"/>
      <c r="Y8" s="3"/>
      <c r="Z8" s="3"/>
      <c r="AA8" s="3"/>
      <c r="AB8" s="3"/>
      <c r="AC8" s="3"/>
      <c r="AD8" s="3"/>
      <c r="AE8" s="3"/>
      <c r="AF8" s="3"/>
      <c r="AG8" s="3"/>
      <c r="AH8" s="87"/>
      <c r="AI8" s="87"/>
      <c r="AJ8" s="87"/>
      <c r="AK8" s="87"/>
      <c r="AL8" s="87"/>
      <c r="AM8" s="87"/>
      <c r="AN8" s="87"/>
      <c r="AO8" s="87"/>
      <c r="AP8" s="87"/>
      <c r="AQ8" s="87"/>
      <c r="AR8" s="87"/>
      <c r="AS8" s="87"/>
      <c r="AT8" s="87"/>
      <c r="AU8" s="87"/>
      <c r="AV8" s="87"/>
      <c r="AW8" s="87"/>
      <c r="AX8" s="87"/>
      <c r="AY8" s="87"/>
      <c r="AZ8" s="87"/>
      <c r="BA8" s="87"/>
      <c r="BB8" s="87"/>
      <c r="BC8" s="87"/>
      <c r="BD8" s="87"/>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row>
    <row r="9" spans="1:172" ht="29.55" customHeight="1" thickBot="1" x14ac:dyDescent="0.3">
      <c r="A9" s="3"/>
      <c r="B9" s="581" t="s">
        <v>37</v>
      </c>
      <c r="C9" s="514"/>
      <c r="D9" s="740"/>
      <c r="E9" s="740"/>
      <c r="F9" s="740"/>
      <c r="G9" s="741"/>
      <c r="H9" s="519"/>
      <c r="I9" s="3"/>
      <c r="J9" s="531" t="str">
        <f>'1.0 Project Information'!U53</f>
        <v>0 tCO2e</v>
      </c>
      <c r="K9" s="538" t="str">
        <f>'1.0 Project Information'!V53</f>
        <v>0 tCO2e</v>
      </c>
      <c r="L9" s="87"/>
      <c r="M9" s="87"/>
      <c r="N9" s="87"/>
      <c r="O9" s="87"/>
      <c r="P9" s="87"/>
      <c r="Q9" s="87"/>
      <c r="R9" s="87"/>
      <c r="S9" s="87"/>
      <c r="T9" s="3"/>
      <c r="U9" s="3"/>
      <c r="V9" s="3"/>
      <c r="W9" s="3"/>
      <c r="X9" s="3"/>
      <c r="Y9" s="3"/>
      <c r="Z9" s="3"/>
      <c r="AA9" s="3"/>
      <c r="AB9" s="3"/>
      <c r="AC9" s="3"/>
      <c r="AD9" s="3"/>
      <c r="AE9" s="3"/>
      <c r="AF9" s="3"/>
      <c r="AG9" s="3"/>
      <c r="AH9" s="87"/>
      <c r="AI9" s="87"/>
      <c r="AJ9" s="87"/>
      <c r="AK9" s="87"/>
      <c r="AL9" s="87"/>
      <c r="AM9" s="87"/>
      <c r="AN9" s="87"/>
      <c r="AO9" s="87"/>
      <c r="AP9" s="87"/>
      <c r="AQ9" s="87"/>
      <c r="AR9" s="87"/>
      <c r="AS9" s="87"/>
      <c r="AT9" s="87"/>
      <c r="AU9" s="87"/>
      <c r="AV9" s="87"/>
      <c r="AW9" s="87"/>
      <c r="AX9" s="87"/>
      <c r="AY9" s="87"/>
      <c r="AZ9" s="87"/>
      <c r="BA9" s="87"/>
      <c r="BB9" s="87"/>
      <c r="BC9" s="87"/>
      <c r="BD9" s="87"/>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row>
    <row r="10" spans="1:172" ht="28.2" customHeight="1" thickBot="1" x14ac:dyDescent="0.3">
      <c r="A10" s="3"/>
      <c r="B10" s="578" t="s">
        <v>38</v>
      </c>
      <c r="C10" s="520"/>
      <c r="D10" s="520"/>
      <c r="E10" s="521"/>
      <c r="F10" s="521"/>
      <c r="G10" s="582"/>
      <c r="H10" s="512"/>
      <c r="I10" s="3"/>
      <c r="J10" s="532" t="s">
        <v>39</v>
      </c>
      <c r="K10" s="539" t="s">
        <v>39</v>
      </c>
      <c r="L10" s="87"/>
      <c r="M10" s="87"/>
      <c r="N10" s="87"/>
      <c r="O10" s="87"/>
      <c r="P10" s="87"/>
      <c r="Q10" s="87"/>
      <c r="R10" s="87"/>
      <c r="S10" s="87"/>
      <c r="T10" s="3"/>
      <c r="U10" s="3"/>
      <c r="V10" s="3"/>
      <c r="W10" s="3"/>
      <c r="X10" s="3"/>
      <c r="Y10" s="3"/>
      <c r="Z10" s="3"/>
      <c r="AA10" s="3"/>
      <c r="AB10" s="3"/>
      <c r="AC10" s="3"/>
      <c r="AD10" s="3"/>
      <c r="AE10" s="3"/>
      <c r="AF10" s="3"/>
      <c r="AG10" s="3"/>
      <c r="AH10" s="87"/>
      <c r="AI10" s="87"/>
      <c r="AJ10" s="87"/>
      <c r="AK10" s="87"/>
      <c r="AL10" s="87"/>
      <c r="AM10" s="87"/>
      <c r="AN10" s="87"/>
      <c r="AO10" s="87"/>
      <c r="AP10" s="87"/>
      <c r="AQ10" s="87"/>
      <c r="AR10" s="87"/>
      <c r="AS10" s="87"/>
      <c r="AT10" s="87"/>
      <c r="AU10" s="87"/>
      <c r="AV10" s="87"/>
      <c r="AW10" s="87"/>
      <c r="AX10" s="87"/>
      <c r="AY10" s="87"/>
      <c r="AZ10" s="87"/>
      <c r="BA10" s="87"/>
      <c r="BB10" s="87"/>
      <c r="BC10" s="87"/>
      <c r="BD10" s="87"/>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row>
    <row r="11" spans="1:172" ht="28.2" customHeight="1" thickBot="1" x14ac:dyDescent="0.3">
      <c r="A11" s="3"/>
      <c r="B11" s="583" t="s">
        <v>40</v>
      </c>
      <c r="C11" s="510"/>
      <c r="D11" s="729"/>
      <c r="E11" s="729"/>
      <c r="F11" s="729"/>
      <c r="G11" s="730"/>
      <c r="H11" s="512"/>
      <c r="I11" s="3"/>
      <c r="J11" s="531" t="e">
        <f>'1.0 Project Information'!U55</f>
        <v>#DIV/0!</v>
      </c>
      <c r="K11" s="538" t="e">
        <f>'1.0 Project Information'!V55</f>
        <v>#DIV/0!</v>
      </c>
      <c r="L11" s="87"/>
      <c r="M11" s="87"/>
      <c r="N11" s="87"/>
      <c r="O11" s="87"/>
      <c r="P11" s="87"/>
      <c r="Q11" s="87"/>
      <c r="R11" s="87"/>
      <c r="S11" s="87"/>
      <c r="T11" s="3"/>
      <c r="U11" s="3"/>
      <c r="V11" s="3"/>
      <c r="W11" s="3"/>
      <c r="X11" s="3"/>
      <c r="Y11" s="3"/>
      <c r="Z11" s="3"/>
      <c r="AA11" s="3"/>
      <c r="AB11" s="3"/>
      <c r="AC11" s="3"/>
      <c r="AD11" s="3"/>
      <c r="AE11" s="3"/>
      <c r="AF11" s="3"/>
      <c r="AG11" s="3"/>
      <c r="AH11" s="87"/>
      <c r="AI11" s="87"/>
      <c r="AJ11" s="87"/>
      <c r="AK11" s="87"/>
      <c r="AL11" s="87"/>
      <c r="AM11" s="87"/>
      <c r="AN11" s="87"/>
      <c r="AO11" s="87"/>
      <c r="AP11" s="87"/>
      <c r="AQ11" s="87"/>
      <c r="AR11" s="87"/>
      <c r="AS11" s="87"/>
      <c r="AT11" s="87"/>
      <c r="AU11" s="87"/>
      <c r="AV11" s="87"/>
      <c r="AW11" s="87"/>
      <c r="AX11" s="87"/>
      <c r="AY11" s="87"/>
      <c r="AZ11" s="87"/>
      <c r="BA11" s="87"/>
      <c r="BB11" s="87"/>
      <c r="BC11" s="87"/>
      <c r="BD11" s="87"/>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row>
    <row r="12" spans="1:172" ht="15" customHeight="1" thickBot="1" x14ac:dyDescent="0.3">
      <c r="A12" s="3"/>
      <c r="B12" s="744" t="s">
        <v>41</v>
      </c>
      <c r="C12" s="509"/>
      <c r="D12" s="745" t="s">
        <v>42</v>
      </c>
      <c r="E12" s="745"/>
      <c r="F12" s="745" t="s">
        <v>43</v>
      </c>
      <c r="G12" s="746"/>
      <c r="H12" s="512"/>
      <c r="I12" s="3"/>
      <c r="J12" s="530"/>
      <c r="K12" s="526"/>
      <c r="L12" s="87"/>
      <c r="M12" s="87"/>
      <c r="N12" s="87"/>
      <c r="O12" s="87"/>
      <c r="P12" s="87"/>
      <c r="Q12" s="87"/>
      <c r="R12" s="87"/>
      <c r="S12" s="87"/>
      <c r="T12" s="3"/>
      <c r="U12" s="3"/>
      <c r="V12" s="3"/>
      <c r="W12" s="3"/>
      <c r="X12" s="3"/>
      <c r="Y12" s="3"/>
      <c r="Z12" s="3"/>
      <c r="AA12" s="3"/>
      <c r="AB12" s="3"/>
      <c r="AC12" s="3"/>
      <c r="AD12" s="3"/>
      <c r="AE12" s="3"/>
      <c r="AF12" s="3"/>
      <c r="AG12" s="3"/>
      <c r="AH12" s="87"/>
      <c r="AI12" s="87"/>
      <c r="AJ12" s="87"/>
      <c r="AK12" s="87"/>
      <c r="AL12" s="87"/>
      <c r="AM12" s="87"/>
      <c r="AN12" s="87"/>
      <c r="AO12" s="87"/>
      <c r="AP12" s="87"/>
      <c r="AQ12" s="87"/>
      <c r="AR12" s="87"/>
      <c r="AS12" s="87"/>
      <c r="AT12" s="87"/>
      <c r="AU12" s="87"/>
      <c r="AV12" s="87"/>
      <c r="AW12" s="87"/>
      <c r="AX12" s="87"/>
      <c r="AY12" s="87"/>
      <c r="AZ12" s="87"/>
      <c r="BA12" s="87"/>
      <c r="BB12" s="87"/>
      <c r="BC12" s="87"/>
      <c r="BD12" s="87"/>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row>
    <row r="13" spans="1:172" ht="26.55" customHeight="1" thickBot="1" x14ac:dyDescent="0.3">
      <c r="A13" s="3"/>
      <c r="B13" s="744"/>
      <c r="C13" s="509"/>
      <c r="D13" s="747"/>
      <c r="E13" s="747"/>
      <c r="F13" s="747"/>
      <c r="G13" s="748"/>
      <c r="H13" s="512"/>
      <c r="I13" s="3"/>
      <c r="J13" s="288"/>
      <c r="K13" s="526"/>
      <c r="L13" s="87"/>
      <c r="M13" s="87"/>
      <c r="N13" s="87"/>
      <c r="O13" s="87"/>
      <c r="P13" s="87"/>
      <c r="Q13" s="87"/>
      <c r="R13" s="87"/>
      <c r="S13" s="87"/>
      <c r="T13" s="3"/>
      <c r="U13" s="3"/>
      <c r="V13" s="3"/>
      <c r="W13" s="3"/>
      <c r="X13" s="3"/>
      <c r="Y13" s="3"/>
      <c r="Z13" s="3"/>
      <c r="AA13" s="3"/>
      <c r="AB13" s="3"/>
      <c r="AC13" s="3"/>
      <c r="AD13" s="3"/>
      <c r="AE13" s="3"/>
      <c r="AF13" s="3"/>
      <c r="AG13" s="3"/>
      <c r="AH13" s="87"/>
      <c r="AI13" s="87"/>
      <c r="AJ13" s="87"/>
      <c r="AK13" s="87"/>
      <c r="AL13" s="87"/>
      <c r="AM13" s="87"/>
      <c r="AN13" s="87"/>
      <c r="AO13" s="87"/>
      <c r="AP13" s="87"/>
      <c r="AQ13" s="87"/>
      <c r="AR13" s="87"/>
      <c r="AS13" s="87"/>
      <c r="AT13" s="87"/>
      <c r="AU13" s="87"/>
      <c r="AV13" s="87"/>
      <c r="AW13" s="87"/>
      <c r="AX13" s="87"/>
      <c r="AY13" s="87"/>
      <c r="AZ13" s="87"/>
      <c r="BA13" s="87"/>
      <c r="BB13" s="87"/>
      <c r="BC13" s="87"/>
      <c r="BD13" s="87"/>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row>
    <row r="14" spans="1:172" ht="15" customHeight="1" thickBot="1" x14ac:dyDescent="0.3">
      <c r="A14" s="3"/>
      <c r="B14" s="738" t="s">
        <v>44</v>
      </c>
      <c r="C14" s="510"/>
      <c r="D14" s="731" t="s">
        <v>45</v>
      </c>
      <c r="E14" s="731"/>
      <c r="F14" s="731" t="s">
        <v>46</v>
      </c>
      <c r="G14" s="732"/>
      <c r="H14" s="736" t="s">
        <v>47</v>
      </c>
      <c r="I14" s="3"/>
      <c r="J14" s="530"/>
      <c r="K14" s="526"/>
      <c r="L14" s="87"/>
      <c r="M14" s="87"/>
      <c r="N14" s="87"/>
      <c r="O14" s="87"/>
      <c r="P14" s="87"/>
      <c r="Q14" s="87"/>
      <c r="R14" s="87"/>
      <c r="S14" s="87"/>
      <c r="T14" s="3"/>
      <c r="U14" s="3"/>
      <c r="V14" s="3"/>
      <c r="W14" s="3"/>
      <c r="X14" s="3"/>
      <c r="Y14" s="3"/>
      <c r="Z14" s="3"/>
      <c r="AA14" s="3"/>
      <c r="AB14" s="3"/>
      <c r="AC14" s="3"/>
      <c r="AD14" s="3"/>
      <c r="AE14" s="3"/>
      <c r="AF14" s="3"/>
      <c r="AG14" s="3"/>
      <c r="AH14" s="87"/>
      <c r="AI14" s="87"/>
      <c r="AJ14" s="87"/>
      <c r="AK14" s="87"/>
      <c r="AL14" s="87"/>
      <c r="AM14" s="87"/>
      <c r="AN14" s="87"/>
      <c r="AO14" s="87"/>
      <c r="AP14" s="87"/>
      <c r="AQ14" s="87"/>
      <c r="AR14" s="87"/>
      <c r="AS14" s="87"/>
      <c r="AT14" s="87"/>
      <c r="AU14" s="87"/>
      <c r="AV14" s="87"/>
      <c r="AW14" s="87"/>
      <c r="AX14" s="87"/>
      <c r="AY14" s="87"/>
      <c r="AZ14" s="87"/>
      <c r="BA14" s="87"/>
      <c r="BB14" s="87"/>
      <c r="BC14" s="87"/>
      <c r="BD14" s="87"/>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row>
    <row r="15" spans="1:172" ht="28.2" customHeight="1" thickBot="1" x14ac:dyDescent="0.3">
      <c r="A15" s="3"/>
      <c r="B15" s="739"/>
      <c r="C15" s="510"/>
      <c r="D15" s="729"/>
      <c r="E15" s="729"/>
      <c r="F15" s="729"/>
      <c r="G15" s="730"/>
      <c r="H15" s="736"/>
      <c r="I15" s="3"/>
      <c r="J15" s="524"/>
      <c r="K15" s="527"/>
      <c r="L15" s="87"/>
      <c r="M15" s="87"/>
      <c r="N15" s="87"/>
      <c r="O15" s="87"/>
      <c r="P15" s="87"/>
      <c r="Q15" s="87"/>
      <c r="R15" s="87"/>
      <c r="S15" s="87"/>
      <c r="T15" s="3"/>
      <c r="U15" s="3"/>
      <c r="V15" s="3"/>
      <c r="W15" s="3"/>
      <c r="X15" s="3"/>
      <c r="Y15" s="3"/>
      <c r="Z15" s="3"/>
      <c r="AA15" s="3"/>
      <c r="AB15" s="3"/>
      <c r="AC15" s="3"/>
      <c r="AD15" s="3"/>
      <c r="AE15" s="3"/>
      <c r="AF15" s="3"/>
      <c r="AG15" s="3"/>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row>
    <row r="16" spans="1:172" s="3" customFormat="1" ht="13.95" customHeight="1" thickBot="1" x14ac:dyDescent="0.3">
      <c r="L16" s="87"/>
      <c r="M16" s="87"/>
      <c r="N16" s="87"/>
      <c r="O16" s="202"/>
      <c r="P16" s="87"/>
      <c r="Q16" s="87"/>
      <c r="R16" s="87"/>
      <c r="S16" s="87"/>
      <c r="AH16" s="87"/>
      <c r="AI16" s="87"/>
      <c r="AJ16" s="87"/>
      <c r="AK16" s="87"/>
      <c r="AL16" s="87"/>
      <c r="AM16" s="87"/>
      <c r="AN16" s="87"/>
      <c r="AO16" s="87"/>
      <c r="AP16" s="87"/>
      <c r="AQ16" s="87"/>
      <c r="AR16" s="87"/>
      <c r="AS16" s="87"/>
      <c r="AT16" s="87"/>
      <c r="AU16" s="87"/>
      <c r="AV16" s="87"/>
      <c r="AW16" s="87"/>
      <c r="AX16" s="87"/>
      <c r="AY16" s="87"/>
      <c r="AZ16" s="87"/>
      <c r="BA16" s="87"/>
      <c r="BB16" s="87"/>
      <c r="BC16" s="87"/>
      <c r="BD16" s="87"/>
    </row>
    <row r="17" spans="1:171" ht="33" customHeight="1" thickBot="1" x14ac:dyDescent="0.3">
      <c r="A17" s="3"/>
      <c r="B17" s="723" t="s">
        <v>48</v>
      </c>
      <c r="C17" s="179"/>
      <c r="D17" s="721" t="s">
        <v>49</v>
      </c>
      <c r="E17" s="721"/>
      <c r="F17" s="733" t="s">
        <v>50</v>
      </c>
      <c r="G17" s="734"/>
      <c r="H17" s="721" t="s">
        <v>51</v>
      </c>
      <c r="I17" s="3"/>
      <c r="J17" s="130" t="s">
        <v>52</v>
      </c>
      <c r="K17" s="177"/>
      <c r="L17" s="87"/>
      <c r="M17" s="87"/>
      <c r="N17" s="87"/>
      <c r="O17" s="87"/>
      <c r="P17" s="87"/>
      <c r="Q17" s="87"/>
      <c r="R17" s="87"/>
      <c r="S17" s="87"/>
      <c r="T17" s="3"/>
      <c r="U17" s="3"/>
      <c r="V17" s="3"/>
      <c r="W17" s="3"/>
      <c r="X17" s="3"/>
      <c r="Y17" s="3"/>
      <c r="Z17" s="3"/>
      <c r="AA17" s="3"/>
      <c r="AB17" s="3"/>
      <c r="AC17" s="3"/>
      <c r="AD17" s="3"/>
      <c r="AE17" s="3"/>
      <c r="AF17" s="3"/>
      <c r="AG17" s="3"/>
      <c r="AH17" s="87"/>
      <c r="AI17" s="87"/>
      <c r="AJ17" s="87"/>
      <c r="AK17" s="87"/>
      <c r="AL17" s="87"/>
      <c r="AM17" s="87"/>
      <c r="AN17" s="87"/>
      <c r="AO17" s="87"/>
      <c r="AP17" s="87"/>
      <c r="AQ17" s="87"/>
      <c r="AR17" s="87"/>
      <c r="AS17" s="87"/>
      <c r="AT17" s="87"/>
      <c r="AU17" s="87"/>
      <c r="AV17" s="87"/>
      <c r="AW17" s="87"/>
      <c r="AX17" s="87"/>
      <c r="AY17" s="87"/>
      <c r="AZ17" s="87"/>
      <c r="BA17" s="87"/>
      <c r="BB17" s="87"/>
      <c r="BC17" s="87"/>
      <c r="BD17" s="87"/>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row>
    <row r="18" spans="1:171" ht="33" customHeight="1" thickBot="1" x14ac:dyDescent="0.3">
      <c r="A18" s="3"/>
      <c r="B18" s="724"/>
      <c r="C18" s="682"/>
      <c r="D18" s="721"/>
      <c r="E18" s="722"/>
      <c r="F18" s="721"/>
      <c r="G18" s="735"/>
      <c r="H18" s="722"/>
      <c r="I18" s="3"/>
      <c r="J18" s="562" t="s">
        <v>53</v>
      </c>
      <c r="K18" s="533"/>
      <c r="L18" s="87"/>
      <c r="M18" s="87"/>
      <c r="N18" s="87"/>
      <c r="O18" s="87"/>
      <c r="P18" s="87"/>
      <c r="Q18" s="87"/>
      <c r="R18" s="87"/>
      <c r="S18" s="87"/>
      <c r="T18" s="3"/>
      <c r="U18" s="3"/>
      <c r="V18" s="3"/>
      <c r="W18" s="3"/>
      <c r="X18" s="3"/>
      <c r="Y18" s="3"/>
      <c r="Z18" s="3"/>
      <c r="AA18" s="3"/>
      <c r="AB18" s="3"/>
      <c r="AC18" s="3"/>
      <c r="AD18" s="3"/>
      <c r="AE18" s="3"/>
      <c r="AF18" s="3"/>
      <c r="AG18" s="3"/>
      <c r="AH18" s="87"/>
      <c r="AI18" s="87"/>
      <c r="AJ18" s="87"/>
      <c r="AK18" s="87"/>
      <c r="AL18" s="87"/>
      <c r="AM18" s="87"/>
      <c r="AN18" s="87"/>
      <c r="AO18" s="87"/>
      <c r="AP18" s="87"/>
      <c r="AQ18" s="87"/>
      <c r="AR18" s="87"/>
      <c r="AS18" s="87"/>
      <c r="AT18" s="87"/>
      <c r="AU18" s="87"/>
      <c r="AV18" s="87"/>
      <c r="AW18" s="87"/>
      <c r="AX18" s="87"/>
      <c r="AY18" s="87"/>
      <c r="AZ18" s="87"/>
      <c r="BA18" s="87"/>
      <c r="BB18" s="87"/>
      <c r="BC18" s="87"/>
      <c r="BD18" s="87"/>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row>
    <row r="19" spans="1:171" ht="23.4" thickBot="1" x14ac:dyDescent="0.3">
      <c r="A19" s="3"/>
      <c r="B19" s="677" t="s">
        <v>54</v>
      </c>
      <c r="C19" s="683" t="s">
        <v>55</v>
      </c>
      <c r="D19" s="671"/>
      <c r="E19" s="689" t="str">
        <f>'Target Calc - Detail OBC'!E4</f>
        <v>Low Rise</v>
      </c>
      <c r="F19" s="671"/>
      <c r="G19" s="506" t="str">
        <f>'Target Calc - Detail FBC'!E4</f>
        <v>Low Rise</v>
      </c>
      <c r="H19" s="568" t="s">
        <v>56</v>
      </c>
      <c r="I19" s="3"/>
      <c r="J19" s="534"/>
      <c r="K19" s="535"/>
      <c r="L19" s="87"/>
      <c r="M19" s="87"/>
      <c r="N19" s="87"/>
      <c r="O19" s="87"/>
      <c r="P19" s="205"/>
      <c r="Q19" s="87"/>
      <c r="R19" s="87"/>
      <c r="S19" s="87"/>
      <c r="T19" s="87"/>
      <c r="U19" s="87"/>
      <c r="V19" s="87"/>
      <c r="W19" s="87"/>
      <c r="X19" s="87"/>
      <c r="Y19" s="87"/>
      <c r="Z19" s="87"/>
      <c r="AA19" s="87"/>
      <c r="AB19" s="87"/>
      <c r="AC19" s="87"/>
      <c r="AD19" s="87"/>
      <c r="AE19" s="87"/>
      <c r="AF19" s="87"/>
      <c r="AG19" s="87"/>
      <c r="AH19" s="87"/>
      <c r="AI19" s="87"/>
      <c r="AJ19" s="87"/>
      <c r="AK19" s="87"/>
      <c r="AL19" s="87"/>
      <c r="AM19" s="87"/>
      <c r="AN19" s="87"/>
      <c r="AO19" s="87"/>
      <c r="AP19" s="87"/>
      <c r="AQ19" s="87"/>
      <c r="AR19" s="87"/>
      <c r="AS19" s="87"/>
      <c r="AT19" s="87"/>
      <c r="AU19" s="87"/>
      <c r="AV19" s="87"/>
      <c r="AW19" s="87"/>
      <c r="AX19" s="87"/>
      <c r="AY19" s="87"/>
      <c r="AZ19" s="87"/>
      <c r="BA19" s="87"/>
      <c r="BB19" s="87"/>
      <c r="BC19" s="87"/>
      <c r="BD19" s="87"/>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row>
    <row r="20" spans="1:171" ht="28.2" customHeight="1" thickBot="1" x14ac:dyDescent="0.3">
      <c r="A20" s="3"/>
      <c r="B20" s="678" t="s">
        <v>57</v>
      </c>
      <c r="C20" s="684" t="s">
        <v>58</v>
      </c>
      <c r="D20" s="672"/>
      <c r="E20" s="690" t="s">
        <v>59</v>
      </c>
      <c r="F20" s="672"/>
      <c r="G20" s="572" t="s">
        <v>59</v>
      </c>
      <c r="H20" s="569" t="s">
        <v>60</v>
      </c>
      <c r="I20" s="3"/>
      <c r="J20" s="536"/>
      <c r="K20" s="537"/>
      <c r="L20" s="206"/>
      <c r="M20" s="87"/>
      <c r="N20" s="87"/>
      <c r="O20" s="87"/>
      <c r="P20" s="205"/>
      <c r="Q20" s="87"/>
      <c r="R20" s="87"/>
      <c r="S20" s="87"/>
      <c r="T20" s="87"/>
      <c r="U20" s="87"/>
      <c r="V20" s="87"/>
      <c r="W20" s="87"/>
      <c r="X20" s="87"/>
      <c r="Y20" s="87"/>
      <c r="Z20" s="87"/>
      <c r="AA20" s="87"/>
      <c r="AB20" s="87"/>
      <c r="AC20" s="87"/>
      <c r="AD20" s="87"/>
      <c r="AE20" s="87"/>
      <c r="AF20" s="87"/>
      <c r="AG20" s="87"/>
      <c r="AH20" s="87"/>
      <c r="AI20" s="87"/>
      <c r="AJ20" s="87"/>
      <c r="AK20" s="87"/>
      <c r="AL20" s="87"/>
      <c r="AM20" s="87"/>
      <c r="AN20" s="87"/>
      <c r="AO20" s="87"/>
      <c r="AP20" s="87"/>
      <c r="AQ20" s="87"/>
      <c r="AR20" s="87"/>
      <c r="AS20" s="87"/>
      <c r="AT20" s="87"/>
      <c r="AU20" s="87"/>
      <c r="AV20" s="87"/>
      <c r="AW20" s="87"/>
      <c r="AX20" s="87"/>
      <c r="AY20" s="87"/>
      <c r="AZ20" s="87"/>
      <c r="BA20" s="87"/>
      <c r="BB20" s="87"/>
      <c r="BC20" s="87"/>
      <c r="BD20" s="87"/>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row>
    <row r="21" spans="1:171" ht="28.2" customHeight="1" thickBot="1" x14ac:dyDescent="0.3">
      <c r="A21" s="3"/>
      <c r="B21" s="679" t="s">
        <v>61</v>
      </c>
      <c r="C21" s="685" t="s">
        <v>62</v>
      </c>
      <c r="D21" s="673"/>
      <c r="E21" s="691" t="s">
        <v>63</v>
      </c>
      <c r="F21" s="673"/>
      <c r="G21" s="693" t="s">
        <v>63</v>
      </c>
      <c r="H21" s="568" t="s">
        <v>64</v>
      </c>
      <c r="I21" s="3"/>
      <c r="J21" s="536"/>
      <c r="K21" s="537"/>
      <c r="L21" s="206"/>
      <c r="M21" s="87"/>
      <c r="N21" s="87"/>
      <c r="O21" s="87"/>
      <c r="P21" s="205"/>
      <c r="Q21" s="87"/>
      <c r="R21" s="87"/>
      <c r="S21" s="87"/>
      <c r="T21" s="87"/>
      <c r="U21" s="87"/>
      <c r="V21" s="87"/>
      <c r="W21" s="87"/>
      <c r="X21" s="87"/>
      <c r="Y21" s="87"/>
      <c r="Z21" s="87"/>
      <c r="AA21" s="87"/>
      <c r="AB21" s="87"/>
      <c r="AC21" s="87"/>
      <c r="AD21" s="87"/>
      <c r="AE21" s="87"/>
      <c r="AF21" s="87"/>
      <c r="AG21" s="87"/>
      <c r="AH21" s="87"/>
      <c r="AI21" s="87"/>
      <c r="AJ21" s="87"/>
      <c r="AK21" s="87"/>
      <c r="AL21" s="87"/>
      <c r="AM21" s="87"/>
      <c r="AN21" s="87"/>
      <c r="AO21" s="87"/>
      <c r="AP21" s="87"/>
      <c r="AQ21" s="87"/>
      <c r="AR21" s="87"/>
      <c r="AS21" s="87"/>
      <c r="AT21" s="87"/>
      <c r="AU21" s="87"/>
      <c r="AV21" s="87"/>
      <c r="AW21" s="87"/>
      <c r="AX21" s="87"/>
      <c r="AY21" s="87"/>
      <c r="AZ21" s="87"/>
      <c r="BA21" s="87"/>
      <c r="BB21" s="87"/>
      <c r="BC21" s="87"/>
      <c r="BD21" s="87"/>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row>
    <row r="22" spans="1:171" ht="28.2" customHeight="1" thickBot="1" x14ac:dyDescent="0.3">
      <c r="A22" s="3"/>
      <c r="B22" s="571" t="s">
        <v>65</v>
      </c>
      <c r="C22" s="684"/>
      <c r="D22" s="674"/>
      <c r="E22" s="701" t="s">
        <v>63</v>
      </c>
      <c r="F22" s="674"/>
      <c r="G22" s="702" t="s">
        <v>63</v>
      </c>
      <c r="H22" s="569" t="s">
        <v>66</v>
      </c>
      <c r="I22" s="3"/>
      <c r="J22" s="536"/>
      <c r="K22" s="537"/>
      <c r="L22" s="206"/>
      <c r="M22" s="87"/>
      <c r="N22" s="87"/>
      <c r="O22" s="87"/>
      <c r="P22" s="205"/>
      <c r="Q22" s="87"/>
      <c r="R22" s="87"/>
      <c r="S22" s="87"/>
      <c r="T22" s="87"/>
      <c r="U22" s="87"/>
      <c r="V22" s="87"/>
      <c r="W22" s="87"/>
      <c r="X22" s="87"/>
      <c r="Y22" s="87"/>
      <c r="Z22" s="87"/>
      <c r="AA22" s="87"/>
      <c r="AB22" s="87"/>
      <c r="AC22" s="87"/>
      <c r="AD22" s="87"/>
      <c r="AE22" s="87"/>
      <c r="AF22" s="87"/>
      <c r="AG22" s="87"/>
      <c r="AH22" s="87"/>
      <c r="AI22" s="87"/>
      <c r="AJ22" s="87"/>
      <c r="AK22" s="87"/>
      <c r="AL22" s="87"/>
      <c r="AM22" s="87"/>
      <c r="AN22" s="87"/>
      <c r="AO22" s="87"/>
      <c r="AP22" s="87"/>
      <c r="AQ22" s="87"/>
      <c r="AR22" s="87"/>
      <c r="AS22" s="87"/>
      <c r="AT22" s="87"/>
      <c r="AU22" s="87"/>
      <c r="AV22" s="87"/>
      <c r="AW22" s="87"/>
      <c r="AX22" s="87"/>
      <c r="AY22" s="87"/>
      <c r="AZ22" s="87"/>
      <c r="BA22" s="87"/>
      <c r="BB22" s="87"/>
      <c r="BC22" s="87"/>
      <c r="BD22" s="87"/>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row>
    <row r="23" spans="1:171" ht="28.2" customHeight="1" thickBot="1" x14ac:dyDescent="0.3">
      <c r="A23" s="3"/>
      <c r="B23" s="680" t="s">
        <v>67</v>
      </c>
      <c r="C23" s="686" t="s">
        <v>68</v>
      </c>
      <c r="D23" s="675"/>
      <c r="E23" s="500" t="s">
        <v>63</v>
      </c>
      <c r="F23" s="675"/>
      <c r="G23" s="694" t="s">
        <v>63</v>
      </c>
      <c r="H23" s="568" t="s">
        <v>69</v>
      </c>
      <c r="I23" s="3"/>
      <c r="J23" s="698"/>
      <c r="L23" s="566"/>
      <c r="M23" s="87"/>
      <c r="N23" s="84"/>
      <c r="O23" s="84"/>
      <c r="P23" s="561"/>
      <c r="Q23" s="84"/>
      <c r="R23" s="84"/>
      <c r="S23" s="84"/>
      <c r="T23" s="84"/>
      <c r="U23" s="84"/>
      <c r="V23" s="84"/>
      <c r="W23" s="84"/>
      <c r="X23" s="84"/>
      <c r="Y23" s="84"/>
      <c r="Z23" s="84"/>
      <c r="AA23" s="84"/>
      <c r="AB23" s="84"/>
      <c r="AC23" s="84"/>
      <c r="AD23" s="84"/>
      <c r="AE23" s="84"/>
      <c r="AF23" s="84"/>
      <c r="AG23" s="84"/>
      <c r="AH23" s="84"/>
      <c r="AI23" s="84"/>
      <c r="AJ23" s="84"/>
      <c r="AK23" s="84"/>
      <c r="AL23" s="84"/>
      <c r="AM23" s="84"/>
      <c r="AN23" s="84"/>
      <c r="AO23" s="84"/>
      <c r="AP23" s="84"/>
      <c r="AQ23" s="84"/>
      <c r="AR23" s="84"/>
      <c r="AS23" s="84"/>
      <c r="AT23" s="84"/>
      <c r="AU23" s="84"/>
      <c r="AV23" s="84"/>
      <c r="AW23" s="84"/>
      <c r="AX23" s="84"/>
      <c r="AY23" s="84"/>
      <c r="AZ23" s="84"/>
      <c r="BA23" s="84"/>
      <c r="BB23" s="84"/>
      <c r="BC23" s="84"/>
      <c r="BD23" s="84"/>
      <c r="BE23" s="84"/>
      <c r="BF23" s="84"/>
      <c r="BG23" s="84"/>
      <c r="BH23" s="84"/>
      <c r="BI23" s="84"/>
      <c r="BJ23" s="84"/>
      <c r="BK23" s="84"/>
      <c r="BL23" s="84"/>
      <c r="BM23" s="84"/>
      <c r="BN23" s="84"/>
      <c r="BO23" s="84"/>
      <c r="BP23" s="84"/>
      <c r="BQ23" s="84"/>
      <c r="BR23" s="84"/>
      <c r="BS23" s="84"/>
      <c r="BT23" s="84"/>
      <c r="BU23" s="84"/>
      <c r="BV23" s="84"/>
      <c r="BW23" s="84"/>
      <c r="BX23" s="84"/>
      <c r="BY23" s="84"/>
      <c r="BZ23" s="84"/>
      <c r="CA23" s="84"/>
      <c r="CB23" s="84"/>
      <c r="CC23" s="84"/>
      <c r="CD23" s="84"/>
      <c r="CE23" s="84"/>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row>
    <row r="24" spans="1:171" ht="28.2" hidden="1" customHeight="1" thickBot="1" x14ac:dyDescent="0.3">
      <c r="A24" s="3"/>
      <c r="B24" s="680"/>
      <c r="C24" s="686"/>
      <c r="D24" s="675"/>
      <c r="E24" s="703"/>
      <c r="F24" s="675"/>
      <c r="G24" s="694"/>
      <c r="H24" s="568"/>
      <c r="I24" s="3"/>
      <c r="L24" s="87"/>
      <c r="M24" s="87"/>
      <c r="N24" s="84"/>
      <c r="O24" s="84"/>
      <c r="P24" s="561"/>
      <c r="Q24" s="84"/>
      <c r="R24" s="84"/>
      <c r="S24" s="84"/>
      <c r="T24" s="84"/>
      <c r="U24" s="84"/>
      <c r="V24" s="84"/>
      <c r="W24" s="84"/>
      <c r="X24" s="84"/>
      <c r="Y24" s="84"/>
      <c r="Z24" s="84"/>
      <c r="AA24" s="84"/>
      <c r="AB24" s="84"/>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c r="BA24" s="84"/>
      <c r="BB24" s="84"/>
      <c r="BC24" s="84"/>
      <c r="BD24" s="84"/>
      <c r="BE24" s="84"/>
      <c r="BF24" s="84"/>
      <c r="BG24" s="84"/>
      <c r="BH24" s="84"/>
      <c r="BI24" s="84"/>
      <c r="BJ24" s="84"/>
      <c r="BK24" s="84"/>
      <c r="BL24" s="84"/>
      <c r="BM24" s="84"/>
      <c r="BN24" s="84"/>
      <c r="BO24" s="84"/>
      <c r="BP24" s="84"/>
      <c r="BQ24" s="84"/>
      <c r="BR24" s="84"/>
      <c r="BS24" s="84"/>
      <c r="BT24" s="84"/>
      <c r="BU24" s="84"/>
      <c r="BV24" s="84"/>
      <c r="BW24" s="84"/>
      <c r="BX24" s="84"/>
      <c r="BY24" s="84"/>
      <c r="BZ24" s="84"/>
      <c r="CA24" s="84"/>
      <c r="CB24" s="84"/>
      <c r="CC24" s="84"/>
      <c r="CD24" s="84"/>
      <c r="CE24" s="84"/>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row>
    <row r="25" spans="1:171" ht="28.2" hidden="1" customHeight="1" thickBot="1" x14ac:dyDescent="0.3">
      <c r="A25" s="3"/>
      <c r="B25" s="680"/>
      <c r="C25" s="686"/>
      <c r="D25" s="675"/>
      <c r="E25" s="703"/>
      <c r="F25" s="675"/>
      <c r="G25" s="694"/>
      <c r="H25" s="568"/>
      <c r="I25" s="3"/>
      <c r="L25" s="87"/>
      <c r="M25" s="87"/>
      <c r="N25" s="84"/>
      <c r="O25" s="84"/>
      <c r="P25" s="561"/>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c r="BZ25" s="84"/>
      <c r="CA25" s="84"/>
      <c r="CB25" s="84"/>
      <c r="CC25" s="84"/>
      <c r="CD25" s="84"/>
      <c r="CE25" s="84"/>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row>
    <row r="26" spans="1:171" s="570" customFormat="1" ht="8.5500000000000007" customHeight="1" thickBot="1" x14ac:dyDescent="0.3">
      <c r="A26" s="3"/>
      <c r="B26" s="678"/>
      <c r="C26" s="684"/>
      <c r="D26" s="674"/>
      <c r="E26" s="701"/>
      <c r="F26" s="674"/>
      <c r="G26" s="695"/>
      <c r="H26" s="569"/>
      <c r="I26" s="3"/>
      <c r="J26" s="536"/>
      <c r="K26" s="537"/>
      <c r="L26" s="206"/>
      <c r="M26" s="87"/>
      <c r="N26" s="87"/>
      <c r="O26" s="87"/>
      <c r="P26" s="205"/>
      <c r="Q26" s="87"/>
      <c r="R26" s="87"/>
      <c r="S26" s="87"/>
      <c r="T26" s="87"/>
      <c r="U26" s="87"/>
      <c r="V26" s="87"/>
      <c r="W26" s="87"/>
      <c r="X26" s="87"/>
      <c r="Y26" s="87"/>
      <c r="Z26" s="87"/>
      <c r="AA26" s="87"/>
      <c r="AB26" s="87"/>
      <c r="AC26" s="87"/>
      <c r="AD26" s="87"/>
      <c r="AE26" s="87"/>
      <c r="AF26" s="87"/>
      <c r="AG26" s="87"/>
      <c r="AH26" s="87"/>
      <c r="AI26" s="87"/>
      <c r="AJ26" s="87"/>
      <c r="AK26" s="87"/>
      <c r="AL26" s="87"/>
      <c r="AM26" s="87"/>
      <c r="AN26" s="87"/>
      <c r="AO26" s="87"/>
      <c r="AP26" s="87"/>
      <c r="AQ26" s="87"/>
      <c r="AR26" s="87"/>
      <c r="AS26" s="87"/>
      <c r="AT26" s="87"/>
      <c r="AU26" s="87"/>
      <c r="AV26" s="87"/>
      <c r="AW26" s="87"/>
      <c r="AX26" s="87"/>
      <c r="AY26" s="87"/>
      <c r="AZ26" s="87"/>
      <c r="BA26" s="87"/>
      <c r="BB26" s="87"/>
      <c r="BC26" s="87"/>
      <c r="BD26" s="87"/>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row>
    <row r="27" spans="1:171" ht="28.2" customHeight="1" thickBot="1" x14ac:dyDescent="0.3">
      <c r="A27" s="3"/>
      <c r="B27" s="704" t="s">
        <v>70</v>
      </c>
      <c r="C27" s="705"/>
      <c r="D27" s="706"/>
      <c r="E27" s="707"/>
      <c r="F27" s="706"/>
      <c r="G27" s="708"/>
      <c r="H27" s="568" t="s">
        <v>71</v>
      </c>
      <c r="I27" s="3"/>
      <c r="J27" s="132"/>
      <c r="K27" s="537"/>
      <c r="L27" s="87"/>
      <c r="M27" s="87"/>
      <c r="N27" s="87"/>
      <c r="O27" s="87"/>
      <c r="P27" s="205"/>
      <c r="Q27" s="87"/>
      <c r="R27" s="87"/>
      <c r="S27" s="87"/>
      <c r="T27" s="87"/>
      <c r="U27" s="87"/>
      <c r="V27" s="87"/>
      <c r="W27" s="87"/>
      <c r="X27" s="87"/>
      <c r="Y27" s="87"/>
      <c r="Z27" s="87"/>
      <c r="AA27" s="87"/>
      <c r="AB27" s="87"/>
      <c r="AC27" s="87"/>
      <c r="AD27" s="87"/>
      <c r="AE27" s="87"/>
      <c r="AF27" s="87"/>
      <c r="AG27" s="87"/>
      <c r="AH27" s="87"/>
      <c r="AI27" s="87"/>
      <c r="AJ27" s="87"/>
      <c r="AK27" s="87"/>
      <c r="AL27" s="87"/>
      <c r="AM27" s="87"/>
      <c r="AN27" s="87"/>
      <c r="AO27" s="87"/>
      <c r="AP27" s="87"/>
      <c r="AQ27" s="87"/>
      <c r="AR27" s="87"/>
      <c r="AS27" s="87"/>
      <c r="AT27" s="87"/>
      <c r="AU27" s="87"/>
      <c r="AV27" s="87"/>
      <c r="AW27" s="87"/>
      <c r="AX27" s="87"/>
      <c r="AY27" s="87"/>
      <c r="AZ27" s="87"/>
      <c r="BA27" s="87"/>
      <c r="BB27" s="87"/>
      <c r="BC27" s="87"/>
      <c r="BD27" s="87"/>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row>
    <row r="28" spans="1:171" ht="28.2" customHeight="1" thickBot="1" x14ac:dyDescent="0.3">
      <c r="A28" s="3"/>
      <c r="B28" s="681" t="s">
        <v>72</v>
      </c>
      <c r="C28" s="684" t="s">
        <v>73</v>
      </c>
      <c r="D28" s="674"/>
      <c r="E28" s="692" t="s">
        <v>63</v>
      </c>
      <c r="F28" s="674"/>
      <c r="G28" s="695" t="s">
        <v>63</v>
      </c>
      <c r="H28" s="726" t="s">
        <v>74</v>
      </c>
      <c r="I28" s="3"/>
      <c r="J28" s="132"/>
      <c r="K28" s="537"/>
      <c r="L28" s="87"/>
      <c r="M28" s="87"/>
      <c r="N28" s="87"/>
      <c r="O28" s="87"/>
      <c r="P28" s="205"/>
      <c r="Q28" s="87"/>
      <c r="R28" s="87"/>
      <c r="S28" s="87"/>
      <c r="T28" s="87"/>
      <c r="U28" s="87"/>
      <c r="V28" s="87"/>
      <c r="W28" s="87"/>
      <c r="X28" s="87"/>
      <c r="Y28" s="87"/>
      <c r="Z28" s="87"/>
      <c r="AA28" s="87"/>
      <c r="AB28" s="87"/>
      <c r="AC28" s="87"/>
      <c r="AD28" s="87"/>
      <c r="AE28" s="87"/>
      <c r="AF28" s="87"/>
      <c r="AG28" s="87"/>
      <c r="AH28" s="87"/>
      <c r="AI28" s="87"/>
      <c r="AJ28" s="87"/>
      <c r="AK28" s="87"/>
      <c r="AL28" s="87"/>
      <c r="AM28" s="87"/>
      <c r="AN28" s="87"/>
      <c r="AO28" s="87"/>
      <c r="AP28" s="87"/>
      <c r="AQ28" s="87"/>
      <c r="AR28" s="87"/>
      <c r="AS28" s="87"/>
      <c r="AT28" s="87"/>
      <c r="AU28" s="87"/>
      <c r="AV28" s="87"/>
      <c r="AW28" s="87"/>
      <c r="AX28" s="87"/>
      <c r="AY28" s="87"/>
      <c r="AZ28" s="87"/>
      <c r="BA28" s="87"/>
      <c r="BB28" s="87"/>
      <c r="BC28" s="87"/>
      <c r="BD28" s="87"/>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row>
    <row r="29" spans="1:171" ht="28.2" customHeight="1" thickBot="1" x14ac:dyDescent="0.3">
      <c r="A29" s="3"/>
      <c r="B29" s="680" t="s">
        <v>75</v>
      </c>
      <c r="C29" s="685" t="s">
        <v>76</v>
      </c>
      <c r="D29" s="675"/>
      <c r="E29" s="689" t="s">
        <v>63</v>
      </c>
      <c r="F29" s="675"/>
      <c r="G29" s="506" t="s">
        <v>63</v>
      </c>
      <c r="H29" s="727"/>
      <c r="I29" s="3"/>
      <c r="J29" s="132"/>
      <c r="K29" s="537"/>
      <c r="L29" s="87"/>
      <c r="M29" s="87"/>
      <c r="N29" s="87"/>
      <c r="O29" s="87"/>
      <c r="P29" s="205"/>
      <c r="Q29" s="87"/>
      <c r="R29" s="87"/>
      <c r="S29" s="87"/>
      <c r="T29" s="87"/>
      <c r="U29" s="87"/>
      <c r="V29" s="87"/>
      <c r="W29" s="87"/>
      <c r="X29" s="87"/>
      <c r="Y29" s="87"/>
      <c r="Z29" s="87"/>
      <c r="AA29" s="87"/>
      <c r="AB29" s="87"/>
      <c r="AC29" s="87"/>
      <c r="AD29" s="87"/>
      <c r="AE29" s="87"/>
      <c r="AF29" s="87"/>
      <c r="AG29" s="87"/>
      <c r="AH29" s="87"/>
      <c r="AI29" s="87"/>
      <c r="AJ29" s="87"/>
      <c r="AK29" s="87"/>
      <c r="AL29" s="87"/>
      <c r="AM29" s="87"/>
      <c r="AN29" s="87"/>
      <c r="AO29" s="87"/>
      <c r="AP29" s="87"/>
      <c r="AQ29" s="87"/>
      <c r="AR29" s="87"/>
      <c r="AS29" s="87"/>
      <c r="AT29" s="87"/>
      <c r="AU29" s="87"/>
      <c r="AV29" s="87"/>
      <c r="AW29" s="87"/>
      <c r="AX29" s="87"/>
      <c r="AY29" s="87"/>
      <c r="AZ29" s="87"/>
      <c r="BA29" s="87"/>
      <c r="BB29" s="87"/>
      <c r="BC29" s="87"/>
      <c r="BD29" s="87"/>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row>
    <row r="30" spans="1:171" ht="28.2" customHeight="1" thickBot="1" x14ac:dyDescent="0.3">
      <c r="A30" s="3"/>
      <c r="B30" s="681" t="s">
        <v>77</v>
      </c>
      <c r="C30" s="684" t="s">
        <v>78</v>
      </c>
      <c r="D30" s="674"/>
      <c r="E30" s="692" t="s">
        <v>63</v>
      </c>
      <c r="F30" s="674"/>
      <c r="G30" s="695" t="s">
        <v>63</v>
      </c>
      <c r="H30" s="727"/>
      <c r="I30" s="3"/>
      <c r="J30" s="132"/>
      <c r="K30" s="537"/>
      <c r="L30" s="87"/>
      <c r="M30" s="87"/>
      <c r="N30" s="84"/>
      <c r="O30" s="84"/>
      <c r="P30" s="561"/>
      <c r="Q30" s="84"/>
      <c r="R30" s="84"/>
      <c r="S30" s="84"/>
      <c r="T30" s="84"/>
      <c r="U30" s="84"/>
      <c r="V30" s="84"/>
      <c r="W30" s="84"/>
      <c r="X30" s="84"/>
      <c r="Y30" s="84"/>
      <c r="Z30" s="84"/>
      <c r="AA30" s="84"/>
      <c r="AB30" s="84"/>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c r="BA30" s="84"/>
      <c r="BB30" s="84"/>
      <c r="BC30" s="84"/>
      <c r="BD30" s="84"/>
      <c r="BE30" s="84"/>
      <c r="BF30" s="84"/>
      <c r="BG30" s="84"/>
      <c r="BH30" s="84"/>
      <c r="BI30" s="84"/>
      <c r="BJ30" s="84"/>
      <c r="BK30" s="84"/>
      <c r="BL30" s="84"/>
      <c r="BM30" s="84"/>
      <c r="BN30" s="84"/>
      <c r="BO30" s="84"/>
      <c r="BP30" s="84"/>
      <c r="BQ30" s="84"/>
      <c r="BR30" s="84"/>
      <c r="BS30" s="84"/>
      <c r="BT30" s="84"/>
      <c r="BU30" s="84"/>
      <c r="BV30" s="84"/>
      <c r="BW30" s="84"/>
      <c r="BX30" s="84"/>
      <c r="BY30" s="84"/>
      <c r="BZ30" s="84"/>
      <c r="CA30" s="84"/>
      <c r="CB30" s="84"/>
      <c r="CC30" s="84"/>
      <c r="CD30" s="84"/>
      <c r="CE30" s="84"/>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row>
    <row r="31" spans="1:171" ht="28.2" customHeight="1" thickBot="1" x14ac:dyDescent="0.3">
      <c r="A31" s="3"/>
      <c r="B31" s="680" t="s">
        <v>79</v>
      </c>
      <c r="C31" s="684" t="s">
        <v>80</v>
      </c>
      <c r="D31" s="675"/>
      <c r="E31" s="689" t="s">
        <v>63</v>
      </c>
      <c r="F31" s="675"/>
      <c r="G31" s="506" t="s">
        <v>63</v>
      </c>
      <c r="H31" s="727"/>
      <c r="I31" s="3"/>
      <c r="J31" s="548" t="s">
        <v>81</v>
      </c>
      <c r="K31" s="3"/>
      <c r="L31" s="87"/>
      <c r="M31" s="87"/>
      <c r="N31" s="84"/>
      <c r="O31" s="84"/>
      <c r="P31" s="561"/>
      <c r="Q31" s="84"/>
      <c r="R31" s="84"/>
      <c r="S31" s="84"/>
      <c r="T31" s="84"/>
      <c r="U31" s="84"/>
      <c r="V31" s="84"/>
      <c r="W31" s="84"/>
      <c r="X31" s="84"/>
      <c r="Y31" s="84"/>
      <c r="Z31" s="84"/>
      <c r="AA31" s="84"/>
      <c r="AB31" s="84"/>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S31" s="84"/>
      <c r="BT31" s="84"/>
      <c r="BU31" s="84"/>
      <c r="BV31" s="84"/>
      <c r="BW31" s="84"/>
      <c r="BX31" s="84"/>
      <c r="BY31" s="84"/>
      <c r="BZ31" s="84"/>
      <c r="CA31" s="84"/>
      <c r="CB31" s="84"/>
      <c r="CC31" s="84"/>
      <c r="CD31" s="84"/>
      <c r="CE31" s="84"/>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row>
    <row r="32" spans="1:171" ht="28.2" customHeight="1" thickBot="1" x14ac:dyDescent="0.3">
      <c r="A32" s="3"/>
      <c r="B32" s="681" t="s">
        <v>82</v>
      </c>
      <c r="C32" s="684" t="s">
        <v>83</v>
      </c>
      <c r="D32" s="674"/>
      <c r="E32" s="692" t="s">
        <v>63</v>
      </c>
      <c r="F32" s="674"/>
      <c r="G32" s="695" t="s">
        <v>63</v>
      </c>
      <c r="H32" s="728"/>
      <c r="I32" s="3"/>
      <c r="J32" s="564" t="s">
        <v>84</v>
      </c>
      <c r="K32" s="563" t="s">
        <v>85</v>
      </c>
      <c r="L32" s="87"/>
      <c r="M32" s="87"/>
      <c r="N32" s="84"/>
      <c r="O32" s="84"/>
      <c r="P32" s="561"/>
      <c r="Q32" s="84"/>
      <c r="R32" s="84"/>
      <c r="S32" s="84"/>
      <c r="T32" s="84"/>
      <c r="U32" s="84"/>
      <c r="V32" s="84"/>
      <c r="W32" s="84"/>
      <c r="X32" s="84"/>
      <c r="Y32" s="84"/>
      <c r="Z32" s="84"/>
      <c r="AA32" s="84"/>
      <c r="AB32" s="84"/>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c r="BS32" s="84"/>
      <c r="BT32" s="84"/>
      <c r="BU32" s="84"/>
      <c r="BV32" s="84"/>
      <c r="BW32" s="84"/>
      <c r="BX32" s="84"/>
      <c r="BY32" s="84"/>
      <c r="BZ32" s="84"/>
      <c r="CA32" s="84"/>
      <c r="CB32" s="84"/>
      <c r="CC32" s="84"/>
      <c r="CD32" s="84"/>
      <c r="CE32" s="84"/>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row>
    <row r="33" spans="1:171" s="570" customFormat="1" ht="8.5500000000000007" customHeight="1" thickBot="1" x14ac:dyDescent="0.3">
      <c r="A33" s="3"/>
      <c r="B33" s="678"/>
      <c r="C33" s="684"/>
      <c r="D33" s="674"/>
      <c r="E33" s="701"/>
      <c r="F33" s="674"/>
      <c r="G33" s="695"/>
      <c r="H33" s="569"/>
      <c r="I33" s="3"/>
      <c r="J33" s="536"/>
      <c r="K33" s="537"/>
      <c r="L33" s="206"/>
      <c r="M33" s="87"/>
      <c r="N33" s="87"/>
      <c r="O33" s="87"/>
      <c r="P33" s="205"/>
      <c r="Q33" s="87"/>
      <c r="R33" s="87"/>
      <c r="S33" s="87"/>
      <c r="T33" s="87"/>
      <c r="U33" s="87"/>
      <c r="V33" s="87"/>
      <c r="W33" s="87"/>
      <c r="X33" s="87"/>
      <c r="Y33" s="87"/>
      <c r="Z33" s="87"/>
      <c r="AA33" s="87"/>
      <c r="AB33" s="87"/>
      <c r="AC33" s="87"/>
      <c r="AD33" s="87"/>
      <c r="AE33" s="87"/>
      <c r="AF33" s="87"/>
      <c r="AG33" s="87"/>
      <c r="AH33" s="87"/>
      <c r="AI33" s="87"/>
      <c r="AJ33" s="87"/>
      <c r="AK33" s="87"/>
      <c r="AL33" s="87"/>
      <c r="AM33" s="87"/>
      <c r="AN33" s="87"/>
      <c r="AO33" s="87"/>
      <c r="AP33" s="87"/>
      <c r="AQ33" s="87"/>
      <c r="AR33" s="87"/>
      <c r="AS33" s="87"/>
      <c r="AT33" s="87"/>
      <c r="AU33" s="87"/>
      <c r="AV33" s="87"/>
      <c r="AW33" s="87"/>
      <c r="AX33" s="87"/>
      <c r="AY33" s="87"/>
      <c r="AZ33" s="87"/>
      <c r="BA33" s="87"/>
      <c r="BB33" s="87"/>
      <c r="BC33" s="87"/>
      <c r="BD33" s="87"/>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row>
    <row r="34" spans="1:171" ht="42" customHeight="1" thickBot="1" x14ac:dyDescent="0.3">
      <c r="A34" s="3"/>
      <c r="B34" s="680" t="s">
        <v>86</v>
      </c>
      <c r="C34" s="687" t="s">
        <v>68</v>
      </c>
      <c r="D34" s="688"/>
      <c r="E34" s="500" t="s">
        <v>63</v>
      </c>
      <c r="F34" s="676"/>
      <c r="G34" s="694" t="s">
        <v>63</v>
      </c>
      <c r="H34" s="568" t="s">
        <v>87</v>
      </c>
      <c r="I34" s="4"/>
      <c r="J34" s="549" t="s">
        <v>88</v>
      </c>
      <c r="K34" s="549" t="s">
        <v>89</v>
      </c>
      <c r="L34" s="565"/>
      <c r="M34" s="87"/>
      <c r="N34" s="84"/>
      <c r="O34" s="84"/>
      <c r="P34" s="561"/>
      <c r="Q34" s="84"/>
      <c r="R34" s="84"/>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c r="BY34" s="84"/>
      <c r="BZ34" s="84"/>
      <c r="CA34" s="84"/>
      <c r="CB34" s="84"/>
      <c r="CC34" s="84"/>
      <c r="CD34" s="84"/>
      <c r="CE34" s="84"/>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row>
    <row r="35" spans="1:171" ht="8.5500000000000007" customHeight="1" thickBot="1" x14ac:dyDescent="0.3">
      <c r="A35" s="3"/>
      <c r="B35" s="212"/>
      <c r="C35" s="502"/>
      <c r="D35" s="505"/>
      <c r="E35" s="504"/>
      <c r="F35" s="503"/>
      <c r="G35" s="507"/>
      <c r="H35" s="567"/>
      <c r="I35" s="4"/>
      <c r="J35" s="550"/>
      <c r="K35" s="550"/>
      <c r="L35" s="87"/>
      <c r="M35" s="87"/>
      <c r="N35" s="84"/>
      <c r="O35" s="84"/>
      <c r="P35" s="561"/>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c r="BY35" s="84"/>
      <c r="BZ35" s="84"/>
      <c r="CA35" s="84"/>
      <c r="CB35" s="84"/>
      <c r="CC35" s="84"/>
      <c r="CD35" s="84"/>
      <c r="CE35" s="84"/>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row>
    <row r="36" spans="1:171" ht="28.95" customHeight="1" thickBot="1" x14ac:dyDescent="0.3">
      <c r="A36" s="3"/>
      <c r="B36" s="213" t="s">
        <v>90</v>
      </c>
      <c r="C36" s="501" t="s">
        <v>91</v>
      </c>
      <c r="D36" s="516">
        <f>SUM(D28:D34,D21)</f>
        <v>0</v>
      </c>
      <c r="E36" s="517" t="s">
        <v>63</v>
      </c>
      <c r="F36" s="515">
        <f>SUM(F28:F34,F21)</f>
        <v>0</v>
      </c>
      <c r="G36" s="508" t="s">
        <v>63</v>
      </c>
      <c r="H36" s="573" t="s">
        <v>92</v>
      </c>
      <c r="I36" s="3"/>
      <c r="J36" s="550" t="e">
        <f>VLOOKUP((ROUND(((SUM(AE52:AE55)*1000)/'1.0 Project Information'!D36),0)), 'To be hidden'!$A$1:$B$756, 2, FALSE)</f>
        <v>#DIV/0!</v>
      </c>
      <c r="K36" s="550" t="e">
        <f>VLOOKUP((ROUND(((SUM(AF52:AF55)*1000)/'1.0 Project Information'!F36),0)), 'To be hidden'!$A$1:$B$756, 2, FALSE)</f>
        <v>#DIV/0!</v>
      </c>
      <c r="L36" s="87"/>
      <c r="M36" s="87"/>
      <c r="N36" s="84"/>
      <c r="O36" s="84"/>
      <c r="P36" s="561"/>
      <c r="Q36" s="84"/>
      <c r="R36" s="84"/>
      <c r="S36" s="84"/>
      <c r="T36" s="84"/>
      <c r="U36" s="84"/>
      <c r="V36" s="84"/>
      <c r="W36" s="84"/>
      <c r="X36" s="84"/>
      <c r="Y36" s="84"/>
      <c r="Z36" s="84"/>
      <c r="AA36" s="84"/>
      <c r="AB36" s="84"/>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c r="BA36" s="84"/>
      <c r="BB36" s="84"/>
      <c r="BC36" s="84"/>
      <c r="BD36" s="84"/>
      <c r="BE36" s="84"/>
      <c r="BF36" s="84"/>
      <c r="BG36" s="84"/>
      <c r="BH36" s="84"/>
      <c r="BI36" s="84"/>
      <c r="BJ36" s="84"/>
      <c r="BK36" s="84"/>
      <c r="BL36" s="84"/>
      <c r="BM36" s="84"/>
      <c r="BN36" s="84"/>
      <c r="BO36" s="84"/>
      <c r="BP36" s="84"/>
      <c r="BQ36" s="84"/>
      <c r="BR36" s="84"/>
      <c r="BS36" s="84"/>
      <c r="BT36" s="84"/>
      <c r="BU36" s="84"/>
      <c r="BV36" s="84"/>
      <c r="BW36" s="84"/>
      <c r="BX36" s="84"/>
      <c r="BY36" s="84"/>
      <c r="BZ36" s="84"/>
      <c r="CA36" s="84"/>
      <c r="CB36" s="84"/>
      <c r="CC36" s="84"/>
      <c r="CD36" s="84"/>
      <c r="CE36" s="84"/>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row>
    <row r="37" spans="1:171" ht="40.950000000000003" customHeight="1" thickBot="1" x14ac:dyDescent="0.3">
      <c r="A37" s="3"/>
      <c r="B37" s="518"/>
      <c r="C37" s="3"/>
      <c r="D37" s="518"/>
      <c r="E37" s="3"/>
      <c r="F37" s="518"/>
      <c r="G37" s="3"/>
      <c r="H37" s="3"/>
      <c r="I37" s="3"/>
      <c r="J37" s="551" t="e">
        <f>_xlfn.CONCAT((ROUNDUP('Target Calc - Detail OBC'!G83, 0)), " kgCO2e/m2")</f>
        <v>#DIV/0!</v>
      </c>
      <c r="K37" s="551" t="e">
        <f>_xlfn.CONCAT((ROUNDUP('Target Calc - Detail FBC'!G83, 0)), " kgCO2e/m2")</f>
        <v>#DIV/0!</v>
      </c>
      <c r="L37" s="87"/>
      <c r="M37" s="87"/>
      <c r="N37" s="84"/>
      <c r="O37" s="84"/>
      <c r="P37" s="561"/>
      <c r="Q37" s="84"/>
      <c r="R37" s="84"/>
      <c r="S37" s="84"/>
      <c r="T37" s="84"/>
      <c r="U37" s="84"/>
      <c r="V37" s="84"/>
      <c r="W37" s="84"/>
      <c r="X37" s="84"/>
      <c r="Y37" s="84"/>
      <c r="Z37" s="84"/>
      <c r="AA37" s="84"/>
      <c r="AB37" s="84"/>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c r="BA37" s="84"/>
      <c r="BB37" s="84"/>
      <c r="BC37" s="84"/>
      <c r="BD37" s="84"/>
      <c r="BE37" s="84"/>
      <c r="BF37" s="84"/>
      <c r="BG37" s="84"/>
      <c r="BH37" s="84"/>
      <c r="BI37" s="84"/>
      <c r="BJ37" s="84"/>
      <c r="BK37" s="84"/>
      <c r="BL37" s="84"/>
      <c r="BM37" s="84"/>
      <c r="BN37" s="84"/>
      <c r="BO37" s="84"/>
      <c r="BP37" s="84"/>
      <c r="BQ37" s="84"/>
      <c r="BR37" s="84"/>
      <c r="BS37" s="84"/>
      <c r="BT37" s="84"/>
      <c r="BU37" s="84"/>
      <c r="BV37" s="84"/>
      <c r="BW37" s="84"/>
      <c r="BX37" s="84"/>
      <c r="BY37" s="84"/>
      <c r="BZ37" s="84"/>
      <c r="CA37" s="84"/>
      <c r="CB37" s="84"/>
      <c r="CC37" s="84"/>
      <c r="CD37" s="84"/>
      <c r="CE37" s="84"/>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row>
    <row r="38" spans="1:171" x14ac:dyDescent="0.25">
      <c r="A38" s="3"/>
      <c r="B38" s="725"/>
      <c r="C38" s="725"/>
      <c r="D38" s="3"/>
      <c r="E38" s="3"/>
      <c r="F38" s="3"/>
      <c r="G38" s="3"/>
      <c r="H38" s="3"/>
      <c r="I38" s="3"/>
      <c r="J38" s="548" t="s">
        <v>93</v>
      </c>
      <c r="K38" s="3"/>
      <c r="L38" s="87"/>
      <c r="M38" s="87"/>
      <c r="N38" s="84"/>
      <c r="O38" s="84"/>
      <c r="P38" s="561"/>
      <c r="Q38" s="84"/>
      <c r="R38" s="84"/>
      <c r="S38" s="84"/>
      <c r="T38" s="84"/>
      <c r="U38" s="84"/>
      <c r="V38" s="84"/>
      <c r="W38" s="84"/>
      <c r="X38" s="84"/>
      <c r="Y38" s="84"/>
      <c r="Z38" s="84"/>
      <c r="AA38" s="84"/>
      <c r="AB38" s="84"/>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c r="BA38" s="84"/>
      <c r="BB38" s="84"/>
      <c r="BC38" s="84"/>
      <c r="BD38" s="84"/>
      <c r="BE38" s="84"/>
      <c r="BF38" s="84"/>
      <c r="BG38" s="84"/>
      <c r="BH38" s="84"/>
      <c r="BI38" s="84"/>
      <c r="BJ38" s="84"/>
      <c r="BK38" s="84"/>
      <c r="BL38" s="84"/>
      <c r="BM38" s="84"/>
      <c r="BN38" s="84"/>
      <c r="BO38" s="84"/>
      <c r="BP38" s="84"/>
      <c r="BQ38" s="84"/>
      <c r="BR38" s="84"/>
      <c r="BS38" s="84"/>
      <c r="BT38" s="84"/>
      <c r="BU38" s="84"/>
      <c r="BV38" s="84"/>
      <c r="BW38" s="84"/>
      <c r="BX38" s="84"/>
      <c r="BY38" s="84"/>
      <c r="BZ38" s="84"/>
      <c r="CA38" s="84"/>
      <c r="CB38" s="84"/>
      <c r="CC38" s="84"/>
      <c r="CD38" s="84"/>
      <c r="CE38" s="84"/>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row>
    <row r="39" spans="1:171" ht="13.2" customHeight="1" x14ac:dyDescent="0.25">
      <c r="A39" s="3"/>
      <c r="B39" s="725"/>
      <c r="C39" s="725"/>
      <c r="D39" s="3"/>
      <c r="E39" s="3"/>
      <c r="F39" s="3"/>
      <c r="G39" s="3"/>
      <c r="H39" s="3"/>
      <c r="I39" s="3"/>
      <c r="J39" s="3"/>
      <c r="K39" s="3"/>
      <c r="L39" s="87"/>
      <c r="M39" s="87"/>
      <c r="N39" s="84"/>
      <c r="O39" s="84"/>
      <c r="P39" s="561"/>
      <c r="Q39" s="84"/>
      <c r="R39" s="84"/>
      <c r="S39" s="84"/>
      <c r="T39" s="84"/>
      <c r="U39" s="84"/>
      <c r="V39" s="84"/>
      <c r="W39" s="84"/>
      <c r="X39" s="84"/>
      <c r="Y39" s="84"/>
      <c r="Z39" s="84"/>
      <c r="AA39" s="84"/>
      <c r="AB39" s="84"/>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c r="BA39" s="84"/>
      <c r="BB39" s="84"/>
      <c r="BC39" s="84"/>
      <c r="BD39" s="84"/>
      <c r="BE39" s="84"/>
      <c r="BF39" s="84"/>
      <c r="BG39" s="84"/>
      <c r="BH39" s="84"/>
      <c r="BI39" s="84"/>
      <c r="BJ39" s="84"/>
      <c r="BK39" s="84"/>
      <c r="BL39" s="84"/>
      <c r="BM39" s="84"/>
      <c r="BN39" s="84"/>
      <c r="BO39" s="84"/>
      <c r="BP39" s="84"/>
      <c r="BQ39" s="84"/>
      <c r="BR39" s="84"/>
      <c r="BS39" s="84"/>
      <c r="BT39" s="84"/>
      <c r="BU39" s="84"/>
      <c r="BV39" s="84"/>
      <c r="BW39" s="84"/>
      <c r="BX39" s="84"/>
      <c r="BY39" s="84"/>
      <c r="BZ39" s="84"/>
      <c r="CA39" s="84"/>
      <c r="CB39" s="84"/>
      <c r="CC39" s="84"/>
      <c r="CD39" s="84"/>
      <c r="CE39" s="84"/>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row>
    <row r="40" spans="1:171" ht="15.6" x14ac:dyDescent="0.25">
      <c r="A40" s="3"/>
      <c r="B40" s="392"/>
      <c r="C40" s="392"/>
      <c r="D40" s="3"/>
      <c r="E40" s="3"/>
      <c r="F40" s="3"/>
      <c r="G40" s="3"/>
      <c r="H40" s="3"/>
      <c r="I40" s="3"/>
      <c r="J40" s="3"/>
      <c r="K40" s="3"/>
      <c r="L40" s="87"/>
      <c r="M40" s="87"/>
      <c r="N40" s="84"/>
      <c r="O40" s="84"/>
      <c r="P40" s="561"/>
      <c r="Q40" s="84"/>
      <c r="R40" s="84"/>
      <c r="S40" s="84"/>
      <c r="T40" s="84"/>
      <c r="U40" s="84"/>
      <c r="V40" s="84"/>
      <c r="W40" s="84"/>
      <c r="X40" s="84"/>
      <c r="Y40" s="84"/>
      <c r="Z40" s="84"/>
      <c r="AA40" s="84"/>
      <c r="AB40" s="84"/>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c r="BA40" s="84"/>
      <c r="BB40" s="84"/>
      <c r="BC40" s="84"/>
      <c r="BD40" s="84"/>
      <c r="BE40" s="84"/>
      <c r="BF40" s="84"/>
      <c r="BG40" s="84"/>
      <c r="BH40" s="84"/>
      <c r="BI40" s="84"/>
      <c r="BJ40" s="84"/>
      <c r="BK40" s="84"/>
      <c r="BL40" s="84"/>
      <c r="BM40" s="84"/>
      <c r="BN40" s="84"/>
      <c r="BO40" s="84"/>
      <c r="BP40" s="84"/>
      <c r="BQ40" s="84"/>
      <c r="BR40" s="84"/>
      <c r="BS40" s="84"/>
      <c r="BT40" s="84"/>
      <c r="BU40" s="84"/>
      <c r="BV40" s="84"/>
      <c r="BW40" s="84"/>
      <c r="BX40" s="84"/>
      <c r="BY40" s="84"/>
      <c r="BZ40" s="84"/>
      <c r="CA40" s="84"/>
      <c r="CB40" s="84"/>
      <c r="CC40" s="84"/>
      <c r="CD40" s="84"/>
      <c r="CE40" s="84"/>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row>
    <row r="41" spans="1:171" ht="13.8" x14ac:dyDescent="0.25">
      <c r="A41" s="3"/>
      <c r="B41" s="168"/>
      <c r="C41" s="3"/>
      <c r="D41" s="720"/>
      <c r="E41" s="720"/>
      <c r="F41" s="720"/>
      <c r="G41" s="720"/>
      <c r="H41" s="3"/>
      <c r="I41" s="3"/>
      <c r="J41" s="3"/>
      <c r="K41" s="3"/>
      <c r="L41" s="207"/>
      <c r="M41" s="87"/>
      <c r="N41" s="84"/>
      <c r="O41" s="84"/>
      <c r="P41" s="84"/>
      <c r="Q41" s="84"/>
      <c r="R41" s="84"/>
      <c r="S41" s="84"/>
      <c r="T41" s="84"/>
      <c r="U41" s="84"/>
      <c r="V41" s="84"/>
      <c r="W41" s="84"/>
      <c r="X41" s="84"/>
      <c r="Y41" s="84"/>
      <c r="Z41" s="84"/>
      <c r="AA41" s="84"/>
      <c r="AB41" s="84"/>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c r="BA41" s="84"/>
      <c r="BB41" s="84"/>
      <c r="BC41" s="84"/>
      <c r="BD41" s="84"/>
      <c r="BE41" s="84"/>
      <c r="BF41" s="84"/>
      <c r="BG41" s="84"/>
      <c r="BH41" s="84"/>
      <c r="BI41" s="84"/>
      <c r="BJ41" s="84"/>
      <c r="BK41" s="84"/>
      <c r="BL41" s="84"/>
      <c r="BM41" s="84"/>
      <c r="BN41" s="84"/>
      <c r="BO41" s="84"/>
      <c r="BP41" s="84"/>
      <c r="BQ41" s="84"/>
      <c r="BR41" s="84"/>
      <c r="BS41" s="84"/>
      <c r="BT41" s="84"/>
      <c r="BU41" s="84"/>
      <c r="BV41" s="84"/>
      <c r="BW41" s="84"/>
      <c r="BX41" s="84"/>
      <c r="BY41" s="84"/>
      <c r="BZ41" s="84"/>
      <c r="CA41" s="84"/>
      <c r="CB41" s="84"/>
      <c r="CC41" s="84"/>
      <c r="CD41" s="84"/>
      <c r="CE41" s="84"/>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row>
    <row r="42" spans="1:171" ht="17.55" customHeight="1" x14ac:dyDescent="0.25">
      <c r="A42" s="3"/>
      <c r="B42" s="168"/>
      <c r="C42" s="3"/>
      <c r="D42" s="720"/>
      <c r="E42" s="720"/>
      <c r="F42" s="720"/>
      <c r="G42" s="720"/>
      <c r="H42" s="3"/>
      <c r="I42" s="3"/>
      <c r="J42" s="3"/>
      <c r="K42" s="3"/>
      <c r="L42" s="208"/>
      <c r="M42" s="65"/>
      <c r="N42" s="84"/>
      <c r="O42" s="84"/>
      <c r="P42" s="84"/>
      <c r="Q42" s="84"/>
      <c r="R42" s="84"/>
      <c r="S42" s="84"/>
      <c r="T42" s="84"/>
      <c r="U42" s="84"/>
      <c r="V42" s="84"/>
      <c r="W42" s="84"/>
      <c r="X42" s="84"/>
      <c r="Y42" s="84"/>
      <c r="Z42" s="84"/>
      <c r="AA42" s="84"/>
      <c r="AB42" s="84"/>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c r="BA42" s="84"/>
      <c r="BB42" s="84"/>
      <c r="BC42" s="84"/>
      <c r="BD42" s="84"/>
      <c r="BE42" s="84"/>
      <c r="BF42" s="84"/>
      <c r="BG42" s="84"/>
      <c r="BH42" s="84"/>
      <c r="BI42" s="84"/>
      <c r="BJ42" s="84"/>
      <c r="BK42" s="84"/>
      <c r="BL42" s="84"/>
      <c r="BM42" s="84"/>
      <c r="BN42" s="84"/>
      <c r="BO42" s="84"/>
      <c r="BP42" s="84"/>
      <c r="BQ42" s="84"/>
      <c r="BR42" s="84"/>
      <c r="BS42" s="84"/>
      <c r="BT42" s="84"/>
      <c r="BU42" s="84"/>
      <c r="BV42" s="84"/>
      <c r="BW42" s="84"/>
      <c r="BX42" s="84"/>
      <c r="BY42" s="84"/>
      <c r="BZ42" s="84"/>
      <c r="CA42" s="84"/>
      <c r="CB42" s="84"/>
      <c r="CC42" s="84"/>
      <c r="CD42" s="84"/>
      <c r="CE42" s="84"/>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row>
    <row r="43" spans="1:171" ht="17.55" customHeight="1" x14ac:dyDescent="0.25">
      <c r="A43" s="3"/>
      <c r="B43" s="169"/>
      <c r="C43" s="3"/>
      <c r="D43" s="719"/>
      <c r="E43" s="719"/>
      <c r="F43" s="719"/>
      <c r="G43" s="719"/>
      <c r="H43" s="3"/>
      <c r="I43" s="3"/>
      <c r="J43" s="3"/>
      <c r="K43" s="3"/>
      <c r="L43" s="65"/>
      <c r="M43" s="65"/>
      <c r="N43" s="84"/>
      <c r="O43" s="84"/>
      <c r="P43" s="84"/>
      <c r="Q43" s="84"/>
      <c r="R43" s="84"/>
      <c r="S43" s="84"/>
      <c r="T43" s="84"/>
      <c r="U43" s="84"/>
      <c r="V43" s="84"/>
      <c r="W43" s="84"/>
      <c r="X43" s="84"/>
      <c r="Y43" s="84"/>
      <c r="Z43" s="84"/>
      <c r="AA43" s="84"/>
      <c r="AB43" s="84"/>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c r="BA43" s="84"/>
      <c r="BB43" s="84"/>
      <c r="BC43" s="84"/>
      <c r="BD43" s="84"/>
      <c r="BE43" s="84"/>
      <c r="BF43" s="84"/>
      <c r="BG43" s="84"/>
      <c r="BH43" s="84"/>
      <c r="BI43" s="84"/>
      <c r="BJ43" s="84"/>
      <c r="BK43" s="84"/>
      <c r="BL43" s="84"/>
      <c r="BM43" s="84"/>
      <c r="BN43" s="84"/>
      <c r="BO43" s="84"/>
      <c r="BP43" s="84"/>
      <c r="BQ43" s="84"/>
      <c r="BR43" s="84"/>
      <c r="BS43" s="84"/>
      <c r="BT43" s="84"/>
      <c r="BU43" s="84"/>
      <c r="BV43" s="84"/>
      <c r="BW43" s="84"/>
      <c r="BX43" s="84"/>
      <c r="BY43" s="84"/>
      <c r="BZ43" s="84"/>
      <c r="CA43" s="84"/>
      <c r="CB43" s="84"/>
      <c r="CC43" s="84"/>
      <c r="CD43" s="84"/>
      <c r="CE43" s="84"/>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row>
    <row r="44" spans="1:171" ht="17.55" customHeight="1" x14ac:dyDescent="0.25">
      <c r="A44" s="3"/>
      <c r="B44" s="169"/>
      <c r="C44" s="3"/>
      <c r="D44" s="719"/>
      <c r="E44" s="719"/>
      <c r="F44" s="719"/>
      <c r="G44" s="719"/>
      <c r="H44" s="3"/>
      <c r="I44" s="3"/>
      <c r="J44" s="3"/>
      <c r="K44" s="3"/>
      <c r="L44" s="65"/>
      <c r="M44" s="65"/>
      <c r="N44" s="84"/>
      <c r="O44" s="84"/>
      <c r="P44" s="84"/>
      <c r="Q44" s="84"/>
      <c r="R44" s="84"/>
      <c r="S44" s="65"/>
      <c r="T44" s="65"/>
      <c r="U44" s="65"/>
      <c r="V44" s="65"/>
      <c r="W44" s="65"/>
      <c r="X44" s="65"/>
      <c r="Y44" s="65"/>
      <c r="Z44" s="65"/>
      <c r="AA44" s="65"/>
      <c r="AB44" s="65"/>
      <c r="AC44" s="65"/>
      <c r="AD44" s="65"/>
      <c r="AE44" s="65"/>
      <c r="AF44" s="65"/>
      <c r="AG44" s="65"/>
      <c r="AH44" s="65"/>
      <c r="AI44" s="84"/>
      <c r="AJ44" s="84"/>
      <c r="AK44" s="84"/>
      <c r="AL44" s="84"/>
      <c r="AM44" s="84"/>
      <c r="AN44" s="84"/>
      <c r="AO44" s="84"/>
      <c r="AP44" s="84"/>
      <c r="AQ44" s="84"/>
      <c r="AR44" s="84"/>
      <c r="AS44" s="84"/>
      <c r="AT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c r="BY44" s="84"/>
      <c r="BZ44" s="84"/>
      <c r="CA44" s="84"/>
      <c r="CB44" s="84"/>
      <c r="CC44" s="84"/>
      <c r="CD44" s="84"/>
      <c r="CE44" s="84"/>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row>
    <row r="45" spans="1:171" ht="17.55" customHeight="1" x14ac:dyDescent="0.25">
      <c r="A45" s="3"/>
      <c r="B45" s="169"/>
      <c r="C45" s="3"/>
      <c r="D45" s="719"/>
      <c r="E45" s="719"/>
      <c r="F45" s="719"/>
      <c r="G45" s="719"/>
      <c r="H45" s="3"/>
      <c r="I45" s="3"/>
      <c r="J45" s="3"/>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c r="BY45" s="84"/>
      <c r="BZ45" s="84"/>
      <c r="CA45" s="84"/>
      <c r="CB45" s="84"/>
      <c r="CC45" s="84"/>
      <c r="CD45" s="84"/>
      <c r="CE45" s="84"/>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row>
    <row r="46" spans="1:171" ht="17.55" customHeight="1" x14ac:dyDescent="0.25">
      <c r="A46" s="3"/>
      <c r="B46" s="391"/>
      <c r="C46" s="3"/>
      <c r="D46" s="719"/>
      <c r="E46" s="719"/>
      <c r="F46" s="719"/>
      <c r="G46" s="719"/>
      <c r="H46" s="3"/>
      <c r="I46" s="3"/>
      <c r="J46" s="3"/>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c r="BY46" s="84"/>
      <c r="BZ46" s="84"/>
      <c r="CA46" s="84"/>
      <c r="CB46" s="84"/>
      <c r="CC46" s="84"/>
      <c r="CD46" s="84"/>
      <c r="CE46" s="84"/>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row>
    <row r="47" spans="1:171" ht="17.55" customHeight="1" x14ac:dyDescent="0.25">
      <c r="A47" s="3"/>
      <c r="B47" s="391"/>
      <c r="C47" s="3"/>
      <c r="D47" s="719"/>
      <c r="E47" s="719"/>
      <c r="F47" s="719"/>
      <c r="G47" s="719"/>
      <c r="H47" s="3"/>
      <c r="I47" s="3"/>
      <c r="J47" s="3"/>
      <c r="K47" s="84"/>
      <c r="L47" s="84"/>
      <c r="M47" s="84"/>
      <c r="N47" s="84"/>
      <c r="O47" s="84"/>
      <c r="P47" s="84"/>
      <c r="Q47" s="84"/>
      <c r="R47" s="84"/>
      <c r="S47" s="84"/>
      <c r="T47" s="84"/>
      <c r="U47" s="84"/>
      <c r="V47" s="84"/>
      <c r="W47" s="84"/>
      <c r="X47" s="84"/>
      <c r="Y47" s="84"/>
      <c r="Z47" s="84"/>
      <c r="AA47" s="84"/>
      <c r="AB47" s="84"/>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84"/>
      <c r="BR47" s="84"/>
      <c r="BS47" s="84"/>
      <c r="BT47" s="84"/>
      <c r="BU47" s="84"/>
      <c r="BV47" s="84"/>
      <c r="BW47" s="84"/>
      <c r="BX47" s="84"/>
      <c r="BY47" s="84"/>
      <c r="BZ47" s="84"/>
      <c r="CA47" s="84"/>
      <c r="CB47" s="84"/>
      <c r="CC47" s="84"/>
      <c r="CD47" s="84"/>
      <c r="CE47" s="84"/>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row>
    <row r="48" spans="1:171" ht="15" customHeight="1" x14ac:dyDescent="0.25">
      <c r="A48" s="3"/>
      <c r="B48" s="391"/>
      <c r="C48" s="3"/>
      <c r="D48" s="719"/>
      <c r="E48" s="719"/>
      <c r="F48" s="719"/>
      <c r="G48" s="719"/>
      <c r="H48" s="3"/>
      <c r="I48" s="3"/>
      <c r="J48" s="3"/>
      <c r="K48" s="84"/>
      <c r="L48" s="84"/>
      <c r="M48" s="84"/>
      <c r="N48" s="84"/>
      <c r="O48" s="84"/>
      <c r="P48" s="84"/>
      <c r="Q48" s="84"/>
      <c r="R48" s="84"/>
      <c r="S48" s="84"/>
      <c r="T48" s="84"/>
      <c r="U48" s="84"/>
      <c r="V48" s="84"/>
      <c r="W48" s="84"/>
      <c r="X48" s="84"/>
      <c r="Y48" s="84"/>
      <c r="Z48" s="84"/>
      <c r="AA48" s="84"/>
      <c r="AB48" s="84"/>
      <c r="AC48" s="84"/>
      <c r="AD48" s="84"/>
      <c r="AE48" s="84"/>
      <c r="AF48" s="84"/>
      <c r="AG48" s="84"/>
      <c r="AH48" s="84"/>
      <c r="AI48" s="84"/>
      <c r="AJ48" s="84"/>
      <c r="AK48" s="84"/>
      <c r="AL48" s="84"/>
      <c r="AM48" s="84"/>
      <c r="AN48" s="84"/>
      <c r="AO48" s="84"/>
      <c r="AP48" s="84"/>
      <c r="AQ48" s="84"/>
      <c r="AR48" s="84"/>
      <c r="AS48" s="84"/>
      <c r="AT48" s="84"/>
      <c r="AU48" s="84"/>
      <c r="AV48" s="84"/>
      <c r="AW48" s="84"/>
      <c r="AX48" s="84"/>
      <c r="AY48" s="84"/>
      <c r="AZ48" s="84"/>
      <c r="BA48" s="84"/>
      <c r="BB48" s="84"/>
      <c r="BC48" s="84"/>
      <c r="BD48" s="84"/>
      <c r="BE48" s="84"/>
      <c r="BF48" s="84"/>
      <c r="BG48" s="84"/>
      <c r="BH48" s="84"/>
      <c r="BI48" s="84"/>
      <c r="BJ48" s="84"/>
      <c r="BK48" s="84"/>
      <c r="BL48" s="84"/>
      <c r="BM48" s="84"/>
      <c r="BN48" s="84"/>
      <c r="BO48" s="84"/>
      <c r="BP48" s="84"/>
      <c r="BQ48" s="84"/>
      <c r="BR48" s="84"/>
      <c r="BS48" s="84"/>
      <c r="BT48" s="84"/>
      <c r="BU48" s="84"/>
      <c r="BV48" s="84"/>
      <c r="BW48" s="84"/>
      <c r="BX48" s="84"/>
      <c r="BY48" s="84"/>
      <c r="BZ48" s="84"/>
      <c r="CA48" s="84"/>
      <c r="CB48" s="84"/>
      <c r="CC48" s="84"/>
      <c r="CD48" s="84"/>
      <c r="CE48" s="84"/>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row>
    <row r="49" spans="1:171" x14ac:dyDescent="0.25">
      <c r="A49" s="3"/>
      <c r="B49" s="391"/>
      <c r="C49" s="3"/>
      <c r="D49" s="719"/>
      <c r="E49" s="719"/>
      <c r="F49" s="719"/>
      <c r="G49" s="719"/>
      <c r="H49" s="3"/>
      <c r="I49" s="3"/>
      <c r="J49" s="3"/>
      <c r="K49" s="84"/>
      <c r="L49" s="84"/>
      <c r="M49" s="84"/>
      <c r="N49" s="84"/>
      <c r="O49" s="84"/>
      <c r="P49" s="84"/>
      <c r="Q49" s="84"/>
      <c r="R49" s="84"/>
      <c r="S49" s="65"/>
      <c r="T49" s="65"/>
      <c r="U49" s="65"/>
      <c r="V49" s="65"/>
      <c r="W49" s="65"/>
      <c r="X49" s="65"/>
      <c r="Y49" s="65"/>
      <c r="Z49" s="65"/>
      <c r="AA49" s="65"/>
      <c r="AB49" s="65"/>
      <c r="AC49" s="65"/>
      <c r="AD49" s="65"/>
      <c r="AE49" s="65"/>
      <c r="AF49" s="65"/>
      <c r="AG49" s="65"/>
      <c r="AH49" s="65"/>
      <c r="AI49" s="65"/>
      <c r="AJ49" s="65"/>
      <c r="AK49" s="65"/>
      <c r="AL49" s="65"/>
      <c r="AM49" s="65"/>
      <c r="AN49" s="65"/>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84"/>
      <c r="BS49" s="84"/>
      <c r="BT49" s="84"/>
      <c r="BU49" s="84"/>
      <c r="BV49" s="84"/>
      <c r="BW49" s="84"/>
      <c r="BX49" s="84"/>
      <c r="BY49" s="84"/>
      <c r="BZ49" s="84"/>
      <c r="CA49" s="84"/>
      <c r="CB49" s="84"/>
      <c r="CC49" s="84"/>
      <c r="CD49" s="84"/>
      <c r="CE49" s="84"/>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row>
    <row r="50" spans="1:171" x14ac:dyDescent="0.25">
      <c r="A50" s="3"/>
      <c r="B50" s="391"/>
      <c r="C50" s="3"/>
      <c r="D50" s="719"/>
      <c r="E50" s="719"/>
      <c r="F50" s="719"/>
      <c r="G50" s="719"/>
      <c r="H50" s="3"/>
      <c r="I50" s="3"/>
      <c r="J50" s="3"/>
      <c r="K50" s="84"/>
      <c r="L50" s="84"/>
      <c r="M50" s="84"/>
      <c r="N50" s="84"/>
      <c r="O50" s="84"/>
      <c r="P50" s="84"/>
      <c r="Q50" s="84"/>
      <c r="R50" s="84"/>
      <c r="S50" s="65"/>
      <c r="T50" s="65"/>
      <c r="U50" s="65"/>
      <c r="V50" s="65"/>
      <c r="W50" s="65"/>
      <c r="X50" s="65"/>
      <c r="Y50" s="65"/>
      <c r="Z50" s="65"/>
      <c r="AA50" s="65"/>
      <c r="AB50" s="65"/>
      <c r="AC50" s="65"/>
      <c r="AD50" s="65"/>
      <c r="AE50" s="65"/>
      <c r="AF50" s="65"/>
      <c r="AG50" s="65"/>
      <c r="AH50" s="65"/>
      <c r="AI50" s="65"/>
      <c r="AJ50" s="65"/>
      <c r="AK50" s="65"/>
      <c r="AL50" s="65"/>
      <c r="AM50" s="65"/>
      <c r="AN50" s="65"/>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4"/>
      <c r="BR50" s="84"/>
      <c r="BS50" s="84"/>
      <c r="BT50" s="84"/>
      <c r="BU50" s="84"/>
      <c r="BV50" s="84"/>
      <c r="BW50" s="84"/>
      <c r="BX50" s="84"/>
      <c r="BY50" s="84"/>
      <c r="BZ50" s="84"/>
      <c r="CA50" s="84"/>
      <c r="CB50" s="84"/>
      <c r="CC50" s="84"/>
      <c r="CD50" s="84"/>
      <c r="CE50" s="84"/>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row>
    <row r="51" spans="1:171" ht="15.6" x14ac:dyDescent="0.25">
      <c r="A51" s="3"/>
      <c r="B51" s="391"/>
      <c r="C51" s="3"/>
      <c r="D51" s="719"/>
      <c r="E51" s="719"/>
      <c r="F51" s="719"/>
      <c r="G51" s="719"/>
      <c r="H51" s="3"/>
      <c r="I51" s="3"/>
      <c r="J51" s="3"/>
      <c r="K51" s="84"/>
      <c r="L51" s="84"/>
      <c r="M51" s="84"/>
      <c r="N51" s="84"/>
      <c r="O51" s="84"/>
      <c r="P51" s="84"/>
      <c r="Q51" s="84"/>
      <c r="R51" s="84"/>
      <c r="S51" s="65"/>
      <c r="T51" s="65"/>
      <c r="U51" s="65"/>
      <c r="V51" s="65"/>
      <c r="W51" s="65"/>
      <c r="X51" s="65"/>
      <c r="Y51" s="65"/>
      <c r="Z51" s="65"/>
      <c r="AA51" s="65"/>
      <c r="AB51" s="65"/>
      <c r="AC51" s="65"/>
      <c r="AD51" s="642"/>
      <c r="AE51" s="65" t="s">
        <v>33</v>
      </c>
      <c r="AF51" s="65" t="s">
        <v>34</v>
      </c>
      <c r="AG51" s="65"/>
      <c r="AH51" s="65"/>
      <c r="AI51" s="65"/>
      <c r="AJ51" s="65"/>
      <c r="AK51" s="65"/>
      <c r="AL51" s="65"/>
      <c r="AM51" s="65"/>
      <c r="AN51" s="65"/>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4"/>
      <c r="BR51" s="84"/>
      <c r="BS51" s="84"/>
      <c r="BT51" s="84"/>
      <c r="BU51" s="84"/>
      <c r="BV51" s="84"/>
      <c r="BW51" s="84"/>
      <c r="BX51" s="84"/>
      <c r="BY51" s="84"/>
      <c r="BZ51" s="84"/>
      <c r="CA51" s="84"/>
      <c r="CB51" s="84"/>
      <c r="CC51" s="84"/>
      <c r="CD51" s="84"/>
      <c r="CE51" s="84"/>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row>
    <row r="52" spans="1:171" ht="15.6" x14ac:dyDescent="0.25">
      <c r="A52" s="3"/>
      <c r="B52" s="391"/>
      <c r="C52" s="3"/>
      <c r="D52" s="719"/>
      <c r="E52" s="719"/>
      <c r="F52" s="719"/>
      <c r="G52" s="719"/>
      <c r="H52" s="3"/>
      <c r="I52" s="3"/>
      <c r="J52" s="3"/>
      <c r="K52" s="84"/>
      <c r="L52" s="84"/>
      <c r="M52" s="84"/>
      <c r="N52" s="84"/>
      <c r="O52" s="84"/>
      <c r="P52" s="84"/>
      <c r="Q52" s="84"/>
      <c r="R52" s="84"/>
      <c r="S52" s="65"/>
      <c r="T52" s="65"/>
      <c r="U52" s="643"/>
      <c r="V52" s="65"/>
      <c r="W52" s="65"/>
      <c r="X52" s="65"/>
      <c r="Y52" s="65"/>
      <c r="Z52" s="65"/>
      <c r="AA52" s="65"/>
      <c r="AB52" s="65"/>
      <c r="AC52" s="65"/>
      <c r="AD52" s="65" t="s">
        <v>94</v>
      </c>
      <c r="AE52" s="644">
        <f>'Target Calc - Detail OBC'!$G$39*0.001</f>
        <v>0</v>
      </c>
      <c r="AF52" s="645">
        <f>'Target Calc - Detail FBC'!$G$39*0.001</f>
        <v>0</v>
      </c>
      <c r="AG52" s="645"/>
      <c r="AH52" s="65"/>
      <c r="AI52" s="65"/>
      <c r="AJ52" s="65"/>
      <c r="AK52" s="65"/>
      <c r="AL52" s="65"/>
      <c r="AM52" s="65"/>
      <c r="AN52" s="65"/>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4"/>
      <c r="BR52" s="84"/>
      <c r="BS52" s="84"/>
      <c r="BT52" s="84"/>
      <c r="BU52" s="84"/>
      <c r="BV52" s="84"/>
      <c r="BW52" s="84"/>
      <c r="BX52" s="84"/>
      <c r="BY52" s="84"/>
      <c r="BZ52" s="84"/>
      <c r="CA52" s="84"/>
      <c r="CB52" s="84"/>
      <c r="CC52" s="84"/>
      <c r="CD52" s="84"/>
      <c r="CE52" s="84"/>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row>
    <row r="53" spans="1:171" ht="21" x14ac:dyDescent="0.25">
      <c r="A53" s="3"/>
      <c r="B53" s="391"/>
      <c r="C53" s="3"/>
      <c r="D53" s="719"/>
      <c r="E53" s="719"/>
      <c r="F53" s="719"/>
      <c r="G53" s="719"/>
      <c r="H53" s="3"/>
      <c r="I53" s="3"/>
      <c r="J53" s="3"/>
      <c r="K53" s="84"/>
      <c r="L53" s="696"/>
      <c r="M53" s="697"/>
      <c r="N53" s="84"/>
      <c r="O53" s="84"/>
      <c r="P53" s="84"/>
      <c r="Q53" s="84"/>
      <c r="R53" s="84"/>
      <c r="S53" s="65"/>
      <c r="T53" s="65"/>
      <c r="U53" s="646" t="str">
        <f>_xlfn.CONCAT(ROUND(SUM(AE52:AE56),0), " ", "tCO2e")</f>
        <v>0 tCO2e</v>
      </c>
      <c r="V53" s="646" t="str">
        <f>_xlfn.CONCAT(ROUND(SUM(AF52:AF56),0), " ", "tCO2e")</f>
        <v>0 tCO2e</v>
      </c>
      <c r="W53" s="646"/>
      <c r="X53" s="65"/>
      <c r="Y53" s="65"/>
      <c r="Z53" s="65"/>
      <c r="AA53" s="65"/>
      <c r="AB53" s="65"/>
      <c r="AC53" s="65"/>
      <c r="AD53" s="65" t="s">
        <v>95</v>
      </c>
      <c r="AE53" s="644">
        <f>'Target Calc - Detail OBC'!$G$47*0.001</f>
        <v>0</v>
      </c>
      <c r="AF53" s="645">
        <f>'Target Calc - Detail FBC'!$G$47*0.001</f>
        <v>0</v>
      </c>
      <c r="AG53" s="645"/>
      <c r="AH53" s="65"/>
      <c r="AI53" s="65"/>
      <c r="AJ53" s="65"/>
      <c r="AK53" s="65"/>
      <c r="AL53" s="65"/>
      <c r="AM53" s="65"/>
      <c r="AN53" s="65"/>
      <c r="AO53" s="84"/>
      <c r="AP53" s="84"/>
      <c r="AQ53" s="84"/>
      <c r="AR53" s="84"/>
      <c r="AS53" s="84"/>
      <c r="AT53" s="84"/>
      <c r="AU53" s="84"/>
      <c r="AV53" s="84"/>
      <c r="AW53" s="84"/>
      <c r="AX53" s="84"/>
      <c r="AY53" s="84"/>
      <c r="AZ53" s="84"/>
      <c r="BA53" s="84"/>
      <c r="BB53" s="84"/>
      <c r="BC53" s="84"/>
      <c r="BD53" s="84"/>
      <c r="BE53" s="84"/>
      <c r="BF53" s="84"/>
      <c r="BG53" s="84"/>
      <c r="BH53" s="84"/>
      <c r="BI53" s="84"/>
      <c r="BJ53" s="84"/>
      <c r="BK53" s="84"/>
      <c r="BL53" s="84"/>
      <c r="BM53" s="84"/>
      <c r="BN53" s="84"/>
      <c r="BO53" s="84"/>
      <c r="BP53" s="84"/>
      <c r="BQ53" s="84"/>
      <c r="BR53" s="84"/>
      <c r="BS53" s="84"/>
      <c r="BT53" s="84"/>
      <c r="BU53" s="84"/>
      <c r="BV53" s="84"/>
      <c r="BW53" s="84"/>
      <c r="BX53" s="84"/>
      <c r="BY53" s="84"/>
      <c r="BZ53" s="84"/>
      <c r="CA53" s="84"/>
      <c r="CB53" s="84"/>
      <c r="CC53" s="84"/>
      <c r="CD53" s="84"/>
      <c r="CE53" s="84"/>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row>
    <row r="54" spans="1:171" ht="15" x14ac:dyDescent="0.25">
      <c r="A54" s="3"/>
      <c r="B54" s="391"/>
      <c r="C54" s="3"/>
      <c r="D54" s="719"/>
      <c r="E54" s="719"/>
      <c r="F54" s="719"/>
      <c r="G54" s="719"/>
      <c r="H54" s="3"/>
      <c r="I54" s="3"/>
      <c r="J54" s="3"/>
      <c r="K54" s="84"/>
      <c r="L54" s="84"/>
      <c r="M54" s="84"/>
      <c r="N54" s="84"/>
      <c r="O54" s="84"/>
      <c r="P54" s="84"/>
      <c r="Q54" s="84"/>
      <c r="R54" s="84"/>
      <c r="S54" s="65"/>
      <c r="T54" s="65"/>
      <c r="U54" s="647" t="s">
        <v>39</v>
      </c>
      <c r="V54" s="647" t="s">
        <v>39</v>
      </c>
      <c r="W54" s="647"/>
      <c r="X54" s="65"/>
      <c r="Y54" s="65"/>
      <c r="Z54" s="65"/>
      <c r="AA54" s="65"/>
      <c r="AB54" s="65"/>
      <c r="AC54" s="65"/>
      <c r="AD54" s="65" t="s">
        <v>96</v>
      </c>
      <c r="AE54" s="644">
        <f>'Target Calc - Detail OBC'!$G$55*0.001</f>
        <v>0</v>
      </c>
      <c r="AF54" s="645">
        <f>'Target Calc - Detail FBC'!$G$55*0.001</f>
        <v>0</v>
      </c>
      <c r="AG54" s="645"/>
      <c r="AH54" s="65"/>
      <c r="AI54" s="65"/>
      <c r="AJ54" s="65"/>
      <c r="AK54" s="65"/>
      <c r="AL54" s="65"/>
      <c r="AM54" s="65"/>
      <c r="AN54" s="65"/>
      <c r="AO54" s="84"/>
      <c r="AP54" s="84"/>
      <c r="AQ54" s="84"/>
      <c r="AR54" s="84"/>
      <c r="AS54" s="84"/>
      <c r="AT54" s="84"/>
      <c r="AU54" s="84"/>
      <c r="AV54" s="84"/>
      <c r="AW54" s="84"/>
      <c r="AX54" s="84"/>
      <c r="AY54" s="84"/>
      <c r="AZ54" s="84"/>
      <c r="BA54" s="84"/>
      <c r="BB54" s="84"/>
      <c r="BC54" s="84"/>
      <c r="BD54" s="84"/>
      <c r="BE54" s="84"/>
      <c r="BF54" s="84"/>
      <c r="BG54" s="84"/>
      <c r="BH54" s="84"/>
      <c r="BI54" s="84"/>
      <c r="BJ54" s="84"/>
      <c r="BK54" s="84"/>
      <c r="BL54" s="84"/>
      <c r="BM54" s="84"/>
      <c r="BN54" s="84"/>
      <c r="BO54" s="84"/>
      <c r="BP54" s="84"/>
      <c r="BQ54" s="84"/>
      <c r="BR54" s="84"/>
      <c r="BS54" s="84"/>
      <c r="BT54" s="84"/>
      <c r="BU54" s="84"/>
      <c r="BV54" s="84"/>
      <c r="BW54" s="84"/>
      <c r="BX54" s="84"/>
      <c r="BY54" s="84"/>
      <c r="BZ54" s="84"/>
      <c r="CA54" s="84"/>
      <c r="CB54" s="84"/>
      <c r="CC54" s="84"/>
      <c r="CD54" s="84"/>
      <c r="CE54" s="84"/>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row>
    <row r="55" spans="1:171" ht="21" x14ac:dyDescent="0.25">
      <c r="A55" s="3"/>
      <c r="B55" s="391"/>
      <c r="C55" s="3"/>
      <c r="D55" s="391"/>
      <c r="E55" s="391"/>
      <c r="F55" s="391"/>
      <c r="G55" s="391"/>
      <c r="H55" s="3"/>
      <c r="I55" s="3"/>
      <c r="J55" s="3"/>
      <c r="K55" s="84"/>
      <c r="L55" s="84"/>
      <c r="M55" s="84"/>
      <c r="N55" s="84"/>
      <c r="O55" s="84"/>
      <c r="P55" s="84"/>
      <c r="Q55" s="84"/>
      <c r="R55" s="84"/>
      <c r="S55" s="65"/>
      <c r="T55" s="65"/>
      <c r="U55" s="646" t="e">
        <f>_xlfn.CONCAT((ROUND(((SUM(AE52:AE56)*1000)/'1.0 Project Information'!D36),0)), " ", "kgCO2e/m2 of GIA")</f>
        <v>#DIV/0!</v>
      </c>
      <c r="V55" s="646" t="e">
        <f>_xlfn.CONCAT((ROUND(((SUM(AF52:AF56)*1000)/'1.0 Project Information'!F36),0)), " ", "kgCO2e/m2 of GIA")</f>
        <v>#DIV/0!</v>
      </c>
      <c r="W55" s="646"/>
      <c r="X55" s="65"/>
      <c r="Y55" s="65"/>
      <c r="Z55" s="65"/>
      <c r="AA55" s="65"/>
      <c r="AB55" s="65"/>
      <c r="AC55" s="65"/>
      <c r="AD55" s="65" t="s">
        <v>97</v>
      </c>
      <c r="AE55" s="644">
        <f>'Target Calc - Detail OBC'!$G$66*0.001</f>
        <v>0</v>
      </c>
      <c r="AF55" s="645">
        <f>'Target Calc - Detail FBC'!$G$66*0.001</f>
        <v>0</v>
      </c>
      <c r="AG55" s="645"/>
      <c r="AH55" s="65"/>
      <c r="AI55" s="65"/>
      <c r="AJ55" s="65"/>
      <c r="AK55" s="65"/>
      <c r="AL55" s="65"/>
      <c r="AM55" s="65"/>
      <c r="AN55" s="65"/>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c r="CC55" s="84"/>
      <c r="CD55" s="84"/>
      <c r="CE55" s="84"/>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row>
    <row r="56" spans="1:171" ht="15" x14ac:dyDescent="0.25">
      <c r="A56" s="3"/>
      <c r="B56" s="168"/>
      <c r="C56" s="3"/>
      <c r="D56" s="720"/>
      <c r="E56" s="720"/>
      <c r="F56" s="720"/>
      <c r="G56" s="720"/>
      <c r="H56" s="3"/>
      <c r="I56" s="3"/>
      <c r="J56" s="3"/>
      <c r="K56" s="84"/>
      <c r="L56" s="84"/>
      <c r="M56" s="84"/>
      <c r="N56" s="84"/>
      <c r="O56" s="84"/>
      <c r="P56" s="84"/>
      <c r="Q56" s="84"/>
      <c r="R56" s="84"/>
      <c r="S56" s="65"/>
      <c r="T56" s="65"/>
      <c r="U56" s="65"/>
      <c r="V56" s="65"/>
      <c r="W56" s="65"/>
      <c r="X56" s="65"/>
      <c r="Y56" s="65"/>
      <c r="Z56" s="65"/>
      <c r="AA56" s="65"/>
      <c r="AB56" s="65"/>
      <c r="AC56" s="65"/>
      <c r="AD56" s="65" t="s">
        <v>98</v>
      </c>
      <c r="AE56" s="644">
        <f>'Target Calc - Detail OBC'!$G$77*0.001</f>
        <v>0</v>
      </c>
      <c r="AF56" s="645">
        <f>'Target Calc - Detail FBC'!$G$77*0.001</f>
        <v>0</v>
      </c>
      <c r="AG56" s="645"/>
      <c r="AH56" s="65"/>
      <c r="AI56" s="65"/>
      <c r="AJ56" s="65"/>
      <c r="AK56" s="65"/>
      <c r="AL56" s="65"/>
      <c r="AM56" s="65"/>
      <c r="AN56" s="65"/>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c r="CC56" s="84"/>
      <c r="CD56" s="84"/>
      <c r="CE56" s="84"/>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row>
    <row r="57" spans="1:171" x14ac:dyDescent="0.25">
      <c r="A57" s="3"/>
      <c r="B57" s="169"/>
      <c r="C57" s="3"/>
      <c r="D57" s="719"/>
      <c r="E57" s="719"/>
      <c r="F57" s="719"/>
      <c r="G57" s="719"/>
      <c r="H57" s="3"/>
      <c r="I57" s="3"/>
      <c r="J57" s="3"/>
      <c r="K57" s="84"/>
      <c r="L57" s="84"/>
      <c r="M57" s="84"/>
      <c r="N57" s="84"/>
      <c r="O57" s="84"/>
      <c r="P57" s="84"/>
      <c r="Q57" s="84"/>
      <c r="R57" s="84"/>
      <c r="S57" s="65"/>
      <c r="T57" s="65"/>
      <c r="U57" s="65"/>
      <c r="V57" s="65"/>
      <c r="W57" s="65"/>
      <c r="X57" s="65"/>
      <c r="Y57" s="65"/>
      <c r="Z57" s="65"/>
      <c r="AA57" s="65"/>
      <c r="AB57" s="65"/>
      <c r="AC57" s="65"/>
      <c r="AD57" s="65"/>
      <c r="AE57" s="65"/>
      <c r="AF57" s="65"/>
      <c r="AG57" s="65"/>
      <c r="AH57" s="65"/>
      <c r="AI57" s="65"/>
      <c r="AJ57" s="65"/>
      <c r="AK57" s="65"/>
      <c r="AL57" s="65"/>
      <c r="AM57" s="65"/>
      <c r="AN57" s="65"/>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4"/>
      <c r="BR57" s="84"/>
      <c r="BS57" s="84"/>
      <c r="BT57" s="84"/>
      <c r="BU57" s="84"/>
      <c r="BV57" s="84"/>
      <c r="BW57" s="84"/>
      <c r="BX57" s="84"/>
      <c r="BY57" s="84"/>
      <c r="BZ57" s="84"/>
      <c r="CA57" s="84"/>
      <c r="CB57" s="84"/>
      <c r="CC57" s="84"/>
      <c r="CD57" s="84"/>
      <c r="CE57" s="84"/>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row>
    <row r="58" spans="1:171" x14ac:dyDescent="0.25">
      <c r="A58" s="3"/>
      <c r="B58" s="169"/>
      <c r="C58" s="3"/>
      <c r="D58" s="719"/>
      <c r="E58" s="719"/>
      <c r="F58" s="719"/>
      <c r="G58" s="719"/>
      <c r="H58" s="552"/>
      <c r="I58" s="3"/>
      <c r="J58" s="3"/>
      <c r="K58" s="84"/>
      <c r="L58" s="84"/>
      <c r="M58" s="84"/>
      <c r="N58" s="84"/>
      <c r="O58" s="84"/>
      <c r="P58" s="84"/>
      <c r="Q58" s="84"/>
      <c r="R58" s="84"/>
      <c r="S58" s="65"/>
      <c r="T58" s="65"/>
      <c r="U58" s="65"/>
      <c r="V58" s="65"/>
      <c r="W58" s="65"/>
      <c r="X58" s="65"/>
      <c r="Y58" s="65"/>
      <c r="Z58" s="65"/>
      <c r="AA58" s="65"/>
      <c r="AB58" s="65"/>
      <c r="AC58" s="65"/>
      <c r="AD58" s="65"/>
      <c r="AE58" s="645">
        <f>SUM(AE52:AE56)</f>
        <v>0</v>
      </c>
      <c r="AF58" s="645">
        <f>SUM(AF52:AF56)</f>
        <v>0</v>
      </c>
      <c r="AG58" s="65"/>
      <c r="AH58" s="65"/>
      <c r="AI58" s="65"/>
      <c r="AJ58" s="65"/>
      <c r="AK58" s="65"/>
      <c r="AL58" s="65"/>
      <c r="AM58" s="65"/>
      <c r="AN58" s="65"/>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4"/>
      <c r="BR58" s="84"/>
      <c r="BS58" s="84"/>
      <c r="BT58" s="84"/>
      <c r="BU58" s="84"/>
      <c r="BV58" s="84"/>
      <c r="BW58" s="84"/>
      <c r="BX58" s="84"/>
      <c r="BY58" s="84"/>
      <c r="BZ58" s="84"/>
      <c r="CA58" s="84"/>
      <c r="CB58" s="84"/>
      <c r="CC58" s="84"/>
      <c r="CD58" s="84"/>
      <c r="CE58" s="84"/>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row>
    <row r="59" spans="1:171" ht="16.95" customHeight="1" x14ac:dyDescent="0.25">
      <c r="A59" s="3"/>
      <c r="B59" s="169"/>
      <c r="C59" s="3"/>
      <c r="D59" s="719"/>
      <c r="E59" s="719"/>
      <c r="F59" s="719"/>
      <c r="G59" s="719"/>
      <c r="H59" s="3"/>
      <c r="I59" s="3"/>
      <c r="J59" s="3"/>
      <c r="K59" s="84"/>
      <c r="L59" s="84"/>
      <c r="M59" s="84"/>
      <c r="N59" s="84"/>
      <c r="O59" s="84"/>
      <c r="P59" s="84"/>
      <c r="Q59" s="84"/>
      <c r="R59" s="84"/>
      <c r="S59" s="65"/>
      <c r="T59" s="65"/>
      <c r="U59" s="65"/>
      <c r="V59" s="65"/>
      <c r="W59" s="65"/>
      <c r="X59" s="65"/>
      <c r="Y59" s="65"/>
      <c r="Z59" s="65"/>
      <c r="AA59" s="65"/>
      <c r="AB59" s="65"/>
      <c r="AC59" s="65"/>
      <c r="AD59" s="65"/>
      <c r="AE59" s="65"/>
      <c r="AF59" s="65"/>
      <c r="AG59" s="65"/>
      <c r="AH59" s="65"/>
      <c r="AI59" s="65"/>
      <c r="AJ59" s="65"/>
      <c r="AK59" s="65"/>
      <c r="AL59" s="65"/>
      <c r="AM59" s="65"/>
      <c r="AN59" s="65"/>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84"/>
      <c r="BR59" s="84"/>
      <c r="BS59" s="84"/>
      <c r="BT59" s="84"/>
      <c r="BU59" s="84"/>
      <c r="BV59" s="84"/>
      <c r="BW59" s="84"/>
      <c r="BX59" s="84"/>
      <c r="BY59" s="84"/>
      <c r="BZ59" s="84"/>
      <c r="CA59" s="84"/>
      <c r="CB59" s="84"/>
      <c r="CC59" s="84"/>
      <c r="CD59" s="84"/>
      <c r="CE59" s="84"/>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row>
    <row r="60" spans="1:171" ht="16.95" customHeight="1" x14ac:dyDescent="0.25">
      <c r="A60" s="3"/>
      <c r="B60" s="169"/>
      <c r="C60" s="3"/>
      <c r="D60" s="719"/>
      <c r="E60" s="719"/>
      <c r="F60" s="719"/>
      <c r="G60" s="719"/>
      <c r="H60" s="3"/>
      <c r="I60" s="3"/>
      <c r="J60" s="3"/>
      <c r="K60" s="84"/>
      <c r="L60" s="84"/>
      <c r="M60" s="84"/>
      <c r="N60" s="84"/>
      <c r="O60" s="84"/>
      <c r="P60" s="84"/>
      <c r="Q60" s="84"/>
      <c r="R60" s="84"/>
      <c r="S60" s="65"/>
      <c r="T60" s="65"/>
      <c r="U60" s="65"/>
      <c r="V60" s="65"/>
      <c r="W60" s="65"/>
      <c r="X60" s="65"/>
      <c r="Y60" s="65"/>
      <c r="Z60" s="65"/>
      <c r="AA60" s="65"/>
      <c r="AB60" s="65"/>
      <c r="AC60" s="65"/>
      <c r="AD60" s="65"/>
      <c r="AE60" s="65"/>
      <c r="AF60" s="65"/>
      <c r="AG60" s="65"/>
      <c r="AH60" s="65"/>
      <c r="AI60" s="65"/>
      <c r="AJ60" s="65"/>
      <c r="AK60" s="65"/>
      <c r="AL60" s="65"/>
      <c r="AM60" s="65"/>
      <c r="AN60" s="65"/>
      <c r="AO60" s="84"/>
      <c r="AP60" s="84"/>
      <c r="AQ60" s="84"/>
      <c r="AR60" s="84"/>
      <c r="AS60" s="84"/>
      <c r="AT60" s="84"/>
      <c r="AU60" s="84"/>
      <c r="AV60" s="84"/>
      <c r="AW60" s="84"/>
      <c r="AX60" s="84"/>
      <c r="AY60" s="84"/>
      <c r="AZ60" s="84"/>
      <c r="BA60" s="84"/>
      <c r="BB60" s="84"/>
      <c r="BC60" s="84"/>
      <c r="BD60" s="84"/>
      <c r="BE60" s="84"/>
      <c r="BF60" s="84"/>
      <c r="BG60" s="84"/>
      <c r="BH60" s="84"/>
      <c r="BI60" s="84"/>
      <c r="BJ60" s="84"/>
      <c r="BK60" s="84"/>
      <c r="BL60" s="84"/>
      <c r="BM60" s="84"/>
      <c r="BN60" s="84"/>
      <c r="BO60" s="84"/>
      <c r="BP60" s="84"/>
      <c r="BQ60" s="84"/>
      <c r="BR60" s="84"/>
      <c r="BS60" s="84"/>
      <c r="BT60" s="84"/>
      <c r="BU60" s="84"/>
      <c r="BV60" s="84"/>
      <c r="BW60" s="84"/>
      <c r="BX60" s="84"/>
      <c r="BY60" s="84"/>
      <c r="BZ60" s="84"/>
      <c r="CA60" s="84"/>
      <c r="CB60" s="84"/>
      <c r="CC60" s="84"/>
      <c r="CD60" s="84"/>
      <c r="CE60" s="84"/>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row>
    <row r="61" spans="1:171" ht="16.95" customHeight="1" x14ac:dyDescent="0.25">
      <c r="A61" s="3"/>
      <c r="B61" s="3"/>
      <c r="C61" s="3"/>
      <c r="D61" s="3"/>
      <c r="E61" s="3"/>
      <c r="F61" s="3"/>
      <c r="G61" s="3"/>
      <c r="H61" s="3"/>
      <c r="I61" s="3"/>
      <c r="J61" s="3"/>
      <c r="K61" s="84"/>
      <c r="L61" s="84"/>
      <c r="M61" s="84"/>
      <c r="N61" s="84"/>
      <c r="O61" s="84"/>
      <c r="P61" s="84"/>
      <c r="Q61" s="84"/>
      <c r="R61" s="84"/>
      <c r="S61" s="65"/>
      <c r="T61" s="65"/>
      <c r="U61" s="65"/>
      <c r="V61" s="65"/>
      <c r="W61" s="65"/>
      <c r="X61" s="65"/>
      <c r="Y61" s="65"/>
      <c r="Z61" s="65"/>
      <c r="AA61" s="65"/>
      <c r="AB61" s="65"/>
      <c r="AC61" s="65"/>
      <c r="AD61" s="65"/>
      <c r="AE61" s="65"/>
      <c r="AF61" s="65"/>
      <c r="AG61" s="65"/>
      <c r="AH61" s="65"/>
      <c r="AI61" s="65"/>
      <c r="AJ61" s="65"/>
      <c r="AK61" s="65"/>
      <c r="AL61" s="65"/>
      <c r="AM61" s="65"/>
      <c r="AN61" s="65"/>
      <c r="AO61" s="84"/>
      <c r="AP61" s="84"/>
      <c r="AQ61" s="84"/>
      <c r="AR61" s="84"/>
      <c r="AS61" s="84"/>
      <c r="AT61" s="84"/>
      <c r="AU61" s="84"/>
      <c r="AV61" s="84"/>
      <c r="AW61" s="84"/>
      <c r="AX61" s="84"/>
      <c r="AY61" s="84"/>
      <c r="AZ61" s="84"/>
      <c r="BA61" s="84"/>
      <c r="BB61" s="84"/>
      <c r="BC61" s="84"/>
      <c r="BD61" s="84"/>
      <c r="BE61" s="84"/>
      <c r="BF61" s="84"/>
      <c r="BG61" s="84"/>
      <c r="BH61" s="84"/>
      <c r="BI61" s="84"/>
      <c r="BJ61" s="84"/>
      <c r="BK61" s="84"/>
      <c r="BL61" s="84"/>
      <c r="BM61" s="84"/>
      <c r="BN61" s="84"/>
      <c r="BO61" s="84"/>
      <c r="BP61" s="84"/>
      <c r="BQ61" s="84"/>
      <c r="BR61" s="84"/>
      <c r="BS61" s="84"/>
      <c r="BT61" s="84"/>
      <c r="BU61" s="84"/>
      <c r="BV61" s="84"/>
      <c r="BW61" s="84"/>
      <c r="BX61" s="84"/>
      <c r="BY61" s="84"/>
      <c r="BZ61" s="84"/>
      <c r="CA61" s="84"/>
      <c r="CB61" s="84"/>
      <c r="CC61" s="84"/>
      <c r="CD61" s="84"/>
      <c r="CE61" s="84"/>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row>
    <row r="62" spans="1:171" ht="16.95" customHeight="1" x14ac:dyDescent="0.25">
      <c r="A62" s="3"/>
      <c r="B62" s="3"/>
      <c r="C62" s="3"/>
      <c r="D62" s="3"/>
      <c r="E62" s="3"/>
      <c r="F62" s="3"/>
      <c r="G62" s="3"/>
      <c r="H62" s="3"/>
      <c r="I62" s="3"/>
      <c r="J62" s="3"/>
      <c r="K62" s="84"/>
      <c r="L62" s="84"/>
      <c r="M62" s="84"/>
      <c r="N62" s="84"/>
      <c r="O62" s="84"/>
      <c r="P62" s="84"/>
      <c r="Q62" s="84"/>
      <c r="R62" s="84"/>
      <c r="S62" s="65"/>
      <c r="T62" s="65"/>
      <c r="U62" s="65"/>
      <c r="V62" s="65"/>
      <c r="W62" s="65"/>
      <c r="X62" s="65"/>
      <c r="Y62" s="65"/>
      <c r="Z62" s="65"/>
      <c r="AA62" s="65"/>
      <c r="AB62" s="65"/>
      <c r="AC62" s="65"/>
      <c r="AD62" s="65"/>
      <c r="AE62" s="65"/>
      <c r="AF62" s="65"/>
      <c r="AG62" s="65"/>
      <c r="AH62" s="65"/>
      <c r="AI62" s="65"/>
      <c r="AJ62" s="65"/>
      <c r="AK62" s="65"/>
      <c r="AL62" s="65"/>
      <c r="AM62" s="65"/>
      <c r="AN62" s="65"/>
      <c r="AO62" s="84"/>
      <c r="AP62" s="84"/>
      <c r="AQ62" s="84"/>
      <c r="AR62" s="84"/>
      <c r="AS62" s="84"/>
      <c r="AT62" s="84"/>
      <c r="AU62" s="84"/>
      <c r="AV62" s="84"/>
      <c r="AW62" s="84"/>
      <c r="AX62" s="84"/>
      <c r="AY62" s="84"/>
      <c r="AZ62" s="84"/>
      <c r="BA62" s="84"/>
      <c r="BB62" s="84"/>
      <c r="BC62" s="84"/>
      <c r="BD62" s="84"/>
      <c r="BE62" s="84"/>
      <c r="BF62" s="84"/>
      <c r="BG62" s="84"/>
      <c r="BH62" s="84"/>
      <c r="BI62" s="84"/>
      <c r="BJ62" s="84"/>
      <c r="BK62" s="84"/>
      <c r="BL62" s="84"/>
      <c r="BM62" s="84"/>
      <c r="BN62" s="84"/>
      <c r="BO62" s="84"/>
      <c r="BP62" s="84"/>
      <c r="BQ62" s="84"/>
      <c r="BR62" s="84"/>
      <c r="BS62" s="84"/>
      <c r="BT62" s="84"/>
      <c r="BU62" s="84"/>
      <c r="BV62" s="84"/>
      <c r="BW62" s="84"/>
      <c r="BX62" s="84"/>
      <c r="BY62" s="84"/>
      <c r="BZ62" s="84"/>
      <c r="CA62" s="84"/>
      <c r="CB62" s="84"/>
      <c r="CC62" s="84"/>
      <c r="CD62" s="84"/>
      <c r="CE62" s="84"/>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row>
    <row r="63" spans="1:171" x14ac:dyDescent="0.25">
      <c r="A63" s="3"/>
      <c r="B63" s="3"/>
      <c r="C63" s="3"/>
      <c r="D63" s="3"/>
      <c r="E63" s="3"/>
      <c r="F63" s="3"/>
      <c r="G63" s="3"/>
      <c r="H63" s="3"/>
      <c r="I63" s="3"/>
      <c r="J63" s="3"/>
      <c r="K63" s="84"/>
      <c r="L63" s="84"/>
      <c r="M63" s="84"/>
      <c r="N63" s="84"/>
      <c r="O63" s="84"/>
      <c r="P63" s="84"/>
      <c r="Q63" s="84"/>
      <c r="R63" s="84"/>
      <c r="S63" s="65"/>
      <c r="T63" s="65"/>
      <c r="U63" s="65"/>
      <c r="V63" s="65"/>
      <c r="W63" s="65"/>
      <c r="X63" s="65"/>
      <c r="Y63" s="65"/>
      <c r="Z63" s="65"/>
      <c r="AA63" s="65"/>
      <c r="AB63" s="65"/>
      <c r="AC63" s="65"/>
      <c r="AD63" s="65"/>
      <c r="AE63" s="65"/>
      <c r="AF63" s="65"/>
      <c r="AG63" s="65"/>
      <c r="AH63" s="65"/>
      <c r="AI63" s="65"/>
      <c r="AJ63" s="65"/>
      <c r="AK63" s="65"/>
      <c r="AL63" s="65"/>
      <c r="AM63" s="65"/>
      <c r="AN63" s="65"/>
      <c r="AO63" s="84"/>
      <c r="AP63" s="84"/>
      <c r="AQ63" s="84"/>
      <c r="AR63" s="84"/>
      <c r="AS63" s="84"/>
      <c r="AT63" s="84"/>
      <c r="AU63" s="84"/>
      <c r="AV63" s="84"/>
      <c r="AW63" s="84"/>
      <c r="AX63" s="84"/>
      <c r="AY63" s="84"/>
      <c r="AZ63" s="84"/>
      <c r="BA63" s="84"/>
      <c r="BB63" s="84"/>
      <c r="BC63" s="84"/>
      <c r="BD63" s="84"/>
      <c r="BE63" s="84"/>
      <c r="BF63" s="84"/>
      <c r="BG63" s="84"/>
      <c r="BH63" s="84"/>
      <c r="BI63" s="84"/>
      <c r="BJ63" s="84"/>
      <c r="BK63" s="84"/>
      <c r="BL63" s="84"/>
      <c r="BM63" s="84"/>
      <c r="BN63" s="84"/>
      <c r="BO63" s="84"/>
      <c r="BP63" s="84"/>
      <c r="BQ63" s="84"/>
      <c r="BR63" s="84"/>
      <c r="BS63" s="84"/>
      <c r="BT63" s="84"/>
      <c r="BU63" s="84"/>
      <c r="BV63" s="84"/>
      <c r="BW63" s="84"/>
      <c r="BX63" s="84"/>
      <c r="BY63" s="84"/>
      <c r="BZ63" s="84"/>
      <c r="CA63" s="84"/>
      <c r="CB63" s="84"/>
      <c r="CC63" s="84"/>
      <c r="CD63" s="84"/>
      <c r="CE63" s="84"/>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row>
    <row r="64" spans="1:171" x14ac:dyDescent="0.25">
      <c r="A64" s="3"/>
      <c r="B64" s="3"/>
      <c r="C64" s="3"/>
      <c r="D64" s="3"/>
      <c r="E64" s="3"/>
      <c r="F64" s="3"/>
      <c r="G64" s="3"/>
      <c r="H64" s="3"/>
      <c r="I64" s="3"/>
      <c r="J64" s="3"/>
      <c r="K64" s="84"/>
      <c r="L64" s="84"/>
      <c r="M64" s="84"/>
      <c r="N64" s="84"/>
      <c r="O64" s="84"/>
      <c r="P64" s="84"/>
      <c r="Q64" s="84"/>
      <c r="R64" s="84"/>
      <c r="S64" s="65"/>
      <c r="T64" s="65"/>
      <c r="U64" s="65"/>
      <c r="V64" s="65"/>
      <c r="W64" s="65"/>
      <c r="X64" s="65"/>
      <c r="Y64" s="65"/>
      <c r="Z64" s="65"/>
      <c r="AA64" s="65"/>
      <c r="AB64" s="65"/>
      <c r="AC64" s="65"/>
      <c r="AD64" s="65"/>
      <c r="AE64" s="65"/>
      <c r="AF64" s="65"/>
      <c r="AG64" s="65"/>
      <c r="AH64" s="65"/>
      <c r="AI64" s="65"/>
      <c r="AJ64" s="65"/>
      <c r="AK64" s="65"/>
      <c r="AL64" s="65"/>
      <c r="AM64" s="65"/>
      <c r="AN64" s="65"/>
      <c r="AO64" s="84"/>
      <c r="AP64" s="84"/>
      <c r="AQ64" s="84"/>
      <c r="AR64" s="84"/>
      <c r="AS64" s="84"/>
      <c r="AT64" s="84"/>
      <c r="AU64" s="84"/>
      <c r="AV64" s="84"/>
      <c r="AW64" s="84"/>
      <c r="AX64" s="84"/>
      <c r="AY64" s="84"/>
      <c r="AZ64" s="84"/>
      <c r="BA64" s="84"/>
      <c r="BB64" s="84"/>
      <c r="BC64" s="84"/>
      <c r="BD64" s="84"/>
      <c r="BE64" s="84"/>
      <c r="BF64" s="84"/>
      <c r="BG64" s="84"/>
      <c r="BH64" s="84"/>
      <c r="BI64" s="84"/>
      <c r="BJ64" s="84"/>
      <c r="BK64" s="84"/>
      <c r="BL64" s="84"/>
      <c r="BM64" s="84"/>
      <c r="BN64" s="84"/>
      <c r="BO64" s="84"/>
      <c r="BP64" s="84"/>
      <c r="BQ64" s="84"/>
      <c r="BR64" s="84"/>
      <c r="BS64" s="84"/>
      <c r="BT64" s="84"/>
      <c r="BU64" s="84"/>
      <c r="BV64" s="84"/>
      <c r="BW64" s="84"/>
      <c r="BX64" s="84"/>
      <c r="BY64" s="84"/>
      <c r="BZ64" s="84"/>
      <c r="CA64" s="84"/>
      <c r="CB64" s="84"/>
      <c r="CC64" s="84"/>
      <c r="CD64" s="84"/>
      <c r="CE64" s="84"/>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row>
    <row r="65" spans="1:171" x14ac:dyDescent="0.25">
      <c r="A65" s="3"/>
      <c r="B65" s="3"/>
      <c r="C65" s="3"/>
      <c r="D65" s="3"/>
      <c r="E65" s="3"/>
      <c r="F65" s="3"/>
      <c r="G65" s="3"/>
      <c r="H65" s="3"/>
      <c r="I65" s="3"/>
      <c r="J65" s="3"/>
      <c r="K65" s="84"/>
      <c r="L65" s="84"/>
      <c r="M65" s="84"/>
      <c r="N65" s="84"/>
      <c r="O65" s="84"/>
      <c r="P65" s="84"/>
      <c r="Q65" s="84"/>
      <c r="R65" s="84"/>
      <c r="S65" s="65"/>
      <c r="T65" s="65"/>
      <c r="U65" s="65"/>
      <c r="V65" s="65"/>
      <c r="W65" s="65"/>
      <c r="X65" s="65"/>
      <c r="Y65" s="65"/>
      <c r="Z65" s="65"/>
      <c r="AA65" s="65"/>
      <c r="AB65" s="65"/>
      <c r="AC65" s="65"/>
      <c r="AD65" s="65"/>
      <c r="AE65" s="65"/>
      <c r="AF65" s="65"/>
      <c r="AG65" s="65"/>
      <c r="AH65" s="65"/>
      <c r="AI65" s="65"/>
      <c r="AJ65" s="65"/>
      <c r="AK65" s="65"/>
      <c r="AL65" s="65"/>
      <c r="AM65" s="65"/>
      <c r="AN65" s="65"/>
      <c r="AO65" s="84"/>
      <c r="AP65" s="84"/>
      <c r="AQ65" s="84"/>
      <c r="AR65" s="84"/>
      <c r="AS65" s="84"/>
      <c r="AT65" s="84"/>
      <c r="AU65" s="84"/>
      <c r="AV65" s="84"/>
      <c r="AW65" s="84"/>
      <c r="AX65" s="84"/>
      <c r="AY65" s="84"/>
      <c r="AZ65" s="84"/>
      <c r="BA65" s="84"/>
      <c r="BB65" s="84"/>
      <c r="BC65" s="84"/>
      <c r="BD65" s="84"/>
      <c r="BE65" s="84"/>
      <c r="BF65" s="84"/>
      <c r="BG65" s="84"/>
      <c r="BH65" s="84"/>
      <c r="BI65" s="84"/>
      <c r="BJ65" s="84"/>
      <c r="BK65" s="84"/>
      <c r="BL65" s="84"/>
      <c r="BM65" s="84"/>
      <c r="BN65" s="84"/>
      <c r="BO65" s="84"/>
      <c r="BP65" s="84"/>
      <c r="BQ65" s="84"/>
      <c r="BR65" s="84"/>
      <c r="BS65" s="84"/>
      <c r="BT65" s="84"/>
      <c r="BU65" s="84"/>
      <c r="BV65" s="84"/>
      <c r="BW65" s="84"/>
      <c r="BX65" s="84"/>
      <c r="BY65" s="84"/>
      <c r="BZ65" s="84"/>
      <c r="CA65" s="84"/>
      <c r="CB65" s="84"/>
      <c r="CC65" s="84"/>
      <c r="CD65" s="84"/>
      <c r="CE65" s="84"/>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row>
    <row r="66" spans="1:171" x14ac:dyDescent="0.25">
      <c r="A66" s="3"/>
      <c r="B66" s="3"/>
      <c r="C66" s="3"/>
      <c r="D66" s="3"/>
      <c r="E66" s="3"/>
      <c r="F66" s="3"/>
      <c r="G66" s="3"/>
      <c r="H66" s="3"/>
      <c r="I66" s="3"/>
      <c r="J66" s="3"/>
      <c r="K66" s="84"/>
      <c r="L66" s="84"/>
      <c r="M66" s="84"/>
      <c r="N66" s="84"/>
      <c r="O66" s="84"/>
      <c r="P66" s="84"/>
      <c r="Q66" s="84"/>
      <c r="R66" s="84"/>
      <c r="S66" s="65"/>
      <c r="T66" s="65"/>
      <c r="U66" s="65"/>
      <c r="V66" s="65"/>
      <c r="W66" s="65"/>
      <c r="X66" s="65"/>
      <c r="Y66" s="65"/>
      <c r="Z66" s="65"/>
      <c r="AA66" s="65"/>
      <c r="AB66" s="65"/>
      <c r="AC66" s="65"/>
      <c r="AD66" s="65"/>
      <c r="AE66" s="65"/>
      <c r="AF66" s="65"/>
      <c r="AG66" s="65"/>
      <c r="AH66" s="65"/>
      <c r="AI66" s="65"/>
      <c r="AJ66" s="65"/>
      <c r="AK66" s="65"/>
      <c r="AL66" s="65"/>
      <c r="AM66" s="65"/>
      <c r="AN66" s="65"/>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c r="CC66" s="84"/>
      <c r="CD66" s="84"/>
      <c r="CE66" s="84"/>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row>
    <row r="67" spans="1:171" x14ac:dyDescent="0.25">
      <c r="A67" s="3"/>
      <c r="B67" s="3"/>
      <c r="C67" s="3"/>
      <c r="D67" s="3"/>
      <c r="E67" s="3"/>
      <c r="F67" s="3"/>
      <c r="G67" s="3"/>
      <c r="H67" s="3"/>
      <c r="I67" s="3"/>
      <c r="J67" s="3"/>
      <c r="K67" s="84"/>
      <c r="L67" s="84"/>
      <c r="M67" s="84"/>
      <c r="N67" s="84"/>
      <c r="O67" s="84"/>
      <c r="P67" s="84"/>
      <c r="Q67" s="84"/>
      <c r="R67" s="84"/>
      <c r="S67" s="65"/>
      <c r="T67" s="65"/>
      <c r="U67" s="65"/>
      <c r="V67" s="65"/>
      <c r="W67" s="65"/>
      <c r="X67" s="65"/>
      <c r="Y67" s="65"/>
      <c r="Z67" s="65"/>
      <c r="AA67" s="65"/>
      <c r="AB67" s="65"/>
      <c r="AC67" s="65"/>
      <c r="AD67" s="65"/>
      <c r="AE67" s="65"/>
      <c r="AF67" s="65"/>
      <c r="AG67" s="65"/>
      <c r="AH67" s="65"/>
      <c r="AI67" s="65"/>
      <c r="AJ67" s="65"/>
      <c r="AK67" s="65"/>
      <c r="AL67" s="65"/>
      <c r="AM67" s="65"/>
      <c r="AN67" s="65"/>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c r="CB67" s="84"/>
      <c r="CC67" s="84"/>
      <c r="CD67" s="84"/>
      <c r="CE67" s="84"/>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row>
    <row r="68" spans="1:171" x14ac:dyDescent="0.25">
      <c r="A68" s="3"/>
      <c r="B68" s="3"/>
      <c r="C68" s="3"/>
      <c r="D68" s="3"/>
      <c r="E68" s="3"/>
      <c r="F68" s="3"/>
      <c r="G68" s="3"/>
      <c r="H68" s="3"/>
      <c r="I68" s="3"/>
      <c r="J68" s="3"/>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c r="CB68" s="84"/>
      <c r="CC68" s="84"/>
      <c r="CD68" s="84"/>
      <c r="CE68" s="84"/>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row>
    <row r="69" spans="1:171" x14ac:dyDescent="0.25">
      <c r="A69" s="3"/>
      <c r="B69" s="3"/>
      <c r="C69" s="3"/>
      <c r="D69" s="3"/>
      <c r="E69" s="3"/>
      <c r="F69" s="3"/>
      <c r="G69" s="3"/>
      <c r="H69" s="3"/>
      <c r="I69" s="3"/>
      <c r="J69" s="3"/>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c r="CC69" s="84"/>
      <c r="CD69" s="84"/>
      <c r="CE69" s="84"/>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row>
    <row r="70" spans="1:171" x14ac:dyDescent="0.25">
      <c r="A70" s="3"/>
      <c r="B70" s="3"/>
      <c r="C70" s="3"/>
      <c r="D70" s="3"/>
      <c r="E70" s="3"/>
      <c r="F70" s="3"/>
      <c r="G70" s="3"/>
      <c r="H70" s="3"/>
      <c r="I70" s="3"/>
      <c r="J70" s="3"/>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c r="CC70" s="84"/>
      <c r="CD70" s="84"/>
      <c r="CE70" s="84"/>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row>
    <row r="71" spans="1:171" x14ac:dyDescent="0.25">
      <c r="A71" s="3"/>
      <c r="B71" s="3"/>
      <c r="C71" s="3"/>
      <c r="D71" s="3"/>
      <c r="E71" s="3"/>
      <c r="F71" s="3"/>
      <c r="G71" s="3"/>
      <c r="H71" s="3"/>
      <c r="I71" s="3"/>
      <c r="J71" s="3"/>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84"/>
      <c r="BZ71" s="84"/>
      <c r="CA71" s="84"/>
      <c r="CB71" s="84"/>
      <c r="CC71" s="84"/>
      <c r="CD71" s="84"/>
      <c r="CE71" s="84"/>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row>
    <row r="72" spans="1:171" x14ac:dyDescent="0.25">
      <c r="A72" s="3"/>
      <c r="B72" s="3"/>
      <c r="C72" s="3"/>
      <c r="D72" s="3"/>
      <c r="E72" s="3"/>
      <c r="F72" s="3"/>
      <c r="G72" s="3"/>
      <c r="H72" s="3"/>
      <c r="I72" s="3"/>
      <c r="J72" s="3"/>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84"/>
      <c r="BW72" s="84"/>
      <c r="BX72" s="84"/>
      <c r="BY72" s="84"/>
      <c r="BZ72" s="84"/>
      <c r="CA72" s="84"/>
      <c r="CB72" s="84"/>
      <c r="CC72" s="84"/>
      <c r="CD72" s="84"/>
      <c r="CE72" s="84"/>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row>
    <row r="73" spans="1:171" x14ac:dyDescent="0.25">
      <c r="A73" s="3"/>
      <c r="B73" s="3"/>
      <c r="C73" s="3"/>
      <c r="D73" s="3"/>
      <c r="E73" s="3"/>
      <c r="F73" s="3"/>
      <c r="G73" s="3"/>
      <c r="H73" s="3"/>
      <c r="I73" s="3"/>
      <c r="J73" s="3"/>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c r="CA73" s="84"/>
      <c r="CB73" s="84"/>
      <c r="CC73" s="84"/>
      <c r="CD73" s="84"/>
      <c r="CE73" s="84"/>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row>
    <row r="74" spans="1:171" x14ac:dyDescent="0.25">
      <c r="A74" s="3"/>
      <c r="B74" s="3"/>
      <c r="C74" s="3"/>
      <c r="D74" s="3"/>
      <c r="E74" s="3"/>
      <c r="F74" s="3"/>
      <c r="G74" s="3"/>
      <c r="H74" s="3"/>
      <c r="I74" s="3"/>
      <c r="J74" s="3"/>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c r="CC74" s="84"/>
      <c r="CD74" s="84"/>
      <c r="CE74" s="84"/>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row>
    <row r="75" spans="1:171" x14ac:dyDescent="0.25">
      <c r="A75" s="3"/>
      <c r="B75" s="3"/>
      <c r="C75" s="3"/>
      <c r="D75" s="3"/>
      <c r="E75" s="3"/>
      <c r="F75" s="3"/>
      <c r="G75" s="3"/>
      <c r="H75" s="3"/>
      <c r="I75" s="3"/>
      <c r="J75" s="3"/>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c r="CC75" s="84"/>
      <c r="CD75" s="84"/>
      <c r="CE75" s="84"/>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row>
    <row r="76" spans="1:171" x14ac:dyDescent="0.25">
      <c r="A76" s="3"/>
      <c r="B76" s="3"/>
      <c r="C76" s="3"/>
      <c r="D76" s="3"/>
      <c r="E76" s="3"/>
      <c r="F76" s="3"/>
      <c r="G76" s="3"/>
      <c r="H76" s="3"/>
      <c r="I76" s="3"/>
      <c r="J76" s="3"/>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4"/>
      <c r="BU76" s="84"/>
      <c r="BV76" s="84"/>
      <c r="BW76" s="84"/>
      <c r="BX76" s="84"/>
      <c r="BY76" s="84"/>
      <c r="BZ76" s="84"/>
      <c r="CA76" s="84"/>
      <c r="CB76" s="84"/>
      <c r="CC76" s="84"/>
      <c r="CD76" s="84"/>
      <c r="CE76" s="84"/>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row>
    <row r="77" spans="1:171" x14ac:dyDescent="0.25">
      <c r="A77" s="3"/>
      <c r="B77" s="3"/>
      <c r="C77" s="3"/>
      <c r="D77" s="3"/>
      <c r="E77" s="3"/>
      <c r="F77" s="3"/>
      <c r="G77" s="3"/>
      <c r="H77" s="3"/>
      <c r="I77" s="3"/>
      <c r="J77" s="3"/>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84"/>
      <c r="BU77" s="84"/>
      <c r="BV77" s="84"/>
      <c r="BW77" s="84"/>
      <c r="BX77" s="84"/>
      <c r="BY77" s="84"/>
      <c r="BZ77" s="84"/>
      <c r="CA77" s="84"/>
      <c r="CB77" s="84"/>
      <c r="CC77" s="84"/>
      <c r="CD77" s="84"/>
      <c r="CE77" s="84"/>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row>
    <row r="78" spans="1:171" x14ac:dyDescent="0.25">
      <c r="A78" s="3"/>
      <c r="B78" s="3"/>
      <c r="C78" s="3"/>
      <c r="D78" s="3"/>
      <c r="E78" s="3"/>
      <c r="F78" s="3"/>
      <c r="G78" s="3"/>
      <c r="H78" s="3"/>
      <c r="I78" s="3"/>
      <c r="J78" s="3"/>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4"/>
      <c r="BU78" s="84"/>
      <c r="BV78" s="84"/>
      <c r="BW78" s="84"/>
      <c r="BX78" s="84"/>
      <c r="BY78" s="84"/>
      <c r="BZ78" s="84"/>
      <c r="CA78" s="84"/>
      <c r="CB78" s="84"/>
      <c r="CC78" s="84"/>
      <c r="CD78" s="84"/>
      <c r="CE78" s="84"/>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row>
    <row r="79" spans="1:171" x14ac:dyDescent="0.25">
      <c r="A79" s="3"/>
      <c r="B79" s="3"/>
      <c r="C79" s="3"/>
      <c r="D79" s="3"/>
      <c r="E79" s="3"/>
      <c r="F79" s="3"/>
      <c r="G79" s="3"/>
      <c r="H79" s="3"/>
      <c r="I79" s="3"/>
      <c r="J79" s="3"/>
      <c r="K79" s="84"/>
      <c r="L79" s="84"/>
      <c r="M79" s="84"/>
      <c r="N79" s="84"/>
      <c r="O79" s="84"/>
      <c r="P79" s="84"/>
      <c r="Q79" s="84"/>
      <c r="R79" s="84"/>
      <c r="S79" s="84"/>
      <c r="T79" s="84"/>
      <c r="U79" s="84"/>
      <c r="V79" s="84"/>
      <c r="W79" s="84"/>
      <c r="X79" s="84"/>
      <c r="Y79" s="84"/>
      <c r="Z79" s="84"/>
      <c r="AA79" s="84"/>
      <c r="AB79" s="84"/>
      <c r="AC79" s="84"/>
      <c r="AD79" s="84"/>
      <c r="AE79" s="84"/>
      <c r="AF79" s="84"/>
      <c r="AG79" s="84"/>
      <c r="AH79" s="84"/>
      <c r="AI79" s="84"/>
      <c r="AJ79" s="84"/>
      <c r="AK79" s="84"/>
      <c r="AL79" s="84"/>
      <c r="AM79" s="84"/>
      <c r="AN79" s="84"/>
      <c r="AO79" s="84"/>
      <c r="AP79" s="84"/>
      <c r="AQ79" s="84"/>
      <c r="AR79" s="84"/>
      <c r="AS79" s="84"/>
      <c r="AT79" s="84"/>
      <c r="AU79" s="84"/>
      <c r="AV79" s="84"/>
      <c r="AW79" s="84"/>
      <c r="AX79" s="84"/>
      <c r="AY79" s="84"/>
      <c r="AZ79" s="84"/>
      <c r="BA79" s="84"/>
      <c r="BB79" s="84"/>
      <c r="BC79" s="84"/>
      <c r="BD79" s="84"/>
      <c r="BE79" s="84"/>
      <c r="BF79" s="84"/>
      <c r="BG79" s="84"/>
      <c r="BH79" s="84"/>
      <c r="BI79" s="84"/>
      <c r="BJ79" s="84"/>
      <c r="BK79" s="84"/>
      <c r="BL79" s="84"/>
      <c r="BM79" s="84"/>
      <c r="BN79" s="84"/>
      <c r="BO79" s="84"/>
      <c r="BP79" s="84"/>
      <c r="BQ79" s="84"/>
      <c r="BR79" s="84"/>
      <c r="BS79" s="84"/>
      <c r="BT79" s="84"/>
      <c r="BU79" s="84"/>
      <c r="BV79" s="84"/>
      <c r="BW79" s="84"/>
      <c r="BX79" s="84"/>
      <c r="BY79" s="84"/>
      <c r="BZ79" s="84"/>
      <c r="CA79" s="84"/>
      <c r="CB79" s="84"/>
      <c r="CC79" s="84"/>
      <c r="CD79" s="84"/>
      <c r="CE79" s="84"/>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3"/>
      <c r="ES79" s="3"/>
      <c r="ET79" s="3"/>
      <c r="EU79" s="3"/>
      <c r="EV79" s="3"/>
      <c r="EW79" s="3"/>
      <c r="EX79" s="3"/>
      <c r="EY79" s="3"/>
      <c r="EZ79" s="3"/>
      <c r="FA79" s="3"/>
      <c r="FB79" s="3"/>
      <c r="FC79" s="3"/>
      <c r="FD79" s="3"/>
      <c r="FE79" s="3"/>
      <c r="FF79" s="3"/>
      <c r="FG79" s="3"/>
      <c r="FH79" s="3"/>
      <c r="FI79" s="3"/>
      <c r="FJ79" s="3"/>
      <c r="FK79" s="3"/>
      <c r="FL79" s="3"/>
      <c r="FM79" s="3"/>
      <c r="FN79" s="3"/>
      <c r="FO79" s="3"/>
    </row>
    <row r="80" spans="1:171" x14ac:dyDescent="0.25">
      <c r="A80" s="3"/>
      <c r="B80" s="3"/>
      <c r="C80" s="3"/>
      <c r="D80" s="3"/>
      <c r="E80" s="3"/>
      <c r="F80" s="3"/>
      <c r="G80" s="3"/>
      <c r="H80" s="3"/>
      <c r="I80" s="3"/>
      <c r="J80" s="3"/>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c r="BL80" s="84"/>
      <c r="BM80" s="84"/>
      <c r="BN80" s="84"/>
      <c r="BO80" s="84"/>
      <c r="BP80" s="84"/>
      <c r="BQ80" s="84"/>
      <c r="BR80" s="84"/>
      <c r="BS80" s="84"/>
      <c r="BT80" s="84"/>
      <c r="BU80" s="84"/>
      <c r="BV80" s="84"/>
      <c r="BW80" s="84"/>
      <c r="BX80" s="84"/>
      <c r="BY80" s="84"/>
      <c r="BZ80" s="84"/>
      <c r="CA80" s="84"/>
      <c r="CB80" s="84"/>
      <c r="CC80" s="84"/>
      <c r="CD80" s="84"/>
      <c r="CE80" s="84"/>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c r="EV80" s="3"/>
      <c r="EW80" s="3"/>
      <c r="EX80" s="3"/>
      <c r="EY80" s="3"/>
      <c r="EZ80" s="3"/>
      <c r="FA80" s="3"/>
      <c r="FB80" s="3"/>
      <c r="FC80" s="3"/>
      <c r="FD80" s="3"/>
      <c r="FE80" s="3"/>
      <c r="FF80" s="3"/>
      <c r="FG80" s="3"/>
      <c r="FH80" s="3"/>
      <c r="FI80" s="3"/>
      <c r="FJ80" s="3"/>
      <c r="FK80" s="3"/>
      <c r="FL80" s="3"/>
      <c r="FM80" s="3"/>
      <c r="FN80" s="3"/>
      <c r="FO80" s="3"/>
    </row>
    <row r="81" spans="1:171" x14ac:dyDescent="0.25">
      <c r="A81" s="3"/>
      <c r="B81" s="3"/>
      <c r="C81" s="3"/>
      <c r="D81" s="3"/>
      <c r="E81" s="3"/>
      <c r="F81" s="3"/>
      <c r="G81" s="3"/>
      <c r="H81" s="3"/>
      <c r="I81" s="3"/>
      <c r="J81" s="3"/>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c r="BL81" s="84"/>
      <c r="BM81" s="84"/>
      <c r="BN81" s="84"/>
      <c r="BO81" s="84"/>
      <c r="BP81" s="84"/>
      <c r="BQ81" s="84"/>
      <c r="BR81" s="84"/>
      <c r="BS81" s="84"/>
      <c r="BT81" s="84"/>
      <c r="BU81" s="84"/>
      <c r="BV81" s="84"/>
      <c r="BW81" s="84"/>
      <c r="BX81" s="84"/>
      <c r="BY81" s="84"/>
      <c r="BZ81" s="84"/>
      <c r="CA81" s="84"/>
      <c r="CB81" s="84"/>
      <c r="CC81" s="84"/>
      <c r="CD81" s="84"/>
      <c r="CE81" s="84"/>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T81" s="3"/>
      <c r="EU81" s="3"/>
      <c r="EV81" s="3"/>
      <c r="EW81" s="3"/>
      <c r="EX81" s="3"/>
      <c r="EY81" s="3"/>
      <c r="EZ81" s="3"/>
      <c r="FA81" s="3"/>
      <c r="FB81" s="3"/>
      <c r="FC81" s="3"/>
      <c r="FD81" s="3"/>
      <c r="FE81" s="3"/>
      <c r="FF81" s="3"/>
      <c r="FG81" s="3"/>
      <c r="FH81" s="3"/>
      <c r="FI81" s="3"/>
      <c r="FJ81" s="3"/>
      <c r="FK81" s="3"/>
      <c r="FL81" s="3"/>
      <c r="FM81" s="3"/>
      <c r="FN81" s="3"/>
      <c r="FO81" s="3"/>
    </row>
    <row r="82" spans="1:171" x14ac:dyDescent="0.25">
      <c r="A82" s="3"/>
      <c r="B82" s="3"/>
      <c r="C82" s="3"/>
      <c r="D82" s="3"/>
      <c r="E82" s="3"/>
      <c r="F82" s="3"/>
      <c r="G82" s="3"/>
      <c r="H82" s="3"/>
      <c r="I82" s="3"/>
      <c r="J82" s="3"/>
      <c r="K82" s="84"/>
      <c r="L82" s="84"/>
      <c r="M82" s="84"/>
      <c r="N82" s="84"/>
      <c r="O82" s="84"/>
      <c r="P82" s="84"/>
      <c r="Q82" s="84"/>
      <c r="R82" s="84"/>
      <c r="S82" s="84"/>
      <c r="T82" s="84"/>
      <c r="U82" s="84"/>
      <c r="V82" s="84"/>
      <c r="W82" s="84"/>
      <c r="X82" s="84"/>
      <c r="Y82" s="84"/>
      <c r="Z82" s="84"/>
      <c r="AA82" s="84"/>
      <c r="AB82" s="84"/>
      <c r="AC82" s="84"/>
      <c r="AD82" s="84"/>
      <c r="AE82" s="84"/>
      <c r="AF82" s="84"/>
      <c r="AG82" s="84"/>
      <c r="AH82" s="84"/>
      <c r="AI82" s="84"/>
      <c r="AJ82" s="84"/>
      <c r="AK82" s="84"/>
      <c r="AL82" s="84"/>
      <c r="AM82" s="84"/>
      <c r="AN82" s="84"/>
      <c r="AO82" s="84"/>
      <c r="AP82" s="84"/>
      <c r="AQ82" s="84"/>
      <c r="AR82" s="84"/>
      <c r="AS82" s="84"/>
      <c r="AT82" s="84"/>
      <c r="AU82" s="84"/>
      <c r="AV82" s="84"/>
      <c r="AW82" s="84"/>
      <c r="AX82" s="84"/>
      <c r="AY82" s="84"/>
      <c r="AZ82" s="84"/>
      <c r="BA82" s="84"/>
      <c r="BB82" s="84"/>
      <c r="BC82" s="84"/>
      <c r="BD82" s="84"/>
      <c r="BE82" s="84"/>
      <c r="BF82" s="84"/>
      <c r="BG82" s="84"/>
      <c r="BH82" s="84"/>
      <c r="BI82" s="84"/>
      <c r="BJ82" s="84"/>
      <c r="BK82" s="84"/>
      <c r="BL82" s="84"/>
      <c r="BM82" s="84"/>
      <c r="BN82" s="84"/>
      <c r="BO82" s="84"/>
      <c r="BP82" s="84"/>
      <c r="BQ82" s="84"/>
      <c r="BR82" s="84"/>
      <c r="BS82" s="84"/>
      <c r="BT82" s="84"/>
      <c r="BU82" s="84"/>
      <c r="BV82" s="84"/>
      <c r="BW82" s="84"/>
      <c r="BX82" s="84"/>
      <c r="BY82" s="84"/>
      <c r="BZ82" s="84"/>
      <c r="CA82" s="84"/>
      <c r="CB82" s="84"/>
      <c r="CC82" s="84"/>
      <c r="CD82" s="84"/>
      <c r="CE82" s="84"/>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row>
    <row r="83" spans="1:171" x14ac:dyDescent="0.25">
      <c r="A83" s="3"/>
      <c r="B83" s="3"/>
      <c r="C83" s="3"/>
      <c r="D83" s="3"/>
      <c r="E83" s="3"/>
      <c r="F83" s="3"/>
      <c r="G83" s="3"/>
      <c r="H83" s="3"/>
      <c r="I83" s="3"/>
      <c r="J83" s="3"/>
      <c r="K83" s="84"/>
      <c r="L83" s="84"/>
      <c r="M83" s="84"/>
      <c r="N83" s="84"/>
      <c r="O83" s="84"/>
      <c r="P83" s="84"/>
      <c r="Q83" s="84"/>
      <c r="R83" s="84"/>
      <c r="S83" s="84"/>
      <c r="T83" s="84"/>
      <c r="U83" s="84"/>
      <c r="V83" s="84"/>
      <c r="W83" s="84"/>
      <c r="X83" s="84"/>
      <c r="Y83" s="84"/>
      <c r="Z83" s="84"/>
      <c r="AA83" s="84"/>
      <c r="AB83" s="84"/>
      <c r="AC83" s="84"/>
      <c r="AD83" s="84"/>
      <c r="AE83" s="84"/>
      <c r="AF83" s="84"/>
      <c r="AG83" s="84"/>
      <c r="AH83" s="84"/>
      <c r="AI83" s="84"/>
      <c r="AJ83" s="84"/>
      <c r="AK83" s="84"/>
      <c r="AL83" s="84"/>
      <c r="AM83" s="84"/>
      <c r="AN83" s="84"/>
      <c r="AO83" s="84"/>
      <c r="AP83" s="84"/>
      <c r="AQ83" s="84"/>
      <c r="AR83" s="84"/>
      <c r="AS83" s="84"/>
      <c r="AT83" s="84"/>
      <c r="AU83" s="84"/>
      <c r="AV83" s="84"/>
      <c r="AW83" s="84"/>
      <c r="AX83" s="84"/>
      <c r="AY83" s="84"/>
      <c r="AZ83" s="84"/>
      <c r="BA83" s="84"/>
      <c r="BB83" s="84"/>
      <c r="BC83" s="84"/>
      <c r="BD83" s="84"/>
      <c r="BE83" s="84"/>
      <c r="BF83" s="84"/>
      <c r="BG83" s="84"/>
      <c r="BH83" s="84"/>
      <c r="BI83" s="84"/>
      <c r="BJ83" s="84"/>
      <c r="BK83" s="84"/>
      <c r="BL83" s="84"/>
      <c r="BM83" s="84"/>
      <c r="BN83" s="84"/>
      <c r="BO83" s="84"/>
      <c r="BP83" s="84"/>
      <c r="BQ83" s="84"/>
      <c r="BR83" s="84"/>
      <c r="BS83" s="84"/>
      <c r="BT83" s="84"/>
      <c r="BU83" s="84"/>
      <c r="BV83" s="84"/>
      <c r="BW83" s="84"/>
      <c r="BX83" s="84"/>
      <c r="BY83" s="84"/>
      <c r="BZ83" s="84"/>
      <c r="CA83" s="84"/>
      <c r="CB83" s="84"/>
      <c r="CC83" s="84"/>
      <c r="CD83" s="84"/>
      <c r="CE83" s="84"/>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T83" s="3"/>
      <c r="EU83" s="3"/>
      <c r="EV83" s="3"/>
      <c r="EW83" s="3"/>
      <c r="EX83" s="3"/>
      <c r="EY83" s="3"/>
      <c r="EZ83" s="3"/>
      <c r="FA83" s="3"/>
      <c r="FB83" s="3"/>
      <c r="FC83" s="3"/>
      <c r="FD83" s="3"/>
      <c r="FE83" s="3"/>
      <c r="FF83" s="3"/>
      <c r="FG83" s="3"/>
      <c r="FH83" s="3"/>
      <c r="FI83" s="3"/>
      <c r="FJ83" s="3"/>
      <c r="FK83" s="3"/>
      <c r="FL83" s="3"/>
      <c r="FM83" s="3"/>
      <c r="FN83" s="3"/>
      <c r="FO83" s="3"/>
    </row>
    <row r="84" spans="1:171" x14ac:dyDescent="0.25">
      <c r="A84" s="3"/>
      <c r="B84" s="3"/>
      <c r="C84" s="3"/>
      <c r="D84" s="3"/>
      <c r="E84" s="3"/>
      <c r="F84" s="3"/>
      <c r="G84" s="3"/>
      <c r="H84" s="3"/>
      <c r="I84" s="3"/>
      <c r="J84" s="3"/>
      <c r="K84" s="84"/>
      <c r="L84" s="84"/>
      <c r="M84" s="84"/>
      <c r="N84" s="84"/>
      <c r="O84" s="84"/>
      <c r="P84" s="84"/>
      <c r="Q84" s="84"/>
      <c r="R84" s="84"/>
      <c r="S84" s="84"/>
      <c r="T84" s="84"/>
      <c r="U84" s="84"/>
      <c r="V84" s="84"/>
      <c r="W84" s="84"/>
      <c r="X84" s="84"/>
      <c r="Y84" s="84"/>
      <c r="Z84" s="84"/>
      <c r="AA84" s="84"/>
      <c r="AB84" s="84"/>
      <c r="AC84" s="84"/>
      <c r="AD84" s="84"/>
      <c r="AE84" s="84"/>
      <c r="AF84" s="84"/>
      <c r="AG84" s="84"/>
      <c r="AH84" s="84"/>
      <c r="AI84" s="84"/>
      <c r="AJ84" s="84"/>
      <c r="AK84" s="84"/>
      <c r="AL84" s="84"/>
      <c r="AM84" s="84"/>
      <c r="AN84" s="84"/>
      <c r="AO84" s="84"/>
      <c r="AP84" s="84"/>
      <c r="AQ84" s="84"/>
      <c r="AR84" s="84"/>
      <c r="AS84" s="84"/>
      <c r="AT84" s="84"/>
      <c r="AU84" s="84"/>
      <c r="AV84" s="84"/>
      <c r="AW84" s="84"/>
      <c r="AX84" s="84"/>
      <c r="AY84" s="84"/>
      <c r="AZ84" s="84"/>
      <c r="BA84" s="84"/>
      <c r="BB84" s="84"/>
      <c r="BC84" s="84"/>
      <c r="BD84" s="84"/>
      <c r="BE84" s="84"/>
      <c r="BF84" s="84"/>
      <c r="BG84" s="84"/>
      <c r="BH84" s="84"/>
      <c r="BI84" s="84"/>
      <c r="BJ84" s="84"/>
      <c r="BK84" s="84"/>
      <c r="BL84" s="84"/>
      <c r="BM84" s="84"/>
      <c r="BN84" s="84"/>
      <c r="BO84" s="84"/>
      <c r="BP84" s="84"/>
      <c r="BQ84" s="84"/>
      <c r="BR84" s="84"/>
      <c r="BS84" s="84"/>
      <c r="BT84" s="84"/>
      <c r="BU84" s="84"/>
      <c r="BV84" s="84"/>
      <c r="BW84" s="84"/>
      <c r="BX84" s="84"/>
      <c r="BY84" s="84"/>
      <c r="BZ84" s="84"/>
      <c r="CA84" s="84"/>
      <c r="CB84" s="84"/>
      <c r="CC84" s="84"/>
      <c r="CD84" s="84"/>
      <c r="CE84" s="84"/>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row>
    <row r="85" spans="1:171" x14ac:dyDescent="0.25">
      <c r="A85" s="3"/>
      <c r="B85" s="3"/>
      <c r="C85" s="3"/>
      <c r="D85" s="3"/>
      <c r="E85" s="3"/>
      <c r="F85" s="3"/>
      <c r="G85" s="3"/>
      <c r="H85" s="3"/>
      <c r="I85" s="3"/>
      <c r="J85" s="3"/>
      <c r="K85" s="84"/>
      <c r="L85" s="84"/>
      <c r="M85" s="84"/>
      <c r="N85" s="84"/>
      <c r="O85" s="84"/>
      <c r="P85" s="84"/>
      <c r="Q85" s="84"/>
      <c r="R85" s="84"/>
      <c r="S85" s="84"/>
      <c r="T85" s="84"/>
      <c r="U85" s="84"/>
      <c r="V85" s="84"/>
      <c r="W85" s="84"/>
      <c r="X85" s="84"/>
      <c r="Y85" s="84"/>
      <c r="Z85" s="84"/>
      <c r="AA85" s="84"/>
      <c r="AB85" s="84"/>
      <c r="AC85" s="84"/>
      <c r="AD85" s="84"/>
      <c r="AE85" s="84"/>
      <c r="AF85" s="84"/>
      <c r="AG85" s="84"/>
      <c r="AH85" s="84"/>
      <c r="AI85" s="84"/>
      <c r="AJ85" s="84"/>
      <c r="AK85" s="84"/>
      <c r="AL85" s="84"/>
      <c r="AM85" s="84"/>
      <c r="AN85" s="84"/>
      <c r="AO85" s="84"/>
      <c r="AP85" s="84"/>
      <c r="AQ85" s="84"/>
      <c r="AR85" s="84"/>
      <c r="AS85" s="84"/>
      <c r="AT85" s="84"/>
      <c r="AU85" s="84"/>
      <c r="AV85" s="84"/>
      <c r="AW85" s="84"/>
      <c r="AX85" s="84"/>
      <c r="AY85" s="84"/>
      <c r="AZ85" s="84"/>
      <c r="BA85" s="84"/>
      <c r="BB85" s="84"/>
      <c r="BC85" s="84"/>
      <c r="BD85" s="84"/>
      <c r="BE85" s="84"/>
      <c r="BF85" s="84"/>
      <c r="BG85" s="84"/>
      <c r="BH85" s="84"/>
      <c r="BI85" s="84"/>
      <c r="BJ85" s="84"/>
      <c r="BK85" s="84"/>
      <c r="BL85" s="84"/>
      <c r="BM85" s="84"/>
      <c r="BN85" s="84"/>
      <c r="BO85" s="84"/>
      <c r="BP85" s="84"/>
      <c r="BQ85" s="84"/>
      <c r="BR85" s="84"/>
      <c r="BS85" s="84"/>
      <c r="BT85" s="84"/>
      <c r="BU85" s="84"/>
      <c r="BV85" s="84"/>
      <c r="BW85" s="84"/>
      <c r="BX85" s="84"/>
      <c r="BY85" s="84"/>
      <c r="BZ85" s="84"/>
      <c r="CA85" s="84"/>
      <c r="CB85" s="84"/>
      <c r="CC85" s="84"/>
      <c r="CD85" s="84"/>
      <c r="CE85" s="84"/>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c r="FA85" s="3"/>
      <c r="FB85" s="3"/>
      <c r="FC85" s="3"/>
      <c r="FD85" s="3"/>
      <c r="FE85" s="3"/>
      <c r="FF85" s="3"/>
      <c r="FG85" s="3"/>
      <c r="FH85" s="3"/>
      <c r="FI85" s="3"/>
      <c r="FJ85" s="3"/>
      <c r="FK85" s="3"/>
      <c r="FL85" s="3"/>
      <c r="FM85" s="3"/>
      <c r="FN85" s="3"/>
      <c r="FO85" s="3"/>
    </row>
    <row r="86" spans="1:171" x14ac:dyDescent="0.25">
      <c r="A86" s="3"/>
      <c r="B86" s="3"/>
      <c r="C86" s="3"/>
      <c r="D86" s="3"/>
      <c r="E86" s="3"/>
      <c r="F86" s="3"/>
      <c r="G86" s="3"/>
      <c r="H86" s="3"/>
      <c r="I86" s="3"/>
      <c r="J86" s="3"/>
      <c r="K86" s="84"/>
      <c r="L86" s="84"/>
      <c r="M86" s="84"/>
      <c r="N86" s="84"/>
      <c r="O86" s="84"/>
      <c r="P86" s="84"/>
      <c r="Q86" s="84"/>
      <c r="R86" s="84"/>
      <c r="S86" s="84"/>
      <c r="T86" s="84"/>
      <c r="U86" s="84"/>
      <c r="V86" s="84"/>
      <c r="W86" s="84"/>
      <c r="X86" s="84"/>
      <c r="Y86" s="84"/>
      <c r="Z86" s="84"/>
      <c r="AA86" s="84"/>
      <c r="AB86" s="84"/>
      <c r="AC86" s="84"/>
      <c r="AD86" s="84"/>
      <c r="AE86" s="84"/>
      <c r="AF86" s="84"/>
      <c r="AG86" s="84"/>
      <c r="AH86" s="84"/>
      <c r="AI86" s="84"/>
      <c r="AJ86" s="84"/>
      <c r="AK86" s="84"/>
      <c r="AL86" s="84"/>
      <c r="AM86" s="84"/>
      <c r="AN86" s="84"/>
      <c r="AO86" s="84"/>
      <c r="AP86" s="84"/>
      <c r="AQ86" s="84"/>
      <c r="AR86" s="84"/>
      <c r="AS86" s="84"/>
      <c r="AT86" s="84"/>
      <c r="AU86" s="84"/>
      <c r="AV86" s="84"/>
      <c r="AW86" s="84"/>
      <c r="AX86" s="84"/>
      <c r="AY86" s="84"/>
      <c r="AZ86" s="84"/>
      <c r="BA86" s="84"/>
      <c r="BB86" s="84"/>
      <c r="BC86" s="84"/>
      <c r="BD86" s="84"/>
      <c r="BE86" s="84"/>
      <c r="BF86" s="84"/>
      <c r="BG86" s="84"/>
      <c r="BH86" s="84"/>
      <c r="BI86" s="84"/>
      <c r="BJ86" s="84"/>
      <c r="BK86" s="84"/>
      <c r="BL86" s="84"/>
      <c r="BM86" s="84"/>
      <c r="BN86" s="84"/>
      <c r="BO86" s="84"/>
      <c r="BP86" s="84"/>
      <c r="BQ86" s="84"/>
      <c r="BR86" s="84"/>
      <c r="BS86" s="84"/>
      <c r="BT86" s="84"/>
      <c r="BU86" s="84"/>
      <c r="BV86" s="84"/>
      <c r="BW86" s="84"/>
      <c r="BX86" s="84"/>
      <c r="BY86" s="84"/>
      <c r="BZ86" s="84"/>
      <c r="CA86" s="84"/>
      <c r="CB86" s="84"/>
      <c r="CC86" s="84"/>
      <c r="CD86" s="84"/>
      <c r="CE86" s="84"/>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c r="EO86" s="3"/>
      <c r="EP86" s="3"/>
      <c r="EQ86" s="3"/>
      <c r="ER86" s="3"/>
      <c r="ES86" s="3"/>
      <c r="ET86" s="3"/>
      <c r="EU86" s="3"/>
      <c r="EV86" s="3"/>
      <c r="EW86" s="3"/>
      <c r="EX86" s="3"/>
      <c r="EY86" s="3"/>
      <c r="EZ86" s="3"/>
      <c r="FA86" s="3"/>
      <c r="FB86" s="3"/>
      <c r="FC86" s="3"/>
      <c r="FD86" s="3"/>
      <c r="FE86" s="3"/>
      <c r="FF86" s="3"/>
      <c r="FG86" s="3"/>
      <c r="FH86" s="3"/>
      <c r="FI86" s="3"/>
      <c r="FJ86" s="3"/>
      <c r="FK86" s="3"/>
      <c r="FL86" s="3"/>
      <c r="FM86" s="3"/>
      <c r="FN86" s="3"/>
      <c r="FO86" s="3"/>
    </row>
    <row r="87" spans="1:171" x14ac:dyDescent="0.25">
      <c r="A87" s="3"/>
      <c r="B87" s="3"/>
      <c r="C87" s="3"/>
      <c r="D87" s="3"/>
      <c r="E87" s="3"/>
      <c r="F87" s="3"/>
      <c r="G87" s="3"/>
      <c r="H87" s="3"/>
      <c r="I87" s="3"/>
      <c r="J87" s="3"/>
      <c r="K87" s="84"/>
      <c r="L87" s="84"/>
      <c r="M87" s="84"/>
      <c r="N87" s="84"/>
      <c r="O87" s="84"/>
      <c r="P87" s="84"/>
      <c r="Q87" s="84"/>
      <c r="R87" s="84"/>
      <c r="S87" s="84"/>
      <c r="T87" s="84"/>
      <c r="U87" s="84"/>
      <c r="V87" s="84"/>
      <c r="W87" s="84"/>
      <c r="X87" s="84"/>
      <c r="Y87" s="84"/>
      <c r="Z87" s="84"/>
      <c r="AA87" s="84"/>
      <c r="AB87" s="84"/>
      <c r="AC87" s="84"/>
      <c r="AD87" s="84"/>
      <c r="AE87" s="84"/>
      <c r="AF87" s="84"/>
      <c r="AG87" s="84"/>
      <c r="AH87" s="84"/>
      <c r="AI87" s="84"/>
      <c r="AJ87" s="84"/>
      <c r="AK87" s="84"/>
      <c r="AL87" s="84"/>
      <c r="AM87" s="84"/>
      <c r="AN87" s="84"/>
      <c r="AO87" s="84"/>
      <c r="AP87" s="84"/>
      <c r="AQ87" s="84"/>
      <c r="AR87" s="84"/>
      <c r="AS87" s="84"/>
      <c r="AT87" s="84"/>
      <c r="AU87" s="84"/>
      <c r="AV87" s="84"/>
      <c r="AW87" s="84"/>
      <c r="AX87" s="84"/>
      <c r="AY87" s="84"/>
      <c r="AZ87" s="84"/>
      <c r="BA87" s="84"/>
      <c r="BB87" s="84"/>
      <c r="BC87" s="84"/>
      <c r="BD87" s="84"/>
      <c r="BE87" s="84"/>
      <c r="BF87" s="84"/>
      <c r="BG87" s="84"/>
      <c r="BH87" s="84"/>
      <c r="BI87" s="84"/>
      <c r="BJ87" s="84"/>
      <c r="BK87" s="84"/>
      <c r="BL87" s="84"/>
      <c r="BM87" s="84"/>
      <c r="BN87" s="84"/>
      <c r="BO87" s="84"/>
      <c r="BP87" s="84"/>
      <c r="BQ87" s="84"/>
      <c r="BR87" s="84"/>
      <c r="BS87" s="84"/>
      <c r="BT87" s="84"/>
      <c r="BU87" s="84"/>
      <c r="BV87" s="84"/>
      <c r="BW87" s="84"/>
      <c r="BX87" s="84"/>
      <c r="BY87" s="84"/>
      <c r="BZ87" s="84"/>
      <c r="CA87" s="84"/>
      <c r="CB87" s="84"/>
      <c r="CC87" s="84"/>
      <c r="CD87" s="84"/>
      <c r="CE87" s="84"/>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row>
    <row r="88" spans="1:171" x14ac:dyDescent="0.25">
      <c r="A88" s="3"/>
      <c r="B88" s="3"/>
      <c r="C88" s="3"/>
      <c r="D88" s="3"/>
      <c r="E88" s="3"/>
      <c r="F88" s="3"/>
      <c r="G88" s="3"/>
      <c r="H88" s="3"/>
      <c r="I88" s="3"/>
      <c r="J88" s="3"/>
      <c r="K88" s="84"/>
      <c r="L88" s="84"/>
      <c r="M88" s="84"/>
      <c r="N88" s="84"/>
      <c r="O88" s="84"/>
      <c r="P88" s="84"/>
      <c r="Q88" s="84"/>
      <c r="R88" s="84"/>
      <c r="S88" s="84"/>
      <c r="T88" s="84"/>
      <c r="U88" s="84"/>
      <c r="V88" s="84"/>
      <c r="W88" s="84"/>
      <c r="X88" s="84"/>
      <c r="Y88" s="84"/>
      <c r="Z88" s="84"/>
      <c r="AA88" s="84"/>
      <c r="AB88" s="84"/>
      <c r="AC88" s="84"/>
      <c r="AD88" s="84"/>
      <c r="AE88" s="84"/>
      <c r="AF88" s="84"/>
      <c r="AG88" s="84"/>
      <c r="AH88" s="84"/>
      <c r="AI88" s="84"/>
      <c r="AJ88" s="84"/>
      <c r="AK88" s="84"/>
      <c r="AL88" s="84"/>
      <c r="AM88" s="84"/>
      <c r="AN88" s="84"/>
      <c r="AO88" s="84"/>
      <c r="AP88" s="84"/>
      <c r="AQ88" s="84"/>
      <c r="AR88" s="84"/>
      <c r="AS88" s="84"/>
      <c r="AT88" s="84"/>
      <c r="AU88" s="84"/>
      <c r="AV88" s="84"/>
      <c r="AW88" s="84"/>
      <c r="AX88" s="84"/>
      <c r="AY88" s="84"/>
      <c r="AZ88" s="84"/>
      <c r="BA88" s="84"/>
      <c r="BB88" s="84"/>
      <c r="BC88" s="84"/>
      <c r="BD88" s="84"/>
      <c r="BE88" s="84"/>
      <c r="BF88" s="84"/>
      <c r="BG88" s="84"/>
      <c r="BH88" s="84"/>
      <c r="BI88" s="84"/>
      <c r="BJ88" s="84"/>
      <c r="BK88" s="84"/>
      <c r="BL88" s="84"/>
      <c r="BM88" s="84"/>
      <c r="BN88" s="84"/>
      <c r="BO88" s="84"/>
      <c r="BP88" s="84"/>
      <c r="BQ88" s="84"/>
      <c r="BR88" s="84"/>
      <c r="BS88" s="84"/>
      <c r="BT88" s="84"/>
      <c r="BU88" s="84"/>
      <c r="BV88" s="84"/>
      <c r="BW88" s="84"/>
      <c r="BX88" s="84"/>
      <c r="BY88" s="84"/>
      <c r="BZ88" s="84"/>
      <c r="CA88" s="84"/>
      <c r="CB88" s="84"/>
      <c r="CC88" s="84"/>
      <c r="CD88" s="84"/>
      <c r="CE88" s="84"/>
      <c r="CF88" s="3"/>
      <c r="CG88" s="3"/>
      <c r="CH88" s="3"/>
      <c r="CI88" s="3"/>
      <c r="CJ88" s="3"/>
      <c r="CK88" s="3"/>
      <c r="CL88" s="3"/>
      <c r="CM88" s="3"/>
      <c r="CN88" s="3"/>
      <c r="CO88" s="3"/>
      <c r="CP88" s="3"/>
      <c r="CQ88" s="3"/>
      <c r="CR88" s="3"/>
      <c r="CS88" s="3"/>
      <c r="CT88" s="3"/>
      <c r="CU88" s="3"/>
      <c r="CV88" s="3"/>
      <c r="CW88" s="3"/>
      <c r="CX88" s="3"/>
      <c r="CY88" s="3"/>
      <c r="CZ88" s="3"/>
      <c r="DA88" s="3"/>
      <c r="DB88" s="3"/>
      <c r="DC88" s="3"/>
      <c r="DD88" s="3"/>
      <c r="DE88" s="3"/>
      <c r="DF88" s="3"/>
      <c r="DG88" s="3"/>
      <c r="DH88" s="3"/>
      <c r="DI88" s="3"/>
      <c r="DJ88" s="3"/>
      <c r="DK88" s="3"/>
      <c r="DL88" s="3"/>
      <c r="DM88" s="3"/>
      <c r="DN88" s="3"/>
      <c r="DO88" s="3"/>
      <c r="DP88" s="3"/>
      <c r="DQ88" s="3"/>
      <c r="DR88" s="3"/>
      <c r="DS88" s="3"/>
      <c r="DT88" s="3"/>
      <c r="DU88" s="3"/>
      <c r="DV88" s="3"/>
      <c r="DW88" s="3"/>
      <c r="DX88" s="3"/>
      <c r="DY88" s="3"/>
      <c r="DZ88" s="3"/>
      <c r="EA88" s="3"/>
      <c r="EB88" s="3"/>
      <c r="EC88" s="3"/>
      <c r="ED88" s="3"/>
      <c r="EE88" s="3"/>
      <c r="EF88" s="3"/>
      <c r="EG88" s="3"/>
      <c r="EH88" s="3"/>
      <c r="EI88" s="3"/>
      <c r="EJ88" s="3"/>
      <c r="EK88" s="3"/>
      <c r="EL88" s="3"/>
      <c r="EM88" s="3"/>
      <c r="EN88" s="3"/>
      <c r="EO88" s="3"/>
      <c r="EP88" s="3"/>
      <c r="EQ88" s="3"/>
      <c r="ER88" s="3"/>
      <c r="ES88" s="3"/>
      <c r="ET88" s="3"/>
      <c r="EU88" s="3"/>
      <c r="EV88" s="3"/>
      <c r="EW88" s="3"/>
      <c r="EX88" s="3"/>
      <c r="EY88" s="3"/>
      <c r="EZ88" s="3"/>
      <c r="FA88" s="3"/>
      <c r="FB88" s="3"/>
      <c r="FC88" s="3"/>
      <c r="FD88" s="3"/>
      <c r="FE88" s="3"/>
      <c r="FF88" s="3"/>
      <c r="FG88" s="3"/>
      <c r="FH88" s="3"/>
      <c r="FI88" s="3"/>
      <c r="FJ88" s="3"/>
      <c r="FK88" s="3"/>
      <c r="FL88" s="3"/>
      <c r="FM88" s="3"/>
      <c r="FN88" s="3"/>
      <c r="FO88" s="3"/>
    </row>
    <row r="89" spans="1:171" x14ac:dyDescent="0.25">
      <c r="A89" s="3"/>
      <c r="B89" s="3"/>
      <c r="C89" s="3"/>
      <c r="D89" s="3"/>
      <c r="E89" s="3"/>
      <c r="F89" s="3"/>
      <c r="G89" s="3"/>
      <c r="H89" s="3"/>
      <c r="I89" s="3"/>
      <c r="J89" s="3"/>
      <c r="K89" s="84"/>
      <c r="L89" s="84"/>
      <c r="M89" s="84"/>
      <c r="N89" s="84"/>
      <c r="O89" s="84"/>
      <c r="P89" s="84"/>
      <c r="Q89" s="84"/>
      <c r="R89" s="84"/>
      <c r="S89" s="84"/>
      <c r="T89" s="84"/>
      <c r="U89" s="84"/>
      <c r="V89" s="84"/>
      <c r="W89" s="84"/>
      <c r="X89" s="84"/>
      <c r="Y89" s="84"/>
      <c r="Z89" s="84"/>
      <c r="AA89" s="84"/>
      <c r="AB89" s="84"/>
      <c r="AC89" s="84"/>
      <c r="AD89" s="84"/>
      <c r="AE89" s="84"/>
      <c r="AF89" s="84"/>
      <c r="AG89" s="84"/>
      <c r="AH89" s="84"/>
      <c r="AI89" s="84"/>
      <c r="AJ89" s="84"/>
      <c r="AK89" s="84"/>
      <c r="AL89" s="84"/>
      <c r="AM89" s="84"/>
      <c r="AN89" s="84"/>
      <c r="AO89" s="84"/>
      <c r="AP89" s="84"/>
      <c r="AQ89" s="84"/>
      <c r="AR89" s="84"/>
      <c r="AS89" s="84"/>
      <c r="AT89" s="84"/>
      <c r="AU89" s="84"/>
      <c r="AV89" s="84"/>
      <c r="AW89" s="84"/>
      <c r="AX89" s="84"/>
      <c r="AY89" s="84"/>
      <c r="AZ89" s="84"/>
      <c r="BA89" s="84"/>
      <c r="BB89" s="84"/>
      <c r="BC89" s="84"/>
      <c r="BD89" s="84"/>
      <c r="BE89" s="84"/>
      <c r="BF89" s="84"/>
      <c r="BG89" s="84"/>
      <c r="BH89" s="84"/>
      <c r="BI89" s="84"/>
      <c r="BJ89" s="84"/>
      <c r="BK89" s="84"/>
      <c r="BL89" s="84"/>
      <c r="BM89" s="84"/>
      <c r="BN89" s="84"/>
      <c r="BO89" s="84"/>
      <c r="BP89" s="84"/>
      <c r="BQ89" s="84"/>
      <c r="BR89" s="84"/>
      <c r="BS89" s="84"/>
      <c r="BT89" s="84"/>
      <c r="BU89" s="84"/>
      <c r="BV89" s="84"/>
      <c r="BW89" s="84"/>
      <c r="BX89" s="84"/>
      <c r="BY89" s="84"/>
      <c r="BZ89" s="84"/>
      <c r="CA89" s="84"/>
      <c r="CB89" s="84"/>
      <c r="CC89" s="84"/>
      <c r="CD89" s="84"/>
      <c r="CE89" s="84"/>
      <c r="CF89" s="3"/>
      <c r="CG89" s="3"/>
      <c r="CH89" s="3"/>
      <c r="CI89" s="3"/>
      <c r="CJ89" s="3"/>
      <c r="CK89" s="3"/>
      <c r="CL89" s="3"/>
      <c r="CM89" s="3"/>
      <c r="CN89" s="3"/>
      <c r="CO89" s="3"/>
      <c r="CP89" s="3"/>
      <c r="CQ89" s="3"/>
      <c r="CR89" s="3"/>
      <c r="CS89" s="3"/>
      <c r="CT89" s="3"/>
      <c r="CU89" s="3"/>
      <c r="CV89" s="3"/>
      <c r="CW89" s="3"/>
      <c r="CX89" s="3"/>
      <c r="CY89" s="3"/>
      <c r="CZ89" s="3"/>
      <c r="DA89" s="3"/>
      <c r="DB89" s="3"/>
      <c r="DC89" s="3"/>
      <c r="DD89" s="3"/>
      <c r="DE89" s="3"/>
      <c r="DF89" s="3"/>
      <c r="DG89" s="3"/>
      <c r="DH89" s="3"/>
      <c r="DI89" s="3"/>
      <c r="DJ89" s="3"/>
      <c r="DK89" s="3"/>
      <c r="DL89" s="3"/>
      <c r="DM89" s="3"/>
      <c r="DN89" s="3"/>
      <c r="DO89" s="3"/>
      <c r="DP89" s="3"/>
      <c r="DQ89" s="3"/>
      <c r="DR89" s="3"/>
      <c r="DS89" s="3"/>
      <c r="DT89" s="3"/>
      <c r="DU89" s="3"/>
      <c r="DV89" s="3"/>
      <c r="DW89" s="3"/>
      <c r="DX89" s="3"/>
      <c r="DY89" s="3"/>
      <c r="DZ89" s="3"/>
      <c r="EA89" s="3"/>
      <c r="EB89" s="3"/>
      <c r="EC89" s="3"/>
      <c r="ED89" s="3"/>
      <c r="EE89" s="3"/>
      <c r="EF89" s="3"/>
      <c r="EG89" s="3"/>
      <c r="EH89" s="3"/>
      <c r="EI89" s="3"/>
      <c r="EJ89" s="3"/>
      <c r="EK89" s="3"/>
      <c r="EL89" s="3"/>
      <c r="EM89" s="3"/>
      <c r="EN89" s="3"/>
      <c r="EO89" s="3"/>
      <c r="EP89" s="3"/>
      <c r="EQ89" s="3"/>
      <c r="ER89" s="3"/>
      <c r="ES89" s="3"/>
      <c r="ET89" s="3"/>
      <c r="EU89" s="3"/>
      <c r="EV89" s="3"/>
      <c r="EW89" s="3"/>
      <c r="EX89" s="3"/>
      <c r="EY89" s="3"/>
      <c r="EZ89" s="3"/>
      <c r="FA89" s="3"/>
      <c r="FB89" s="3"/>
      <c r="FC89" s="3"/>
      <c r="FD89" s="3"/>
      <c r="FE89" s="3"/>
      <c r="FF89" s="3"/>
      <c r="FG89" s="3"/>
      <c r="FH89" s="3"/>
      <c r="FI89" s="3"/>
      <c r="FJ89" s="3"/>
      <c r="FK89" s="3"/>
      <c r="FL89" s="3"/>
      <c r="FM89" s="3"/>
      <c r="FN89" s="3"/>
      <c r="FO89" s="3"/>
    </row>
    <row r="90" spans="1:171" x14ac:dyDescent="0.25">
      <c r="A90" s="3"/>
      <c r="B90" s="3"/>
      <c r="C90" s="3"/>
      <c r="D90" s="3"/>
      <c r="E90" s="3"/>
      <c r="F90" s="3"/>
      <c r="G90" s="3"/>
      <c r="H90" s="3"/>
      <c r="I90" s="3"/>
      <c r="J90" s="3"/>
      <c r="K90" s="84"/>
      <c r="L90" s="84"/>
      <c r="M90" s="84"/>
      <c r="N90" s="84"/>
      <c r="O90" s="84"/>
      <c r="P90" s="84"/>
      <c r="Q90" s="84"/>
      <c r="R90" s="84"/>
      <c r="S90" s="84"/>
      <c r="T90" s="84"/>
      <c r="U90" s="84"/>
      <c r="V90" s="84"/>
      <c r="W90" s="84"/>
      <c r="X90" s="84"/>
      <c r="Y90" s="84"/>
      <c r="Z90" s="84"/>
      <c r="AA90" s="84"/>
      <c r="AB90" s="84"/>
      <c r="AC90" s="84"/>
      <c r="AD90" s="84"/>
      <c r="AE90" s="84"/>
      <c r="AF90" s="84"/>
      <c r="AG90" s="84"/>
      <c r="AH90" s="84"/>
      <c r="AI90" s="84"/>
      <c r="AJ90" s="84"/>
      <c r="AK90" s="84"/>
      <c r="AL90" s="84"/>
      <c r="AM90" s="84"/>
      <c r="AN90" s="84"/>
      <c r="AO90" s="84"/>
      <c r="AP90" s="84"/>
      <c r="AQ90" s="84"/>
      <c r="AR90" s="84"/>
      <c r="AS90" s="84"/>
      <c r="AT90" s="84"/>
      <c r="AU90" s="84"/>
      <c r="AV90" s="84"/>
      <c r="AW90" s="84"/>
      <c r="AX90" s="84"/>
      <c r="AY90" s="84"/>
      <c r="AZ90" s="84"/>
      <c r="BA90" s="84"/>
      <c r="BB90" s="84"/>
      <c r="BC90" s="84"/>
      <c r="BD90" s="84"/>
      <c r="BE90" s="84"/>
      <c r="BF90" s="84"/>
      <c r="BG90" s="84"/>
      <c r="BH90" s="84"/>
      <c r="BI90" s="84"/>
      <c r="BJ90" s="84"/>
      <c r="BK90" s="84"/>
      <c r="BL90" s="84"/>
      <c r="BM90" s="84"/>
      <c r="BN90" s="84"/>
      <c r="BO90" s="84"/>
      <c r="BP90" s="84"/>
      <c r="BQ90" s="84"/>
      <c r="BR90" s="84"/>
      <c r="BS90" s="84"/>
      <c r="BT90" s="84"/>
      <c r="BU90" s="84"/>
      <c r="BV90" s="84"/>
      <c r="BW90" s="84"/>
      <c r="BX90" s="84"/>
      <c r="BY90" s="84"/>
      <c r="BZ90" s="84"/>
      <c r="CA90" s="84"/>
      <c r="CB90" s="84"/>
      <c r="CC90" s="84"/>
      <c r="CD90" s="84"/>
      <c r="CE90" s="84"/>
      <c r="CF90" s="3"/>
      <c r="CG90" s="3"/>
      <c r="CH90" s="3"/>
      <c r="CI90" s="3"/>
      <c r="CJ90" s="3"/>
      <c r="CK90" s="3"/>
      <c r="CL90" s="3"/>
      <c r="CM90" s="3"/>
      <c r="CN90" s="3"/>
      <c r="CO90" s="3"/>
      <c r="CP90" s="3"/>
      <c r="CQ90" s="3"/>
      <c r="CR90" s="3"/>
      <c r="CS90" s="3"/>
      <c r="CT90" s="3"/>
      <c r="CU90" s="3"/>
      <c r="CV90" s="3"/>
      <c r="CW90" s="3"/>
      <c r="CX90" s="3"/>
      <c r="CY90" s="3"/>
      <c r="CZ90" s="3"/>
      <c r="DA90" s="3"/>
      <c r="DB90" s="3"/>
      <c r="DC90" s="3"/>
      <c r="DD90" s="3"/>
      <c r="DE90" s="3"/>
      <c r="DF90" s="3"/>
      <c r="DG90" s="3"/>
      <c r="DH90" s="3"/>
      <c r="DI90" s="3"/>
      <c r="DJ90" s="3"/>
      <c r="DK90" s="3"/>
      <c r="DL90" s="3"/>
      <c r="DM90" s="3"/>
      <c r="DN90" s="3"/>
      <c r="DO90" s="3"/>
      <c r="DP90" s="3"/>
      <c r="DQ90" s="3"/>
      <c r="DR90" s="3"/>
      <c r="DS90" s="3"/>
      <c r="DT90" s="3"/>
      <c r="DU90" s="3"/>
      <c r="DV90" s="3"/>
      <c r="DW90" s="3"/>
      <c r="DX90" s="3"/>
      <c r="DY90" s="3"/>
      <c r="DZ90" s="3"/>
      <c r="EA90" s="3"/>
      <c r="EB90" s="3"/>
      <c r="EC90" s="3"/>
      <c r="ED90" s="3"/>
      <c r="EE90" s="3"/>
      <c r="EF90" s="3"/>
      <c r="EG90" s="3"/>
      <c r="EH90" s="3"/>
      <c r="EI90" s="3"/>
      <c r="EJ90" s="3"/>
      <c r="EK90" s="3"/>
      <c r="EL90" s="3"/>
      <c r="EM90" s="3"/>
      <c r="EN90" s="3"/>
      <c r="EO90" s="3"/>
      <c r="EP90" s="3"/>
      <c r="EQ90" s="3"/>
      <c r="ER90" s="3"/>
      <c r="ES90" s="3"/>
      <c r="ET90" s="3"/>
      <c r="EU90" s="3"/>
      <c r="EV90" s="3"/>
      <c r="EW90" s="3"/>
      <c r="EX90" s="3"/>
      <c r="EY90" s="3"/>
      <c r="EZ90" s="3"/>
      <c r="FA90" s="3"/>
      <c r="FB90" s="3"/>
      <c r="FC90" s="3"/>
      <c r="FD90" s="3"/>
      <c r="FE90" s="3"/>
      <c r="FF90" s="3"/>
      <c r="FG90" s="3"/>
      <c r="FH90" s="3"/>
      <c r="FI90" s="3"/>
      <c r="FJ90" s="3"/>
      <c r="FK90" s="3"/>
      <c r="FL90" s="3"/>
      <c r="FM90" s="3"/>
      <c r="FN90" s="3"/>
      <c r="FO90" s="3"/>
    </row>
    <row r="91" spans="1:171" x14ac:dyDescent="0.25">
      <c r="A91" s="3"/>
      <c r="B91" s="3"/>
      <c r="C91" s="3"/>
      <c r="D91" s="3"/>
      <c r="E91" s="3"/>
      <c r="F91" s="3"/>
      <c r="G91" s="3"/>
      <c r="H91" s="3"/>
      <c r="I91" s="3"/>
      <c r="J91" s="3"/>
      <c r="K91" s="84"/>
      <c r="L91" s="84"/>
      <c r="M91" s="84"/>
      <c r="N91" s="84"/>
      <c r="O91" s="84"/>
      <c r="P91" s="84"/>
      <c r="Q91" s="84"/>
      <c r="R91" s="84"/>
      <c r="S91" s="84"/>
      <c r="T91" s="84"/>
      <c r="U91" s="84"/>
      <c r="V91" s="84"/>
      <c r="W91" s="84"/>
      <c r="X91" s="84"/>
      <c r="Y91" s="84"/>
      <c r="Z91" s="84"/>
      <c r="AA91" s="84"/>
      <c r="AB91" s="84"/>
      <c r="AC91" s="84"/>
      <c r="AD91" s="84"/>
      <c r="AE91" s="84"/>
      <c r="AF91" s="84"/>
      <c r="AG91" s="84"/>
      <c r="AH91" s="84"/>
      <c r="AI91" s="84"/>
      <c r="AJ91" s="84"/>
      <c r="AK91" s="84"/>
      <c r="AL91" s="84"/>
      <c r="AM91" s="84"/>
      <c r="AN91" s="84"/>
      <c r="AO91" s="84"/>
      <c r="AP91" s="84"/>
      <c r="AQ91" s="84"/>
      <c r="AR91" s="84"/>
      <c r="AS91" s="84"/>
      <c r="AT91" s="84"/>
      <c r="AU91" s="84"/>
      <c r="AV91" s="84"/>
      <c r="AW91" s="84"/>
      <c r="AX91" s="84"/>
      <c r="AY91" s="84"/>
      <c r="AZ91" s="84"/>
      <c r="BA91" s="84"/>
      <c r="BB91" s="84"/>
      <c r="BC91" s="84"/>
      <c r="BD91" s="84"/>
      <c r="BE91" s="84"/>
      <c r="BF91" s="84"/>
      <c r="BG91" s="84"/>
      <c r="BH91" s="84"/>
      <c r="BI91" s="84"/>
      <c r="BJ91" s="84"/>
      <c r="BK91" s="84"/>
      <c r="BL91" s="84"/>
      <c r="BM91" s="84"/>
      <c r="BN91" s="84"/>
      <c r="BO91" s="84"/>
      <c r="BP91" s="84"/>
      <c r="BQ91" s="84"/>
      <c r="BR91" s="84"/>
      <c r="BS91" s="84"/>
      <c r="BT91" s="84"/>
      <c r="BU91" s="84"/>
      <c r="BV91" s="84"/>
      <c r="BW91" s="84"/>
      <c r="BX91" s="84"/>
      <c r="BY91" s="84"/>
      <c r="BZ91" s="84"/>
      <c r="CA91" s="84"/>
      <c r="CB91" s="84"/>
      <c r="CC91" s="84"/>
      <c r="CD91" s="84"/>
      <c r="CE91" s="84"/>
      <c r="CF91" s="3"/>
      <c r="CG91" s="3"/>
      <c r="CH91" s="3"/>
      <c r="CI91" s="3"/>
      <c r="CJ91" s="3"/>
      <c r="CK91" s="3"/>
      <c r="CL91" s="3"/>
      <c r="CM91" s="3"/>
      <c r="CN91" s="3"/>
      <c r="CO91" s="3"/>
      <c r="CP91" s="3"/>
      <c r="CQ91" s="3"/>
      <c r="CR91" s="3"/>
      <c r="CS91" s="3"/>
      <c r="CT91" s="3"/>
      <c r="CU91" s="3"/>
      <c r="CV91" s="3"/>
      <c r="CW91" s="3"/>
      <c r="CX91" s="3"/>
      <c r="CY91" s="3"/>
      <c r="CZ91" s="3"/>
      <c r="DA91" s="3"/>
      <c r="DB91" s="3"/>
      <c r="DC91" s="3"/>
      <c r="DD91" s="3"/>
      <c r="DE91" s="3"/>
      <c r="DF91" s="3"/>
      <c r="DG91" s="3"/>
      <c r="DH91" s="3"/>
      <c r="DI91" s="3"/>
      <c r="DJ91" s="3"/>
      <c r="DK91" s="3"/>
      <c r="DL91" s="3"/>
      <c r="DM91" s="3"/>
      <c r="DN91" s="3"/>
      <c r="DO91" s="3"/>
      <c r="DP91" s="3"/>
      <c r="DQ91" s="3"/>
      <c r="DR91" s="3"/>
      <c r="DS91" s="3"/>
      <c r="DT91" s="3"/>
      <c r="DU91" s="3"/>
      <c r="DV91" s="3"/>
      <c r="DW91" s="3"/>
      <c r="DX91" s="3"/>
      <c r="DY91" s="3"/>
      <c r="DZ91" s="3"/>
      <c r="EA91" s="3"/>
      <c r="EB91" s="3"/>
      <c r="EC91" s="3"/>
      <c r="ED91" s="3"/>
      <c r="EE91" s="3"/>
      <c r="EF91" s="3"/>
      <c r="EG91" s="3"/>
      <c r="EH91" s="3"/>
      <c r="EI91" s="3"/>
      <c r="EJ91" s="3"/>
      <c r="EK91" s="3"/>
      <c r="EL91" s="3"/>
      <c r="EM91" s="3"/>
      <c r="EN91" s="3"/>
      <c r="EO91" s="3"/>
      <c r="EP91" s="3"/>
      <c r="EQ91" s="3"/>
      <c r="ER91" s="3"/>
      <c r="ES91" s="3"/>
      <c r="ET91" s="3"/>
      <c r="EU91" s="3"/>
      <c r="EV91" s="3"/>
      <c r="EW91" s="3"/>
      <c r="EX91" s="3"/>
      <c r="EY91" s="3"/>
      <c r="EZ91" s="3"/>
      <c r="FA91" s="3"/>
      <c r="FB91" s="3"/>
      <c r="FC91" s="3"/>
      <c r="FD91" s="3"/>
      <c r="FE91" s="3"/>
      <c r="FF91" s="3"/>
      <c r="FG91" s="3"/>
      <c r="FH91" s="3"/>
      <c r="FI91" s="3"/>
      <c r="FJ91" s="3"/>
      <c r="FK91" s="3"/>
      <c r="FL91" s="3"/>
      <c r="FM91" s="3"/>
      <c r="FN91" s="3"/>
      <c r="FO91" s="3"/>
    </row>
    <row r="92" spans="1:171" x14ac:dyDescent="0.25">
      <c r="A92" s="3"/>
      <c r="B92" s="3"/>
      <c r="C92" s="3"/>
      <c r="D92" s="3"/>
      <c r="E92" s="3"/>
      <c r="F92" s="3"/>
      <c r="G92" s="3"/>
      <c r="H92" s="3"/>
      <c r="I92" s="3"/>
      <c r="J92" s="3"/>
      <c r="K92" s="84"/>
      <c r="L92" s="84"/>
      <c r="M92" s="84"/>
      <c r="N92" s="84"/>
      <c r="O92" s="84"/>
      <c r="P92" s="84"/>
      <c r="Q92" s="84"/>
      <c r="R92" s="84"/>
      <c r="S92" s="84"/>
      <c r="T92" s="84"/>
      <c r="U92" s="84"/>
      <c r="V92" s="84"/>
      <c r="W92" s="84"/>
      <c r="X92" s="84"/>
      <c r="Y92" s="84"/>
      <c r="Z92" s="84"/>
      <c r="AA92" s="84"/>
      <c r="AB92" s="84"/>
      <c r="AC92" s="84"/>
      <c r="AD92" s="84"/>
      <c r="AE92" s="84"/>
      <c r="AF92" s="84"/>
      <c r="AG92" s="84"/>
      <c r="AH92" s="84"/>
      <c r="AI92" s="84"/>
      <c r="AJ92" s="84"/>
      <c r="AK92" s="84"/>
      <c r="AL92" s="84"/>
      <c r="AM92" s="84"/>
      <c r="AN92" s="84"/>
      <c r="AO92" s="84"/>
      <c r="AP92" s="84"/>
      <c r="AQ92" s="84"/>
      <c r="AR92" s="84"/>
      <c r="AS92" s="84"/>
      <c r="AT92" s="84"/>
      <c r="AU92" s="84"/>
      <c r="AV92" s="84"/>
      <c r="AW92" s="84"/>
      <c r="AX92" s="84"/>
      <c r="AY92" s="84"/>
      <c r="AZ92" s="84"/>
      <c r="BA92" s="84"/>
      <c r="BB92" s="84"/>
      <c r="BC92" s="84"/>
      <c r="BD92" s="84"/>
      <c r="BE92" s="84"/>
      <c r="BF92" s="84"/>
      <c r="BG92" s="84"/>
      <c r="BH92" s="84"/>
      <c r="BI92" s="84"/>
      <c r="BJ92" s="84"/>
      <c r="BK92" s="84"/>
      <c r="BL92" s="84"/>
      <c r="BM92" s="84"/>
      <c r="BN92" s="84"/>
      <c r="BO92" s="84"/>
      <c r="BP92" s="84"/>
      <c r="BQ92" s="84"/>
      <c r="BR92" s="84"/>
      <c r="BS92" s="84"/>
      <c r="BT92" s="84"/>
      <c r="BU92" s="84"/>
      <c r="BV92" s="84"/>
      <c r="BW92" s="84"/>
      <c r="BX92" s="84"/>
      <c r="BY92" s="84"/>
      <c r="BZ92" s="84"/>
      <c r="CA92" s="84"/>
      <c r="CB92" s="84"/>
      <c r="CC92" s="84"/>
      <c r="CD92" s="84"/>
      <c r="CE92" s="84"/>
      <c r="CF92" s="3"/>
      <c r="CG92" s="3"/>
      <c r="CH92" s="3"/>
      <c r="CI92" s="3"/>
      <c r="CJ92" s="3"/>
      <c r="CK92" s="3"/>
      <c r="CL92" s="3"/>
      <c r="CM92" s="3"/>
      <c r="CN92" s="3"/>
      <c r="CO92" s="3"/>
      <c r="CP92" s="3"/>
      <c r="CQ92" s="3"/>
      <c r="CR92" s="3"/>
      <c r="CS92" s="3"/>
      <c r="CT92" s="3"/>
      <c r="CU92" s="3"/>
      <c r="CV92" s="3"/>
      <c r="CW92" s="3"/>
      <c r="CX92" s="3"/>
      <c r="CY92" s="3"/>
      <c r="CZ92" s="3"/>
      <c r="DA92" s="3"/>
      <c r="DB92" s="3"/>
      <c r="DC92" s="3"/>
      <c r="DD92" s="3"/>
      <c r="DE92" s="3"/>
      <c r="DF92" s="3"/>
      <c r="DG92" s="3"/>
      <c r="DH92" s="3"/>
      <c r="DI92" s="3"/>
      <c r="DJ92" s="3"/>
      <c r="DK92" s="3"/>
      <c r="DL92" s="3"/>
      <c r="DM92" s="3"/>
      <c r="DN92" s="3"/>
      <c r="DO92" s="3"/>
      <c r="DP92" s="3"/>
      <c r="DQ92" s="3"/>
      <c r="DR92" s="3"/>
      <c r="DS92" s="3"/>
      <c r="DT92" s="3"/>
      <c r="DU92" s="3"/>
      <c r="DV92" s="3"/>
      <c r="DW92" s="3"/>
      <c r="DX92" s="3"/>
      <c r="DY92" s="3"/>
      <c r="DZ92" s="3"/>
      <c r="EA92" s="3"/>
      <c r="EB92" s="3"/>
      <c r="EC92" s="3"/>
      <c r="ED92" s="3"/>
      <c r="EE92" s="3"/>
      <c r="EF92" s="3"/>
      <c r="EG92" s="3"/>
      <c r="EH92" s="3"/>
      <c r="EI92" s="3"/>
      <c r="EJ92" s="3"/>
      <c r="EK92" s="3"/>
      <c r="EL92" s="3"/>
      <c r="EM92" s="3"/>
      <c r="EN92" s="3"/>
      <c r="EO92" s="3"/>
      <c r="EP92" s="3"/>
      <c r="EQ92" s="3"/>
      <c r="ER92" s="3"/>
      <c r="ES92" s="3"/>
      <c r="ET92" s="3"/>
      <c r="EU92" s="3"/>
      <c r="EV92" s="3"/>
      <c r="EW92" s="3"/>
      <c r="EX92" s="3"/>
      <c r="EY92" s="3"/>
      <c r="EZ92" s="3"/>
      <c r="FA92" s="3"/>
      <c r="FB92" s="3"/>
      <c r="FC92" s="3"/>
      <c r="FD92" s="3"/>
      <c r="FE92" s="3"/>
      <c r="FF92" s="3"/>
      <c r="FG92" s="3"/>
      <c r="FH92" s="3"/>
      <c r="FI92" s="3"/>
      <c r="FJ92" s="3"/>
      <c r="FK92" s="3"/>
      <c r="FL92" s="3"/>
      <c r="FM92" s="3"/>
      <c r="FN92" s="3"/>
      <c r="FO92" s="3"/>
    </row>
    <row r="93" spans="1:171" x14ac:dyDescent="0.25">
      <c r="A93" s="3"/>
      <c r="B93" s="3"/>
      <c r="C93" s="3"/>
      <c r="D93" s="3"/>
      <c r="E93" s="3"/>
      <c r="F93" s="3"/>
      <c r="G93" s="3"/>
      <c r="H93" s="3"/>
      <c r="I93" s="3"/>
      <c r="J93" s="3"/>
      <c r="K93" s="84"/>
      <c r="L93" s="84"/>
      <c r="M93" s="84"/>
      <c r="N93" s="84"/>
      <c r="O93" s="84"/>
      <c r="P93" s="84"/>
      <c r="Q93" s="84"/>
      <c r="R93" s="84"/>
      <c r="S93" s="84"/>
      <c r="T93" s="84"/>
      <c r="U93" s="84"/>
      <c r="V93" s="84"/>
      <c r="W93" s="84"/>
      <c r="X93" s="84"/>
      <c r="Y93" s="84"/>
      <c r="Z93" s="84"/>
      <c r="AA93" s="84"/>
      <c r="AB93" s="84"/>
      <c r="AC93" s="84"/>
      <c r="AD93" s="84"/>
      <c r="AE93" s="84"/>
      <c r="AF93" s="84"/>
      <c r="AG93" s="84"/>
      <c r="AH93" s="84"/>
      <c r="AI93" s="84"/>
      <c r="AJ93" s="84"/>
      <c r="AK93" s="84"/>
      <c r="AL93" s="84"/>
      <c r="AM93" s="84"/>
      <c r="AN93" s="84"/>
      <c r="AO93" s="84"/>
      <c r="AP93" s="84"/>
      <c r="AQ93" s="84"/>
      <c r="AR93" s="84"/>
      <c r="AS93" s="84"/>
      <c r="AT93" s="84"/>
      <c r="AU93" s="84"/>
      <c r="AV93" s="84"/>
      <c r="AW93" s="84"/>
      <c r="AX93" s="84"/>
      <c r="AY93" s="84"/>
      <c r="AZ93" s="84"/>
      <c r="BA93" s="84"/>
      <c r="BB93" s="84"/>
      <c r="BC93" s="84"/>
      <c r="BD93" s="84"/>
      <c r="BE93" s="84"/>
      <c r="BF93" s="84"/>
      <c r="BG93" s="84"/>
      <c r="BH93" s="84"/>
      <c r="BI93" s="84"/>
      <c r="BJ93" s="84"/>
      <c r="BK93" s="84"/>
      <c r="BL93" s="84"/>
      <c r="BM93" s="84"/>
      <c r="BN93" s="84"/>
      <c r="BO93" s="84"/>
      <c r="BP93" s="84"/>
      <c r="BQ93" s="84"/>
      <c r="BR93" s="84"/>
      <c r="BS93" s="84"/>
      <c r="BT93" s="84"/>
      <c r="BU93" s="84"/>
      <c r="BV93" s="84"/>
      <c r="BW93" s="84"/>
      <c r="BX93" s="84"/>
      <c r="BY93" s="84"/>
      <c r="BZ93" s="84"/>
      <c r="CA93" s="84"/>
      <c r="CB93" s="84"/>
      <c r="CC93" s="84"/>
      <c r="CD93" s="84"/>
      <c r="CE93" s="84"/>
      <c r="CF93" s="3"/>
      <c r="CG93" s="3"/>
      <c r="CH93" s="3"/>
      <c r="CI93" s="3"/>
      <c r="CJ93" s="3"/>
      <c r="CK93" s="3"/>
      <c r="CL93" s="3"/>
      <c r="CM93" s="3"/>
      <c r="CN93" s="3"/>
      <c r="CO93" s="3"/>
      <c r="CP93" s="3"/>
      <c r="CQ93" s="3"/>
      <c r="CR93" s="3"/>
      <c r="CS93" s="3"/>
      <c r="CT93" s="3"/>
      <c r="CU93" s="3"/>
      <c r="CV93" s="3"/>
      <c r="CW93" s="3"/>
      <c r="CX93" s="3"/>
      <c r="CY93" s="3"/>
      <c r="CZ93" s="3"/>
      <c r="DA93" s="3"/>
      <c r="DB93" s="3"/>
      <c r="DC93" s="3"/>
      <c r="DD93" s="3"/>
      <c r="DE93" s="3"/>
      <c r="DF93" s="3"/>
      <c r="DG93" s="3"/>
      <c r="DH93" s="3"/>
      <c r="DI93" s="3"/>
      <c r="DJ93" s="3"/>
      <c r="DK93" s="3"/>
      <c r="DL93" s="3"/>
      <c r="DM93" s="3"/>
      <c r="DN93" s="3"/>
      <c r="DO93" s="3"/>
      <c r="DP93" s="3"/>
      <c r="DQ93" s="3"/>
      <c r="DR93" s="3"/>
      <c r="DS93" s="3"/>
      <c r="DT93" s="3"/>
      <c r="DU93" s="3"/>
      <c r="DV93" s="3"/>
      <c r="DW93" s="3"/>
      <c r="DX93" s="3"/>
      <c r="DY93" s="3"/>
      <c r="DZ93" s="3"/>
      <c r="EA93" s="3"/>
      <c r="EB93" s="3"/>
      <c r="EC93" s="3"/>
      <c r="ED93" s="3"/>
      <c r="EE93" s="3"/>
      <c r="EF93" s="3"/>
      <c r="EG93" s="3"/>
      <c r="EH93" s="3"/>
      <c r="EI93" s="3"/>
      <c r="EJ93" s="3"/>
      <c r="EK93" s="3"/>
      <c r="EL93" s="3"/>
      <c r="EM93" s="3"/>
      <c r="EN93" s="3"/>
      <c r="EO93" s="3"/>
      <c r="EP93" s="3"/>
      <c r="EQ93" s="3"/>
      <c r="ER93" s="3"/>
      <c r="ES93" s="3"/>
      <c r="ET93" s="3"/>
      <c r="EU93" s="3"/>
      <c r="EV93" s="3"/>
      <c r="EW93" s="3"/>
      <c r="EX93" s="3"/>
      <c r="EY93" s="3"/>
      <c r="EZ93" s="3"/>
      <c r="FA93" s="3"/>
      <c r="FB93" s="3"/>
      <c r="FC93" s="3"/>
      <c r="FD93" s="3"/>
      <c r="FE93" s="3"/>
      <c r="FF93" s="3"/>
      <c r="FG93" s="3"/>
      <c r="FH93" s="3"/>
      <c r="FI93" s="3"/>
      <c r="FJ93" s="3"/>
      <c r="FK93" s="3"/>
      <c r="FL93" s="3"/>
      <c r="FM93" s="3"/>
      <c r="FN93" s="3"/>
      <c r="FO93" s="3"/>
    </row>
    <row r="94" spans="1:171" x14ac:dyDescent="0.25">
      <c r="A94" s="3"/>
      <c r="B94" s="3"/>
      <c r="C94" s="3"/>
      <c r="D94" s="3"/>
      <c r="E94" s="3"/>
      <c r="F94" s="3"/>
      <c r="G94" s="3"/>
      <c r="H94" s="3"/>
      <c r="I94" s="3"/>
      <c r="J94" s="3"/>
      <c r="K94" s="84"/>
      <c r="L94" s="84"/>
      <c r="M94" s="84"/>
      <c r="N94" s="84"/>
      <c r="O94" s="84"/>
      <c r="P94" s="84"/>
      <c r="Q94" s="84"/>
      <c r="R94" s="84"/>
      <c r="S94" s="84"/>
      <c r="T94" s="84"/>
      <c r="U94" s="84"/>
      <c r="V94" s="84"/>
      <c r="W94" s="84"/>
      <c r="X94" s="84"/>
      <c r="Y94" s="84"/>
      <c r="Z94" s="84"/>
      <c r="AA94" s="84"/>
      <c r="AB94" s="84"/>
      <c r="AC94" s="84"/>
      <c r="AD94" s="84"/>
      <c r="AE94" s="84"/>
      <c r="AF94" s="84"/>
      <c r="AG94" s="84"/>
      <c r="AH94" s="84"/>
      <c r="AI94" s="84"/>
      <c r="AJ94" s="84"/>
      <c r="AK94" s="84"/>
      <c r="AL94" s="84"/>
      <c r="AM94" s="84"/>
      <c r="AN94" s="84"/>
      <c r="AO94" s="84"/>
      <c r="AP94" s="84"/>
      <c r="AQ94" s="84"/>
      <c r="AR94" s="84"/>
      <c r="AS94" s="84"/>
      <c r="AT94" s="84"/>
      <c r="AU94" s="84"/>
      <c r="AV94" s="84"/>
      <c r="AW94" s="84"/>
      <c r="AX94" s="84"/>
      <c r="AY94" s="84"/>
      <c r="AZ94" s="84"/>
      <c r="BA94" s="84"/>
      <c r="BB94" s="84"/>
      <c r="BC94" s="84"/>
      <c r="BD94" s="84"/>
      <c r="BE94" s="84"/>
      <c r="BF94" s="84"/>
      <c r="BG94" s="84"/>
      <c r="BH94" s="84"/>
      <c r="BI94" s="84"/>
      <c r="BJ94" s="84"/>
      <c r="BK94" s="84"/>
      <c r="BL94" s="84"/>
      <c r="BM94" s="84"/>
      <c r="BN94" s="84"/>
      <c r="BO94" s="84"/>
      <c r="BP94" s="84"/>
      <c r="BQ94" s="84"/>
      <c r="BR94" s="84"/>
      <c r="BS94" s="84"/>
      <c r="BT94" s="84"/>
      <c r="BU94" s="84"/>
      <c r="BV94" s="84"/>
      <c r="BW94" s="84"/>
      <c r="BX94" s="84"/>
      <c r="BY94" s="84"/>
      <c r="BZ94" s="84"/>
      <c r="CA94" s="84"/>
      <c r="CB94" s="84"/>
      <c r="CC94" s="84"/>
      <c r="CD94" s="84"/>
      <c r="CE94" s="84"/>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3"/>
      <c r="FG94" s="3"/>
      <c r="FH94" s="3"/>
      <c r="FI94" s="3"/>
      <c r="FJ94" s="3"/>
      <c r="FK94" s="3"/>
      <c r="FL94" s="3"/>
      <c r="FM94" s="3"/>
      <c r="FN94" s="3"/>
      <c r="FO94" s="3"/>
    </row>
    <row r="95" spans="1:171" x14ac:dyDescent="0.25">
      <c r="A95" s="3"/>
      <c r="B95" s="3"/>
      <c r="C95" s="3"/>
      <c r="D95" s="3"/>
      <c r="E95" s="3"/>
      <c r="F95" s="3"/>
      <c r="G95" s="3"/>
      <c r="H95" s="3"/>
      <c r="I95" s="3"/>
      <c r="J95" s="3"/>
      <c r="K95" s="84"/>
      <c r="L95" s="84"/>
      <c r="M95" s="84"/>
      <c r="N95" s="84"/>
      <c r="O95" s="84"/>
      <c r="P95" s="84"/>
      <c r="Q95" s="84"/>
      <c r="R95" s="84"/>
      <c r="S95" s="84"/>
      <c r="T95" s="84"/>
      <c r="U95" s="84"/>
      <c r="V95" s="84"/>
      <c r="W95" s="84"/>
      <c r="X95" s="84"/>
      <c r="Y95" s="84"/>
      <c r="Z95" s="84"/>
      <c r="AA95" s="84"/>
      <c r="AB95" s="84"/>
      <c r="AC95" s="84"/>
      <c r="AD95" s="84"/>
      <c r="AE95" s="84"/>
      <c r="AF95" s="84"/>
      <c r="AG95" s="84"/>
      <c r="AH95" s="84"/>
      <c r="AI95" s="84"/>
      <c r="AJ95" s="84"/>
      <c r="AK95" s="84"/>
      <c r="AL95" s="84"/>
      <c r="AM95" s="84"/>
      <c r="AN95" s="84"/>
      <c r="AO95" s="84"/>
      <c r="AP95" s="84"/>
      <c r="AQ95" s="84"/>
      <c r="AR95" s="84"/>
      <c r="AS95" s="84"/>
      <c r="AT95" s="84"/>
      <c r="AU95" s="84"/>
      <c r="AV95" s="84"/>
      <c r="AW95" s="84"/>
      <c r="AX95" s="84"/>
      <c r="AY95" s="84"/>
      <c r="AZ95" s="84"/>
      <c r="BA95" s="84"/>
      <c r="BB95" s="84"/>
      <c r="BC95" s="84"/>
      <c r="BD95" s="84"/>
      <c r="BE95" s="84"/>
      <c r="BF95" s="84"/>
      <c r="BG95" s="84"/>
      <c r="BH95" s="84"/>
      <c r="BI95" s="84"/>
      <c r="BJ95" s="84"/>
      <c r="BK95" s="84"/>
      <c r="BL95" s="84"/>
      <c r="BM95" s="84"/>
      <c r="BN95" s="84"/>
      <c r="BO95" s="84"/>
      <c r="BP95" s="84"/>
      <c r="BQ95" s="84"/>
      <c r="BR95" s="84"/>
      <c r="BS95" s="84"/>
      <c r="BT95" s="84"/>
      <c r="BU95" s="84"/>
      <c r="BV95" s="84"/>
      <c r="BW95" s="84"/>
      <c r="BX95" s="84"/>
      <c r="BY95" s="84"/>
      <c r="BZ95" s="84"/>
      <c r="CA95" s="84"/>
      <c r="CB95" s="84"/>
      <c r="CC95" s="84"/>
      <c r="CD95" s="84"/>
      <c r="CE95" s="84"/>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c r="EO95" s="3"/>
      <c r="EP95" s="3"/>
      <c r="EQ95" s="3"/>
      <c r="ER95" s="3"/>
      <c r="ES95" s="3"/>
      <c r="ET95" s="3"/>
      <c r="EU95" s="3"/>
      <c r="EV95" s="3"/>
      <c r="EW95" s="3"/>
      <c r="EX95" s="3"/>
      <c r="EY95" s="3"/>
      <c r="EZ95" s="3"/>
      <c r="FA95" s="3"/>
      <c r="FB95" s="3"/>
      <c r="FC95" s="3"/>
      <c r="FD95" s="3"/>
      <c r="FE95" s="3"/>
      <c r="FF95" s="3"/>
      <c r="FG95" s="3"/>
      <c r="FH95" s="3"/>
      <c r="FI95" s="3"/>
      <c r="FJ95" s="3"/>
      <c r="FK95" s="3"/>
      <c r="FL95" s="3"/>
      <c r="FM95" s="3"/>
      <c r="FN95" s="3"/>
      <c r="FO95" s="3"/>
    </row>
    <row r="96" spans="1:171" x14ac:dyDescent="0.25">
      <c r="A96" s="3"/>
      <c r="B96" s="3"/>
      <c r="C96" s="3"/>
      <c r="D96" s="3"/>
      <c r="E96" s="3"/>
      <c r="F96" s="3"/>
      <c r="G96" s="3"/>
      <c r="H96" s="3"/>
      <c r="I96" s="3"/>
      <c r="J96" s="3"/>
      <c r="K96" s="84"/>
      <c r="L96" s="84"/>
      <c r="M96" s="84"/>
      <c r="N96" s="84"/>
      <c r="O96" s="84"/>
      <c r="P96" s="84"/>
      <c r="Q96" s="84"/>
      <c r="R96" s="84"/>
      <c r="S96" s="84"/>
      <c r="T96" s="84"/>
      <c r="U96" s="84"/>
      <c r="V96" s="84"/>
      <c r="W96" s="84"/>
      <c r="X96" s="84"/>
      <c r="Y96" s="84"/>
      <c r="Z96" s="84"/>
      <c r="AA96" s="84"/>
      <c r="AB96" s="84"/>
      <c r="AC96" s="84"/>
      <c r="AD96" s="84"/>
      <c r="AE96" s="84"/>
      <c r="AF96" s="84"/>
      <c r="AG96" s="84"/>
      <c r="AH96" s="84"/>
      <c r="AI96" s="84"/>
      <c r="AJ96" s="84"/>
      <c r="AK96" s="84"/>
      <c r="AL96" s="84"/>
      <c r="AM96" s="84"/>
      <c r="AN96" s="84"/>
      <c r="AO96" s="84"/>
      <c r="AP96" s="84"/>
      <c r="AQ96" s="84"/>
      <c r="AR96" s="84"/>
      <c r="AS96" s="84"/>
      <c r="AT96" s="84"/>
      <c r="AU96" s="84"/>
      <c r="AV96" s="84"/>
      <c r="AW96" s="84"/>
      <c r="AX96" s="84"/>
      <c r="AY96" s="84"/>
      <c r="AZ96" s="84"/>
      <c r="BA96" s="84"/>
      <c r="BB96" s="84"/>
      <c r="BC96" s="84"/>
      <c r="BD96" s="84"/>
      <c r="BE96" s="84"/>
      <c r="BF96" s="84"/>
      <c r="BG96" s="84"/>
      <c r="BH96" s="84"/>
      <c r="BI96" s="84"/>
      <c r="BJ96" s="84"/>
      <c r="BK96" s="84"/>
      <c r="BL96" s="84"/>
      <c r="BM96" s="84"/>
      <c r="BN96" s="84"/>
      <c r="BO96" s="84"/>
      <c r="BP96" s="84"/>
      <c r="BQ96" s="84"/>
      <c r="BR96" s="84"/>
      <c r="BS96" s="84"/>
      <c r="BT96" s="84"/>
      <c r="BU96" s="84"/>
      <c r="BV96" s="84"/>
      <c r="BW96" s="84"/>
      <c r="BX96" s="84"/>
      <c r="BY96" s="84"/>
      <c r="BZ96" s="84"/>
      <c r="CA96" s="84"/>
      <c r="CB96" s="84"/>
      <c r="CC96" s="84"/>
      <c r="CD96" s="84"/>
      <c r="CE96" s="84"/>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T96" s="3"/>
      <c r="EU96" s="3"/>
      <c r="EV96" s="3"/>
      <c r="EW96" s="3"/>
      <c r="EX96" s="3"/>
      <c r="EY96" s="3"/>
      <c r="EZ96" s="3"/>
      <c r="FA96" s="3"/>
      <c r="FB96" s="3"/>
      <c r="FC96" s="3"/>
      <c r="FD96" s="3"/>
      <c r="FE96" s="3"/>
      <c r="FF96" s="3"/>
      <c r="FG96" s="3"/>
      <c r="FH96" s="3"/>
      <c r="FI96" s="3"/>
      <c r="FJ96" s="3"/>
      <c r="FK96" s="3"/>
      <c r="FL96" s="3"/>
      <c r="FM96" s="3"/>
      <c r="FN96" s="3"/>
      <c r="FO96" s="3"/>
    </row>
    <row r="97" spans="1:171" x14ac:dyDescent="0.25">
      <c r="A97" s="3"/>
      <c r="B97" s="3"/>
      <c r="C97" s="3"/>
      <c r="D97" s="3"/>
      <c r="E97" s="3"/>
      <c r="F97" s="3"/>
      <c r="G97" s="3"/>
      <c r="H97" s="3"/>
      <c r="I97" s="3"/>
      <c r="J97" s="3"/>
      <c r="K97" s="84"/>
      <c r="L97" s="84"/>
      <c r="M97" s="84"/>
      <c r="N97" s="84"/>
      <c r="O97" s="84"/>
      <c r="P97" s="84"/>
      <c r="Q97" s="84"/>
      <c r="R97" s="84"/>
      <c r="S97" s="84"/>
      <c r="T97" s="84"/>
      <c r="U97" s="84"/>
      <c r="V97" s="84"/>
      <c r="W97" s="84"/>
      <c r="X97" s="84"/>
      <c r="Y97" s="84"/>
      <c r="Z97" s="84"/>
      <c r="AA97" s="84"/>
      <c r="AB97" s="84"/>
      <c r="AC97" s="84"/>
      <c r="AD97" s="84"/>
      <c r="AE97" s="84"/>
      <c r="AF97" s="84"/>
      <c r="AG97" s="84"/>
      <c r="AH97" s="84"/>
      <c r="AI97" s="84"/>
      <c r="AJ97" s="84"/>
      <c r="AK97" s="84"/>
      <c r="AL97" s="84"/>
      <c r="AM97" s="84"/>
      <c r="AN97" s="84"/>
      <c r="AO97" s="84"/>
      <c r="AP97" s="84"/>
      <c r="AQ97" s="84"/>
      <c r="AR97" s="84"/>
      <c r="AS97" s="84"/>
      <c r="AT97" s="84"/>
      <c r="AU97" s="84"/>
      <c r="AV97" s="84"/>
      <c r="AW97" s="84"/>
      <c r="AX97" s="84"/>
      <c r="AY97" s="84"/>
      <c r="AZ97" s="84"/>
      <c r="BA97" s="84"/>
      <c r="BB97" s="84"/>
      <c r="BC97" s="84"/>
      <c r="BD97" s="84"/>
      <c r="BE97" s="84"/>
      <c r="BF97" s="84"/>
      <c r="BG97" s="84"/>
      <c r="BH97" s="84"/>
      <c r="BI97" s="84"/>
      <c r="BJ97" s="84"/>
      <c r="BK97" s="84"/>
      <c r="BL97" s="84"/>
      <c r="BM97" s="84"/>
      <c r="BN97" s="84"/>
      <c r="BO97" s="84"/>
      <c r="BP97" s="84"/>
      <c r="BQ97" s="84"/>
      <c r="BR97" s="84"/>
      <c r="BS97" s="84"/>
      <c r="BT97" s="84"/>
      <c r="BU97" s="84"/>
      <c r="BV97" s="84"/>
      <c r="BW97" s="84"/>
      <c r="BX97" s="84"/>
      <c r="BY97" s="84"/>
      <c r="BZ97" s="84"/>
      <c r="CA97" s="84"/>
      <c r="CB97" s="84"/>
      <c r="CC97" s="84"/>
      <c r="CD97" s="84"/>
      <c r="CE97" s="84"/>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c r="EA97" s="3"/>
      <c r="EB97" s="3"/>
      <c r="EC97" s="3"/>
      <c r="ED97" s="3"/>
      <c r="EE97" s="3"/>
      <c r="EF97" s="3"/>
      <c r="EG97" s="3"/>
      <c r="EH97" s="3"/>
      <c r="EI97" s="3"/>
      <c r="EJ97" s="3"/>
      <c r="EK97" s="3"/>
      <c r="EL97" s="3"/>
      <c r="EM97" s="3"/>
      <c r="EN97" s="3"/>
      <c r="EO97" s="3"/>
      <c r="EP97" s="3"/>
      <c r="EQ97" s="3"/>
      <c r="ER97" s="3"/>
      <c r="ES97" s="3"/>
      <c r="ET97" s="3"/>
      <c r="EU97" s="3"/>
      <c r="EV97" s="3"/>
      <c r="EW97" s="3"/>
      <c r="EX97" s="3"/>
      <c r="EY97" s="3"/>
      <c r="EZ97" s="3"/>
      <c r="FA97" s="3"/>
      <c r="FB97" s="3"/>
      <c r="FC97" s="3"/>
      <c r="FD97" s="3"/>
      <c r="FE97" s="3"/>
      <c r="FF97" s="3"/>
      <c r="FG97" s="3"/>
      <c r="FH97" s="3"/>
      <c r="FI97" s="3"/>
      <c r="FJ97" s="3"/>
      <c r="FK97" s="3"/>
      <c r="FL97" s="3"/>
      <c r="FM97" s="3"/>
      <c r="FN97" s="3"/>
      <c r="FO97" s="3"/>
    </row>
    <row r="98" spans="1:171" x14ac:dyDescent="0.25">
      <c r="A98" s="3"/>
      <c r="B98" s="3"/>
      <c r="C98" s="3"/>
      <c r="D98" s="3"/>
      <c r="E98" s="3"/>
      <c r="F98" s="3"/>
      <c r="G98" s="3"/>
      <c r="H98" s="3"/>
      <c r="I98" s="3"/>
      <c r="J98" s="3"/>
      <c r="K98" s="84"/>
      <c r="L98" s="84"/>
      <c r="M98" s="84"/>
      <c r="N98" s="84"/>
      <c r="O98" s="84"/>
      <c r="P98" s="84"/>
      <c r="Q98" s="84"/>
      <c r="R98" s="84"/>
      <c r="S98" s="84"/>
      <c r="T98" s="84"/>
      <c r="U98" s="84"/>
      <c r="V98" s="84"/>
      <c r="W98" s="84"/>
      <c r="X98" s="84"/>
      <c r="Y98" s="84"/>
      <c r="Z98" s="84"/>
      <c r="AA98" s="84"/>
      <c r="AB98" s="84"/>
      <c r="AC98" s="84"/>
      <c r="AD98" s="84"/>
      <c r="AE98" s="84"/>
      <c r="AF98" s="84"/>
      <c r="AG98" s="84"/>
      <c r="AH98" s="84"/>
      <c r="AI98" s="84"/>
      <c r="AJ98" s="84"/>
      <c r="AK98" s="84"/>
      <c r="AL98" s="84"/>
      <c r="AM98" s="84"/>
      <c r="AN98" s="84"/>
      <c r="AO98" s="84"/>
      <c r="AP98" s="84"/>
      <c r="AQ98" s="84"/>
      <c r="AR98" s="84"/>
      <c r="AS98" s="84"/>
      <c r="AT98" s="84"/>
      <c r="AU98" s="84"/>
      <c r="AV98" s="84"/>
      <c r="AW98" s="84"/>
      <c r="AX98" s="84"/>
      <c r="AY98" s="84"/>
      <c r="AZ98" s="84"/>
      <c r="BA98" s="84"/>
      <c r="BB98" s="84"/>
      <c r="BC98" s="84"/>
      <c r="BD98" s="84"/>
      <c r="BE98" s="84"/>
      <c r="BF98" s="84"/>
      <c r="BG98" s="84"/>
      <c r="BH98" s="84"/>
      <c r="BI98" s="84"/>
      <c r="BJ98" s="84"/>
      <c r="BK98" s="84"/>
      <c r="BL98" s="84"/>
      <c r="BM98" s="84"/>
      <c r="BN98" s="84"/>
      <c r="BO98" s="84"/>
      <c r="BP98" s="84"/>
      <c r="BQ98" s="84"/>
      <c r="BR98" s="84"/>
      <c r="BS98" s="84"/>
      <c r="BT98" s="84"/>
      <c r="BU98" s="84"/>
      <c r="BV98" s="84"/>
      <c r="BW98" s="84"/>
      <c r="BX98" s="84"/>
      <c r="BY98" s="84"/>
      <c r="BZ98" s="84"/>
      <c r="CA98" s="84"/>
      <c r="CB98" s="84"/>
      <c r="CC98" s="84"/>
      <c r="CD98" s="84"/>
      <c r="CE98" s="84"/>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c r="EA98" s="3"/>
      <c r="EB98" s="3"/>
      <c r="EC98" s="3"/>
      <c r="ED98" s="3"/>
      <c r="EE98" s="3"/>
      <c r="EF98" s="3"/>
      <c r="EG98" s="3"/>
      <c r="EH98" s="3"/>
      <c r="EI98" s="3"/>
      <c r="EJ98" s="3"/>
      <c r="EK98" s="3"/>
      <c r="EL98" s="3"/>
      <c r="EM98" s="3"/>
      <c r="EN98" s="3"/>
      <c r="EO98" s="3"/>
      <c r="EP98" s="3"/>
      <c r="EQ98" s="3"/>
      <c r="ER98" s="3"/>
      <c r="ES98" s="3"/>
      <c r="ET98" s="3"/>
      <c r="EU98" s="3"/>
      <c r="EV98" s="3"/>
      <c r="EW98" s="3"/>
      <c r="EX98" s="3"/>
      <c r="EY98" s="3"/>
      <c r="EZ98" s="3"/>
      <c r="FA98" s="3"/>
      <c r="FB98" s="3"/>
      <c r="FC98" s="3"/>
      <c r="FD98" s="3"/>
      <c r="FE98" s="3"/>
      <c r="FF98" s="3"/>
      <c r="FG98" s="3"/>
      <c r="FH98" s="3"/>
      <c r="FI98" s="3"/>
      <c r="FJ98" s="3"/>
      <c r="FK98" s="3"/>
      <c r="FL98" s="3"/>
      <c r="FM98" s="3"/>
      <c r="FN98" s="3"/>
      <c r="FO98" s="3"/>
    </row>
    <row r="99" spans="1:171" x14ac:dyDescent="0.25">
      <c r="A99" s="3"/>
      <c r="B99" s="3"/>
      <c r="C99" s="3"/>
      <c r="D99" s="3"/>
      <c r="E99" s="3"/>
      <c r="F99" s="3"/>
      <c r="G99" s="3"/>
      <c r="H99" s="3"/>
      <c r="I99" s="3"/>
      <c r="J99" s="3"/>
      <c r="K99" s="84"/>
      <c r="L99" s="84"/>
      <c r="M99" s="84"/>
      <c r="N99" s="84"/>
      <c r="O99" s="84"/>
      <c r="P99" s="84"/>
      <c r="Q99" s="84"/>
      <c r="R99" s="84"/>
      <c r="S99" s="84"/>
      <c r="T99" s="84"/>
      <c r="U99" s="84"/>
      <c r="V99" s="84"/>
      <c r="W99" s="84"/>
      <c r="X99" s="84"/>
      <c r="Y99" s="84"/>
      <c r="Z99" s="84"/>
      <c r="AA99" s="84"/>
      <c r="AB99" s="84"/>
      <c r="AC99" s="84"/>
      <c r="AD99" s="84"/>
      <c r="AE99" s="84"/>
      <c r="AF99" s="84"/>
      <c r="AG99" s="84"/>
      <c r="AH99" s="84"/>
      <c r="AI99" s="84"/>
      <c r="AJ99" s="84"/>
      <c r="AK99" s="84"/>
      <c r="AL99" s="84"/>
      <c r="AM99" s="84"/>
      <c r="AN99" s="84"/>
      <c r="AO99" s="84"/>
      <c r="AP99" s="84"/>
      <c r="AQ99" s="84"/>
      <c r="AR99" s="84"/>
      <c r="AS99" s="84"/>
      <c r="AT99" s="84"/>
      <c r="AU99" s="84"/>
      <c r="AV99" s="84"/>
      <c r="AW99" s="84"/>
      <c r="AX99" s="84"/>
      <c r="AY99" s="84"/>
      <c r="AZ99" s="84"/>
      <c r="BA99" s="84"/>
      <c r="BB99" s="84"/>
      <c r="BC99" s="84"/>
      <c r="BD99" s="84"/>
      <c r="BE99" s="84"/>
      <c r="BF99" s="84"/>
      <c r="BG99" s="84"/>
      <c r="BH99" s="84"/>
      <c r="BI99" s="84"/>
      <c r="BJ99" s="84"/>
      <c r="BK99" s="84"/>
      <c r="BL99" s="84"/>
      <c r="BM99" s="84"/>
      <c r="BN99" s="84"/>
      <c r="BO99" s="84"/>
      <c r="BP99" s="84"/>
      <c r="BQ99" s="84"/>
      <c r="BR99" s="84"/>
      <c r="BS99" s="84"/>
      <c r="BT99" s="84"/>
      <c r="BU99" s="84"/>
      <c r="BV99" s="84"/>
      <c r="BW99" s="84"/>
      <c r="BX99" s="84"/>
      <c r="BY99" s="84"/>
      <c r="BZ99" s="84"/>
      <c r="CA99" s="84"/>
      <c r="CB99" s="84"/>
      <c r="CC99" s="84"/>
      <c r="CD99" s="84"/>
      <c r="CE99" s="84"/>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c r="DV99" s="3"/>
      <c r="DW99" s="3"/>
      <c r="DX99" s="3"/>
      <c r="DY99" s="3"/>
      <c r="DZ99" s="3"/>
      <c r="EA99" s="3"/>
      <c r="EB99" s="3"/>
      <c r="EC99" s="3"/>
      <c r="ED99" s="3"/>
      <c r="EE99" s="3"/>
      <c r="EF99" s="3"/>
      <c r="EG99" s="3"/>
      <c r="EH99" s="3"/>
      <c r="EI99" s="3"/>
      <c r="EJ99" s="3"/>
      <c r="EK99" s="3"/>
      <c r="EL99" s="3"/>
      <c r="EM99" s="3"/>
      <c r="EN99" s="3"/>
      <c r="EO99" s="3"/>
      <c r="EP99" s="3"/>
      <c r="EQ99" s="3"/>
      <c r="ER99" s="3"/>
      <c r="ES99" s="3"/>
      <c r="ET99" s="3"/>
      <c r="EU99" s="3"/>
      <c r="EV99" s="3"/>
      <c r="EW99" s="3"/>
      <c r="EX99" s="3"/>
      <c r="EY99" s="3"/>
      <c r="EZ99" s="3"/>
      <c r="FA99" s="3"/>
      <c r="FB99" s="3"/>
      <c r="FC99" s="3"/>
      <c r="FD99" s="3"/>
      <c r="FE99" s="3"/>
      <c r="FF99" s="3"/>
      <c r="FG99" s="3"/>
      <c r="FH99" s="3"/>
      <c r="FI99" s="3"/>
      <c r="FJ99" s="3"/>
      <c r="FK99" s="3"/>
      <c r="FL99" s="3"/>
      <c r="FM99" s="3"/>
      <c r="FN99" s="3"/>
      <c r="FO99" s="3"/>
    </row>
    <row r="100" spans="1:171" x14ac:dyDescent="0.25">
      <c r="A100" s="3"/>
      <c r="B100" s="3"/>
      <c r="C100" s="3"/>
      <c r="D100" s="3"/>
      <c r="E100" s="3"/>
      <c r="F100" s="3"/>
      <c r="G100" s="3"/>
      <c r="H100" s="3"/>
      <c r="I100" s="3"/>
      <c r="J100" s="3"/>
      <c r="K100" s="84"/>
      <c r="L100" s="84"/>
      <c r="M100" s="84"/>
      <c r="N100" s="84"/>
      <c r="O100" s="84"/>
      <c r="P100" s="84"/>
      <c r="Q100" s="84"/>
      <c r="R100" s="84"/>
      <c r="S100" s="84"/>
      <c r="T100" s="84"/>
      <c r="U100" s="84"/>
      <c r="V100" s="84"/>
      <c r="W100" s="84"/>
      <c r="X100" s="84"/>
      <c r="Y100" s="84"/>
      <c r="Z100" s="84"/>
      <c r="AA100" s="84"/>
      <c r="AB100" s="84"/>
      <c r="AC100" s="84"/>
      <c r="AD100" s="84"/>
      <c r="AE100" s="84"/>
      <c r="AF100" s="84"/>
      <c r="AG100" s="84"/>
      <c r="AH100" s="84"/>
      <c r="AI100" s="84"/>
      <c r="AJ100" s="84"/>
      <c r="AK100" s="84"/>
      <c r="AL100" s="84"/>
      <c r="AM100" s="84"/>
      <c r="AN100" s="84"/>
      <c r="AO100" s="84"/>
      <c r="AP100" s="84"/>
      <c r="AQ100" s="84"/>
      <c r="AR100" s="84"/>
      <c r="AS100" s="84"/>
      <c r="AT100" s="84"/>
      <c r="AU100" s="84"/>
      <c r="AV100" s="84"/>
      <c r="AW100" s="84"/>
      <c r="AX100" s="84"/>
      <c r="AY100" s="84"/>
      <c r="AZ100" s="84"/>
      <c r="BA100" s="84"/>
      <c r="BB100" s="84"/>
      <c r="BC100" s="84"/>
      <c r="BD100" s="84"/>
      <c r="BE100" s="84"/>
      <c r="BF100" s="84"/>
      <c r="BG100" s="84"/>
      <c r="BH100" s="84"/>
      <c r="BI100" s="84"/>
      <c r="BJ100" s="84"/>
      <c r="BK100" s="84"/>
      <c r="BL100" s="84"/>
      <c r="BM100" s="84"/>
      <c r="BN100" s="84"/>
      <c r="BO100" s="84"/>
      <c r="BP100" s="84"/>
      <c r="BQ100" s="84"/>
      <c r="BR100" s="84"/>
      <c r="BS100" s="84"/>
      <c r="BT100" s="84"/>
      <c r="BU100" s="84"/>
      <c r="BV100" s="84"/>
      <c r="BW100" s="84"/>
      <c r="BX100" s="84"/>
      <c r="BY100" s="84"/>
      <c r="BZ100" s="84"/>
      <c r="CA100" s="84"/>
      <c r="CB100" s="84"/>
      <c r="CC100" s="84"/>
      <c r="CD100" s="84"/>
      <c r="CE100" s="84"/>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c r="EA100" s="3"/>
      <c r="EB100" s="3"/>
      <c r="EC100" s="3"/>
      <c r="ED100" s="3"/>
      <c r="EE100" s="3"/>
      <c r="EF100" s="3"/>
      <c r="EG100" s="3"/>
      <c r="EH100" s="3"/>
      <c r="EI100" s="3"/>
      <c r="EJ100" s="3"/>
      <c r="EK100" s="3"/>
      <c r="EL100" s="3"/>
      <c r="EM100" s="3"/>
      <c r="EN100" s="3"/>
      <c r="EO100" s="3"/>
      <c r="EP100" s="3"/>
      <c r="EQ100" s="3"/>
      <c r="ER100" s="3"/>
      <c r="ES100" s="3"/>
      <c r="ET100" s="3"/>
      <c r="EU100" s="3"/>
      <c r="EV100" s="3"/>
      <c r="EW100" s="3"/>
      <c r="EX100" s="3"/>
      <c r="EY100" s="3"/>
      <c r="EZ100" s="3"/>
      <c r="FA100" s="3"/>
      <c r="FB100" s="3"/>
      <c r="FC100" s="3"/>
      <c r="FD100" s="3"/>
      <c r="FE100" s="3"/>
      <c r="FF100" s="3"/>
      <c r="FG100" s="3"/>
      <c r="FH100" s="3"/>
      <c r="FI100" s="3"/>
      <c r="FJ100" s="3"/>
      <c r="FK100" s="3"/>
      <c r="FL100" s="3"/>
      <c r="FM100" s="3"/>
      <c r="FN100" s="3"/>
      <c r="FO100" s="3"/>
    </row>
    <row r="101" spans="1:171" x14ac:dyDescent="0.25">
      <c r="A101" s="3"/>
      <c r="B101" s="3"/>
      <c r="C101" s="3"/>
      <c r="D101" s="3"/>
      <c r="E101" s="3"/>
      <c r="F101" s="3"/>
      <c r="G101" s="3"/>
      <c r="H101" s="3"/>
      <c r="I101" s="3"/>
      <c r="J101" s="3"/>
      <c r="K101" s="84"/>
      <c r="L101" s="84"/>
      <c r="M101" s="84"/>
      <c r="N101" s="84"/>
      <c r="O101" s="84"/>
      <c r="P101" s="84"/>
      <c r="Q101" s="84"/>
      <c r="R101" s="84"/>
      <c r="S101" s="84"/>
      <c r="T101" s="84"/>
      <c r="U101" s="84"/>
      <c r="V101" s="84"/>
      <c r="W101" s="84"/>
      <c r="X101" s="84"/>
      <c r="Y101" s="84"/>
      <c r="Z101" s="84"/>
      <c r="AA101" s="84"/>
      <c r="AB101" s="84"/>
      <c r="AC101" s="84"/>
      <c r="AD101" s="84"/>
      <c r="AE101" s="84"/>
      <c r="AF101" s="84"/>
      <c r="AG101" s="84"/>
      <c r="AH101" s="84"/>
      <c r="AI101" s="84"/>
      <c r="AJ101" s="84"/>
      <c r="AK101" s="84"/>
      <c r="AL101" s="84"/>
      <c r="AM101" s="84"/>
      <c r="AN101" s="84"/>
      <c r="AO101" s="84"/>
      <c r="AP101" s="84"/>
      <c r="AQ101" s="84"/>
      <c r="AR101" s="84"/>
      <c r="AS101" s="84"/>
      <c r="AT101" s="84"/>
      <c r="AU101" s="84"/>
      <c r="AV101" s="84"/>
      <c r="AW101" s="84"/>
      <c r="AX101" s="84"/>
      <c r="AY101" s="84"/>
      <c r="AZ101" s="84"/>
      <c r="BA101" s="84"/>
      <c r="BB101" s="84"/>
      <c r="BC101" s="84"/>
      <c r="BD101" s="84"/>
      <c r="BE101" s="84"/>
      <c r="BF101" s="84"/>
      <c r="BG101" s="84"/>
      <c r="BH101" s="84"/>
      <c r="BI101" s="84"/>
      <c r="BJ101" s="84"/>
      <c r="BK101" s="84"/>
      <c r="BL101" s="84"/>
      <c r="BM101" s="84"/>
      <c r="BN101" s="84"/>
      <c r="BO101" s="84"/>
      <c r="BP101" s="84"/>
      <c r="BQ101" s="84"/>
      <c r="BR101" s="84"/>
      <c r="BS101" s="84"/>
      <c r="BT101" s="84"/>
      <c r="BU101" s="84"/>
      <c r="BV101" s="84"/>
      <c r="BW101" s="84"/>
      <c r="BX101" s="84"/>
      <c r="BY101" s="84"/>
      <c r="BZ101" s="84"/>
      <c r="CA101" s="84"/>
      <c r="CB101" s="84"/>
      <c r="CC101" s="84"/>
      <c r="CD101" s="84"/>
      <c r="CE101" s="84"/>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c r="EQ101" s="3"/>
      <c r="ER101" s="3"/>
      <c r="ES101" s="3"/>
      <c r="ET101" s="3"/>
      <c r="EU101" s="3"/>
      <c r="EV101" s="3"/>
      <c r="EW101" s="3"/>
      <c r="EX101" s="3"/>
      <c r="EY101" s="3"/>
      <c r="EZ101" s="3"/>
      <c r="FA101" s="3"/>
      <c r="FB101" s="3"/>
      <c r="FC101" s="3"/>
      <c r="FD101" s="3"/>
      <c r="FE101" s="3"/>
      <c r="FF101" s="3"/>
      <c r="FG101" s="3"/>
      <c r="FH101" s="3"/>
      <c r="FI101" s="3"/>
      <c r="FJ101" s="3"/>
      <c r="FK101" s="3"/>
      <c r="FL101" s="3"/>
      <c r="FM101" s="3"/>
      <c r="FN101" s="3"/>
      <c r="FO101" s="3"/>
    </row>
    <row r="102" spans="1:171" x14ac:dyDescent="0.25">
      <c r="A102" s="3"/>
      <c r="B102" s="3"/>
      <c r="C102" s="3"/>
      <c r="D102" s="3"/>
      <c r="E102" s="3"/>
      <c r="F102" s="3"/>
      <c r="G102" s="3"/>
      <c r="H102" s="3"/>
      <c r="I102" s="3"/>
      <c r="J102" s="3"/>
      <c r="K102" s="84"/>
      <c r="L102" s="84"/>
      <c r="M102" s="84"/>
      <c r="N102" s="84"/>
      <c r="O102" s="84"/>
      <c r="P102" s="84"/>
      <c r="Q102" s="84"/>
      <c r="R102" s="84"/>
      <c r="S102" s="84"/>
      <c r="T102" s="84"/>
      <c r="U102" s="84"/>
      <c r="V102" s="84"/>
      <c r="W102" s="84"/>
      <c r="X102" s="84"/>
      <c r="Y102" s="84"/>
      <c r="Z102" s="84"/>
      <c r="AA102" s="84"/>
      <c r="AB102" s="84"/>
      <c r="AC102" s="84"/>
      <c r="AD102" s="84"/>
      <c r="AE102" s="84"/>
      <c r="AF102" s="84"/>
      <c r="AG102" s="84"/>
      <c r="AH102" s="84"/>
      <c r="AI102" s="84"/>
      <c r="AJ102" s="84"/>
      <c r="AK102" s="84"/>
      <c r="AL102" s="84"/>
      <c r="AM102" s="84"/>
      <c r="AN102" s="84"/>
      <c r="AO102" s="84"/>
      <c r="AP102" s="84"/>
      <c r="AQ102" s="84"/>
      <c r="AR102" s="84"/>
      <c r="AS102" s="84"/>
      <c r="AT102" s="84"/>
      <c r="AU102" s="84"/>
      <c r="AV102" s="84"/>
      <c r="AW102" s="84"/>
      <c r="AX102" s="84"/>
      <c r="AY102" s="84"/>
      <c r="AZ102" s="84"/>
      <c r="BA102" s="84"/>
      <c r="BB102" s="84"/>
      <c r="BC102" s="84"/>
      <c r="BD102" s="84"/>
      <c r="BE102" s="84"/>
      <c r="BF102" s="84"/>
      <c r="BG102" s="84"/>
      <c r="BH102" s="84"/>
      <c r="BI102" s="84"/>
      <c r="BJ102" s="84"/>
      <c r="BK102" s="84"/>
      <c r="BL102" s="84"/>
      <c r="BM102" s="84"/>
      <c r="BN102" s="84"/>
      <c r="BO102" s="84"/>
      <c r="BP102" s="84"/>
      <c r="BQ102" s="84"/>
      <c r="BR102" s="84"/>
      <c r="BS102" s="84"/>
      <c r="BT102" s="84"/>
      <c r="BU102" s="84"/>
      <c r="BV102" s="84"/>
      <c r="BW102" s="84"/>
      <c r="BX102" s="84"/>
      <c r="BY102" s="84"/>
      <c r="BZ102" s="84"/>
      <c r="CA102" s="84"/>
      <c r="CB102" s="84"/>
      <c r="CC102" s="84"/>
      <c r="CD102" s="84"/>
      <c r="CE102" s="84"/>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c r="DV102" s="3"/>
      <c r="DW102" s="3"/>
      <c r="DX102" s="3"/>
      <c r="DY102" s="3"/>
      <c r="DZ102" s="3"/>
      <c r="EA102" s="3"/>
      <c r="EB102" s="3"/>
      <c r="EC102" s="3"/>
      <c r="ED102" s="3"/>
      <c r="EE102" s="3"/>
      <c r="EF102" s="3"/>
      <c r="EG102" s="3"/>
      <c r="EH102" s="3"/>
      <c r="EI102" s="3"/>
      <c r="EJ102" s="3"/>
      <c r="EK102" s="3"/>
      <c r="EL102" s="3"/>
      <c r="EM102" s="3"/>
      <c r="EN102" s="3"/>
      <c r="EO102" s="3"/>
      <c r="EP102" s="3"/>
      <c r="EQ102" s="3"/>
      <c r="ER102" s="3"/>
      <c r="ES102" s="3"/>
      <c r="ET102" s="3"/>
      <c r="EU102" s="3"/>
      <c r="EV102" s="3"/>
      <c r="EW102" s="3"/>
      <c r="EX102" s="3"/>
      <c r="EY102" s="3"/>
      <c r="EZ102" s="3"/>
      <c r="FA102" s="3"/>
      <c r="FB102" s="3"/>
      <c r="FC102" s="3"/>
      <c r="FD102" s="3"/>
      <c r="FE102" s="3"/>
      <c r="FF102" s="3"/>
      <c r="FG102" s="3"/>
      <c r="FH102" s="3"/>
      <c r="FI102" s="3"/>
      <c r="FJ102" s="3"/>
      <c r="FK102" s="3"/>
      <c r="FL102" s="3"/>
      <c r="FM102" s="3"/>
      <c r="FN102" s="3"/>
      <c r="FO102" s="3"/>
    </row>
    <row r="103" spans="1:171" x14ac:dyDescent="0.25">
      <c r="A103" s="3"/>
      <c r="B103" s="3"/>
      <c r="C103" s="3"/>
      <c r="D103" s="3"/>
      <c r="E103" s="3"/>
      <c r="F103" s="3"/>
      <c r="G103" s="3"/>
      <c r="H103" s="3"/>
      <c r="I103" s="3"/>
      <c r="J103" s="3"/>
      <c r="K103" s="84"/>
      <c r="L103" s="84"/>
      <c r="M103" s="84"/>
      <c r="N103" s="84"/>
      <c r="O103" s="84"/>
      <c r="P103" s="84"/>
      <c r="Q103" s="84"/>
      <c r="R103" s="84"/>
      <c r="S103" s="84"/>
      <c r="T103" s="84"/>
      <c r="U103" s="84"/>
      <c r="V103" s="84"/>
      <c r="W103" s="84"/>
      <c r="X103" s="84"/>
      <c r="Y103" s="84"/>
      <c r="Z103" s="84"/>
      <c r="AA103" s="84"/>
      <c r="AB103" s="84"/>
      <c r="AC103" s="84"/>
      <c r="AD103" s="84"/>
      <c r="AE103" s="84"/>
      <c r="AF103" s="84"/>
      <c r="AG103" s="84"/>
      <c r="AH103" s="84"/>
      <c r="AI103" s="84"/>
      <c r="AJ103" s="84"/>
      <c r="AK103" s="84"/>
      <c r="AL103" s="84"/>
      <c r="AM103" s="84"/>
      <c r="AN103" s="84"/>
      <c r="AO103" s="84"/>
      <c r="AP103" s="84"/>
      <c r="AQ103" s="84"/>
      <c r="AR103" s="84"/>
      <c r="AS103" s="84"/>
      <c r="AT103" s="84"/>
      <c r="AU103" s="84"/>
      <c r="AV103" s="84"/>
      <c r="AW103" s="84"/>
      <c r="AX103" s="84"/>
      <c r="AY103" s="84"/>
      <c r="AZ103" s="84"/>
      <c r="BA103" s="84"/>
      <c r="BB103" s="84"/>
      <c r="BC103" s="84"/>
      <c r="BD103" s="84"/>
      <c r="BE103" s="84"/>
      <c r="BF103" s="84"/>
      <c r="BG103" s="84"/>
      <c r="BH103" s="84"/>
      <c r="BI103" s="84"/>
      <c r="BJ103" s="84"/>
      <c r="BK103" s="84"/>
      <c r="BL103" s="84"/>
      <c r="BM103" s="84"/>
      <c r="BN103" s="84"/>
      <c r="BO103" s="84"/>
      <c r="BP103" s="84"/>
      <c r="BQ103" s="84"/>
      <c r="BR103" s="84"/>
      <c r="BS103" s="84"/>
      <c r="BT103" s="84"/>
      <c r="BU103" s="84"/>
      <c r="BV103" s="84"/>
      <c r="BW103" s="84"/>
      <c r="BX103" s="84"/>
      <c r="BY103" s="84"/>
      <c r="BZ103" s="84"/>
      <c r="CA103" s="84"/>
      <c r="CB103" s="84"/>
      <c r="CC103" s="84"/>
      <c r="CD103" s="84"/>
      <c r="CE103" s="84"/>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c r="EO103" s="3"/>
      <c r="EP103" s="3"/>
      <c r="EQ103" s="3"/>
      <c r="ER103" s="3"/>
      <c r="ES103" s="3"/>
      <c r="ET103" s="3"/>
      <c r="EU103" s="3"/>
      <c r="EV103" s="3"/>
      <c r="EW103" s="3"/>
      <c r="EX103" s="3"/>
      <c r="EY103" s="3"/>
      <c r="EZ103" s="3"/>
      <c r="FA103" s="3"/>
      <c r="FB103" s="3"/>
      <c r="FC103" s="3"/>
      <c r="FD103" s="3"/>
      <c r="FE103" s="3"/>
      <c r="FF103" s="3"/>
      <c r="FG103" s="3"/>
      <c r="FH103" s="3"/>
      <c r="FI103" s="3"/>
      <c r="FJ103" s="3"/>
      <c r="FK103" s="3"/>
      <c r="FL103" s="3"/>
      <c r="FM103" s="3"/>
      <c r="FN103" s="3"/>
      <c r="FO103" s="3"/>
    </row>
    <row r="104" spans="1:171" x14ac:dyDescent="0.25">
      <c r="A104" s="3"/>
      <c r="B104" s="3"/>
      <c r="C104" s="3"/>
      <c r="D104" s="3"/>
      <c r="E104" s="3"/>
      <c r="F104" s="3"/>
      <c r="G104" s="3"/>
      <c r="H104" s="3"/>
      <c r="I104" s="3"/>
      <c r="J104" s="3"/>
      <c r="K104" s="84"/>
      <c r="L104" s="84"/>
      <c r="M104" s="84"/>
      <c r="N104" s="84"/>
      <c r="O104" s="84"/>
      <c r="P104" s="84"/>
      <c r="Q104" s="84"/>
      <c r="R104" s="84"/>
      <c r="S104" s="84"/>
      <c r="T104" s="84"/>
      <c r="U104" s="84"/>
      <c r="V104" s="84"/>
      <c r="W104" s="84"/>
      <c r="X104" s="84"/>
      <c r="Y104" s="84"/>
      <c r="Z104" s="84"/>
      <c r="AA104" s="84"/>
      <c r="AB104" s="84"/>
      <c r="AC104" s="84"/>
      <c r="AD104" s="84"/>
      <c r="AE104" s="84"/>
      <c r="AF104" s="84"/>
      <c r="AG104" s="84"/>
      <c r="AH104" s="84"/>
      <c r="AI104" s="84"/>
      <c r="AJ104" s="84"/>
      <c r="AK104" s="84"/>
      <c r="AL104" s="84"/>
      <c r="AM104" s="84"/>
      <c r="AN104" s="84"/>
      <c r="AO104" s="84"/>
      <c r="AP104" s="84"/>
      <c r="AQ104" s="84"/>
      <c r="AR104" s="84"/>
      <c r="AS104" s="84"/>
      <c r="AT104" s="84"/>
      <c r="AU104" s="84"/>
      <c r="AV104" s="84"/>
      <c r="AW104" s="84"/>
      <c r="AX104" s="84"/>
      <c r="AY104" s="84"/>
      <c r="AZ104" s="84"/>
      <c r="BA104" s="84"/>
      <c r="BB104" s="84"/>
      <c r="BC104" s="84"/>
      <c r="BD104" s="84"/>
      <c r="BE104" s="84"/>
      <c r="BF104" s="84"/>
      <c r="BG104" s="84"/>
      <c r="BH104" s="84"/>
      <c r="BI104" s="84"/>
      <c r="BJ104" s="84"/>
      <c r="BK104" s="84"/>
      <c r="BL104" s="84"/>
      <c r="BM104" s="84"/>
      <c r="BN104" s="84"/>
      <c r="BO104" s="84"/>
      <c r="BP104" s="84"/>
      <c r="BQ104" s="84"/>
      <c r="BR104" s="84"/>
      <c r="BS104" s="84"/>
      <c r="BT104" s="84"/>
      <c r="BU104" s="84"/>
      <c r="BV104" s="84"/>
      <c r="BW104" s="84"/>
      <c r="BX104" s="84"/>
      <c r="BY104" s="84"/>
      <c r="BZ104" s="84"/>
      <c r="CA104" s="84"/>
      <c r="CB104" s="84"/>
      <c r="CC104" s="84"/>
      <c r="CD104" s="84"/>
      <c r="CE104" s="84"/>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row>
    <row r="105" spans="1:171" x14ac:dyDescent="0.25">
      <c r="A105" s="3"/>
      <c r="B105" s="3"/>
      <c r="C105" s="3"/>
      <c r="D105" s="3"/>
      <c r="E105" s="3"/>
      <c r="F105" s="3"/>
      <c r="G105" s="3"/>
      <c r="H105" s="3"/>
      <c r="I105" s="3"/>
      <c r="J105" s="3"/>
      <c r="K105" s="84"/>
      <c r="L105" s="84"/>
      <c r="M105" s="84"/>
      <c r="N105" s="84"/>
      <c r="O105" s="84"/>
      <c r="P105" s="84"/>
      <c r="Q105" s="84"/>
      <c r="R105" s="84"/>
      <c r="S105" s="84"/>
      <c r="T105" s="84"/>
      <c r="U105" s="84"/>
      <c r="V105" s="84"/>
      <c r="W105" s="84"/>
      <c r="X105" s="84"/>
      <c r="Y105" s="84"/>
      <c r="Z105" s="84"/>
      <c r="AA105" s="84"/>
      <c r="AB105" s="84"/>
      <c r="AC105" s="84"/>
      <c r="AD105" s="84"/>
      <c r="AE105" s="84"/>
      <c r="AF105" s="84"/>
      <c r="AG105" s="84"/>
      <c r="AH105" s="84"/>
      <c r="AI105" s="84"/>
      <c r="AJ105" s="84"/>
      <c r="AK105" s="84"/>
      <c r="AL105" s="84"/>
      <c r="AM105" s="84"/>
      <c r="AN105" s="84"/>
      <c r="AO105" s="84"/>
      <c r="AP105" s="84"/>
      <c r="AQ105" s="84"/>
      <c r="AR105" s="84"/>
      <c r="AS105" s="84"/>
      <c r="AT105" s="84"/>
      <c r="AU105" s="84"/>
      <c r="AV105" s="84"/>
      <c r="AW105" s="84"/>
      <c r="AX105" s="84"/>
      <c r="AY105" s="84"/>
      <c r="AZ105" s="84"/>
      <c r="BA105" s="84"/>
      <c r="BB105" s="84"/>
      <c r="BC105" s="84"/>
      <c r="BD105" s="84"/>
      <c r="BE105" s="84"/>
      <c r="BF105" s="84"/>
      <c r="BG105" s="84"/>
      <c r="BH105" s="84"/>
      <c r="BI105" s="84"/>
      <c r="BJ105" s="84"/>
      <c r="BK105" s="84"/>
      <c r="BL105" s="84"/>
      <c r="BM105" s="84"/>
      <c r="BN105" s="84"/>
      <c r="BO105" s="84"/>
      <c r="BP105" s="84"/>
      <c r="BQ105" s="84"/>
      <c r="BR105" s="84"/>
      <c r="BS105" s="84"/>
      <c r="BT105" s="84"/>
      <c r="BU105" s="84"/>
      <c r="BV105" s="84"/>
      <c r="BW105" s="84"/>
      <c r="BX105" s="84"/>
      <c r="BY105" s="84"/>
      <c r="BZ105" s="84"/>
      <c r="CA105" s="84"/>
      <c r="CB105" s="84"/>
      <c r="CC105" s="84"/>
      <c r="CD105" s="84"/>
      <c r="CE105" s="84"/>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c r="DV105" s="3"/>
      <c r="DW105" s="3"/>
      <c r="DX105" s="3"/>
      <c r="DY105" s="3"/>
      <c r="DZ105" s="3"/>
      <c r="EA105" s="3"/>
      <c r="EB105" s="3"/>
      <c r="EC105" s="3"/>
      <c r="ED105" s="3"/>
      <c r="EE105" s="3"/>
      <c r="EF105" s="3"/>
      <c r="EG105" s="3"/>
      <c r="EH105" s="3"/>
      <c r="EI105" s="3"/>
      <c r="EJ105" s="3"/>
      <c r="EK105" s="3"/>
      <c r="EL105" s="3"/>
      <c r="EM105" s="3"/>
      <c r="EN105" s="3"/>
      <c r="EO105" s="3"/>
      <c r="EP105" s="3"/>
      <c r="EQ105" s="3"/>
      <c r="ER105" s="3"/>
      <c r="ES105" s="3"/>
      <c r="ET105" s="3"/>
      <c r="EU105" s="3"/>
      <c r="EV105" s="3"/>
      <c r="EW105" s="3"/>
      <c r="EX105" s="3"/>
      <c r="EY105" s="3"/>
      <c r="EZ105" s="3"/>
      <c r="FA105" s="3"/>
      <c r="FB105" s="3"/>
      <c r="FC105" s="3"/>
      <c r="FD105" s="3"/>
      <c r="FE105" s="3"/>
      <c r="FF105" s="3"/>
      <c r="FG105" s="3"/>
      <c r="FH105" s="3"/>
      <c r="FI105" s="3"/>
      <c r="FJ105" s="3"/>
      <c r="FK105" s="3"/>
      <c r="FL105" s="3"/>
      <c r="FM105" s="3"/>
      <c r="FN105" s="3"/>
      <c r="FO105" s="3"/>
    </row>
    <row r="106" spans="1:171" x14ac:dyDescent="0.25">
      <c r="A106" s="3"/>
      <c r="B106" s="3"/>
      <c r="C106" s="3"/>
      <c r="D106" s="3"/>
      <c r="E106" s="3"/>
      <c r="F106" s="3"/>
      <c r="G106" s="3"/>
      <c r="H106" s="3"/>
      <c r="I106" s="3"/>
      <c r="J106" s="3"/>
      <c r="K106" s="84"/>
      <c r="L106" s="84"/>
      <c r="M106" s="84"/>
      <c r="N106" s="84"/>
      <c r="O106" s="84"/>
      <c r="P106" s="84"/>
      <c r="Q106" s="84"/>
      <c r="R106" s="84"/>
      <c r="S106" s="84"/>
      <c r="T106" s="84"/>
      <c r="U106" s="84"/>
      <c r="V106" s="84"/>
      <c r="W106" s="84"/>
      <c r="X106" s="84"/>
      <c r="Y106" s="84"/>
      <c r="Z106" s="84"/>
      <c r="AA106" s="84"/>
      <c r="AB106" s="84"/>
      <c r="AC106" s="84"/>
      <c r="AD106" s="84"/>
      <c r="AE106" s="84"/>
      <c r="AF106" s="84"/>
      <c r="AG106" s="84"/>
      <c r="AH106" s="84"/>
      <c r="AI106" s="84"/>
      <c r="AJ106" s="84"/>
      <c r="AK106" s="84"/>
      <c r="AL106" s="84"/>
      <c r="AM106" s="84"/>
      <c r="AN106" s="84"/>
      <c r="AO106" s="84"/>
      <c r="AP106" s="84"/>
      <c r="AQ106" s="84"/>
      <c r="AR106" s="84"/>
      <c r="AS106" s="84"/>
      <c r="AT106" s="84"/>
      <c r="AU106" s="84"/>
      <c r="AV106" s="84"/>
      <c r="AW106" s="84"/>
      <c r="AX106" s="84"/>
      <c r="AY106" s="84"/>
      <c r="AZ106" s="84"/>
      <c r="BA106" s="84"/>
      <c r="BB106" s="84"/>
      <c r="BC106" s="84"/>
      <c r="BD106" s="84"/>
      <c r="BE106" s="84"/>
      <c r="BF106" s="84"/>
      <c r="BG106" s="84"/>
      <c r="BH106" s="84"/>
      <c r="BI106" s="84"/>
      <c r="BJ106" s="84"/>
      <c r="BK106" s="84"/>
      <c r="BL106" s="84"/>
      <c r="BM106" s="84"/>
      <c r="BN106" s="84"/>
      <c r="BO106" s="84"/>
      <c r="BP106" s="84"/>
      <c r="BQ106" s="84"/>
      <c r="BR106" s="84"/>
      <c r="BS106" s="84"/>
      <c r="BT106" s="84"/>
      <c r="BU106" s="84"/>
      <c r="BV106" s="84"/>
      <c r="BW106" s="84"/>
      <c r="BX106" s="84"/>
      <c r="BY106" s="84"/>
      <c r="BZ106" s="84"/>
      <c r="CA106" s="84"/>
      <c r="CB106" s="84"/>
      <c r="CC106" s="84"/>
      <c r="CD106" s="84"/>
      <c r="CE106" s="84"/>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c r="DV106" s="3"/>
      <c r="DW106" s="3"/>
      <c r="DX106" s="3"/>
      <c r="DY106" s="3"/>
      <c r="DZ106" s="3"/>
      <c r="EA106" s="3"/>
      <c r="EB106" s="3"/>
      <c r="EC106" s="3"/>
      <c r="ED106" s="3"/>
      <c r="EE106" s="3"/>
      <c r="EF106" s="3"/>
      <c r="EG106" s="3"/>
      <c r="EH106" s="3"/>
      <c r="EI106" s="3"/>
      <c r="EJ106" s="3"/>
      <c r="EK106" s="3"/>
      <c r="EL106" s="3"/>
      <c r="EM106" s="3"/>
      <c r="EN106" s="3"/>
      <c r="EO106" s="3"/>
      <c r="EP106" s="3"/>
      <c r="EQ106" s="3"/>
      <c r="ER106" s="3"/>
      <c r="ES106" s="3"/>
      <c r="ET106" s="3"/>
      <c r="EU106" s="3"/>
      <c r="EV106" s="3"/>
      <c r="EW106" s="3"/>
      <c r="EX106" s="3"/>
      <c r="EY106" s="3"/>
      <c r="EZ106" s="3"/>
      <c r="FA106" s="3"/>
      <c r="FB106" s="3"/>
      <c r="FC106" s="3"/>
      <c r="FD106" s="3"/>
      <c r="FE106" s="3"/>
      <c r="FF106" s="3"/>
      <c r="FG106" s="3"/>
      <c r="FH106" s="3"/>
      <c r="FI106" s="3"/>
      <c r="FJ106" s="3"/>
      <c r="FK106" s="3"/>
      <c r="FL106" s="3"/>
      <c r="FM106" s="3"/>
      <c r="FN106" s="3"/>
      <c r="FO106" s="3"/>
    </row>
    <row r="107" spans="1:171" x14ac:dyDescent="0.25">
      <c r="A107" s="3"/>
      <c r="B107" s="3"/>
      <c r="C107" s="3"/>
      <c r="D107" s="3"/>
      <c r="E107" s="3"/>
      <c r="F107" s="3"/>
      <c r="G107" s="3"/>
      <c r="H107" s="3"/>
      <c r="I107" s="3"/>
      <c r="J107" s="3"/>
      <c r="K107" s="84"/>
      <c r="L107" s="84"/>
      <c r="M107" s="84"/>
      <c r="N107" s="84"/>
      <c r="O107" s="84"/>
      <c r="P107" s="84"/>
      <c r="Q107" s="84"/>
      <c r="R107" s="84"/>
      <c r="S107" s="84"/>
      <c r="T107" s="84"/>
      <c r="U107" s="84"/>
      <c r="V107" s="84"/>
      <c r="W107" s="84"/>
      <c r="X107" s="84"/>
      <c r="Y107" s="84"/>
      <c r="Z107" s="84"/>
      <c r="AA107" s="84"/>
      <c r="AB107" s="84"/>
      <c r="AC107" s="84"/>
      <c r="AD107" s="84"/>
      <c r="AE107" s="84"/>
      <c r="AF107" s="84"/>
      <c r="AG107" s="84"/>
      <c r="AH107" s="84"/>
      <c r="AI107" s="84"/>
      <c r="AJ107" s="84"/>
      <c r="AK107" s="84"/>
      <c r="AL107" s="84"/>
      <c r="AM107" s="84"/>
      <c r="AN107" s="84"/>
      <c r="AO107" s="84"/>
      <c r="AP107" s="84"/>
      <c r="AQ107" s="84"/>
      <c r="AR107" s="84"/>
      <c r="AS107" s="84"/>
      <c r="AT107" s="84"/>
      <c r="AU107" s="84"/>
      <c r="AV107" s="84"/>
      <c r="AW107" s="84"/>
      <c r="AX107" s="84"/>
      <c r="AY107" s="84"/>
      <c r="AZ107" s="84"/>
      <c r="BA107" s="84"/>
      <c r="BB107" s="84"/>
      <c r="BC107" s="84"/>
      <c r="BD107" s="84"/>
      <c r="BE107" s="84"/>
      <c r="BF107" s="84"/>
      <c r="BG107" s="84"/>
      <c r="BH107" s="84"/>
      <c r="BI107" s="84"/>
      <c r="BJ107" s="84"/>
      <c r="BK107" s="84"/>
      <c r="BL107" s="84"/>
      <c r="BM107" s="84"/>
      <c r="BN107" s="84"/>
      <c r="BO107" s="84"/>
      <c r="BP107" s="84"/>
      <c r="BQ107" s="84"/>
      <c r="BR107" s="84"/>
      <c r="BS107" s="84"/>
      <c r="BT107" s="84"/>
      <c r="BU107" s="84"/>
      <c r="BV107" s="84"/>
      <c r="BW107" s="84"/>
      <c r="BX107" s="84"/>
      <c r="BY107" s="84"/>
      <c r="BZ107" s="84"/>
      <c r="CA107" s="84"/>
      <c r="CB107" s="84"/>
      <c r="CC107" s="84"/>
      <c r="CD107" s="84"/>
      <c r="CE107" s="84"/>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c r="DV107" s="3"/>
      <c r="DW107" s="3"/>
      <c r="DX107" s="3"/>
      <c r="DY107" s="3"/>
      <c r="DZ107" s="3"/>
      <c r="EA107" s="3"/>
      <c r="EB107" s="3"/>
      <c r="EC107" s="3"/>
      <c r="ED107" s="3"/>
      <c r="EE107" s="3"/>
      <c r="EF107" s="3"/>
      <c r="EG107" s="3"/>
      <c r="EH107" s="3"/>
      <c r="EI107" s="3"/>
      <c r="EJ107" s="3"/>
      <c r="EK107" s="3"/>
      <c r="EL107" s="3"/>
      <c r="EM107" s="3"/>
      <c r="EN107" s="3"/>
      <c r="EO107" s="3"/>
      <c r="EP107" s="3"/>
      <c r="EQ107" s="3"/>
      <c r="ER107" s="3"/>
      <c r="ES107" s="3"/>
      <c r="ET107" s="3"/>
      <c r="EU107" s="3"/>
      <c r="EV107" s="3"/>
      <c r="EW107" s="3"/>
      <c r="EX107" s="3"/>
      <c r="EY107" s="3"/>
      <c r="EZ107" s="3"/>
      <c r="FA107" s="3"/>
      <c r="FB107" s="3"/>
      <c r="FC107" s="3"/>
      <c r="FD107" s="3"/>
      <c r="FE107" s="3"/>
      <c r="FF107" s="3"/>
      <c r="FG107" s="3"/>
      <c r="FH107" s="3"/>
      <c r="FI107" s="3"/>
      <c r="FJ107" s="3"/>
      <c r="FK107" s="3"/>
      <c r="FL107" s="3"/>
      <c r="FM107" s="3"/>
      <c r="FN107" s="3"/>
      <c r="FO107" s="3"/>
    </row>
    <row r="108" spans="1:171" x14ac:dyDescent="0.25">
      <c r="A108" s="3"/>
      <c r="B108" s="3"/>
      <c r="C108" s="3"/>
      <c r="D108" s="3"/>
      <c r="E108" s="3"/>
      <c r="F108" s="3"/>
      <c r="G108" s="3"/>
      <c r="H108" s="3"/>
      <c r="I108" s="3"/>
      <c r="J108" s="3"/>
      <c r="K108" s="84"/>
      <c r="L108" s="84"/>
      <c r="M108" s="84"/>
      <c r="N108" s="84"/>
      <c r="O108" s="84"/>
      <c r="P108" s="84"/>
      <c r="Q108" s="84"/>
      <c r="R108" s="84"/>
      <c r="S108" s="84"/>
      <c r="T108" s="84"/>
      <c r="U108" s="84"/>
      <c r="V108" s="84"/>
      <c r="W108" s="84"/>
      <c r="X108" s="84"/>
      <c r="Y108" s="84"/>
      <c r="Z108" s="84"/>
      <c r="AA108" s="84"/>
      <c r="AB108" s="84"/>
      <c r="AC108" s="84"/>
      <c r="AD108" s="84"/>
      <c r="AE108" s="84"/>
      <c r="AF108" s="84"/>
      <c r="AG108" s="84"/>
      <c r="AH108" s="84"/>
      <c r="AI108" s="84"/>
      <c r="AJ108" s="84"/>
      <c r="AK108" s="84"/>
      <c r="AL108" s="84"/>
      <c r="AM108" s="84"/>
      <c r="AN108" s="84"/>
      <c r="AO108" s="84"/>
      <c r="AP108" s="84"/>
      <c r="AQ108" s="84"/>
      <c r="AR108" s="84"/>
      <c r="AS108" s="84"/>
      <c r="AT108" s="84"/>
      <c r="AU108" s="84"/>
      <c r="AV108" s="84"/>
      <c r="AW108" s="84"/>
      <c r="AX108" s="84"/>
      <c r="AY108" s="84"/>
      <c r="AZ108" s="84"/>
      <c r="BA108" s="84"/>
      <c r="BB108" s="84"/>
      <c r="BC108" s="84"/>
      <c r="BD108" s="84"/>
      <c r="BE108" s="84"/>
      <c r="BF108" s="84"/>
      <c r="BG108" s="84"/>
      <c r="BH108" s="84"/>
      <c r="BI108" s="84"/>
      <c r="BJ108" s="84"/>
      <c r="BK108" s="84"/>
      <c r="BL108" s="84"/>
      <c r="BM108" s="84"/>
      <c r="BN108" s="84"/>
      <c r="BO108" s="84"/>
      <c r="BP108" s="84"/>
      <c r="BQ108" s="84"/>
      <c r="BR108" s="84"/>
      <c r="BS108" s="84"/>
      <c r="BT108" s="84"/>
      <c r="BU108" s="84"/>
      <c r="BV108" s="84"/>
      <c r="BW108" s="84"/>
      <c r="BX108" s="84"/>
      <c r="BY108" s="84"/>
      <c r="BZ108" s="84"/>
      <c r="CA108" s="84"/>
      <c r="CB108" s="84"/>
      <c r="CC108" s="84"/>
      <c r="CD108" s="84"/>
      <c r="CE108" s="84"/>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3"/>
      <c r="DR108" s="3"/>
      <c r="DS108" s="3"/>
      <c r="DT108" s="3"/>
      <c r="DU108" s="3"/>
      <c r="DV108" s="3"/>
      <c r="DW108" s="3"/>
      <c r="DX108" s="3"/>
      <c r="DY108" s="3"/>
      <c r="DZ108" s="3"/>
      <c r="EA108" s="3"/>
      <c r="EB108" s="3"/>
      <c r="EC108" s="3"/>
      <c r="ED108" s="3"/>
      <c r="EE108" s="3"/>
      <c r="EF108" s="3"/>
      <c r="EG108" s="3"/>
      <c r="EH108" s="3"/>
      <c r="EI108" s="3"/>
      <c r="EJ108" s="3"/>
      <c r="EK108" s="3"/>
      <c r="EL108" s="3"/>
      <c r="EM108" s="3"/>
      <c r="EN108" s="3"/>
      <c r="EO108" s="3"/>
      <c r="EP108" s="3"/>
      <c r="EQ108" s="3"/>
      <c r="ER108" s="3"/>
      <c r="ES108" s="3"/>
      <c r="ET108" s="3"/>
      <c r="EU108" s="3"/>
      <c r="EV108" s="3"/>
      <c r="EW108" s="3"/>
      <c r="EX108" s="3"/>
      <c r="EY108" s="3"/>
      <c r="EZ108" s="3"/>
      <c r="FA108" s="3"/>
      <c r="FB108" s="3"/>
      <c r="FC108" s="3"/>
      <c r="FD108" s="3"/>
      <c r="FE108" s="3"/>
      <c r="FF108" s="3"/>
      <c r="FG108" s="3"/>
      <c r="FH108" s="3"/>
      <c r="FI108" s="3"/>
      <c r="FJ108" s="3"/>
      <c r="FK108" s="3"/>
      <c r="FL108" s="3"/>
      <c r="FM108" s="3"/>
      <c r="FN108" s="3"/>
      <c r="FO108" s="3"/>
    </row>
    <row r="109" spans="1:171" x14ac:dyDescent="0.25">
      <c r="A109" s="3"/>
      <c r="B109" s="3"/>
      <c r="C109" s="3"/>
      <c r="D109" s="3"/>
      <c r="E109" s="3"/>
      <c r="F109" s="3"/>
      <c r="G109" s="3"/>
      <c r="H109" s="3"/>
      <c r="I109" s="3"/>
      <c r="J109" s="3"/>
      <c r="K109" s="84"/>
      <c r="L109" s="84"/>
      <c r="M109" s="84"/>
      <c r="N109" s="84"/>
      <c r="O109" s="84"/>
      <c r="P109" s="84"/>
      <c r="Q109" s="84"/>
      <c r="R109" s="84"/>
      <c r="S109" s="84"/>
      <c r="T109" s="84"/>
      <c r="U109" s="84"/>
      <c r="V109" s="84"/>
      <c r="W109" s="84"/>
      <c r="X109" s="84"/>
      <c r="Y109" s="84"/>
      <c r="Z109" s="84"/>
      <c r="AA109" s="84"/>
      <c r="AB109" s="84"/>
      <c r="AC109" s="84"/>
      <c r="AD109" s="84"/>
      <c r="AE109" s="84"/>
      <c r="AF109" s="84"/>
      <c r="AG109" s="84"/>
      <c r="AH109" s="84"/>
      <c r="AI109" s="84"/>
      <c r="AJ109" s="84"/>
      <c r="AK109" s="84"/>
      <c r="AL109" s="84"/>
      <c r="AM109" s="84"/>
      <c r="AN109" s="84"/>
      <c r="AO109" s="84"/>
      <c r="AP109" s="84"/>
      <c r="AQ109" s="84"/>
      <c r="AR109" s="84"/>
      <c r="AS109" s="84"/>
      <c r="AT109" s="84"/>
      <c r="AU109" s="84"/>
      <c r="AV109" s="84"/>
      <c r="AW109" s="84"/>
      <c r="AX109" s="84"/>
      <c r="AY109" s="84"/>
      <c r="AZ109" s="84"/>
      <c r="BA109" s="84"/>
      <c r="BB109" s="84"/>
      <c r="BC109" s="84"/>
      <c r="BD109" s="84"/>
      <c r="BE109" s="84"/>
      <c r="BF109" s="84"/>
      <c r="BG109" s="84"/>
      <c r="BH109" s="84"/>
      <c r="BI109" s="84"/>
      <c r="BJ109" s="84"/>
      <c r="BK109" s="84"/>
      <c r="BL109" s="84"/>
      <c r="BM109" s="84"/>
      <c r="BN109" s="84"/>
      <c r="BO109" s="84"/>
      <c r="BP109" s="84"/>
      <c r="BQ109" s="84"/>
      <c r="BR109" s="84"/>
      <c r="BS109" s="84"/>
      <c r="BT109" s="84"/>
      <c r="BU109" s="84"/>
      <c r="BV109" s="84"/>
      <c r="BW109" s="84"/>
      <c r="BX109" s="84"/>
      <c r="BY109" s="84"/>
      <c r="BZ109" s="84"/>
      <c r="CA109" s="84"/>
      <c r="CB109" s="84"/>
      <c r="CC109" s="84"/>
      <c r="CD109" s="84"/>
      <c r="CE109" s="84"/>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c r="DM109" s="3"/>
      <c r="DN109" s="3"/>
      <c r="DO109" s="3"/>
      <c r="DP109" s="3"/>
      <c r="DQ109" s="3"/>
      <c r="DR109" s="3"/>
      <c r="DS109" s="3"/>
      <c r="DT109" s="3"/>
      <c r="DU109" s="3"/>
      <c r="DV109" s="3"/>
      <c r="DW109" s="3"/>
      <c r="DX109" s="3"/>
      <c r="DY109" s="3"/>
      <c r="DZ109" s="3"/>
      <c r="EA109" s="3"/>
      <c r="EB109" s="3"/>
      <c r="EC109" s="3"/>
      <c r="ED109" s="3"/>
      <c r="EE109" s="3"/>
      <c r="EF109" s="3"/>
      <c r="EG109" s="3"/>
      <c r="EH109" s="3"/>
      <c r="EI109" s="3"/>
      <c r="EJ109" s="3"/>
      <c r="EK109" s="3"/>
      <c r="EL109" s="3"/>
      <c r="EM109" s="3"/>
      <c r="EN109" s="3"/>
      <c r="EO109" s="3"/>
      <c r="EP109" s="3"/>
      <c r="EQ109" s="3"/>
      <c r="ER109" s="3"/>
      <c r="ES109" s="3"/>
      <c r="ET109" s="3"/>
      <c r="EU109" s="3"/>
      <c r="EV109" s="3"/>
      <c r="EW109" s="3"/>
      <c r="EX109" s="3"/>
      <c r="EY109" s="3"/>
      <c r="EZ109" s="3"/>
      <c r="FA109" s="3"/>
      <c r="FB109" s="3"/>
      <c r="FC109" s="3"/>
      <c r="FD109" s="3"/>
      <c r="FE109" s="3"/>
      <c r="FF109" s="3"/>
      <c r="FG109" s="3"/>
      <c r="FH109" s="3"/>
      <c r="FI109" s="3"/>
      <c r="FJ109" s="3"/>
      <c r="FK109" s="3"/>
      <c r="FL109" s="3"/>
      <c r="FM109" s="3"/>
      <c r="FN109" s="3"/>
      <c r="FO109" s="3"/>
    </row>
    <row r="110" spans="1:171" x14ac:dyDescent="0.25">
      <c r="A110" s="3"/>
      <c r="B110" s="3"/>
      <c r="C110" s="3"/>
      <c r="D110" s="3"/>
      <c r="E110" s="3"/>
      <c r="F110" s="3"/>
      <c r="G110" s="3"/>
      <c r="H110" s="3"/>
      <c r="I110" s="3"/>
      <c r="J110" s="3"/>
      <c r="K110" s="84"/>
      <c r="L110" s="84"/>
      <c r="M110" s="84"/>
      <c r="N110" s="84"/>
      <c r="O110" s="84"/>
      <c r="P110" s="84"/>
      <c r="Q110" s="84"/>
      <c r="R110" s="84"/>
      <c r="S110" s="84"/>
      <c r="T110" s="84"/>
      <c r="U110" s="84"/>
      <c r="V110" s="84"/>
      <c r="W110" s="84"/>
      <c r="X110" s="84"/>
      <c r="Y110" s="84"/>
      <c r="Z110" s="84"/>
      <c r="AA110" s="84"/>
      <c r="AB110" s="84"/>
      <c r="AC110" s="84"/>
      <c r="AD110" s="84"/>
      <c r="AE110" s="84"/>
      <c r="AF110" s="84"/>
      <c r="AG110" s="84"/>
      <c r="AH110" s="84"/>
      <c r="AI110" s="84"/>
      <c r="AJ110" s="84"/>
      <c r="AK110" s="84"/>
      <c r="AL110" s="84"/>
      <c r="AM110" s="84"/>
      <c r="AN110" s="84"/>
      <c r="AO110" s="84"/>
      <c r="AP110" s="84"/>
      <c r="AQ110" s="84"/>
      <c r="AR110" s="84"/>
      <c r="AS110" s="84"/>
      <c r="AT110" s="84"/>
      <c r="AU110" s="84"/>
      <c r="AV110" s="84"/>
      <c r="AW110" s="84"/>
      <c r="AX110" s="84"/>
      <c r="AY110" s="84"/>
      <c r="AZ110" s="84"/>
      <c r="BA110" s="84"/>
      <c r="BB110" s="84"/>
      <c r="BC110" s="84"/>
      <c r="BD110" s="84"/>
      <c r="BE110" s="84"/>
      <c r="BF110" s="84"/>
      <c r="BG110" s="84"/>
      <c r="BH110" s="84"/>
      <c r="BI110" s="84"/>
      <c r="BJ110" s="84"/>
      <c r="BK110" s="84"/>
      <c r="BL110" s="84"/>
      <c r="BM110" s="84"/>
      <c r="BN110" s="84"/>
      <c r="BO110" s="84"/>
      <c r="BP110" s="84"/>
      <c r="BQ110" s="84"/>
      <c r="BR110" s="84"/>
      <c r="BS110" s="84"/>
      <c r="BT110" s="84"/>
      <c r="BU110" s="84"/>
      <c r="BV110" s="84"/>
      <c r="BW110" s="84"/>
      <c r="BX110" s="84"/>
      <c r="BY110" s="84"/>
      <c r="BZ110" s="84"/>
      <c r="CA110" s="84"/>
      <c r="CB110" s="84"/>
      <c r="CC110" s="84"/>
      <c r="CD110" s="84"/>
      <c r="CE110" s="84"/>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row>
    <row r="111" spans="1:171" x14ac:dyDescent="0.25">
      <c r="A111" s="3"/>
      <c r="B111" s="3"/>
      <c r="C111" s="3"/>
      <c r="D111" s="3"/>
      <c r="E111" s="3"/>
      <c r="F111" s="3"/>
      <c r="G111" s="3"/>
      <c r="H111" s="3"/>
      <c r="I111" s="3"/>
      <c r="J111" s="3"/>
      <c r="K111" s="84"/>
      <c r="L111" s="84"/>
      <c r="M111" s="84"/>
      <c r="N111" s="84"/>
      <c r="O111" s="84"/>
      <c r="P111" s="84"/>
      <c r="Q111" s="84"/>
      <c r="R111" s="84"/>
      <c r="S111" s="84"/>
      <c r="T111" s="84"/>
      <c r="U111" s="84"/>
      <c r="V111" s="84"/>
      <c r="W111" s="84"/>
      <c r="X111" s="84"/>
      <c r="Y111" s="84"/>
      <c r="Z111" s="84"/>
      <c r="AA111" s="84"/>
      <c r="AB111" s="84"/>
      <c r="AC111" s="84"/>
      <c r="AD111" s="84"/>
      <c r="AE111" s="84"/>
      <c r="AF111" s="84"/>
      <c r="AG111" s="84"/>
      <c r="AH111" s="84"/>
      <c r="AI111" s="84"/>
      <c r="AJ111" s="84"/>
      <c r="AK111" s="84"/>
      <c r="AL111" s="84"/>
      <c r="AM111" s="84"/>
      <c r="AN111" s="84"/>
      <c r="AO111" s="84"/>
      <c r="AP111" s="84"/>
      <c r="AQ111" s="84"/>
      <c r="AR111" s="84"/>
      <c r="AS111" s="84"/>
      <c r="AT111" s="84"/>
      <c r="AU111" s="84"/>
      <c r="AV111" s="84"/>
      <c r="AW111" s="84"/>
      <c r="AX111" s="84"/>
      <c r="AY111" s="84"/>
      <c r="AZ111" s="84"/>
      <c r="BA111" s="84"/>
      <c r="BB111" s="84"/>
      <c r="BC111" s="84"/>
      <c r="BD111" s="84"/>
      <c r="BE111" s="84"/>
      <c r="BF111" s="84"/>
      <c r="BG111" s="84"/>
      <c r="BH111" s="84"/>
      <c r="BI111" s="84"/>
      <c r="BJ111" s="84"/>
      <c r="BK111" s="84"/>
      <c r="BL111" s="84"/>
      <c r="BM111" s="84"/>
      <c r="BN111" s="84"/>
      <c r="BO111" s="84"/>
      <c r="BP111" s="84"/>
      <c r="BQ111" s="84"/>
      <c r="BR111" s="84"/>
      <c r="BS111" s="84"/>
      <c r="BT111" s="84"/>
      <c r="BU111" s="84"/>
      <c r="BV111" s="84"/>
      <c r="BW111" s="84"/>
      <c r="BX111" s="84"/>
      <c r="BY111" s="84"/>
      <c r="BZ111" s="84"/>
      <c r="CA111" s="84"/>
      <c r="CB111" s="84"/>
      <c r="CC111" s="84"/>
      <c r="CD111" s="84"/>
      <c r="CE111" s="84"/>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c r="DI111" s="3"/>
      <c r="DJ111" s="3"/>
      <c r="DK111" s="3"/>
      <c r="DL111" s="3"/>
      <c r="DM111" s="3"/>
      <c r="DN111" s="3"/>
      <c r="DO111" s="3"/>
      <c r="DP111" s="3"/>
      <c r="DQ111" s="3"/>
      <c r="DR111" s="3"/>
      <c r="DS111" s="3"/>
      <c r="DT111" s="3"/>
      <c r="DU111" s="3"/>
      <c r="DV111" s="3"/>
      <c r="DW111" s="3"/>
      <c r="DX111" s="3"/>
      <c r="DY111" s="3"/>
      <c r="DZ111" s="3"/>
      <c r="EA111" s="3"/>
      <c r="EB111" s="3"/>
      <c r="EC111" s="3"/>
      <c r="ED111" s="3"/>
      <c r="EE111" s="3"/>
      <c r="EF111" s="3"/>
      <c r="EG111" s="3"/>
      <c r="EH111" s="3"/>
      <c r="EI111" s="3"/>
      <c r="EJ111" s="3"/>
      <c r="EK111" s="3"/>
      <c r="EL111" s="3"/>
      <c r="EM111" s="3"/>
      <c r="EN111" s="3"/>
      <c r="EO111" s="3"/>
      <c r="EP111" s="3"/>
      <c r="EQ111" s="3"/>
      <c r="ER111" s="3"/>
      <c r="ES111" s="3"/>
      <c r="ET111" s="3"/>
      <c r="EU111" s="3"/>
      <c r="EV111" s="3"/>
      <c r="EW111" s="3"/>
      <c r="EX111" s="3"/>
      <c r="EY111" s="3"/>
      <c r="EZ111" s="3"/>
      <c r="FA111" s="3"/>
      <c r="FB111" s="3"/>
      <c r="FC111" s="3"/>
      <c r="FD111" s="3"/>
      <c r="FE111" s="3"/>
      <c r="FF111" s="3"/>
      <c r="FG111" s="3"/>
      <c r="FH111" s="3"/>
      <c r="FI111" s="3"/>
      <c r="FJ111" s="3"/>
      <c r="FK111" s="3"/>
      <c r="FL111" s="3"/>
      <c r="FM111" s="3"/>
      <c r="FN111" s="3"/>
      <c r="FO111" s="3"/>
    </row>
    <row r="112" spans="1:171" x14ac:dyDescent="0.25">
      <c r="A112" s="3"/>
      <c r="B112" s="3"/>
      <c r="C112" s="3"/>
      <c r="D112" s="3"/>
      <c r="E112" s="3"/>
      <c r="F112" s="3"/>
      <c r="G112" s="3"/>
      <c r="H112" s="3"/>
      <c r="I112" s="3"/>
      <c r="J112" s="3"/>
      <c r="K112" s="84"/>
      <c r="L112" s="84"/>
      <c r="M112" s="84"/>
      <c r="N112" s="84"/>
      <c r="O112" s="84"/>
      <c r="P112" s="84"/>
      <c r="Q112" s="84"/>
      <c r="R112" s="84"/>
      <c r="S112" s="84"/>
      <c r="T112" s="84"/>
      <c r="U112" s="84"/>
      <c r="V112" s="84"/>
      <c r="W112" s="84"/>
      <c r="X112" s="84"/>
      <c r="Y112" s="84"/>
      <c r="Z112" s="84"/>
      <c r="AA112" s="84"/>
      <c r="AB112" s="84"/>
      <c r="AC112" s="84"/>
      <c r="AD112" s="84"/>
      <c r="AE112" s="84"/>
      <c r="AF112" s="84"/>
      <c r="AG112" s="84"/>
      <c r="AH112" s="84"/>
      <c r="AI112" s="84"/>
      <c r="AJ112" s="84"/>
      <c r="AK112" s="84"/>
      <c r="AL112" s="84"/>
      <c r="AM112" s="84"/>
      <c r="AN112" s="84"/>
      <c r="AO112" s="84"/>
      <c r="AP112" s="84"/>
      <c r="AQ112" s="84"/>
      <c r="AR112" s="84"/>
      <c r="AS112" s="84"/>
      <c r="AT112" s="84"/>
      <c r="AU112" s="84"/>
      <c r="AV112" s="84"/>
      <c r="AW112" s="84"/>
      <c r="AX112" s="84"/>
      <c r="AY112" s="84"/>
      <c r="AZ112" s="84"/>
      <c r="BA112" s="84"/>
      <c r="BB112" s="84"/>
      <c r="BC112" s="84"/>
      <c r="BD112" s="84"/>
      <c r="BE112" s="84"/>
      <c r="BF112" s="84"/>
      <c r="BG112" s="84"/>
      <c r="BH112" s="84"/>
      <c r="BI112" s="84"/>
      <c r="BJ112" s="84"/>
      <c r="BK112" s="84"/>
      <c r="BL112" s="84"/>
      <c r="BM112" s="84"/>
      <c r="BN112" s="84"/>
      <c r="BO112" s="84"/>
      <c r="BP112" s="84"/>
      <c r="BQ112" s="84"/>
      <c r="BR112" s="84"/>
      <c r="BS112" s="84"/>
      <c r="BT112" s="84"/>
      <c r="BU112" s="84"/>
      <c r="BV112" s="84"/>
      <c r="BW112" s="84"/>
      <c r="BX112" s="84"/>
      <c r="BY112" s="84"/>
      <c r="BZ112" s="84"/>
      <c r="CA112" s="84"/>
      <c r="CB112" s="84"/>
      <c r="CC112" s="84"/>
      <c r="CD112" s="84"/>
      <c r="CE112" s="84"/>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3"/>
      <c r="DF112" s="3"/>
      <c r="DG112" s="3"/>
      <c r="DH112" s="3"/>
      <c r="DI112" s="3"/>
      <c r="DJ112" s="3"/>
      <c r="DK112" s="3"/>
      <c r="DL112" s="3"/>
      <c r="DM112" s="3"/>
      <c r="DN112" s="3"/>
      <c r="DO112" s="3"/>
      <c r="DP112" s="3"/>
      <c r="DQ112" s="3"/>
      <c r="DR112" s="3"/>
      <c r="DS112" s="3"/>
      <c r="DT112" s="3"/>
      <c r="DU112" s="3"/>
      <c r="DV112" s="3"/>
      <c r="DW112" s="3"/>
      <c r="DX112" s="3"/>
      <c r="DY112" s="3"/>
      <c r="DZ112" s="3"/>
      <c r="EA112" s="3"/>
      <c r="EB112" s="3"/>
      <c r="EC112" s="3"/>
      <c r="ED112" s="3"/>
      <c r="EE112" s="3"/>
      <c r="EF112" s="3"/>
      <c r="EG112" s="3"/>
      <c r="EH112" s="3"/>
      <c r="EI112" s="3"/>
      <c r="EJ112" s="3"/>
      <c r="EK112" s="3"/>
      <c r="EL112" s="3"/>
      <c r="EM112" s="3"/>
      <c r="EN112" s="3"/>
      <c r="EO112" s="3"/>
      <c r="EP112" s="3"/>
      <c r="EQ112" s="3"/>
      <c r="ER112" s="3"/>
      <c r="ES112" s="3"/>
      <c r="ET112" s="3"/>
      <c r="EU112" s="3"/>
      <c r="EV112" s="3"/>
      <c r="EW112" s="3"/>
      <c r="EX112" s="3"/>
      <c r="EY112" s="3"/>
      <c r="EZ112" s="3"/>
      <c r="FA112" s="3"/>
      <c r="FB112" s="3"/>
      <c r="FC112" s="3"/>
      <c r="FD112" s="3"/>
      <c r="FE112" s="3"/>
      <c r="FF112" s="3"/>
      <c r="FG112" s="3"/>
      <c r="FH112" s="3"/>
      <c r="FI112" s="3"/>
      <c r="FJ112" s="3"/>
      <c r="FK112" s="3"/>
      <c r="FL112" s="3"/>
      <c r="FM112" s="3"/>
      <c r="FN112" s="3"/>
      <c r="FO112" s="3"/>
    </row>
    <row r="113" spans="1:171" x14ac:dyDescent="0.25">
      <c r="A113" s="3"/>
      <c r="B113" s="3"/>
      <c r="C113" s="3"/>
      <c r="D113" s="3"/>
      <c r="E113" s="3"/>
      <c r="F113" s="3"/>
      <c r="G113" s="3"/>
      <c r="H113" s="3"/>
      <c r="I113" s="3"/>
      <c r="J113" s="3"/>
      <c r="K113" s="84"/>
      <c r="L113" s="84"/>
      <c r="M113" s="84"/>
      <c r="N113" s="84"/>
      <c r="O113" s="84"/>
      <c r="P113" s="84"/>
      <c r="Q113" s="84"/>
      <c r="R113" s="84"/>
      <c r="S113" s="84"/>
      <c r="T113" s="84"/>
      <c r="U113" s="84"/>
      <c r="V113" s="84"/>
      <c r="W113" s="84"/>
      <c r="X113" s="84"/>
      <c r="Y113" s="84"/>
      <c r="Z113" s="84"/>
      <c r="AA113" s="84"/>
      <c r="AB113" s="84"/>
      <c r="AC113" s="84"/>
      <c r="AD113" s="84"/>
      <c r="AE113" s="84"/>
      <c r="AF113" s="84"/>
      <c r="AG113" s="84"/>
      <c r="AH113" s="84"/>
      <c r="AI113" s="84"/>
      <c r="AJ113" s="84"/>
      <c r="AK113" s="84"/>
      <c r="AL113" s="84"/>
      <c r="AM113" s="84"/>
      <c r="AN113" s="84"/>
      <c r="AO113" s="84"/>
      <c r="AP113" s="84"/>
      <c r="AQ113" s="84"/>
      <c r="AR113" s="84"/>
      <c r="AS113" s="84"/>
      <c r="AT113" s="84"/>
      <c r="AU113" s="84"/>
      <c r="AV113" s="84"/>
      <c r="AW113" s="84"/>
      <c r="AX113" s="84"/>
      <c r="AY113" s="84"/>
      <c r="AZ113" s="84"/>
      <c r="BA113" s="84"/>
      <c r="BB113" s="84"/>
      <c r="BC113" s="84"/>
      <c r="BD113" s="84"/>
      <c r="BE113" s="84"/>
      <c r="BF113" s="84"/>
      <c r="BG113" s="84"/>
      <c r="BH113" s="84"/>
      <c r="BI113" s="84"/>
      <c r="BJ113" s="84"/>
      <c r="BK113" s="84"/>
      <c r="BL113" s="84"/>
      <c r="BM113" s="84"/>
      <c r="BN113" s="84"/>
      <c r="BO113" s="84"/>
      <c r="BP113" s="84"/>
      <c r="BQ113" s="84"/>
      <c r="BR113" s="84"/>
      <c r="BS113" s="84"/>
      <c r="BT113" s="84"/>
      <c r="BU113" s="84"/>
      <c r="BV113" s="84"/>
      <c r="BW113" s="84"/>
      <c r="BX113" s="84"/>
      <c r="BY113" s="84"/>
      <c r="BZ113" s="84"/>
      <c r="CA113" s="84"/>
      <c r="CB113" s="84"/>
      <c r="CC113" s="84"/>
      <c r="CD113" s="84"/>
      <c r="CE113" s="84"/>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3"/>
      <c r="DF113" s="3"/>
      <c r="DG113" s="3"/>
      <c r="DH113" s="3"/>
      <c r="DI113" s="3"/>
      <c r="DJ113" s="3"/>
      <c r="DK113" s="3"/>
      <c r="DL113" s="3"/>
      <c r="DM113" s="3"/>
      <c r="DN113" s="3"/>
      <c r="DO113" s="3"/>
      <c r="DP113" s="3"/>
      <c r="DQ113" s="3"/>
      <c r="DR113" s="3"/>
      <c r="DS113" s="3"/>
      <c r="DT113" s="3"/>
      <c r="DU113" s="3"/>
      <c r="DV113" s="3"/>
      <c r="DW113" s="3"/>
      <c r="DX113" s="3"/>
      <c r="DY113" s="3"/>
      <c r="DZ113" s="3"/>
      <c r="EA113" s="3"/>
      <c r="EB113" s="3"/>
      <c r="EC113" s="3"/>
      <c r="ED113" s="3"/>
      <c r="EE113" s="3"/>
      <c r="EF113" s="3"/>
      <c r="EG113" s="3"/>
      <c r="EH113" s="3"/>
      <c r="EI113" s="3"/>
      <c r="EJ113" s="3"/>
      <c r="EK113" s="3"/>
      <c r="EL113" s="3"/>
      <c r="EM113" s="3"/>
      <c r="EN113" s="3"/>
      <c r="EO113" s="3"/>
      <c r="EP113" s="3"/>
      <c r="EQ113" s="3"/>
      <c r="ER113" s="3"/>
      <c r="ES113" s="3"/>
      <c r="ET113" s="3"/>
      <c r="EU113" s="3"/>
      <c r="EV113" s="3"/>
      <c r="EW113" s="3"/>
      <c r="EX113" s="3"/>
      <c r="EY113" s="3"/>
      <c r="EZ113" s="3"/>
      <c r="FA113" s="3"/>
      <c r="FB113" s="3"/>
      <c r="FC113" s="3"/>
      <c r="FD113" s="3"/>
      <c r="FE113" s="3"/>
      <c r="FF113" s="3"/>
      <c r="FG113" s="3"/>
      <c r="FH113" s="3"/>
      <c r="FI113" s="3"/>
      <c r="FJ113" s="3"/>
      <c r="FK113" s="3"/>
      <c r="FL113" s="3"/>
      <c r="FM113" s="3"/>
      <c r="FN113" s="3"/>
      <c r="FO113" s="3"/>
    </row>
    <row r="114" spans="1:171" x14ac:dyDescent="0.25">
      <c r="A114" s="3"/>
      <c r="B114" s="3"/>
      <c r="C114" s="3"/>
      <c r="D114" s="3"/>
      <c r="E114" s="3"/>
      <c r="F114" s="3"/>
      <c r="G114" s="3"/>
      <c r="H114" s="3"/>
      <c r="I114" s="3"/>
      <c r="J114" s="3"/>
      <c r="K114" s="84"/>
      <c r="L114" s="84"/>
      <c r="M114" s="84"/>
      <c r="N114" s="84"/>
      <c r="O114" s="84"/>
      <c r="P114" s="84"/>
      <c r="Q114" s="84"/>
      <c r="R114" s="84"/>
      <c r="S114" s="84"/>
      <c r="T114" s="84"/>
      <c r="U114" s="84"/>
      <c r="V114" s="84"/>
      <c r="W114" s="84"/>
      <c r="X114" s="84"/>
      <c r="Y114" s="84"/>
      <c r="Z114" s="84"/>
      <c r="AA114" s="84"/>
      <c r="AB114" s="84"/>
      <c r="AC114" s="84"/>
      <c r="AD114" s="84"/>
      <c r="AE114" s="84"/>
      <c r="AF114" s="84"/>
      <c r="AG114" s="84"/>
      <c r="AH114" s="84"/>
      <c r="AI114" s="84"/>
      <c r="AJ114" s="84"/>
      <c r="AK114" s="84"/>
      <c r="AL114" s="84"/>
      <c r="AM114" s="84"/>
      <c r="AN114" s="84"/>
      <c r="AO114" s="84"/>
      <c r="AP114" s="84"/>
      <c r="AQ114" s="84"/>
      <c r="AR114" s="84"/>
      <c r="AS114" s="84"/>
      <c r="AT114" s="84"/>
      <c r="AU114" s="84"/>
      <c r="AV114" s="84"/>
      <c r="AW114" s="84"/>
      <c r="AX114" s="84"/>
      <c r="AY114" s="84"/>
      <c r="AZ114" s="84"/>
      <c r="BA114" s="84"/>
      <c r="BB114" s="84"/>
      <c r="BC114" s="84"/>
      <c r="BD114" s="84"/>
      <c r="BE114" s="84"/>
      <c r="BF114" s="84"/>
      <c r="BG114" s="84"/>
      <c r="BH114" s="84"/>
      <c r="BI114" s="84"/>
      <c r="BJ114" s="84"/>
      <c r="BK114" s="84"/>
      <c r="BL114" s="84"/>
      <c r="BM114" s="84"/>
      <c r="BN114" s="84"/>
      <c r="BO114" s="84"/>
      <c r="BP114" s="84"/>
      <c r="BQ114" s="84"/>
      <c r="BR114" s="84"/>
      <c r="BS114" s="84"/>
      <c r="BT114" s="84"/>
      <c r="BU114" s="84"/>
      <c r="BV114" s="84"/>
      <c r="BW114" s="84"/>
      <c r="BX114" s="84"/>
      <c r="BY114" s="84"/>
      <c r="BZ114" s="84"/>
      <c r="CA114" s="84"/>
      <c r="CB114" s="84"/>
      <c r="CC114" s="84"/>
      <c r="CD114" s="84"/>
      <c r="CE114" s="84"/>
      <c r="CF114" s="3"/>
      <c r="CG114" s="3"/>
      <c r="CH114" s="3"/>
      <c r="CI114" s="3"/>
      <c r="CJ114" s="3"/>
      <c r="CK114" s="3"/>
      <c r="CL114" s="3"/>
      <c r="CM114" s="3"/>
      <c r="CN114" s="3"/>
      <c r="CO114" s="3"/>
      <c r="CP114" s="3"/>
      <c r="CQ114" s="3"/>
      <c r="CR114" s="3"/>
      <c r="CS114" s="3"/>
      <c r="CT114" s="3"/>
      <c r="CU114" s="3"/>
      <c r="CV114" s="3"/>
      <c r="CW114" s="3"/>
      <c r="CX114" s="3"/>
      <c r="CY114" s="3"/>
      <c r="CZ114" s="3"/>
      <c r="DA114" s="3"/>
      <c r="DB114" s="3"/>
      <c r="DC114" s="3"/>
      <c r="DD114" s="3"/>
      <c r="DE114" s="3"/>
      <c r="DF114" s="3"/>
      <c r="DG114" s="3"/>
      <c r="DH114" s="3"/>
      <c r="DI114" s="3"/>
      <c r="DJ114" s="3"/>
      <c r="DK114" s="3"/>
      <c r="DL114" s="3"/>
      <c r="DM114" s="3"/>
      <c r="DN114" s="3"/>
      <c r="DO114" s="3"/>
      <c r="DP114" s="3"/>
      <c r="DQ114" s="3"/>
      <c r="DR114" s="3"/>
      <c r="DS114" s="3"/>
      <c r="DT114" s="3"/>
      <c r="DU114" s="3"/>
      <c r="DV114" s="3"/>
      <c r="DW114" s="3"/>
      <c r="DX114" s="3"/>
      <c r="DY114" s="3"/>
      <c r="DZ114" s="3"/>
      <c r="EA114" s="3"/>
      <c r="EB114" s="3"/>
      <c r="EC114" s="3"/>
      <c r="ED114" s="3"/>
      <c r="EE114" s="3"/>
      <c r="EF114" s="3"/>
      <c r="EG114" s="3"/>
      <c r="EH114" s="3"/>
      <c r="EI114" s="3"/>
      <c r="EJ114" s="3"/>
      <c r="EK114" s="3"/>
      <c r="EL114" s="3"/>
      <c r="EM114" s="3"/>
      <c r="EN114" s="3"/>
      <c r="EO114" s="3"/>
      <c r="EP114" s="3"/>
      <c r="EQ114" s="3"/>
      <c r="ER114" s="3"/>
      <c r="ES114" s="3"/>
      <c r="ET114" s="3"/>
      <c r="EU114" s="3"/>
      <c r="EV114" s="3"/>
      <c r="EW114" s="3"/>
      <c r="EX114" s="3"/>
      <c r="EY114" s="3"/>
      <c r="EZ114" s="3"/>
      <c r="FA114" s="3"/>
      <c r="FB114" s="3"/>
      <c r="FC114" s="3"/>
      <c r="FD114" s="3"/>
      <c r="FE114" s="3"/>
      <c r="FF114" s="3"/>
      <c r="FG114" s="3"/>
      <c r="FH114" s="3"/>
      <c r="FI114" s="3"/>
      <c r="FJ114" s="3"/>
      <c r="FK114" s="3"/>
      <c r="FL114" s="3"/>
      <c r="FM114" s="3"/>
      <c r="FN114" s="3"/>
      <c r="FO114" s="3"/>
    </row>
    <row r="115" spans="1:171" x14ac:dyDescent="0.25">
      <c r="A115" s="3"/>
      <c r="B115" s="3"/>
      <c r="C115" s="3"/>
      <c r="D115" s="3"/>
      <c r="E115" s="3"/>
      <c r="F115" s="3"/>
      <c r="G115" s="3"/>
      <c r="H115" s="3"/>
      <c r="I115" s="3"/>
      <c r="J115" s="3"/>
      <c r="K115" s="84"/>
      <c r="L115" s="84"/>
      <c r="M115" s="84"/>
      <c r="N115" s="84"/>
      <c r="O115" s="84"/>
      <c r="P115" s="84"/>
      <c r="Q115" s="84"/>
      <c r="R115" s="84"/>
      <c r="S115" s="84"/>
      <c r="T115" s="84"/>
      <c r="U115" s="84"/>
      <c r="V115" s="84"/>
      <c r="W115" s="84"/>
      <c r="X115" s="84"/>
      <c r="Y115" s="84"/>
      <c r="Z115" s="84"/>
      <c r="AA115" s="84"/>
      <c r="AB115" s="84"/>
      <c r="AC115" s="84"/>
      <c r="AD115" s="84"/>
      <c r="AE115" s="84"/>
      <c r="AF115" s="84"/>
      <c r="AG115" s="84"/>
      <c r="AH115" s="84"/>
      <c r="AI115" s="84"/>
      <c r="AJ115" s="84"/>
      <c r="AK115" s="84"/>
      <c r="AL115" s="84"/>
      <c r="AM115" s="84"/>
      <c r="AN115" s="84"/>
      <c r="AO115" s="84"/>
      <c r="AP115" s="84"/>
      <c r="AQ115" s="84"/>
      <c r="AR115" s="84"/>
      <c r="AS115" s="84"/>
      <c r="AT115" s="84"/>
      <c r="AU115" s="84"/>
      <c r="AV115" s="84"/>
      <c r="AW115" s="84"/>
      <c r="AX115" s="84"/>
      <c r="AY115" s="84"/>
      <c r="AZ115" s="84"/>
      <c r="BA115" s="84"/>
      <c r="BB115" s="84"/>
      <c r="BC115" s="84"/>
      <c r="BD115" s="84"/>
      <c r="BE115" s="84"/>
      <c r="BF115" s="84"/>
      <c r="BG115" s="84"/>
      <c r="BH115" s="84"/>
      <c r="BI115" s="84"/>
      <c r="BJ115" s="84"/>
      <c r="BK115" s="84"/>
      <c r="BL115" s="84"/>
      <c r="BM115" s="84"/>
      <c r="BN115" s="84"/>
      <c r="BO115" s="84"/>
      <c r="BP115" s="84"/>
      <c r="BQ115" s="84"/>
      <c r="BR115" s="84"/>
      <c r="BS115" s="84"/>
      <c r="BT115" s="84"/>
      <c r="BU115" s="84"/>
      <c r="BV115" s="84"/>
      <c r="BW115" s="84"/>
      <c r="BX115" s="84"/>
      <c r="BY115" s="84"/>
      <c r="BZ115" s="84"/>
      <c r="CA115" s="84"/>
      <c r="CB115" s="84"/>
      <c r="CC115" s="84"/>
      <c r="CD115" s="84"/>
      <c r="CE115" s="84"/>
      <c r="CF115" s="3"/>
      <c r="CG115" s="3"/>
      <c r="CH115" s="3"/>
      <c r="CI115" s="3"/>
      <c r="CJ115" s="3"/>
      <c r="CK115" s="3"/>
      <c r="CL115" s="3"/>
      <c r="CM115" s="3"/>
      <c r="CN115" s="3"/>
      <c r="CO115" s="3"/>
      <c r="CP115" s="3"/>
      <c r="CQ115" s="3"/>
      <c r="CR115" s="3"/>
      <c r="CS115" s="3"/>
      <c r="CT115" s="3"/>
      <c r="CU115" s="3"/>
      <c r="CV115" s="3"/>
      <c r="CW115" s="3"/>
      <c r="CX115" s="3"/>
      <c r="CY115" s="3"/>
      <c r="CZ115" s="3"/>
      <c r="DA115" s="3"/>
      <c r="DB115" s="3"/>
      <c r="DC115" s="3"/>
      <c r="DD115" s="3"/>
      <c r="DE115" s="3"/>
      <c r="DF115" s="3"/>
      <c r="DG115" s="3"/>
      <c r="DH115" s="3"/>
      <c r="DI115" s="3"/>
      <c r="DJ115" s="3"/>
      <c r="DK115" s="3"/>
      <c r="DL115" s="3"/>
      <c r="DM115" s="3"/>
      <c r="DN115" s="3"/>
      <c r="DO115" s="3"/>
      <c r="DP115" s="3"/>
      <c r="DQ115" s="3"/>
      <c r="DR115" s="3"/>
      <c r="DS115" s="3"/>
      <c r="DT115" s="3"/>
      <c r="DU115" s="3"/>
      <c r="DV115" s="3"/>
      <c r="DW115" s="3"/>
      <c r="DX115" s="3"/>
      <c r="DY115" s="3"/>
      <c r="DZ115" s="3"/>
      <c r="EA115" s="3"/>
      <c r="EB115" s="3"/>
      <c r="EC115" s="3"/>
      <c r="ED115" s="3"/>
      <c r="EE115" s="3"/>
      <c r="EF115" s="3"/>
      <c r="EG115" s="3"/>
      <c r="EH115" s="3"/>
      <c r="EI115" s="3"/>
      <c r="EJ115" s="3"/>
      <c r="EK115" s="3"/>
      <c r="EL115" s="3"/>
      <c r="EM115" s="3"/>
      <c r="EN115" s="3"/>
      <c r="EO115" s="3"/>
      <c r="EP115" s="3"/>
      <c r="EQ115" s="3"/>
      <c r="ER115" s="3"/>
      <c r="ES115" s="3"/>
      <c r="ET115" s="3"/>
      <c r="EU115" s="3"/>
      <c r="EV115" s="3"/>
      <c r="EW115" s="3"/>
      <c r="EX115" s="3"/>
      <c r="EY115" s="3"/>
      <c r="EZ115" s="3"/>
      <c r="FA115" s="3"/>
      <c r="FB115" s="3"/>
      <c r="FC115" s="3"/>
      <c r="FD115" s="3"/>
      <c r="FE115" s="3"/>
      <c r="FF115" s="3"/>
      <c r="FG115" s="3"/>
      <c r="FH115" s="3"/>
      <c r="FI115" s="3"/>
      <c r="FJ115" s="3"/>
      <c r="FK115" s="3"/>
      <c r="FL115" s="3"/>
      <c r="FM115" s="3"/>
      <c r="FN115" s="3"/>
      <c r="FO115" s="3"/>
    </row>
    <row r="116" spans="1:171" x14ac:dyDescent="0.25">
      <c r="A116" s="3"/>
      <c r="B116" s="3"/>
      <c r="C116" s="3"/>
      <c r="D116" s="3"/>
      <c r="E116" s="3"/>
      <c r="F116" s="3"/>
      <c r="G116" s="3"/>
      <c r="H116" s="3"/>
      <c r="I116" s="3"/>
      <c r="J116" s="3"/>
      <c r="K116" s="3"/>
      <c r="M116" s="3"/>
      <c r="N116" s="84"/>
      <c r="O116" s="84"/>
      <c r="P116" s="84"/>
      <c r="Q116" s="84"/>
      <c r="R116" s="84"/>
      <c r="S116" s="84"/>
      <c r="T116" s="84"/>
      <c r="U116" s="84"/>
      <c r="V116" s="84"/>
      <c r="W116" s="84"/>
      <c r="X116" s="84"/>
      <c r="Y116" s="84"/>
      <c r="Z116" s="84"/>
      <c r="AA116" s="84"/>
      <c r="AB116" s="84"/>
      <c r="AC116" s="84"/>
      <c r="AD116" s="84"/>
      <c r="AE116" s="84"/>
      <c r="AF116" s="84"/>
      <c r="AG116" s="84"/>
      <c r="AH116" s="84"/>
      <c r="AI116" s="84"/>
      <c r="AJ116" s="84"/>
      <c r="AK116" s="84"/>
      <c r="AL116" s="84"/>
      <c r="AM116" s="84"/>
      <c r="AN116" s="84"/>
      <c r="AO116" s="84"/>
      <c r="AP116" s="84"/>
      <c r="AQ116" s="84"/>
      <c r="AR116" s="84"/>
      <c r="AS116" s="84"/>
      <c r="AT116" s="84"/>
      <c r="AU116" s="84"/>
      <c r="AV116" s="84"/>
      <c r="AW116" s="84"/>
      <c r="AX116" s="84"/>
      <c r="AY116" s="84"/>
      <c r="AZ116" s="84"/>
      <c r="BA116" s="84"/>
      <c r="BB116" s="84"/>
      <c r="BC116" s="84"/>
      <c r="BD116" s="84"/>
      <c r="BE116" s="84"/>
      <c r="BF116" s="84"/>
      <c r="BG116" s="84"/>
      <c r="BH116" s="84"/>
      <c r="BI116" s="84"/>
      <c r="BJ116" s="84"/>
      <c r="BK116" s="84"/>
      <c r="BL116" s="84"/>
      <c r="BM116" s="84"/>
      <c r="BN116" s="84"/>
      <c r="BO116" s="84"/>
      <c r="BP116" s="84"/>
      <c r="BQ116" s="84"/>
      <c r="BR116" s="84"/>
      <c r="BS116" s="84"/>
      <c r="BT116" s="84"/>
      <c r="BU116" s="84"/>
      <c r="BV116" s="84"/>
      <c r="BW116" s="84"/>
      <c r="BX116" s="84"/>
      <c r="BY116" s="84"/>
      <c r="BZ116" s="84"/>
      <c r="CA116" s="84"/>
      <c r="CB116" s="84"/>
      <c r="CC116" s="84"/>
      <c r="CD116" s="84"/>
      <c r="CE116" s="84"/>
      <c r="CF116" s="3"/>
      <c r="CG116" s="3"/>
      <c r="CH116" s="3"/>
      <c r="CI116" s="3"/>
      <c r="CJ116" s="3"/>
      <c r="CK116" s="3"/>
      <c r="CL116" s="3"/>
      <c r="CM116" s="3"/>
      <c r="CN116" s="3"/>
      <c r="CO116" s="3"/>
      <c r="CP116" s="3"/>
      <c r="CQ116" s="3"/>
      <c r="CR116" s="3"/>
      <c r="CS116" s="3"/>
      <c r="CT116" s="3"/>
      <c r="CU116" s="3"/>
      <c r="CV116" s="3"/>
      <c r="CW116" s="3"/>
      <c r="CX116" s="3"/>
      <c r="CY116" s="3"/>
      <c r="CZ116" s="3"/>
      <c r="DA116" s="3"/>
      <c r="DB116" s="3"/>
      <c r="DC116" s="3"/>
      <c r="DD116" s="3"/>
      <c r="DE116" s="3"/>
      <c r="DF116" s="3"/>
      <c r="DG116" s="3"/>
      <c r="DH116" s="3"/>
      <c r="DI116" s="3"/>
      <c r="DJ116" s="3"/>
      <c r="DK116" s="3"/>
      <c r="DL116" s="3"/>
      <c r="DM116" s="3"/>
      <c r="DN116" s="3"/>
      <c r="DO116" s="3"/>
      <c r="DP116" s="3"/>
      <c r="DQ116" s="3"/>
      <c r="DR116" s="3"/>
      <c r="DS116" s="3"/>
      <c r="DT116" s="3"/>
      <c r="DU116" s="3"/>
      <c r="DV116" s="3"/>
      <c r="DW116" s="3"/>
      <c r="DX116" s="3"/>
      <c r="DY116" s="3"/>
      <c r="DZ116" s="3"/>
      <c r="EA116" s="3"/>
      <c r="EB116" s="3"/>
      <c r="EC116" s="3"/>
      <c r="ED116" s="3"/>
      <c r="EE116" s="3"/>
      <c r="EF116" s="3"/>
      <c r="EG116" s="3"/>
      <c r="EH116" s="3"/>
      <c r="EI116" s="3"/>
      <c r="EJ116" s="3"/>
      <c r="EK116" s="3"/>
      <c r="EL116" s="3"/>
      <c r="EM116" s="3"/>
      <c r="EN116" s="3"/>
      <c r="EO116" s="3"/>
      <c r="EP116" s="3"/>
      <c r="EQ116" s="3"/>
      <c r="ER116" s="3"/>
      <c r="ES116" s="3"/>
      <c r="ET116" s="3"/>
      <c r="EU116" s="3"/>
      <c r="EV116" s="3"/>
      <c r="EW116" s="3"/>
      <c r="EX116" s="3"/>
      <c r="EY116" s="3"/>
      <c r="EZ116" s="3"/>
      <c r="FA116" s="3"/>
      <c r="FB116" s="3"/>
      <c r="FC116" s="3"/>
      <c r="FD116" s="3"/>
      <c r="FE116" s="3"/>
      <c r="FF116" s="3"/>
      <c r="FG116" s="3"/>
      <c r="FH116" s="3"/>
      <c r="FI116" s="3"/>
      <c r="FJ116" s="3"/>
      <c r="FK116" s="3"/>
      <c r="FL116" s="3"/>
      <c r="FM116" s="3"/>
      <c r="FN116" s="3"/>
      <c r="FO116" s="3"/>
    </row>
    <row r="117" spans="1:171" x14ac:dyDescent="0.25">
      <c r="A117" s="3"/>
      <c r="B117" s="3"/>
      <c r="C117" s="3"/>
      <c r="D117" s="3"/>
      <c r="E117" s="3"/>
      <c r="F117" s="3"/>
      <c r="G117" s="3"/>
      <c r="H117" s="3"/>
      <c r="I117" s="3"/>
      <c r="J117" s="3"/>
      <c r="K117" s="3"/>
      <c r="M117" s="3"/>
      <c r="N117" s="84"/>
      <c r="O117" s="84"/>
      <c r="P117" s="84"/>
      <c r="Q117" s="84"/>
      <c r="R117" s="84"/>
      <c r="S117" s="84"/>
      <c r="T117" s="84"/>
      <c r="U117" s="84"/>
      <c r="V117" s="84"/>
      <c r="W117" s="84"/>
      <c r="X117" s="84"/>
      <c r="Y117" s="84"/>
      <c r="Z117" s="84"/>
      <c r="AA117" s="84"/>
      <c r="AB117" s="84"/>
      <c r="AC117" s="84"/>
      <c r="AD117" s="84"/>
      <c r="AE117" s="84"/>
      <c r="AF117" s="84"/>
      <c r="AG117" s="84"/>
      <c r="AH117" s="84"/>
      <c r="AI117" s="84"/>
      <c r="AJ117" s="84"/>
      <c r="AK117" s="84"/>
      <c r="AL117" s="84"/>
      <c r="AM117" s="84"/>
      <c r="AN117" s="84"/>
      <c r="AO117" s="84"/>
      <c r="AP117" s="84"/>
      <c r="AQ117" s="84"/>
      <c r="AR117" s="84"/>
      <c r="AS117" s="84"/>
      <c r="AT117" s="84"/>
      <c r="AU117" s="84"/>
      <c r="AV117" s="84"/>
      <c r="AW117" s="84"/>
      <c r="AX117" s="84"/>
      <c r="AY117" s="84"/>
      <c r="AZ117" s="84"/>
      <c r="BA117" s="84"/>
      <c r="BB117" s="84"/>
      <c r="BC117" s="84"/>
      <c r="BD117" s="84"/>
      <c r="BE117" s="84"/>
      <c r="BF117" s="84"/>
      <c r="BG117" s="84"/>
      <c r="BH117" s="84"/>
      <c r="BI117" s="84"/>
      <c r="BJ117" s="84"/>
      <c r="BK117" s="84"/>
      <c r="BL117" s="84"/>
      <c r="BM117" s="84"/>
      <c r="BN117" s="84"/>
      <c r="BO117" s="84"/>
      <c r="BP117" s="84"/>
      <c r="BQ117" s="84"/>
      <c r="BR117" s="84"/>
      <c r="BS117" s="84"/>
      <c r="BT117" s="84"/>
      <c r="BU117" s="84"/>
      <c r="BV117" s="84"/>
      <c r="BW117" s="84"/>
      <c r="BX117" s="84"/>
      <c r="BY117" s="84"/>
      <c r="BZ117" s="84"/>
      <c r="CA117" s="84"/>
      <c r="CB117" s="84"/>
      <c r="CC117" s="84"/>
      <c r="CD117" s="84"/>
      <c r="CE117" s="84"/>
      <c r="CF117" s="3"/>
      <c r="CG117" s="3"/>
      <c r="CH117" s="3"/>
      <c r="CI117" s="3"/>
      <c r="CJ117" s="3"/>
      <c r="CK117" s="3"/>
      <c r="CL117" s="3"/>
      <c r="CM117" s="3"/>
      <c r="CN117" s="3"/>
      <c r="CO117" s="3"/>
      <c r="CP117" s="3"/>
      <c r="CQ117" s="3"/>
      <c r="CR117" s="3"/>
      <c r="CS117" s="3"/>
      <c r="CT117" s="3"/>
      <c r="CU117" s="3"/>
      <c r="CV117" s="3"/>
      <c r="CW117" s="3"/>
      <c r="CX117" s="3"/>
      <c r="CY117" s="3"/>
      <c r="CZ117" s="3"/>
      <c r="DA117" s="3"/>
      <c r="DB117" s="3"/>
      <c r="DC117" s="3"/>
      <c r="DD117" s="3"/>
      <c r="DE117" s="3"/>
      <c r="DF117" s="3"/>
      <c r="DG117" s="3"/>
      <c r="DH117" s="3"/>
      <c r="DI117" s="3"/>
      <c r="DJ117" s="3"/>
      <c r="DK117" s="3"/>
      <c r="DL117" s="3"/>
      <c r="DM117" s="3"/>
      <c r="DN117" s="3"/>
      <c r="DO117" s="3"/>
      <c r="DP117" s="3"/>
      <c r="DQ117" s="3"/>
      <c r="DR117" s="3"/>
      <c r="DS117" s="3"/>
      <c r="DT117" s="3"/>
      <c r="DU117" s="3"/>
      <c r="DV117" s="3"/>
      <c r="DW117" s="3"/>
      <c r="DX117" s="3"/>
      <c r="DY117" s="3"/>
      <c r="DZ117" s="3"/>
      <c r="EA117" s="3"/>
      <c r="EB117" s="3"/>
      <c r="EC117" s="3"/>
      <c r="ED117" s="3"/>
      <c r="EE117" s="3"/>
      <c r="EF117" s="3"/>
      <c r="EG117" s="3"/>
      <c r="EH117" s="3"/>
      <c r="EI117" s="3"/>
      <c r="EJ117" s="3"/>
      <c r="EK117" s="3"/>
      <c r="EL117" s="3"/>
      <c r="EM117" s="3"/>
      <c r="EN117" s="3"/>
      <c r="EO117" s="3"/>
      <c r="EP117" s="3"/>
      <c r="EQ117" s="3"/>
      <c r="ER117" s="3"/>
      <c r="ES117" s="3"/>
      <c r="ET117" s="3"/>
      <c r="EU117" s="3"/>
      <c r="EV117" s="3"/>
      <c r="EW117" s="3"/>
      <c r="EX117" s="3"/>
      <c r="EY117" s="3"/>
      <c r="EZ117" s="3"/>
      <c r="FA117" s="3"/>
      <c r="FB117" s="3"/>
      <c r="FC117" s="3"/>
      <c r="FD117" s="3"/>
      <c r="FE117" s="3"/>
      <c r="FF117" s="3"/>
      <c r="FG117" s="3"/>
      <c r="FH117" s="3"/>
      <c r="FI117" s="3"/>
      <c r="FJ117" s="3"/>
      <c r="FK117" s="3"/>
      <c r="FL117" s="3"/>
      <c r="FM117" s="3"/>
      <c r="FN117" s="3"/>
      <c r="FO117" s="3"/>
    </row>
    <row r="118" spans="1:171" x14ac:dyDescent="0.25">
      <c r="A118" s="3"/>
      <c r="B118" s="3"/>
      <c r="C118" s="3"/>
      <c r="D118" s="3"/>
      <c r="E118" s="3"/>
      <c r="F118" s="3"/>
      <c r="G118" s="3"/>
      <c r="H118" s="3"/>
      <c r="I118" s="3"/>
      <c r="J118" s="3"/>
      <c r="K118" s="3"/>
      <c r="M118" s="3"/>
      <c r="N118" s="84"/>
      <c r="O118" s="84"/>
      <c r="P118" s="84"/>
      <c r="Q118" s="84"/>
      <c r="R118" s="84"/>
      <c r="S118" s="84"/>
      <c r="T118" s="84"/>
      <c r="U118" s="84"/>
      <c r="V118" s="84"/>
      <c r="W118" s="84"/>
      <c r="X118" s="84"/>
      <c r="Y118" s="84"/>
      <c r="Z118" s="84"/>
      <c r="AA118" s="84"/>
      <c r="AB118" s="84"/>
      <c r="AC118" s="84"/>
      <c r="AD118" s="84"/>
      <c r="AE118" s="84"/>
      <c r="AF118" s="84"/>
      <c r="AG118" s="84"/>
      <c r="AH118" s="84"/>
      <c r="AI118" s="84"/>
      <c r="AJ118" s="84"/>
      <c r="AK118" s="84"/>
      <c r="AL118" s="84"/>
      <c r="AM118" s="84"/>
      <c r="AN118" s="84"/>
      <c r="AO118" s="84"/>
      <c r="AP118" s="84"/>
      <c r="AQ118" s="84"/>
      <c r="AR118" s="84"/>
      <c r="AS118" s="84"/>
      <c r="AT118" s="84"/>
      <c r="AU118" s="84"/>
      <c r="AV118" s="84"/>
      <c r="AW118" s="84"/>
      <c r="AX118" s="84"/>
      <c r="AY118" s="84"/>
      <c r="AZ118" s="84"/>
      <c r="BA118" s="84"/>
      <c r="BB118" s="84"/>
      <c r="BC118" s="84"/>
      <c r="BD118" s="84"/>
      <c r="BE118" s="84"/>
      <c r="BF118" s="84"/>
      <c r="BG118" s="84"/>
      <c r="BH118" s="84"/>
      <c r="BI118" s="84"/>
      <c r="BJ118" s="84"/>
      <c r="BK118" s="84"/>
      <c r="BL118" s="84"/>
      <c r="BM118" s="84"/>
      <c r="BN118" s="84"/>
      <c r="BO118" s="84"/>
      <c r="BP118" s="84"/>
      <c r="BQ118" s="84"/>
      <c r="BR118" s="84"/>
      <c r="BS118" s="84"/>
      <c r="BT118" s="84"/>
      <c r="BU118" s="84"/>
      <c r="BV118" s="84"/>
      <c r="BW118" s="84"/>
      <c r="BX118" s="84"/>
      <c r="BY118" s="84"/>
      <c r="BZ118" s="84"/>
      <c r="CA118" s="84"/>
      <c r="CB118" s="84"/>
      <c r="CC118" s="84"/>
      <c r="CD118" s="84"/>
      <c r="CE118" s="84"/>
      <c r="CF118" s="3"/>
      <c r="CG118" s="3"/>
      <c r="CH118" s="3"/>
      <c r="CI118" s="3"/>
      <c r="CJ118" s="3"/>
      <c r="CK118" s="3"/>
      <c r="CL118" s="3"/>
      <c r="CM118" s="3"/>
      <c r="CN118" s="3"/>
      <c r="CO118" s="3"/>
      <c r="CP118" s="3"/>
      <c r="CQ118" s="3"/>
      <c r="CR118" s="3"/>
      <c r="CS118" s="3"/>
      <c r="CT118" s="3"/>
      <c r="CU118" s="3"/>
      <c r="CV118" s="3"/>
      <c r="CW118" s="3"/>
      <c r="CX118" s="3"/>
      <c r="CY118" s="3"/>
      <c r="CZ118" s="3"/>
      <c r="DA118" s="3"/>
      <c r="DB118" s="3"/>
      <c r="DC118" s="3"/>
      <c r="DD118" s="3"/>
      <c r="DE118" s="3"/>
      <c r="DF118" s="3"/>
      <c r="DG118" s="3"/>
      <c r="DH118" s="3"/>
      <c r="DI118" s="3"/>
      <c r="DJ118" s="3"/>
      <c r="DK118" s="3"/>
      <c r="DL118" s="3"/>
      <c r="DM118" s="3"/>
      <c r="DN118" s="3"/>
      <c r="DO118" s="3"/>
      <c r="DP118" s="3"/>
      <c r="DQ118" s="3"/>
      <c r="DR118" s="3"/>
      <c r="DS118" s="3"/>
      <c r="DT118" s="3"/>
      <c r="DU118" s="3"/>
      <c r="DV118" s="3"/>
      <c r="DW118" s="3"/>
      <c r="DX118" s="3"/>
      <c r="DY118" s="3"/>
      <c r="DZ118" s="3"/>
      <c r="EA118" s="3"/>
      <c r="EB118" s="3"/>
      <c r="EC118" s="3"/>
      <c r="ED118" s="3"/>
      <c r="EE118" s="3"/>
      <c r="EF118" s="3"/>
      <c r="EG118" s="3"/>
      <c r="EH118" s="3"/>
      <c r="EI118" s="3"/>
      <c r="EJ118" s="3"/>
      <c r="EK118" s="3"/>
      <c r="EL118" s="3"/>
      <c r="EM118" s="3"/>
      <c r="EN118" s="3"/>
      <c r="EO118" s="3"/>
      <c r="EP118" s="3"/>
      <c r="EQ118" s="3"/>
      <c r="ER118" s="3"/>
      <c r="ES118" s="3"/>
      <c r="ET118" s="3"/>
      <c r="EU118" s="3"/>
      <c r="EV118" s="3"/>
      <c r="EW118" s="3"/>
      <c r="EX118" s="3"/>
      <c r="EY118" s="3"/>
      <c r="EZ118" s="3"/>
      <c r="FA118" s="3"/>
      <c r="FB118" s="3"/>
      <c r="FC118" s="3"/>
      <c r="FD118" s="3"/>
      <c r="FE118" s="3"/>
      <c r="FF118" s="3"/>
      <c r="FG118" s="3"/>
      <c r="FH118" s="3"/>
      <c r="FI118" s="3"/>
      <c r="FJ118" s="3"/>
      <c r="FK118" s="3"/>
      <c r="FL118" s="3"/>
      <c r="FM118" s="3"/>
      <c r="FN118" s="3"/>
      <c r="FO118" s="3"/>
    </row>
    <row r="119" spans="1:171" x14ac:dyDescent="0.25">
      <c r="A119" s="3"/>
      <c r="B119" s="3"/>
      <c r="C119" s="3"/>
      <c r="D119" s="3"/>
      <c r="E119" s="3"/>
      <c r="F119" s="3"/>
      <c r="G119" s="3"/>
      <c r="H119" s="3"/>
      <c r="I119" s="3"/>
      <c r="J119" s="3"/>
      <c r="K119" s="3"/>
      <c r="M119" s="3"/>
      <c r="N119" s="84"/>
      <c r="O119" s="84"/>
      <c r="P119" s="84"/>
      <c r="Q119" s="84"/>
      <c r="R119" s="84"/>
      <c r="S119" s="84"/>
      <c r="T119" s="84"/>
      <c r="U119" s="84"/>
      <c r="V119" s="84"/>
      <c r="W119" s="84"/>
      <c r="X119" s="84"/>
      <c r="Y119" s="84"/>
      <c r="Z119" s="84"/>
      <c r="AA119" s="84"/>
      <c r="AB119" s="84"/>
      <c r="AC119" s="84"/>
      <c r="AD119" s="84"/>
      <c r="AE119" s="84"/>
      <c r="AF119" s="84"/>
      <c r="AG119" s="84"/>
      <c r="AH119" s="84"/>
      <c r="AI119" s="84"/>
      <c r="AJ119" s="84"/>
      <c r="AK119" s="84"/>
      <c r="AL119" s="84"/>
      <c r="AM119" s="84"/>
      <c r="AN119" s="84"/>
      <c r="AO119" s="84"/>
      <c r="AP119" s="84"/>
      <c r="AQ119" s="84"/>
      <c r="AR119" s="84"/>
      <c r="AS119" s="84"/>
      <c r="AT119" s="84"/>
      <c r="AU119" s="84"/>
      <c r="AV119" s="84"/>
      <c r="AW119" s="84"/>
      <c r="AX119" s="84"/>
      <c r="AY119" s="84"/>
      <c r="AZ119" s="84"/>
      <c r="BA119" s="84"/>
      <c r="BB119" s="84"/>
      <c r="BC119" s="84"/>
      <c r="BD119" s="84"/>
      <c r="BE119" s="84"/>
      <c r="BF119" s="84"/>
      <c r="BG119" s="84"/>
      <c r="BH119" s="84"/>
      <c r="BI119" s="84"/>
      <c r="BJ119" s="84"/>
      <c r="BK119" s="84"/>
      <c r="BL119" s="84"/>
      <c r="BM119" s="84"/>
      <c r="BN119" s="84"/>
      <c r="BO119" s="84"/>
      <c r="BP119" s="84"/>
      <c r="BQ119" s="84"/>
      <c r="BR119" s="84"/>
      <c r="BS119" s="84"/>
      <c r="BT119" s="84"/>
      <c r="BU119" s="84"/>
      <c r="BV119" s="84"/>
      <c r="BW119" s="84"/>
      <c r="BX119" s="84"/>
      <c r="BY119" s="84"/>
      <c r="BZ119" s="84"/>
      <c r="CA119" s="84"/>
      <c r="CB119" s="84"/>
      <c r="CC119" s="84"/>
      <c r="CD119" s="84"/>
      <c r="CE119" s="84"/>
      <c r="CF119" s="3"/>
      <c r="CG119" s="3"/>
      <c r="CH119" s="3"/>
      <c r="CI119" s="3"/>
      <c r="CJ119" s="3"/>
      <c r="CK119" s="3"/>
      <c r="CL119" s="3"/>
      <c r="CM119" s="3"/>
      <c r="CN119" s="3"/>
      <c r="CO119" s="3"/>
      <c r="CP119" s="3"/>
      <c r="CQ119" s="3"/>
      <c r="CR119" s="3"/>
      <c r="CS119" s="3"/>
      <c r="CT119" s="3"/>
      <c r="CU119" s="3"/>
      <c r="CV119" s="3"/>
      <c r="CW119" s="3"/>
      <c r="CX119" s="3"/>
      <c r="CY119" s="3"/>
      <c r="CZ119" s="3"/>
      <c r="DA119" s="3"/>
      <c r="DB119" s="3"/>
      <c r="DC119" s="3"/>
      <c r="DD119" s="3"/>
      <c r="DE119" s="3"/>
      <c r="DF119" s="3"/>
      <c r="DG119" s="3"/>
      <c r="DH119" s="3"/>
      <c r="DI119" s="3"/>
      <c r="DJ119" s="3"/>
      <c r="DK119" s="3"/>
      <c r="DL119" s="3"/>
      <c r="DM119" s="3"/>
      <c r="DN119" s="3"/>
      <c r="DO119" s="3"/>
      <c r="DP119" s="3"/>
      <c r="DQ119" s="3"/>
      <c r="DR119" s="3"/>
      <c r="DS119" s="3"/>
      <c r="DT119" s="3"/>
      <c r="DU119" s="3"/>
      <c r="DV119" s="3"/>
      <c r="DW119" s="3"/>
      <c r="DX119" s="3"/>
      <c r="DY119" s="3"/>
      <c r="DZ119" s="3"/>
      <c r="EA119" s="3"/>
      <c r="EB119" s="3"/>
      <c r="EC119" s="3"/>
      <c r="ED119" s="3"/>
      <c r="EE119" s="3"/>
      <c r="EF119" s="3"/>
      <c r="EG119" s="3"/>
      <c r="EH119" s="3"/>
      <c r="EI119" s="3"/>
      <c r="EJ119" s="3"/>
      <c r="EK119" s="3"/>
      <c r="EL119" s="3"/>
      <c r="EM119" s="3"/>
      <c r="EN119" s="3"/>
      <c r="EO119" s="3"/>
      <c r="EP119" s="3"/>
      <c r="EQ119" s="3"/>
      <c r="ER119" s="3"/>
      <c r="ES119" s="3"/>
      <c r="ET119" s="3"/>
      <c r="EU119" s="3"/>
      <c r="EV119" s="3"/>
      <c r="EW119" s="3"/>
      <c r="EX119" s="3"/>
      <c r="EY119" s="3"/>
      <c r="EZ119" s="3"/>
      <c r="FA119" s="3"/>
      <c r="FB119" s="3"/>
      <c r="FC119" s="3"/>
      <c r="FD119" s="3"/>
      <c r="FE119" s="3"/>
      <c r="FF119" s="3"/>
      <c r="FG119" s="3"/>
      <c r="FH119" s="3"/>
      <c r="FI119" s="3"/>
      <c r="FJ119" s="3"/>
      <c r="FK119" s="3"/>
      <c r="FL119" s="3"/>
      <c r="FM119" s="3"/>
      <c r="FN119" s="3"/>
      <c r="FO119" s="3"/>
    </row>
    <row r="120" spans="1:171" x14ac:dyDescent="0.25">
      <c r="A120" s="3"/>
      <c r="B120" s="3"/>
      <c r="C120" s="3"/>
      <c r="D120" s="3"/>
      <c r="E120" s="3"/>
      <c r="F120" s="3"/>
      <c r="G120" s="3"/>
      <c r="H120" s="3"/>
      <c r="I120" s="3"/>
      <c r="J120" s="3"/>
      <c r="K120" s="3"/>
      <c r="M120" s="3"/>
      <c r="N120" s="84"/>
      <c r="O120" s="84"/>
      <c r="P120" s="84"/>
      <c r="Q120" s="84"/>
      <c r="R120" s="84"/>
      <c r="S120" s="84"/>
      <c r="T120" s="84"/>
      <c r="U120" s="84"/>
      <c r="V120" s="84"/>
      <c r="W120" s="84"/>
      <c r="X120" s="84"/>
      <c r="Y120" s="84"/>
      <c r="Z120" s="84"/>
      <c r="AA120" s="84"/>
      <c r="AB120" s="84"/>
      <c r="AC120" s="84"/>
      <c r="AD120" s="84"/>
      <c r="AE120" s="84"/>
      <c r="AF120" s="84"/>
      <c r="AG120" s="84"/>
      <c r="AH120" s="84"/>
      <c r="AI120" s="84"/>
      <c r="AJ120" s="84"/>
      <c r="AK120" s="84"/>
      <c r="AL120" s="84"/>
      <c r="AM120" s="84"/>
      <c r="AN120" s="84"/>
      <c r="AO120" s="84"/>
      <c r="AP120" s="84"/>
      <c r="AQ120" s="84"/>
      <c r="AR120" s="84"/>
      <c r="AS120" s="84"/>
      <c r="AT120" s="84"/>
      <c r="AU120" s="84"/>
      <c r="AV120" s="84"/>
      <c r="AW120" s="84"/>
      <c r="AX120" s="84"/>
      <c r="AY120" s="84"/>
      <c r="AZ120" s="84"/>
      <c r="BA120" s="84"/>
      <c r="BB120" s="84"/>
      <c r="BC120" s="84"/>
      <c r="BD120" s="84"/>
      <c r="BE120" s="84"/>
      <c r="BF120" s="84"/>
      <c r="BG120" s="84"/>
      <c r="BH120" s="84"/>
      <c r="BI120" s="84"/>
      <c r="BJ120" s="84"/>
      <c r="BK120" s="84"/>
      <c r="BL120" s="84"/>
      <c r="BM120" s="84"/>
      <c r="BN120" s="84"/>
      <c r="BO120" s="84"/>
      <c r="BP120" s="84"/>
      <c r="BQ120" s="84"/>
      <c r="BR120" s="84"/>
      <c r="BS120" s="84"/>
      <c r="BT120" s="84"/>
      <c r="BU120" s="84"/>
      <c r="BV120" s="84"/>
      <c r="BW120" s="84"/>
      <c r="BX120" s="84"/>
      <c r="BY120" s="84"/>
      <c r="BZ120" s="84"/>
      <c r="CA120" s="84"/>
      <c r="CB120" s="84"/>
      <c r="CC120" s="84"/>
      <c r="CD120" s="84"/>
      <c r="CE120" s="84"/>
      <c r="CF120" s="3"/>
      <c r="CG120" s="3"/>
      <c r="CH120" s="3"/>
      <c r="CI120" s="3"/>
      <c r="CJ120" s="3"/>
      <c r="CK120" s="3"/>
      <c r="CL120" s="3"/>
      <c r="CM120" s="3"/>
      <c r="CN120" s="3"/>
      <c r="CO120" s="3"/>
      <c r="CP120" s="3"/>
      <c r="CQ120" s="3"/>
      <c r="CR120" s="3"/>
      <c r="CS120" s="3"/>
      <c r="CT120" s="3"/>
      <c r="CU120" s="3"/>
      <c r="CV120" s="3"/>
      <c r="CW120" s="3"/>
      <c r="CX120" s="3"/>
      <c r="CY120" s="3"/>
      <c r="CZ120" s="3"/>
      <c r="DA120" s="3"/>
      <c r="DB120" s="3"/>
      <c r="DC120" s="3"/>
      <c r="DD120" s="3"/>
      <c r="DE120" s="3"/>
      <c r="DF120" s="3"/>
      <c r="DG120" s="3"/>
      <c r="DH120" s="3"/>
      <c r="DI120" s="3"/>
      <c r="DJ120" s="3"/>
      <c r="DK120" s="3"/>
      <c r="DL120" s="3"/>
      <c r="DM120" s="3"/>
      <c r="DN120" s="3"/>
      <c r="DO120" s="3"/>
      <c r="DP120" s="3"/>
      <c r="DQ120" s="3"/>
      <c r="DR120" s="3"/>
      <c r="DS120" s="3"/>
      <c r="DT120" s="3"/>
      <c r="DU120" s="3"/>
      <c r="DV120" s="3"/>
      <c r="DW120" s="3"/>
      <c r="DX120" s="3"/>
      <c r="DY120" s="3"/>
      <c r="DZ120" s="3"/>
      <c r="EA120" s="3"/>
      <c r="EB120" s="3"/>
      <c r="EC120" s="3"/>
      <c r="ED120" s="3"/>
      <c r="EE120" s="3"/>
      <c r="EF120" s="3"/>
      <c r="EG120" s="3"/>
      <c r="EH120" s="3"/>
      <c r="EI120" s="3"/>
      <c r="EJ120" s="3"/>
      <c r="EK120" s="3"/>
      <c r="EL120" s="3"/>
      <c r="EM120" s="3"/>
      <c r="EN120" s="3"/>
      <c r="EO120" s="3"/>
      <c r="EP120" s="3"/>
      <c r="EQ120" s="3"/>
      <c r="ER120" s="3"/>
      <c r="ES120" s="3"/>
      <c r="ET120" s="3"/>
      <c r="EU120" s="3"/>
      <c r="EV120" s="3"/>
      <c r="EW120" s="3"/>
      <c r="EX120" s="3"/>
      <c r="EY120" s="3"/>
      <c r="EZ120" s="3"/>
      <c r="FA120" s="3"/>
      <c r="FB120" s="3"/>
      <c r="FC120" s="3"/>
      <c r="FD120" s="3"/>
      <c r="FE120" s="3"/>
      <c r="FF120" s="3"/>
      <c r="FG120" s="3"/>
      <c r="FH120" s="3"/>
      <c r="FI120" s="3"/>
      <c r="FJ120" s="3"/>
      <c r="FK120" s="3"/>
      <c r="FL120" s="3"/>
      <c r="FM120" s="3"/>
      <c r="FN120" s="3"/>
      <c r="FO120" s="3"/>
    </row>
    <row r="121" spans="1:171" x14ac:dyDescent="0.25">
      <c r="A121" s="3"/>
      <c r="B121" s="3"/>
      <c r="C121" s="3"/>
      <c r="D121" s="3"/>
      <c r="E121" s="3"/>
      <c r="F121" s="3"/>
      <c r="G121" s="3"/>
      <c r="H121" s="3"/>
      <c r="I121" s="3"/>
      <c r="J121" s="3"/>
      <c r="K121" s="3"/>
      <c r="M121" s="3"/>
      <c r="N121" s="84"/>
      <c r="O121" s="84"/>
      <c r="P121" s="84"/>
      <c r="Q121" s="84"/>
      <c r="R121" s="84"/>
      <c r="S121" s="84"/>
      <c r="T121" s="84"/>
      <c r="U121" s="84"/>
      <c r="V121" s="84"/>
      <c r="W121" s="84"/>
      <c r="X121" s="84"/>
      <c r="Y121" s="84"/>
      <c r="Z121" s="84"/>
      <c r="AA121" s="84"/>
      <c r="AB121" s="84"/>
      <c r="AC121" s="84"/>
      <c r="AD121" s="84"/>
      <c r="AE121" s="84"/>
      <c r="AF121" s="84"/>
      <c r="AG121" s="84"/>
      <c r="AH121" s="84"/>
      <c r="AI121" s="84"/>
      <c r="AJ121" s="84"/>
      <c r="AK121" s="84"/>
      <c r="AL121" s="84"/>
      <c r="AM121" s="84"/>
      <c r="AN121" s="84"/>
      <c r="AO121" s="84"/>
      <c r="AP121" s="84"/>
      <c r="AQ121" s="84"/>
      <c r="AR121" s="84"/>
      <c r="AS121" s="84"/>
      <c r="AT121" s="84"/>
      <c r="AU121" s="84"/>
      <c r="AV121" s="84"/>
      <c r="AW121" s="84"/>
      <c r="AX121" s="84"/>
      <c r="AY121" s="84"/>
      <c r="AZ121" s="84"/>
      <c r="BA121" s="84"/>
      <c r="BB121" s="84"/>
      <c r="BC121" s="84"/>
      <c r="BD121" s="84"/>
      <c r="BE121" s="84"/>
      <c r="BF121" s="84"/>
      <c r="BG121" s="84"/>
      <c r="BH121" s="84"/>
      <c r="BI121" s="84"/>
      <c r="BJ121" s="84"/>
      <c r="BK121" s="84"/>
      <c r="BL121" s="84"/>
      <c r="BM121" s="84"/>
      <c r="BN121" s="84"/>
      <c r="BO121" s="84"/>
      <c r="BP121" s="84"/>
      <c r="BQ121" s="84"/>
      <c r="BR121" s="84"/>
      <c r="BS121" s="84"/>
      <c r="BT121" s="84"/>
      <c r="BU121" s="84"/>
      <c r="BV121" s="84"/>
      <c r="BW121" s="84"/>
      <c r="BX121" s="84"/>
      <c r="BY121" s="84"/>
      <c r="BZ121" s="84"/>
      <c r="CA121" s="84"/>
      <c r="CB121" s="84"/>
      <c r="CC121" s="84"/>
      <c r="CD121" s="84"/>
      <c r="CE121" s="84"/>
      <c r="CF121" s="3"/>
      <c r="CG121" s="3"/>
      <c r="CH121" s="3"/>
      <c r="CI121" s="3"/>
      <c r="CJ121" s="3"/>
      <c r="CK121" s="3"/>
      <c r="CL121" s="3"/>
      <c r="CM121" s="3"/>
      <c r="CN121" s="3"/>
      <c r="CO121" s="3"/>
      <c r="CP121" s="3"/>
      <c r="CQ121" s="3"/>
      <c r="CR121" s="3"/>
      <c r="CS121" s="3"/>
      <c r="CT121" s="3"/>
      <c r="CU121" s="3"/>
      <c r="CV121" s="3"/>
      <c r="CW121" s="3"/>
      <c r="CX121" s="3"/>
      <c r="CY121" s="3"/>
      <c r="CZ121" s="3"/>
      <c r="DA121" s="3"/>
      <c r="DB121" s="3"/>
      <c r="DC121" s="3"/>
      <c r="DD121" s="3"/>
      <c r="DE121" s="3"/>
      <c r="DF121" s="3"/>
      <c r="DG121" s="3"/>
      <c r="DH121" s="3"/>
      <c r="DI121" s="3"/>
      <c r="DJ121" s="3"/>
      <c r="DK121" s="3"/>
      <c r="DL121" s="3"/>
      <c r="DM121" s="3"/>
      <c r="DN121" s="3"/>
      <c r="DO121" s="3"/>
      <c r="DP121" s="3"/>
      <c r="DQ121" s="3"/>
      <c r="DR121" s="3"/>
      <c r="DS121" s="3"/>
      <c r="DT121" s="3"/>
      <c r="DU121" s="3"/>
      <c r="DV121" s="3"/>
      <c r="DW121" s="3"/>
      <c r="DX121" s="3"/>
      <c r="DY121" s="3"/>
      <c r="DZ121" s="3"/>
      <c r="EA121" s="3"/>
      <c r="EB121" s="3"/>
      <c r="EC121" s="3"/>
      <c r="ED121" s="3"/>
      <c r="EE121" s="3"/>
      <c r="EF121" s="3"/>
      <c r="EG121" s="3"/>
      <c r="EH121" s="3"/>
      <c r="EI121" s="3"/>
      <c r="EJ121" s="3"/>
      <c r="EK121" s="3"/>
      <c r="EL121" s="3"/>
      <c r="EM121" s="3"/>
      <c r="EN121" s="3"/>
      <c r="EO121" s="3"/>
      <c r="EP121" s="3"/>
      <c r="EQ121" s="3"/>
      <c r="ER121" s="3"/>
      <c r="ES121" s="3"/>
      <c r="ET121" s="3"/>
      <c r="EU121" s="3"/>
      <c r="EV121" s="3"/>
      <c r="EW121" s="3"/>
      <c r="EX121" s="3"/>
      <c r="EY121" s="3"/>
      <c r="EZ121" s="3"/>
      <c r="FA121" s="3"/>
      <c r="FB121" s="3"/>
      <c r="FC121" s="3"/>
      <c r="FD121" s="3"/>
      <c r="FE121" s="3"/>
      <c r="FF121" s="3"/>
      <c r="FG121" s="3"/>
      <c r="FH121" s="3"/>
      <c r="FI121" s="3"/>
      <c r="FJ121" s="3"/>
      <c r="FK121" s="3"/>
      <c r="FL121" s="3"/>
      <c r="FM121" s="3"/>
      <c r="FN121" s="3"/>
      <c r="FO121" s="3"/>
    </row>
    <row r="122" spans="1:171" x14ac:dyDescent="0.25">
      <c r="A122" s="3"/>
      <c r="B122" s="3"/>
      <c r="C122" s="3"/>
      <c r="D122" s="3"/>
      <c r="E122" s="3"/>
      <c r="F122" s="3"/>
      <c r="G122" s="3"/>
      <c r="H122" s="3"/>
      <c r="I122" s="3"/>
      <c r="J122" s="3"/>
      <c r="K122" s="3"/>
      <c r="M122" s="3"/>
      <c r="N122" s="84"/>
      <c r="O122" s="84"/>
      <c r="P122" s="84"/>
      <c r="Q122" s="84"/>
      <c r="R122" s="84"/>
      <c r="S122" s="84"/>
      <c r="T122" s="84"/>
      <c r="U122" s="84"/>
      <c r="V122" s="84"/>
      <c r="W122" s="84"/>
      <c r="X122" s="84"/>
      <c r="Y122" s="84"/>
      <c r="Z122" s="84"/>
      <c r="AA122" s="84"/>
      <c r="AB122" s="84"/>
      <c r="AC122" s="84"/>
      <c r="AD122" s="84"/>
      <c r="AE122" s="84"/>
      <c r="AF122" s="84"/>
      <c r="AG122" s="84"/>
      <c r="AH122" s="84"/>
      <c r="AI122" s="84"/>
      <c r="AJ122" s="84"/>
      <c r="AK122" s="84"/>
      <c r="AL122" s="84"/>
      <c r="AM122" s="84"/>
      <c r="AN122" s="84"/>
      <c r="AO122" s="84"/>
      <c r="AP122" s="84"/>
      <c r="AQ122" s="84"/>
      <c r="AR122" s="84"/>
      <c r="AS122" s="84"/>
      <c r="AT122" s="84"/>
      <c r="AU122" s="84"/>
      <c r="AV122" s="84"/>
      <c r="AW122" s="84"/>
      <c r="AX122" s="84"/>
      <c r="AY122" s="84"/>
      <c r="AZ122" s="84"/>
      <c r="BA122" s="84"/>
      <c r="BB122" s="84"/>
      <c r="BC122" s="84"/>
      <c r="BD122" s="84"/>
      <c r="BE122" s="84"/>
      <c r="BF122" s="84"/>
      <c r="BG122" s="84"/>
      <c r="BH122" s="84"/>
      <c r="BI122" s="84"/>
      <c r="BJ122" s="84"/>
      <c r="BK122" s="84"/>
      <c r="BL122" s="84"/>
      <c r="BM122" s="84"/>
      <c r="BN122" s="84"/>
      <c r="BO122" s="84"/>
      <c r="BP122" s="84"/>
      <c r="BQ122" s="84"/>
      <c r="BR122" s="84"/>
      <c r="BS122" s="84"/>
      <c r="BT122" s="84"/>
      <c r="BU122" s="84"/>
      <c r="BV122" s="84"/>
      <c r="BW122" s="84"/>
      <c r="BX122" s="84"/>
      <c r="BY122" s="84"/>
      <c r="BZ122" s="84"/>
      <c r="CA122" s="84"/>
      <c r="CB122" s="84"/>
      <c r="CC122" s="84"/>
      <c r="CD122" s="84"/>
      <c r="CE122" s="84"/>
      <c r="CF122" s="3"/>
      <c r="CG122" s="3"/>
      <c r="CH122" s="3"/>
      <c r="CI122" s="3"/>
      <c r="CJ122" s="3"/>
      <c r="CK122" s="3"/>
      <c r="CL122" s="3"/>
      <c r="CM122" s="3"/>
      <c r="CN122" s="3"/>
      <c r="CO122" s="3"/>
      <c r="CP122" s="3"/>
      <c r="CQ122" s="3"/>
      <c r="CR122" s="3"/>
      <c r="CS122" s="3"/>
      <c r="CT122" s="3"/>
      <c r="CU122" s="3"/>
      <c r="CV122" s="3"/>
      <c r="CW122" s="3"/>
      <c r="CX122" s="3"/>
      <c r="CY122" s="3"/>
      <c r="CZ122" s="3"/>
      <c r="DA122" s="3"/>
      <c r="DB122" s="3"/>
      <c r="DC122" s="3"/>
      <c r="DD122" s="3"/>
      <c r="DE122" s="3"/>
      <c r="DF122" s="3"/>
      <c r="DG122" s="3"/>
      <c r="DH122" s="3"/>
      <c r="DI122" s="3"/>
      <c r="DJ122" s="3"/>
      <c r="DK122" s="3"/>
      <c r="DL122" s="3"/>
      <c r="DM122" s="3"/>
      <c r="DN122" s="3"/>
      <c r="DO122" s="3"/>
      <c r="DP122" s="3"/>
      <c r="DQ122" s="3"/>
      <c r="DR122" s="3"/>
      <c r="DS122" s="3"/>
      <c r="DT122" s="3"/>
      <c r="DU122" s="3"/>
      <c r="DV122" s="3"/>
      <c r="DW122" s="3"/>
      <c r="DX122" s="3"/>
      <c r="DY122" s="3"/>
      <c r="DZ122" s="3"/>
      <c r="EA122" s="3"/>
      <c r="EB122" s="3"/>
      <c r="EC122" s="3"/>
      <c r="ED122" s="3"/>
      <c r="EE122" s="3"/>
      <c r="EF122" s="3"/>
      <c r="EG122" s="3"/>
      <c r="EH122" s="3"/>
      <c r="EI122" s="3"/>
      <c r="EJ122" s="3"/>
      <c r="EK122" s="3"/>
      <c r="EL122" s="3"/>
      <c r="EM122" s="3"/>
      <c r="EN122" s="3"/>
      <c r="EO122" s="3"/>
      <c r="EP122" s="3"/>
      <c r="EQ122" s="3"/>
      <c r="ER122" s="3"/>
      <c r="ES122" s="3"/>
      <c r="ET122" s="3"/>
      <c r="EU122" s="3"/>
      <c r="EV122" s="3"/>
      <c r="EW122" s="3"/>
      <c r="EX122" s="3"/>
      <c r="EY122" s="3"/>
      <c r="EZ122" s="3"/>
      <c r="FA122" s="3"/>
      <c r="FB122" s="3"/>
      <c r="FC122" s="3"/>
      <c r="FD122" s="3"/>
      <c r="FE122" s="3"/>
      <c r="FF122" s="3"/>
      <c r="FG122" s="3"/>
      <c r="FH122" s="3"/>
      <c r="FI122" s="3"/>
      <c r="FJ122" s="3"/>
      <c r="FK122" s="3"/>
      <c r="FL122" s="3"/>
      <c r="FM122" s="3"/>
      <c r="FN122" s="3"/>
      <c r="FO122" s="3"/>
    </row>
    <row r="123" spans="1:171" x14ac:dyDescent="0.25">
      <c r="A123" s="3"/>
      <c r="B123" s="3"/>
      <c r="C123" s="3"/>
      <c r="D123" s="3"/>
      <c r="E123" s="3"/>
      <c r="F123" s="3"/>
      <c r="G123" s="3"/>
      <c r="H123" s="3"/>
      <c r="I123" s="3"/>
      <c r="J123" s="3"/>
      <c r="K123" s="3"/>
      <c r="M123" s="3"/>
      <c r="N123" s="84"/>
      <c r="O123" s="84"/>
      <c r="P123" s="84"/>
      <c r="Q123" s="84"/>
      <c r="R123" s="84"/>
      <c r="S123" s="84"/>
      <c r="T123" s="84"/>
      <c r="U123" s="84"/>
      <c r="V123" s="84"/>
      <c r="W123" s="84"/>
      <c r="X123" s="84"/>
      <c r="Y123" s="84"/>
      <c r="Z123" s="84"/>
      <c r="AA123" s="84"/>
      <c r="AB123" s="84"/>
      <c r="AC123" s="84"/>
      <c r="AD123" s="84"/>
      <c r="AE123" s="84"/>
      <c r="AF123" s="84"/>
      <c r="AG123" s="84"/>
      <c r="AH123" s="84"/>
      <c r="AI123" s="84"/>
      <c r="AJ123" s="84"/>
      <c r="AK123" s="84"/>
      <c r="AL123" s="84"/>
      <c r="AM123" s="84"/>
      <c r="AN123" s="84"/>
      <c r="AO123" s="84"/>
      <c r="AP123" s="84"/>
      <c r="AQ123" s="84"/>
      <c r="AR123" s="84"/>
      <c r="AS123" s="84"/>
      <c r="AT123" s="84"/>
      <c r="AU123" s="84"/>
      <c r="AV123" s="84"/>
      <c r="AW123" s="84"/>
      <c r="AX123" s="84"/>
      <c r="AY123" s="84"/>
      <c r="AZ123" s="84"/>
      <c r="BA123" s="84"/>
      <c r="BB123" s="84"/>
      <c r="BC123" s="84"/>
      <c r="BD123" s="84"/>
      <c r="BE123" s="84"/>
      <c r="BF123" s="84"/>
      <c r="BG123" s="84"/>
      <c r="BH123" s="84"/>
      <c r="BI123" s="84"/>
      <c r="BJ123" s="84"/>
      <c r="BK123" s="84"/>
      <c r="BL123" s="84"/>
      <c r="BM123" s="84"/>
      <c r="BN123" s="84"/>
      <c r="BO123" s="84"/>
      <c r="BP123" s="84"/>
      <c r="BQ123" s="84"/>
      <c r="BR123" s="84"/>
      <c r="BS123" s="84"/>
      <c r="BT123" s="84"/>
      <c r="BU123" s="84"/>
      <c r="BV123" s="84"/>
      <c r="BW123" s="84"/>
      <c r="BX123" s="84"/>
      <c r="BY123" s="84"/>
      <c r="BZ123" s="84"/>
      <c r="CA123" s="84"/>
      <c r="CB123" s="84"/>
      <c r="CC123" s="84"/>
      <c r="CD123" s="84"/>
      <c r="CE123" s="84"/>
      <c r="CF123" s="3"/>
      <c r="CG123" s="3"/>
      <c r="CH123" s="3"/>
      <c r="CI123" s="3"/>
      <c r="CJ123" s="3"/>
      <c r="CK123" s="3"/>
      <c r="CL123" s="3"/>
      <c r="CM123" s="3"/>
      <c r="CN123" s="3"/>
      <c r="CO123" s="3"/>
      <c r="CP123" s="3"/>
      <c r="CQ123" s="3"/>
      <c r="CR123" s="3"/>
      <c r="CS123" s="3"/>
      <c r="CT123" s="3"/>
      <c r="CU123" s="3"/>
      <c r="CV123" s="3"/>
      <c r="CW123" s="3"/>
      <c r="CX123" s="3"/>
      <c r="CY123" s="3"/>
      <c r="CZ123" s="3"/>
      <c r="DA123" s="3"/>
      <c r="DB123" s="3"/>
      <c r="DC123" s="3"/>
      <c r="DD123" s="3"/>
      <c r="DE123" s="3"/>
      <c r="DF123" s="3"/>
      <c r="DG123" s="3"/>
      <c r="DH123" s="3"/>
      <c r="DI123" s="3"/>
      <c r="DJ123" s="3"/>
      <c r="DK123" s="3"/>
      <c r="DL123" s="3"/>
      <c r="DM123" s="3"/>
      <c r="DN123" s="3"/>
      <c r="DO123" s="3"/>
      <c r="DP123" s="3"/>
      <c r="DQ123" s="3"/>
      <c r="DR123" s="3"/>
      <c r="DS123" s="3"/>
      <c r="DT123" s="3"/>
      <c r="DU123" s="3"/>
      <c r="DV123" s="3"/>
      <c r="DW123" s="3"/>
      <c r="DX123" s="3"/>
      <c r="DY123" s="3"/>
      <c r="DZ123" s="3"/>
      <c r="EA123" s="3"/>
      <c r="EB123" s="3"/>
      <c r="EC123" s="3"/>
      <c r="ED123" s="3"/>
      <c r="EE123" s="3"/>
      <c r="EF123" s="3"/>
      <c r="EG123" s="3"/>
      <c r="EH123" s="3"/>
      <c r="EI123" s="3"/>
      <c r="EJ123" s="3"/>
      <c r="EK123" s="3"/>
      <c r="EL123" s="3"/>
      <c r="EM123" s="3"/>
      <c r="EN123" s="3"/>
      <c r="EO123" s="3"/>
      <c r="EP123" s="3"/>
      <c r="EQ123" s="3"/>
      <c r="ER123" s="3"/>
      <c r="ES123" s="3"/>
      <c r="ET123" s="3"/>
      <c r="EU123" s="3"/>
      <c r="EV123" s="3"/>
      <c r="EW123" s="3"/>
      <c r="EX123" s="3"/>
      <c r="EY123" s="3"/>
      <c r="EZ123" s="3"/>
      <c r="FA123" s="3"/>
      <c r="FB123" s="3"/>
      <c r="FC123" s="3"/>
      <c r="FD123" s="3"/>
      <c r="FE123" s="3"/>
      <c r="FF123" s="3"/>
      <c r="FG123" s="3"/>
      <c r="FH123" s="3"/>
      <c r="FI123" s="3"/>
      <c r="FJ123" s="3"/>
      <c r="FK123" s="3"/>
      <c r="FL123" s="3"/>
      <c r="FM123" s="3"/>
      <c r="FN123" s="3"/>
      <c r="FO123" s="3"/>
    </row>
    <row r="124" spans="1:171" x14ac:dyDescent="0.25">
      <c r="A124" s="3"/>
      <c r="B124" s="3"/>
      <c r="C124" s="3"/>
      <c r="D124" s="3"/>
      <c r="E124" s="3"/>
      <c r="F124" s="3"/>
      <c r="G124" s="3"/>
      <c r="H124" s="3"/>
      <c r="I124" s="3"/>
      <c r="J124" s="3"/>
      <c r="K124" s="3"/>
      <c r="M124" s="3"/>
      <c r="N124" s="84"/>
      <c r="O124" s="84"/>
      <c r="P124" s="84"/>
      <c r="Q124" s="84"/>
      <c r="R124" s="84"/>
      <c r="S124" s="84"/>
      <c r="T124" s="84"/>
      <c r="U124" s="84"/>
      <c r="V124" s="84"/>
      <c r="W124" s="84"/>
      <c r="X124" s="84"/>
      <c r="Y124" s="84"/>
      <c r="Z124" s="84"/>
      <c r="AA124" s="84"/>
      <c r="AB124" s="84"/>
      <c r="AC124" s="84"/>
      <c r="AD124" s="84"/>
      <c r="AE124" s="84"/>
      <c r="AF124" s="84"/>
      <c r="AG124" s="84"/>
      <c r="AH124" s="84"/>
      <c r="AI124" s="84"/>
      <c r="AJ124" s="84"/>
      <c r="AK124" s="84"/>
      <c r="AL124" s="84"/>
      <c r="AM124" s="84"/>
      <c r="AN124" s="84"/>
      <c r="AO124" s="84"/>
      <c r="AP124" s="84"/>
      <c r="AQ124" s="84"/>
      <c r="AR124" s="84"/>
      <c r="AS124" s="84"/>
      <c r="AT124" s="84"/>
      <c r="AU124" s="84"/>
      <c r="AV124" s="84"/>
      <c r="AW124" s="84"/>
      <c r="AX124" s="84"/>
      <c r="AY124" s="84"/>
      <c r="AZ124" s="84"/>
      <c r="BA124" s="84"/>
      <c r="BB124" s="84"/>
      <c r="BC124" s="84"/>
      <c r="BD124" s="84"/>
      <c r="BE124" s="84"/>
      <c r="BF124" s="84"/>
      <c r="BG124" s="84"/>
      <c r="BH124" s="84"/>
      <c r="BI124" s="84"/>
      <c r="BJ124" s="84"/>
      <c r="BK124" s="84"/>
      <c r="BL124" s="84"/>
      <c r="BM124" s="84"/>
      <c r="BN124" s="84"/>
      <c r="BO124" s="84"/>
      <c r="BP124" s="84"/>
      <c r="BQ124" s="84"/>
      <c r="BR124" s="84"/>
      <c r="BS124" s="84"/>
      <c r="BT124" s="84"/>
      <c r="BU124" s="84"/>
      <c r="BV124" s="84"/>
      <c r="BW124" s="84"/>
      <c r="BX124" s="84"/>
      <c r="BY124" s="84"/>
      <c r="BZ124" s="84"/>
      <c r="CA124" s="84"/>
      <c r="CB124" s="84"/>
      <c r="CC124" s="84"/>
      <c r="CD124" s="84"/>
      <c r="CE124" s="84"/>
      <c r="CF124" s="3"/>
      <c r="CG124" s="3"/>
      <c r="CH124" s="3"/>
      <c r="CI124" s="3"/>
      <c r="CJ124" s="3"/>
      <c r="CK124" s="3"/>
      <c r="CL124" s="3"/>
      <c r="CM124" s="3"/>
      <c r="CN124" s="3"/>
      <c r="CO124" s="3"/>
      <c r="CP124" s="3"/>
      <c r="CQ124" s="3"/>
      <c r="CR124" s="3"/>
      <c r="CS124" s="3"/>
      <c r="CT124" s="3"/>
      <c r="CU124" s="3"/>
      <c r="CV124" s="3"/>
      <c r="CW124" s="3"/>
      <c r="CX124" s="3"/>
      <c r="CY124" s="3"/>
      <c r="CZ124" s="3"/>
      <c r="DA124" s="3"/>
      <c r="DB124" s="3"/>
      <c r="DC124" s="3"/>
      <c r="DD124" s="3"/>
      <c r="DE124" s="3"/>
      <c r="DF124" s="3"/>
      <c r="DG124" s="3"/>
      <c r="DH124" s="3"/>
      <c r="DI124" s="3"/>
      <c r="DJ124" s="3"/>
      <c r="DK124" s="3"/>
      <c r="DL124" s="3"/>
      <c r="DM124" s="3"/>
      <c r="DN124" s="3"/>
      <c r="DO124" s="3"/>
      <c r="DP124" s="3"/>
      <c r="DQ124" s="3"/>
      <c r="DR124" s="3"/>
      <c r="DS124" s="3"/>
      <c r="DT124" s="3"/>
      <c r="DU124" s="3"/>
      <c r="DV124" s="3"/>
      <c r="DW124" s="3"/>
      <c r="DX124" s="3"/>
      <c r="DY124" s="3"/>
      <c r="DZ124" s="3"/>
      <c r="EA124" s="3"/>
      <c r="EB124" s="3"/>
      <c r="EC124" s="3"/>
      <c r="ED124" s="3"/>
      <c r="EE124" s="3"/>
      <c r="EF124" s="3"/>
      <c r="EG124" s="3"/>
      <c r="EH124" s="3"/>
      <c r="EI124" s="3"/>
      <c r="EJ124" s="3"/>
      <c r="EK124" s="3"/>
      <c r="EL124" s="3"/>
      <c r="EM124" s="3"/>
      <c r="EN124" s="3"/>
      <c r="EO124" s="3"/>
      <c r="EP124" s="3"/>
      <c r="EQ124" s="3"/>
      <c r="ER124" s="3"/>
      <c r="ES124" s="3"/>
      <c r="ET124" s="3"/>
      <c r="EU124" s="3"/>
      <c r="EV124" s="3"/>
      <c r="EW124" s="3"/>
      <c r="EX124" s="3"/>
      <c r="EY124" s="3"/>
      <c r="EZ124" s="3"/>
      <c r="FA124" s="3"/>
      <c r="FB124" s="3"/>
      <c r="FC124" s="3"/>
      <c r="FD124" s="3"/>
      <c r="FE124" s="3"/>
      <c r="FF124" s="3"/>
      <c r="FG124" s="3"/>
      <c r="FH124" s="3"/>
      <c r="FI124" s="3"/>
      <c r="FJ124" s="3"/>
      <c r="FK124" s="3"/>
      <c r="FL124" s="3"/>
      <c r="FM124" s="3"/>
      <c r="FN124" s="3"/>
      <c r="FO124" s="3"/>
    </row>
    <row r="125" spans="1:171" x14ac:dyDescent="0.25">
      <c r="A125" s="3"/>
      <c r="B125" s="3"/>
      <c r="C125" s="3"/>
      <c r="D125" s="3"/>
      <c r="E125" s="3"/>
      <c r="F125" s="3"/>
      <c r="G125" s="3"/>
      <c r="H125" s="3"/>
      <c r="I125" s="3"/>
      <c r="J125" s="3"/>
      <c r="K125" s="3"/>
      <c r="M125" s="3"/>
      <c r="N125" s="84"/>
      <c r="O125" s="84"/>
      <c r="P125" s="84"/>
      <c r="Q125" s="84"/>
      <c r="R125" s="84"/>
      <c r="S125" s="84"/>
      <c r="T125" s="84"/>
      <c r="U125" s="84"/>
      <c r="V125" s="84"/>
      <c r="W125" s="84"/>
      <c r="X125" s="84"/>
      <c r="Y125" s="84"/>
      <c r="Z125" s="84"/>
      <c r="AA125" s="84"/>
      <c r="AB125" s="84"/>
      <c r="AC125" s="84"/>
      <c r="AD125" s="84"/>
      <c r="AE125" s="84"/>
      <c r="AF125" s="84"/>
      <c r="AG125" s="84"/>
      <c r="AH125" s="84"/>
      <c r="AI125" s="84"/>
      <c r="AJ125" s="84"/>
      <c r="AK125" s="84"/>
      <c r="AL125" s="84"/>
      <c r="AM125" s="84"/>
      <c r="AN125" s="84"/>
      <c r="AO125" s="84"/>
      <c r="AP125" s="84"/>
      <c r="AQ125" s="84"/>
      <c r="AR125" s="84"/>
      <c r="AS125" s="84"/>
      <c r="AT125" s="84"/>
      <c r="AU125" s="84"/>
      <c r="AV125" s="84"/>
      <c r="AW125" s="84"/>
      <c r="AX125" s="84"/>
      <c r="AY125" s="84"/>
      <c r="AZ125" s="84"/>
      <c r="BA125" s="84"/>
      <c r="BB125" s="84"/>
      <c r="BC125" s="84"/>
      <c r="BD125" s="84"/>
      <c r="BE125" s="84"/>
      <c r="BF125" s="84"/>
      <c r="BG125" s="84"/>
      <c r="BH125" s="84"/>
      <c r="BI125" s="84"/>
      <c r="BJ125" s="84"/>
      <c r="BK125" s="84"/>
      <c r="BL125" s="84"/>
      <c r="BM125" s="84"/>
      <c r="BN125" s="84"/>
      <c r="BO125" s="84"/>
      <c r="BP125" s="84"/>
      <c r="BQ125" s="84"/>
      <c r="BR125" s="84"/>
      <c r="BS125" s="84"/>
      <c r="BT125" s="84"/>
      <c r="BU125" s="84"/>
      <c r="BV125" s="84"/>
      <c r="BW125" s="84"/>
      <c r="BX125" s="84"/>
      <c r="BY125" s="84"/>
      <c r="BZ125" s="84"/>
      <c r="CA125" s="84"/>
      <c r="CB125" s="84"/>
      <c r="CC125" s="84"/>
      <c r="CD125" s="84"/>
      <c r="CE125" s="84"/>
      <c r="CF125" s="3"/>
      <c r="CG125" s="3"/>
      <c r="CH125" s="3"/>
      <c r="CI125" s="3"/>
      <c r="CJ125" s="3"/>
      <c r="CK125" s="3"/>
      <c r="CL125" s="3"/>
      <c r="CM125" s="3"/>
      <c r="CN125" s="3"/>
      <c r="CO125" s="3"/>
      <c r="CP125" s="3"/>
      <c r="CQ125" s="3"/>
      <c r="CR125" s="3"/>
      <c r="CS125" s="3"/>
      <c r="CT125" s="3"/>
      <c r="CU125" s="3"/>
      <c r="CV125" s="3"/>
      <c r="CW125" s="3"/>
      <c r="CX125" s="3"/>
      <c r="CY125" s="3"/>
      <c r="CZ125" s="3"/>
      <c r="DA125" s="3"/>
      <c r="DB125" s="3"/>
      <c r="DC125" s="3"/>
      <c r="DD125" s="3"/>
      <c r="DE125" s="3"/>
      <c r="DF125" s="3"/>
      <c r="DG125" s="3"/>
      <c r="DH125" s="3"/>
      <c r="DI125" s="3"/>
      <c r="DJ125" s="3"/>
      <c r="DK125" s="3"/>
      <c r="DL125" s="3"/>
      <c r="DM125" s="3"/>
      <c r="DN125" s="3"/>
      <c r="DO125" s="3"/>
      <c r="DP125" s="3"/>
      <c r="DQ125" s="3"/>
      <c r="DR125" s="3"/>
      <c r="DS125" s="3"/>
      <c r="DT125" s="3"/>
      <c r="DU125" s="3"/>
      <c r="DV125" s="3"/>
      <c r="DW125" s="3"/>
      <c r="DX125" s="3"/>
      <c r="DY125" s="3"/>
      <c r="DZ125" s="3"/>
      <c r="EA125" s="3"/>
      <c r="EB125" s="3"/>
      <c r="EC125" s="3"/>
      <c r="ED125" s="3"/>
      <c r="EE125" s="3"/>
      <c r="EF125" s="3"/>
      <c r="EG125" s="3"/>
      <c r="EH125" s="3"/>
      <c r="EI125" s="3"/>
      <c r="EJ125" s="3"/>
      <c r="EK125" s="3"/>
      <c r="EL125" s="3"/>
      <c r="EM125" s="3"/>
      <c r="EN125" s="3"/>
      <c r="EO125" s="3"/>
      <c r="EP125" s="3"/>
      <c r="EQ125" s="3"/>
      <c r="ER125" s="3"/>
      <c r="ES125" s="3"/>
      <c r="ET125" s="3"/>
      <c r="EU125" s="3"/>
      <c r="EV125" s="3"/>
      <c r="EW125" s="3"/>
      <c r="EX125" s="3"/>
      <c r="EY125" s="3"/>
      <c r="EZ125" s="3"/>
      <c r="FA125" s="3"/>
      <c r="FB125" s="3"/>
      <c r="FC125" s="3"/>
      <c r="FD125" s="3"/>
      <c r="FE125" s="3"/>
      <c r="FF125" s="3"/>
      <c r="FG125" s="3"/>
      <c r="FH125" s="3"/>
      <c r="FI125" s="3"/>
      <c r="FJ125" s="3"/>
      <c r="FK125" s="3"/>
      <c r="FL125" s="3"/>
      <c r="FM125" s="3"/>
      <c r="FN125" s="3"/>
      <c r="FO125" s="3"/>
    </row>
    <row r="126" spans="1:171" x14ac:dyDescent="0.25">
      <c r="A126" s="3"/>
      <c r="B126" s="3"/>
      <c r="C126" s="3"/>
      <c r="D126" s="3"/>
      <c r="E126" s="3"/>
      <c r="F126" s="3"/>
      <c r="G126" s="3"/>
      <c r="H126" s="3"/>
      <c r="I126" s="3"/>
      <c r="J126" s="3"/>
      <c r="K126" s="3"/>
      <c r="M126" s="3"/>
      <c r="N126" s="84"/>
      <c r="O126" s="84"/>
      <c r="P126" s="84"/>
      <c r="Q126" s="84"/>
      <c r="R126" s="84"/>
      <c r="S126" s="84"/>
      <c r="T126" s="84"/>
      <c r="U126" s="84"/>
      <c r="V126" s="84"/>
      <c r="W126" s="84"/>
      <c r="X126" s="84"/>
      <c r="Y126" s="84"/>
      <c r="Z126" s="84"/>
      <c r="AA126" s="84"/>
      <c r="AB126" s="84"/>
      <c r="AC126" s="84"/>
      <c r="AD126" s="84"/>
      <c r="AE126" s="84"/>
      <c r="AF126" s="84"/>
      <c r="AG126" s="84"/>
      <c r="AH126" s="84"/>
      <c r="AI126" s="84"/>
      <c r="AJ126" s="84"/>
      <c r="AK126" s="84"/>
      <c r="AL126" s="84"/>
      <c r="AM126" s="84"/>
      <c r="AN126" s="84"/>
      <c r="AO126" s="84"/>
      <c r="AP126" s="84"/>
      <c r="AQ126" s="84"/>
      <c r="AR126" s="84"/>
      <c r="AS126" s="84"/>
      <c r="AT126" s="84"/>
      <c r="AU126" s="84"/>
      <c r="AV126" s="84"/>
      <c r="AW126" s="84"/>
      <c r="AX126" s="84"/>
      <c r="AY126" s="84"/>
      <c r="AZ126" s="84"/>
      <c r="BA126" s="84"/>
      <c r="BB126" s="84"/>
      <c r="BC126" s="84"/>
      <c r="BD126" s="84"/>
      <c r="BE126" s="84"/>
      <c r="BF126" s="84"/>
      <c r="BG126" s="84"/>
      <c r="BH126" s="84"/>
      <c r="BI126" s="84"/>
      <c r="BJ126" s="84"/>
      <c r="BK126" s="84"/>
      <c r="BL126" s="84"/>
      <c r="BM126" s="84"/>
      <c r="BN126" s="84"/>
      <c r="BO126" s="84"/>
      <c r="BP126" s="84"/>
      <c r="BQ126" s="84"/>
      <c r="BR126" s="84"/>
      <c r="BS126" s="84"/>
      <c r="BT126" s="84"/>
      <c r="BU126" s="84"/>
      <c r="BV126" s="84"/>
      <c r="BW126" s="84"/>
      <c r="BX126" s="84"/>
      <c r="BY126" s="84"/>
      <c r="BZ126" s="84"/>
      <c r="CA126" s="84"/>
      <c r="CB126" s="84"/>
      <c r="CC126" s="84"/>
      <c r="CD126" s="84"/>
      <c r="CE126" s="84"/>
      <c r="CF126" s="3"/>
      <c r="CG126" s="3"/>
      <c r="CH126" s="3"/>
      <c r="CI126" s="3"/>
      <c r="CJ126" s="3"/>
      <c r="CK126" s="3"/>
      <c r="CL126" s="3"/>
      <c r="CM126" s="3"/>
      <c r="CN126" s="3"/>
      <c r="CO126" s="3"/>
      <c r="CP126" s="3"/>
      <c r="CQ126" s="3"/>
      <c r="CR126" s="3"/>
      <c r="CS126" s="3"/>
      <c r="CT126" s="3"/>
      <c r="CU126" s="3"/>
      <c r="CV126" s="3"/>
      <c r="CW126" s="3"/>
      <c r="CX126" s="3"/>
      <c r="CY126" s="3"/>
      <c r="CZ126" s="3"/>
      <c r="DA126" s="3"/>
      <c r="DB126" s="3"/>
      <c r="DC126" s="3"/>
      <c r="DD126" s="3"/>
      <c r="DE126" s="3"/>
      <c r="DF126" s="3"/>
      <c r="DG126" s="3"/>
      <c r="DH126" s="3"/>
      <c r="DI126" s="3"/>
      <c r="DJ126" s="3"/>
      <c r="DK126" s="3"/>
      <c r="DL126" s="3"/>
      <c r="DM126" s="3"/>
      <c r="DN126" s="3"/>
      <c r="DO126" s="3"/>
      <c r="DP126" s="3"/>
      <c r="DQ126" s="3"/>
      <c r="DR126" s="3"/>
      <c r="DS126" s="3"/>
      <c r="DT126" s="3"/>
      <c r="DU126" s="3"/>
      <c r="DV126" s="3"/>
      <c r="DW126" s="3"/>
      <c r="DX126" s="3"/>
      <c r="DY126" s="3"/>
      <c r="DZ126" s="3"/>
      <c r="EA126" s="3"/>
      <c r="EB126" s="3"/>
      <c r="EC126" s="3"/>
      <c r="ED126" s="3"/>
      <c r="EE126" s="3"/>
      <c r="EF126" s="3"/>
      <c r="EG126" s="3"/>
      <c r="EH126" s="3"/>
      <c r="EI126" s="3"/>
      <c r="EJ126" s="3"/>
      <c r="EK126" s="3"/>
      <c r="EL126" s="3"/>
      <c r="EM126" s="3"/>
      <c r="EN126" s="3"/>
      <c r="EO126" s="3"/>
      <c r="EP126" s="3"/>
      <c r="EQ126" s="3"/>
      <c r="ER126" s="3"/>
      <c r="ES126" s="3"/>
      <c r="ET126" s="3"/>
      <c r="EU126" s="3"/>
      <c r="EV126" s="3"/>
      <c r="EW126" s="3"/>
      <c r="EX126" s="3"/>
      <c r="EY126" s="3"/>
      <c r="EZ126" s="3"/>
      <c r="FA126" s="3"/>
      <c r="FB126" s="3"/>
      <c r="FC126" s="3"/>
      <c r="FD126" s="3"/>
      <c r="FE126" s="3"/>
      <c r="FF126" s="3"/>
      <c r="FG126" s="3"/>
      <c r="FH126" s="3"/>
      <c r="FI126" s="3"/>
      <c r="FJ126" s="3"/>
      <c r="FK126" s="3"/>
      <c r="FL126" s="3"/>
      <c r="FM126" s="3"/>
      <c r="FN126" s="3"/>
      <c r="FO126" s="3"/>
    </row>
    <row r="127" spans="1:171" x14ac:dyDescent="0.25">
      <c r="A127" s="3"/>
      <c r="B127" s="3"/>
      <c r="C127" s="3"/>
      <c r="D127" s="3"/>
      <c r="E127" s="3"/>
      <c r="F127" s="3"/>
      <c r="G127" s="3"/>
      <c r="H127" s="3"/>
      <c r="I127" s="3"/>
      <c r="J127" s="3"/>
      <c r="K127" s="3"/>
      <c r="M127" s="3"/>
      <c r="N127" s="84"/>
      <c r="O127" s="84"/>
      <c r="P127" s="84"/>
      <c r="Q127" s="84"/>
      <c r="R127" s="84"/>
      <c r="S127" s="84"/>
      <c r="T127" s="84"/>
      <c r="U127" s="84"/>
      <c r="V127" s="84"/>
      <c r="W127" s="84"/>
      <c r="X127" s="84"/>
      <c r="Y127" s="84"/>
      <c r="Z127" s="84"/>
      <c r="AA127" s="84"/>
      <c r="AB127" s="84"/>
      <c r="AC127" s="84"/>
      <c r="AD127" s="84"/>
      <c r="AE127" s="84"/>
      <c r="AF127" s="84"/>
      <c r="AG127" s="84"/>
      <c r="AH127" s="84"/>
      <c r="AI127" s="84"/>
      <c r="AJ127" s="84"/>
      <c r="AK127" s="84"/>
      <c r="AL127" s="84"/>
      <c r="AM127" s="84"/>
      <c r="AN127" s="84"/>
      <c r="AO127" s="84"/>
      <c r="AP127" s="84"/>
      <c r="AQ127" s="84"/>
      <c r="AR127" s="84"/>
      <c r="AS127" s="84"/>
      <c r="AT127" s="84"/>
      <c r="AU127" s="84"/>
      <c r="AV127" s="84"/>
      <c r="AW127" s="84"/>
      <c r="AX127" s="84"/>
      <c r="AY127" s="84"/>
      <c r="AZ127" s="84"/>
      <c r="BA127" s="84"/>
      <c r="BB127" s="84"/>
      <c r="BC127" s="84"/>
      <c r="BD127" s="84"/>
      <c r="BE127" s="84"/>
      <c r="BF127" s="84"/>
      <c r="BG127" s="84"/>
      <c r="BH127" s="84"/>
      <c r="BI127" s="84"/>
      <c r="BJ127" s="84"/>
      <c r="BK127" s="84"/>
      <c r="BL127" s="84"/>
      <c r="BM127" s="84"/>
      <c r="BN127" s="84"/>
      <c r="BO127" s="84"/>
      <c r="BP127" s="84"/>
      <c r="BQ127" s="84"/>
      <c r="BR127" s="84"/>
      <c r="BS127" s="84"/>
      <c r="BT127" s="84"/>
      <c r="BU127" s="84"/>
      <c r="BV127" s="84"/>
      <c r="BW127" s="84"/>
      <c r="BX127" s="84"/>
      <c r="BY127" s="84"/>
      <c r="BZ127" s="84"/>
      <c r="CA127" s="84"/>
      <c r="CB127" s="84"/>
      <c r="CC127" s="84"/>
      <c r="CD127" s="84"/>
      <c r="CE127" s="84"/>
      <c r="CF127" s="3"/>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D127" s="3"/>
      <c r="DE127" s="3"/>
      <c r="DF127" s="3"/>
      <c r="DG127" s="3"/>
      <c r="DH127" s="3"/>
      <c r="DI127" s="3"/>
      <c r="DJ127" s="3"/>
      <c r="DK127" s="3"/>
      <c r="DL127" s="3"/>
      <c r="DM127" s="3"/>
      <c r="DN127" s="3"/>
      <c r="DO127" s="3"/>
      <c r="DP127" s="3"/>
      <c r="DQ127" s="3"/>
      <c r="DR127" s="3"/>
      <c r="DS127" s="3"/>
      <c r="DT127" s="3"/>
      <c r="DU127" s="3"/>
      <c r="DV127" s="3"/>
      <c r="DW127" s="3"/>
      <c r="DX127" s="3"/>
      <c r="DY127" s="3"/>
      <c r="DZ127" s="3"/>
      <c r="EA127" s="3"/>
      <c r="EB127" s="3"/>
      <c r="EC127" s="3"/>
      <c r="ED127" s="3"/>
      <c r="EE127" s="3"/>
      <c r="EF127" s="3"/>
      <c r="EG127" s="3"/>
      <c r="EH127" s="3"/>
      <c r="EI127" s="3"/>
      <c r="EJ127" s="3"/>
      <c r="EK127" s="3"/>
      <c r="EL127" s="3"/>
      <c r="EM127" s="3"/>
      <c r="EN127" s="3"/>
      <c r="EO127" s="3"/>
      <c r="EP127" s="3"/>
      <c r="EQ127" s="3"/>
      <c r="ER127" s="3"/>
      <c r="ES127" s="3"/>
      <c r="ET127" s="3"/>
      <c r="EU127" s="3"/>
      <c r="EV127" s="3"/>
      <c r="EW127" s="3"/>
      <c r="EX127" s="3"/>
      <c r="EY127" s="3"/>
      <c r="EZ127" s="3"/>
      <c r="FA127" s="3"/>
      <c r="FB127" s="3"/>
      <c r="FC127" s="3"/>
      <c r="FD127" s="3"/>
      <c r="FE127" s="3"/>
      <c r="FF127" s="3"/>
      <c r="FG127" s="3"/>
      <c r="FH127" s="3"/>
      <c r="FI127" s="3"/>
      <c r="FJ127" s="3"/>
      <c r="FK127" s="3"/>
      <c r="FL127" s="3"/>
      <c r="FM127" s="3"/>
      <c r="FN127" s="3"/>
      <c r="FO127" s="3"/>
    </row>
    <row r="128" spans="1:171" x14ac:dyDescent="0.25">
      <c r="A128" s="3"/>
      <c r="B128" s="3"/>
      <c r="C128" s="3"/>
      <c r="D128" s="3"/>
      <c r="E128" s="3"/>
      <c r="F128" s="3"/>
      <c r="G128" s="3"/>
      <c r="H128" s="3"/>
      <c r="I128" s="3"/>
      <c r="J128" s="3"/>
      <c r="K128" s="3"/>
      <c r="M128" s="3"/>
      <c r="N128" s="84"/>
      <c r="O128" s="84"/>
      <c r="P128" s="84"/>
      <c r="Q128" s="84"/>
      <c r="R128" s="84"/>
      <c r="S128" s="84"/>
      <c r="T128" s="84"/>
      <c r="U128" s="84"/>
      <c r="V128" s="84"/>
      <c r="W128" s="84"/>
      <c r="X128" s="84"/>
      <c r="Y128" s="84"/>
      <c r="Z128" s="84"/>
      <c r="AA128" s="84"/>
      <c r="AB128" s="84"/>
      <c r="AC128" s="84"/>
      <c r="AD128" s="84"/>
      <c r="AE128" s="84"/>
      <c r="AF128" s="84"/>
      <c r="AG128" s="84"/>
      <c r="AH128" s="84"/>
      <c r="AI128" s="84"/>
      <c r="AJ128" s="84"/>
      <c r="AK128" s="84"/>
      <c r="AL128" s="84"/>
      <c r="AM128" s="84"/>
      <c r="AN128" s="84"/>
      <c r="AO128" s="84"/>
      <c r="AP128" s="84"/>
      <c r="AQ128" s="84"/>
      <c r="AR128" s="84"/>
      <c r="AS128" s="84"/>
      <c r="AT128" s="84"/>
      <c r="AU128" s="84"/>
      <c r="AV128" s="84"/>
      <c r="AW128" s="84"/>
      <c r="AX128" s="84"/>
      <c r="AY128" s="84"/>
      <c r="AZ128" s="84"/>
      <c r="BA128" s="84"/>
      <c r="BB128" s="84"/>
      <c r="BC128" s="84"/>
      <c r="BD128" s="84"/>
      <c r="BE128" s="84"/>
      <c r="BF128" s="84"/>
      <c r="BG128" s="84"/>
      <c r="BH128" s="84"/>
      <c r="BI128" s="84"/>
      <c r="BJ128" s="84"/>
      <c r="BK128" s="84"/>
      <c r="BL128" s="84"/>
      <c r="BM128" s="84"/>
      <c r="BN128" s="84"/>
      <c r="BO128" s="84"/>
      <c r="BP128" s="84"/>
      <c r="BQ128" s="84"/>
      <c r="BR128" s="84"/>
      <c r="BS128" s="84"/>
      <c r="BT128" s="84"/>
      <c r="BU128" s="84"/>
      <c r="BV128" s="84"/>
      <c r="BW128" s="84"/>
      <c r="BX128" s="84"/>
      <c r="BY128" s="84"/>
      <c r="BZ128" s="84"/>
      <c r="CA128" s="84"/>
      <c r="CB128" s="84"/>
      <c r="CC128" s="84"/>
      <c r="CD128" s="84"/>
      <c r="CE128" s="84"/>
      <c r="CF128" s="3"/>
      <c r="CG128" s="3"/>
      <c r="CH128" s="3"/>
      <c r="CI128" s="3"/>
      <c r="CJ128" s="3"/>
      <c r="CK128" s="3"/>
      <c r="CL128" s="3"/>
      <c r="CM128" s="3"/>
      <c r="CN128" s="3"/>
      <c r="CO128" s="3"/>
      <c r="CP128" s="3"/>
      <c r="CQ128" s="3"/>
      <c r="CR128" s="3"/>
      <c r="CS128" s="3"/>
      <c r="CT128" s="3"/>
      <c r="CU128" s="3"/>
      <c r="CV128" s="3"/>
      <c r="CW128" s="3"/>
      <c r="CX128" s="3"/>
      <c r="CY128" s="3"/>
      <c r="CZ128" s="3"/>
      <c r="DA128" s="3"/>
      <c r="DB128" s="3"/>
      <c r="DC128" s="3"/>
      <c r="DD128" s="3"/>
      <c r="DE128" s="3"/>
      <c r="DF128" s="3"/>
      <c r="DG128" s="3"/>
      <c r="DH128" s="3"/>
      <c r="DI128" s="3"/>
      <c r="DJ128" s="3"/>
      <c r="DK128" s="3"/>
      <c r="DL128" s="3"/>
      <c r="DM128" s="3"/>
      <c r="DN128" s="3"/>
      <c r="DO128" s="3"/>
      <c r="DP128" s="3"/>
      <c r="DQ128" s="3"/>
      <c r="DR128" s="3"/>
      <c r="DS128" s="3"/>
      <c r="DT128" s="3"/>
      <c r="DU128" s="3"/>
      <c r="DV128" s="3"/>
      <c r="DW128" s="3"/>
      <c r="DX128" s="3"/>
      <c r="DY128" s="3"/>
      <c r="DZ128" s="3"/>
      <c r="EA128" s="3"/>
      <c r="EB128" s="3"/>
      <c r="EC128" s="3"/>
      <c r="ED128" s="3"/>
      <c r="EE128" s="3"/>
      <c r="EF128" s="3"/>
      <c r="EG128" s="3"/>
      <c r="EH128" s="3"/>
      <c r="EI128" s="3"/>
      <c r="EJ128" s="3"/>
      <c r="EK128" s="3"/>
      <c r="EL128" s="3"/>
      <c r="EM128" s="3"/>
      <c r="EN128" s="3"/>
      <c r="EO128" s="3"/>
      <c r="EP128" s="3"/>
      <c r="EQ128" s="3"/>
      <c r="ER128" s="3"/>
      <c r="ES128" s="3"/>
      <c r="ET128" s="3"/>
      <c r="EU128" s="3"/>
      <c r="EV128" s="3"/>
      <c r="EW128" s="3"/>
      <c r="EX128" s="3"/>
      <c r="EY128" s="3"/>
      <c r="EZ128" s="3"/>
      <c r="FA128" s="3"/>
      <c r="FB128" s="3"/>
      <c r="FC128" s="3"/>
      <c r="FD128" s="3"/>
      <c r="FE128" s="3"/>
      <c r="FF128" s="3"/>
      <c r="FG128" s="3"/>
      <c r="FH128" s="3"/>
      <c r="FI128" s="3"/>
      <c r="FJ128" s="3"/>
      <c r="FK128" s="3"/>
      <c r="FL128" s="3"/>
      <c r="FM128" s="3"/>
      <c r="FN128" s="3"/>
      <c r="FO128" s="3"/>
    </row>
    <row r="129" spans="1:171" x14ac:dyDescent="0.25">
      <c r="A129" s="3"/>
      <c r="B129" s="3"/>
      <c r="C129" s="3"/>
      <c r="D129" s="3"/>
      <c r="E129" s="3"/>
      <c r="F129" s="3"/>
      <c r="G129" s="3"/>
      <c r="H129" s="3"/>
      <c r="I129" s="3"/>
      <c r="J129" s="3"/>
      <c r="K129" s="3"/>
      <c r="M129" s="3"/>
      <c r="N129" s="84"/>
      <c r="O129" s="84"/>
      <c r="P129" s="84"/>
      <c r="Q129" s="84"/>
      <c r="R129" s="84"/>
      <c r="S129" s="84"/>
      <c r="T129" s="84"/>
      <c r="U129" s="84"/>
      <c r="V129" s="84"/>
      <c r="W129" s="84"/>
      <c r="X129" s="84"/>
      <c r="Y129" s="84"/>
      <c r="Z129" s="84"/>
      <c r="AA129" s="84"/>
      <c r="AB129" s="84"/>
      <c r="AC129" s="84"/>
      <c r="AD129" s="84"/>
      <c r="AE129" s="84"/>
      <c r="AF129" s="84"/>
      <c r="AG129" s="84"/>
      <c r="AH129" s="84"/>
      <c r="AI129" s="84"/>
      <c r="AJ129" s="84"/>
      <c r="AK129" s="84"/>
      <c r="AL129" s="84"/>
      <c r="AM129" s="84"/>
      <c r="AN129" s="84"/>
      <c r="AO129" s="84"/>
      <c r="AP129" s="84"/>
      <c r="AQ129" s="84"/>
      <c r="AR129" s="84"/>
      <c r="AS129" s="84"/>
      <c r="AT129" s="84"/>
      <c r="AU129" s="84"/>
      <c r="AV129" s="84"/>
      <c r="AW129" s="84"/>
      <c r="AX129" s="84"/>
      <c r="AY129" s="84"/>
      <c r="AZ129" s="84"/>
      <c r="BA129" s="84"/>
      <c r="BB129" s="84"/>
      <c r="BC129" s="84"/>
      <c r="BD129" s="84"/>
      <c r="BE129" s="84"/>
      <c r="BF129" s="84"/>
      <c r="BG129" s="84"/>
      <c r="BH129" s="84"/>
      <c r="BI129" s="84"/>
      <c r="BJ129" s="84"/>
      <c r="BK129" s="84"/>
      <c r="BL129" s="84"/>
      <c r="BM129" s="84"/>
      <c r="BN129" s="84"/>
      <c r="BO129" s="84"/>
      <c r="BP129" s="84"/>
      <c r="BQ129" s="84"/>
      <c r="BR129" s="84"/>
      <c r="BS129" s="84"/>
      <c r="BT129" s="84"/>
      <c r="BU129" s="84"/>
      <c r="BV129" s="84"/>
      <c r="BW129" s="84"/>
      <c r="BX129" s="84"/>
      <c r="BY129" s="84"/>
      <c r="BZ129" s="84"/>
      <c r="CA129" s="84"/>
      <c r="CB129" s="84"/>
      <c r="CC129" s="84"/>
      <c r="CD129" s="84"/>
      <c r="CE129" s="84"/>
      <c r="CF129" s="3"/>
      <c r="CG129" s="3"/>
      <c r="CH129" s="3"/>
      <c r="CI129" s="3"/>
      <c r="CJ129" s="3"/>
      <c r="CK129" s="3"/>
      <c r="CL129" s="3"/>
      <c r="CM129" s="3"/>
      <c r="CN129" s="3"/>
      <c r="CO129" s="3"/>
      <c r="CP129" s="3"/>
      <c r="CQ129" s="3"/>
      <c r="CR129" s="3"/>
      <c r="CS129" s="3"/>
      <c r="CT129" s="3"/>
      <c r="CU129" s="3"/>
      <c r="CV129" s="3"/>
      <c r="CW129" s="3"/>
      <c r="CX129" s="3"/>
      <c r="CY129" s="3"/>
      <c r="CZ129" s="3"/>
      <c r="DA129" s="3"/>
      <c r="DB129" s="3"/>
      <c r="DC129" s="3"/>
      <c r="DD129" s="3"/>
      <c r="DE129" s="3"/>
      <c r="DF129" s="3"/>
      <c r="DG129" s="3"/>
      <c r="DH129" s="3"/>
      <c r="DI129" s="3"/>
      <c r="DJ129" s="3"/>
      <c r="DK129" s="3"/>
      <c r="DL129" s="3"/>
      <c r="DM129" s="3"/>
      <c r="DN129" s="3"/>
      <c r="DO129" s="3"/>
      <c r="DP129" s="3"/>
      <c r="DQ129" s="3"/>
      <c r="DR129" s="3"/>
      <c r="DS129" s="3"/>
      <c r="DT129" s="3"/>
      <c r="DU129" s="3"/>
      <c r="DV129" s="3"/>
      <c r="DW129" s="3"/>
      <c r="DX129" s="3"/>
      <c r="DY129" s="3"/>
      <c r="DZ129" s="3"/>
      <c r="EA129" s="3"/>
      <c r="EB129" s="3"/>
      <c r="EC129" s="3"/>
      <c r="ED129" s="3"/>
      <c r="EE129" s="3"/>
      <c r="EF129" s="3"/>
      <c r="EG129" s="3"/>
      <c r="EH129" s="3"/>
      <c r="EI129" s="3"/>
      <c r="EJ129" s="3"/>
      <c r="EK129" s="3"/>
      <c r="EL129" s="3"/>
      <c r="EM129" s="3"/>
      <c r="EN129" s="3"/>
      <c r="EO129" s="3"/>
      <c r="EP129" s="3"/>
      <c r="EQ129" s="3"/>
      <c r="ER129" s="3"/>
      <c r="ES129" s="3"/>
      <c r="ET129" s="3"/>
      <c r="EU129" s="3"/>
      <c r="EV129" s="3"/>
      <c r="EW129" s="3"/>
      <c r="EX129" s="3"/>
      <c r="EY129" s="3"/>
      <c r="EZ129" s="3"/>
      <c r="FA129" s="3"/>
      <c r="FB129" s="3"/>
      <c r="FC129" s="3"/>
      <c r="FD129" s="3"/>
      <c r="FE129" s="3"/>
      <c r="FF129" s="3"/>
      <c r="FG129" s="3"/>
      <c r="FH129" s="3"/>
      <c r="FI129" s="3"/>
      <c r="FJ129" s="3"/>
      <c r="FK129" s="3"/>
      <c r="FL129" s="3"/>
      <c r="FM129" s="3"/>
      <c r="FN129" s="3"/>
      <c r="FO129" s="3"/>
    </row>
    <row r="130" spans="1:171" x14ac:dyDescent="0.25">
      <c r="A130" s="3"/>
      <c r="B130" s="3"/>
      <c r="C130" s="3"/>
      <c r="D130" s="3"/>
      <c r="E130" s="3"/>
      <c r="F130" s="3"/>
      <c r="G130" s="3"/>
      <c r="H130" s="3"/>
      <c r="I130" s="3"/>
      <c r="J130" s="3"/>
      <c r="K130" s="3"/>
      <c r="M130" s="3"/>
      <c r="N130" s="84"/>
      <c r="O130" s="84"/>
      <c r="P130" s="84"/>
      <c r="Q130" s="84"/>
      <c r="R130" s="84"/>
      <c r="S130" s="84"/>
      <c r="T130" s="84"/>
      <c r="U130" s="84"/>
      <c r="V130" s="84"/>
      <c r="W130" s="84"/>
      <c r="X130" s="84"/>
      <c r="Y130" s="84"/>
      <c r="Z130" s="84"/>
      <c r="AA130" s="84"/>
      <c r="AB130" s="84"/>
      <c r="AC130" s="84"/>
      <c r="AD130" s="84"/>
      <c r="AE130" s="84"/>
      <c r="AF130" s="84"/>
      <c r="AG130" s="84"/>
      <c r="AH130" s="84"/>
      <c r="AI130" s="84"/>
      <c r="AJ130" s="84"/>
      <c r="AK130" s="84"/>
      <c r="AL130" s="84"/>
      <c r="AM130" s="84"/>
      <c r="AN130" s="84"/>
      <c r="AO130" s="84"/>
      <c r="AP130" s="84"/>
      <c r="AQ130" s="84"/>
      <c r="AR130" s="84"/>
      <c r="AS130" s="84"/>
      <c r="AT130" s="84"/>
      <c r="AU130" s="84"/>
      <c r="AV130" s="84"/>
      <c r="AW130" s="84"/>
      <c r="AX130" s="84"/>
      <c r="AY130" s="84"/>
      <c r="AZ130" s="84"/>
      <c r="BA130" s="84"/>
      <c r="BB130" s="84"/>
      <c r="BC130" s="84"/>
      <c r="BD130" s="84"/>
      <c r="BE130" s="84"/>
      <c r="BF130" s="84"/>
      <c r="BG130" s="84"/>
      <c r="BH130" s="84"/>
      <c r="BI130" s="84"/>
      <c r="BJ130" s="84"/>
      <c r="BK130" s="84"/>
      <c r="BL130" s="84"/>
      <c r="BM130" s="84"/>
      <c r="BN130" s="84"/>
      <c r="BO130" s="84"/>
      <c r="BP130" s="84"/>
      <c r="BQ130" s="84"/>
      <c r="BR130" s="84"/>
      <c r="BS130" s="84"/>
      <c r="BT130" s="84"/>
      <c r="BU130" s="84"/>
      <c r="BV130" s="84"/>
      <c r="BW130" s="84"/>
      <c r="BX130" s="84"/>
      <c r="BY130" s="84"/>
      <c r="BZ130" s="84"/>
      <c r="CA130" s="84"/>
      <c r="CB130" s="84"/>
      <c r="CC130" s="84"/>
      <c r="CD130" s="84"/>
      <c r="CE130" s="84"/>
      <c r="CF130" s="3"/>
      <c r="CG130" s="3"/>
      <c r="CH130" s="3"/>
      <c r="CI130" s="3"/>
      <c r="CJ130" s="3"/>
      <c r="CK130" s="3"/>
      <c r="CL130" s="3"/>
      <c r="CM130" s="3"/>
      <c r="CN130" s="3"/>
      <c r="CO130" s="3"/>
      <c r="CP130" s="3"/>
      <c r="CQ130" s="3"/>
      <c r="CR130" s="3"/>
      <c r="CS130" s="3"/>
      <c r="CT130" s="3"/>
      <c r="CU130" s="3"/>
      <c r="CV130" s="3"/>
      <c r="CW130" s="3"/>
      <c r="CX130" s="3"/>
      <c r="CY130" s="3"/>
      <c r="CZ130" s="3"/>
      <c r="DA130" s="3"/>
      <c r="DB130" s="3"/>
      <c r="DC130" s="3"/>
      <c r="DD130" s="3"/>
      <c r="DE130" s="3"/>
      <c r="DF130" s="3"/>
      <c r="DG130" s="3"/>
      <c r="DH130" s="3"/>
      <c r="DI130" s="3"/>
      <c r="DJ130" s="3"/>
      <c r="DK130" s="3"/>
      <c r="DL130" s="3"/>
      <c r="DM130" s="3"/>
      <c r="DN130" s="3"/>
      <c r="DO130" s="3"/>
      <c r="DP130" s="3"/>
      <c r="DQ130" s="3"/>
      <c r="DR130" s="3"/>
      <c r="DS130" s="3"/>
      <c r="DT130" s="3"/>
      <c r="DU130" s="3"/>
      <c r="DV130" s="3"/>
      <c r="DW130" s="3"/>
      <c r="DX130" s="3"/>
      <c r="DY130" s="3"/>
      <c r="DZ130" s="3"/>
      <c r="EA130" s="3"/>
      <c r="EB130" s="3"/>
      <c r="EC130" s="3"/>
      <c r="ED130" s="3"/>
      <c r="EE130" s="3"/>
      <c r="EF130" s="3"/>
      <c r="EG130" s="3"/>
      <c r="EH130" s="3"/>
      <c r="EI130" s="3"/>
      <c r="EJ130" s="3"/>
      <c r="EK130" s="3"/>
      <c r="EL130" s="3"/>
      <c r="EM130" s="3"/>
      <c r="EN130" s="3"/>
      <c r="EO130" s="3"/>
      <c r="EP130" s="3"/>
      <c r="EQ130" s="3"/>
      <c r="ER130" s="3"/>
      <c r="ES130" s="3"/>
      <c r="ET130" s="3"/>
      <c r="EU130" s="3"/>
      <c r="EV130" s="3"/>
      <c r="EW130" s="3"/>
      <c r="EX130" s="3"/>
      <c r="EY130" s="3"/>
      <c r="EZ130" s="3"/>
      <c r="FA130" s="3"/>
      <c r="FB130" s="3"/>
      <c r="FC130" s="3"/>
      <c r="FD130" s="3"/>
      <c r="FE130" s="3"/>
      <c r="FF130" s="3"/>
      <c r="FG130" s="3"/>
      <c r="FH130" s="3"/>
      <c r="FI130" s="3"/>
      <c r="FJ130" s="3"/>
      <c r="FK130" s="3"/>
      <c r="FL130" s="3"/>
      <c r="FM130" s="3"/>
      <c r="FN130" s="3"/>
      <c r="FO130" s="3"/>
    </row>
    <row r="131" spans="1:171" x14ac:dyDescent="0.25">
      <c r="A131" s="3"/>
      <c r="B131" s="3"/>
      <c r="C131" s="3"/>
      <c r="D131" s="3"/>
      <c r="E131" s="3"/>
      <c r="F131" s="3"/>
      <c r="G131" s="3"/>
      <c r="H131" s="3"/>
      <c r="I131" s="3"/>
      <c r="J131" s="3"/>
      <c r="K131" s="3"/>
      <c r="M131" s="3"/>
      <c r="N131" s="84"/>
      <c r="O131" s="84"/>
      <c r="P131" s="84"/>
      <c r="Q131" s="84"/>
      <c r="R131" s="84"/>
      <c r="S131" s="84"/>
      <c r="T131" s="84"/>
      <c r="U131" s="84"/>
      <c r="V131" s="84"/>
      <c r="W131" s="84"/>
      <c r="X131" s="84"/>
      <c r="Y131" s="84"/>
      <c r="Z131" s="84"/>
      <c r="AA131" s="84"/>
      <c r="AB131" s="84"/>
      <c r="AC131" s="84"/>
      <c r="AD131" s="84"/>
      <c r="AE131" s="84"/>
      <c r="AF131" s="84"/>
      <c r="AG131" s="84"/>
      <c r="AH131" s="84"/>
      <c r="AI131" s="84"/>
      <c r="AJ131" s="84"/>
      <c r="AK131" s="84"/>
      <c r="AL131" s="84"/>
      <c r="AM131" s="84"/>
      <c r="AN131" s="84"/>
      <c r="AO131" s="84"/>
      <c r="AP131" s="84"/>
      <c r="AQ131" s="84"/>
      <c r="AR131" s="84"/>
      <c r="AS131" s="84"/>
      <c r="AT131" s="84"/>
      <c r="AU131" s="84"/>
      <c r="AV131" s="84"/>
      <c r="AW131" s="84"/>
      <c r="AX131" s="84"/>
      <c r="AY131" s="84"/>
      <c r="AZ131" s="84"/>
      <c r="BA131" s="84"/>
      <c r="BB131" s="84"/>
      <c r="BC131" s="84"/>
      <c r="BD131" s="84"/>
      <c r="BE131" s="84"/>
      <c r="BF131" s="84"/>
      <c r="BG131" s="84"/>
      <c r="BH131" s="84"/>
      <c r="BI131" s="84"/>
      <c r="BJ131" s="84"/>
      <c r="BK131" s="84"/>
      <c r="BL131" s="84"/>
      <c r="BM131" s="84"/>
      <c r="BN131" s="84"/>
      <c r="BO131" s="84"/>
      <c r="BP131" s="84"/>
      <c r="BQ131" s="84"/>
      <c r="BR131" s="84"/>
      <c r="BS131" s="84"/>
      <c r="BT131" s="84"/>
      <c r="BU131" s="84"/>
      <c r="BV131" s="84"/>
      <c r="BW131" s="84"/>
      <c r="BX131" s="84"/>
      <c r="BY131" s="84"/>
      <c r="BZ131" s="84"/>
      <c r="CA131" s="84"/>
      <c r="CB131" s="84"/>
      <c r="CC131" s="84"/>
      <c r="CD131" s="84"/>
      <c r="CE131" s="84"/>
      <c r="CF131" s="3"/>
      <c r="CG131" s="3"/>
      <c r="CH131" s="3"/>
      <c r="CI131" s="3"/>
      <c r="CJ131" s="3"/>
      <c r="CK131" s="3"/>
      <c r="CL131" s="3"/>
      <c r="CM131" s="3"/>
      <c r="CN131" s="3"/>
      <c r="CO131" s="3"/>
      <c r="CP131" s="3"/>
      <c r="CQ131" s="3"/>
      <c r="CR131" s="3"/>
      <c r="CS131" s="3"/>
      <c r="CT131" s="3"/>
      <c r="CU131" s="3"/>
      <c r="CV131" s="3"/>
      <c r="CW131" s="3"/>
      <c r="CX131" s="3"/>
      <c r="CY131" s="3"/>
      <c r="CZ131" s="3"/>
      <c r="DA131" s="3"/>
      <c r="DB131" s="3"/>
      <c r="DC131" s="3"/>
      <c r="DD131" s="3"/>
      <c r="DE131" s="3"/>
      <c r="DF131" s="3"/>
      <c r="DG131" s="3"/>
      <c r="DH131" s="3"/>
      <c r="DI131" s="3"/>
      <c r="DJ131" s="3"/>
      <c r="DK131" s="3"/>
      <c r="DL131" s="3"/>
      <c r="DM131" s="3"/>
      <c r="DN131" s="3"/>
      <c r="DO131" s="3"/>
      <c r="DP131" s="3"/>
      <c r="DQ131" s="3"/>
      <c r="DR131" s="3"/>
      <c r="DS131" s="3"/>
      <c r="DT131" s="3"/>
      <c r="DU131" s="3"/>
      <c r="DV131" s="3"/>
      <c r="DW131" s="3"/>
      <c r="DX131" s="3"/>
      <c r="DY131" s="3"/>
      <c r="DZ131" s="3"/>
      <c r="EA131" s="3"/>
      <c r="EB131" s="3"/>
      <c r="EC131" s="3"/>
      <c r="ED131" s="3"/>
      <c r="EE131" s="3"/>
      <c r="EF131" s="3"/>
      <c r="EG131" s="3"/>
      <c r="EH131" s="3"/>
      <c r="EI131" s="3"/>
      <c r="EJ131" s="3"/>
      <c r="EK131" s="3"/>
      <c r="EL131" s="3"/>
      <c r="EM131" s="3"/>
      <c r="EN131" s="3"/>
      <c r="EO131" s="3"/>
      <c r="EP131" s="3"/>
      <c r="EQ131" s="3"/>
      <c r="ER131" s="3"/>
      <c r="ES131" s="3"/>
      <c r="ET131" s="3"/>
      <c r="EU131" s="3"/>
      <c r="EV131" s="3"/>
      <c r="EW131" s="3"/>
      <c r="EX131" s="3"/>
      <c r="EY131" s="3"/>
      <c r="EZ131" s="3"/>
      <c r="FA131" s="3"/>
      <c r="FB131" s="3"/>
      <c r="FC131" s="3"/>
      <c r="FD131" s="3"/>
      <c r="FE131" s="3"/>
      <c r="FF131" s="3"/>
      <c r="FG131" s="3"/>
      <c r="FH131" s="3"/>
      <c r="FI131" s="3"/>
      <c r="FJ131" s="3"/>
      <c r="FK131" s="3"/>
      <c r="FL131" s="3"/>
      <c r="FM131" s="3"/>
      <c r="FN131" s="3"/>
      <c r="FO131" s="3"/>
    </row>
    <row r="132" spans="1:171" x14ac:dyDescent="0.25">
      <c r="A132" s="3"/>
      <c r="B132" s="3"/>
      <c r="C132" s="3"/>
      <c r="D132" s="3"/>
      <c r="E132" s="3"/>
      <c r="F132" s="3"/>
      <c r="G132" s="3"/>
      <c r="H132" s="3"/>
      <c r="I132" s="3"/>
      <c r="J132" s="3"/>
      <c r="K132" s="3"/>
      <c r="M132" s="3"/>
      <c r="N132" s="84"/>
      <c r="O132" s="84"/>
      <c r="P132" s="84"/>
      <c r="Q132" s="84"/>
      <c r="R132" s="84"/>
      <c r="S132" s="84"/>
      <c r="T132" s="84"/>
      <c r="U132" s="84"/>
      <c r="V132" s="84"/>
      <c r="W132" s="84"/>
      <c r="X132" s="84"/>
      <c r="Y132" s="84"/>
      <c r="Z132" s="84"/>
      <c r="AA132" s="84"/>
      <c r="AB132" s="84"/>
      <c r="AC132" s="84"/>
      <c r="AD132" s="84"/>
      <c r="AE132" s="84"/>
      <c r="AF132" s="84"/>
      <c r="AG132" s="84"/>
      <c r="AH132" s="84"/>
      <c r="AI132" s="84"/>
      <c r="AJ132" s="84"/>
      <c r="AK132" s="84"/>
      <c r="AL132" s="84"/>
      <c r="AM132" s="84"/>
      <c r="AN132" s="84"/>
      <c r="AO132" s="84"/>
      <c r="AP132" s="84"/>
      <c r="AQ132" s="84"/>
      <c r="AR132" s="84"/>
      <c r="AS132" s="84"/>
      <c r="AT132" s="84"/>
      <c r="AU132" s="84"/>
      <c r="AV132" s="84"/>
      <c r="AW132" s="84"/>
      <c r="AX132" s="84"/>
      <c r="AY132" s="84"/>
      <c r="AZ132" s="84"/>
      <c r="BA132" s="84"/>
      <c r="BB132" s="84"/>
      <c r="BC132" s="84"/>
      <c r="BD132" s="84"/>
      <c r="BE132" s="84"/>
      <c r="BF132" s="84"/>
      <c r="BG132" s="84"/>
      <c r="BH132" s="84"/>
      <c r="BI132" s="84"/>
      <c r="BJ132" s="84"/>
      <c r="BK132" s="84"/>
      <c r="BL132" s="84"/>
      <c r="BM132" s="84"/>
      <c r="BN132" s="84"/>
      <c r="BO132" s="84"/>
      <c r="BP132" s="84"/>
      <c r="BQ132" s="84"/>
      <c r="BR132" s="84"/>
      <c r="BS132" s="84"/>
      <c r="BT132" s="84"/>
      <c r="BU132" s="84"/>
      <c r="BV132" s="84"/>
      <c r="BW132" s="84"/>
      <c r="BX132" s="84"/>
      <c r="BY132" s="84"/>
      <c r="BZ132" s="84"/>
      <c r="CA132" s="84"/>
      <c r="CB132" s="84"/>
      <c r="CC132" s="84"/>
      <c r="CD132" s="84"/>
      <c r="CE132" s="84"/>
      <c r="CF132" s="3"/>
      <c r="CG132" s="3"/>
      <c r="CH132" s="3"/>
      <c r="CI132" s="3"/>
      <c r="CJ132" s="3"/>
      <c r="CK132" s="3"/>
      <c r="CL132" s="3"/>
      <c r="CM132" s="3"/>
      <c r="CN132" s="3"/>
      <c r="CO132" s="3"/>
      <c r="CP132" s="3"/>
      <c r="CQ132" s="3"/>
      <c r="CR132" s="3"/>
      <c r="CS132" s="3"/>
      <c r="CT132" s="3"/>
      <c r="CU132" s="3"/>
      <c r="CV132" s="3"/>
      <c r="CW132" s="3"/>
      <c r="CX132" s="3"/>
      <c r="CY132" s="3"/>
      <c r="CZ132" s="3"/>
      <c r="DA132" s="3"/>
      <c r="DB132" s="3"/>
      <c r="DC132" s="3"/>
      <c r="DD132" s="3"/>
      <c r="DE132" s="3"/>
      <c r="DF132" s="3"/>
      <c r="DG132" s="3"/>
      <c r="DH132" s="3"/>
      <c r="DI132" s="3"/>
      <c r="DJ132" s="3"/>
      <c r="DK132" s="3"/>
      <c r="DL132" s="3"/>
      <c r="DM132" s="3"/>
      <c r="DN132" s="3"/>
      <c r="DO132" s="3"/>
      <c r="DP132" s="3"/>
      <c r="DQ132" s="3"/>
      <c r="DR132" s="3"/>
      <c r="DS132" s="3"/>
      <c r="DT132" s="3"/>
      <c r="DU132" s="3"/>
      <c r="DV132" s="3"/>
      <c r="DW132" s="3"/>
      <c r="DX132" s="3"/>
      <c r="DY132" s="3"/>
      <c r="DZ132" s="3"/>
      <c r="EA132" s="3"/>
      <c r="EB132" s="3"/>
      <c r="EC132" s="3"/>
      <c r="ED132" s="3"/>
      <c r="EE132" s="3"/>
      <c r="EF132" s="3"/>
      <c r="EG132" s="3"/>
      <c r="EH132" s="3"/>
      <c r="EI132" s="3"/>
      <c r="EJ132" s="3"/>
      <c r="EK132" s="3"/>
      <c r="EL132" s="3"/>
      <c r="EM132" s="3"/>
      <c r="EN132" s="3"/>
      <c r="EO132" s="3"/>
      <c r="EP132" s="3"/>
      <c r="EQ132" s="3"/>
      <c r="ER132" s="3"/>
      <c r="ES132" s="3"/>
      <c r="ET132" s="3"/>
      <c r="EU132" s="3"/>
      <c r="EV132" s="3"/>
      <c r="EW132" s="3"/>
      <c r="EX132" s="3"/>
      <c r="EY132" s="3"/>
      <c r="EZ132" s="3"/>
      <c r="FA132" s="3"/>
      <c r="FB132" s="3"/>
      <c r="FC132" s="3"/>
      <c r="FD132" s="3"/>
      <c r="FE132" s="3"/>
      <c r="FF132" s="3"/>
      <c r="FG132" s="3"/>
      <c r="FH132" s="3"/>
      <c r="FI132" s="3"/>
      <c r="FJ132" s="3"/>
      <c r="FK132" s="3"/>
      <c r="FL132" s="3"/>
      <c r="FM132" s="3"/>
      <c r="FN132" s="3"/>
      <c r="FO132" s="3"/>
    </row>
    <row r="133" spans="1:171" x14ac:dyDescent="0.25">
      <c r="A133" s="3"/>
      <c r="B133" s="3"/>
      <c r="C133" s="3"/>
      <c r="D133" s="3"/>
      <c r="E133" s="3"/>
      <c r="F133" s="3"/>
      <c r="G133" s="3"/>
      <c r="H133" s="3"/>
      <c r="I133" s="3"/>
      <c r="J133" s="3"/>
      <c r="K133" s="3"/>
      <c r="M133" s="3"/>
      <c r="N133" s="84"/>
      <c r="O133" s="84"/>
      <c r="P133" s="84"/>
      <c r="Q133" s="84"/>
      <c r="R133" s="84"/>
      <c r="S133" s="84"/>
      <c r="T133" s="84"/>
      <c r="U133" s="84"/>
      <c r="V133" s="84"/>
      <c r="W133" s="84"/>
      <c r="X133" s="84"/>
      <c r="Y133" s="84"/>
      <c r="Z133" s="84"/>
      <c r="AA133" s="84"/>
      <c r="AB133" s="84"/>
      <c r="AC133" s="84"/>
      <c r="AD133" s="84"/>
      <c r="AE133" s="84"/>
      <c r="AF133" s="84"/>
      <c r="AG133" s="84"/>
      <c r="AH133" s="84"/>
      <c r="AI133" s="84"/>
      <c r="AJ133" s="84"/>
      <c r="AK133" s="84"/>
      <c r="AL133" s="84"/>
      <c r="AM133" s="84"/>
      <c r="AN133" s="84"/>
      <c r="AO133" s="84"/>
      <c r="AP133" s="84"/>
      <c r="AQ133" s="84"/>
      <c r="AR133" s="84"/>
      <c r="AS133" s="84"/>
      <c r="AT133" s="84"/>
      <c r="AU133" s="84"/>
      <c r="AV133" s="84"/>
      <c r="AW133" s="84"/>
      <c r="AX133" s="84"/>
      <c r="AY133" s="84"/>
      <c r="AZ133" s="84"/>
      <c r="BA133" s="84"/>
      <c r="BB133" s="84"/>
      <c r="BC133" s="84"/>
      <c r="BD133" s="84"/>
      <c r="BE133" s="84"/>
      <c r="BF133" s="84"/>
      <c r="BG133" s="84"/>
      <c r="BH133" s="84"/>
      <c r="BI133" s="84"/>
      <c r="BJ133" s="84"/>
      <c r="BK133" s="84"/>
      <c r="BL133" s="84"/>
      <c r="BM133" s="84"/>
      <c r="BN133" s="84"/>
      <c r="BO133" s="84"/>
      <c r="BP133" s="84"/>
      <c r="BQ133" s="84"/>
      <c r="BR133" s="84"/>
      <c r="BS133" s="84"/>
      <c r="BT133" s="84"/>
      <c r="BU133" s="84"/>
      <c r="BV133" s="84"/>
      <c r="BW133" s="84"/>
      <c r="BX133" s="84"/>
      <c r="BY133" s="84"/>
      <c r="BZ133" s="84"/>
      <c r="CA133" s="84"/>
      <c r="CB133" s="84"/>
      <c r="CC133" s="84"/>
      <c r="CD133" s="84"/>
      <c r="CE133" s="84"/>
      <c r="CF133" s="3"/>
      <c r="CG133" s="3"/>
      <c r="CH133" s="3"/>
      <c r="CI133" s="3"/>
      <c r="CJ133" s="3"/>
      <c r="CK133" s="3"/>
      <c r="CL133" s="3"/>
      <c r="CM133" s="3"/>
      <c r="CN133" s="3"/>
      <c r="CO133" s="3"/>
      <c r="CP133" s="3"/>
      <c r="CQ133" s="3"/>
      <c r="CR133" s="3"/>
      <c r="CS133" s="3"/>
      <c r="CT133" s="3"/>
      <c r="CU133" s="3"/>
      <c r="CV133" s="3"/>
      <c r="CW133" s="3"/>
      <c r="CX133" s="3"/>
      <c r="CY133" s="3"/>
      <c r="CZ133" s="3"/>
      <c r="DA133" s="3"/>
      <c r="DB133" s="3"/>
      <c r="DC133" s="3"/>
      <c r="DD133" s="3"/>
      <c r="DE133" s="3"/>
      <c r="DF133" s="3"/>
      <c r="DG133" s="3"/>
      <c r="DH133" s="3"/>
      <c r="DI133" s="3"/>
      <c r="DJ133" s="3"/>
      <c r="DK133" s="3"/>
      <c r="DL133" s="3"/>
      <c r="DM133" s="3"/>
      <c r="DN133" s="3"/>
      <c r="DO133" s="3"/>
      <c r="DP133" s="3"/>
      <c r="DQ133" s="3"/>
      <c r="DR133" s="3"/>
      <c r="DS133" s="3"/>
      <c r="DT133" s="3"/>
      <c r="DU133" s="3"/>
      <c r="DV133" s="3"/>
      <c r="DW133" s="3"/>
      <c r="DX133" s="3"/>
      <c r="DY133" s="3"/>
      <c r="DZ133" s="3"/>
      <c r="EA133" s="3"/>
      <c r="EB133" s="3"/>
      <c r="EC133" s="3"/>
      <c r="ED133" s="3"/>
      <c r="EE133" s="3"/>
      <c r="EF133" s="3"/>
      <c r="EG133" s="3"/>
      <c r="EH133" s="3"/>
      <c r="EI133" s="3"/>
      <c r="EJ133" s="3"/>
      <c r="EK133" s="3"/>
      <c r="EL133" s="3"/>
      <c r="EM133" s="3"/>
      <c r="EN133" s="3"/>
      <c r="EO133" s="3"/>
      <c r="EP133" s="3"/>
      <c r="EQ133" s="3"/>
      <c r="ER133" s="3"/>
      <c r="ES133" s="3"/>
      <c r="ET133" s="3"/>
      <c r="EU133" s="3"/>
      <c r="EV133" s="3"/>
      <c r="EW133" s="3"/>
      <c r="EX133" s="3"/>
      <c r="EY133" s="3"/>
      <c r="EZ133" s="3"/>
      <c r="FA133" s="3"/>
      <c r="FB133" s="3"/>
      <c r="FC133" s="3"/>
      <c r="FD133" s="3"/>
      <c r="FE133" s="3"/>
      <c r="FF133" s="3"/>
      <c r="FG133" s="3"/>
      <c r="FH133" s="3"/>
      <c r="FI133" s="3"/>
      <c r="FJ133" s="3"/>
      <c r="FK133" s="3"/>
      <c r="FL133" s="3"/>
      <c r="FM133" s="3"/>
      <c r="FN133" s="3"/>
      <c r="FO133" s="3"/>
    </row>
    <row r="134" spans="1:171" x14ac:dyDescent="0.25">
      <c r="A134" s="3"/>
      <c r="B134" s="3"/>
      <c r="C134" s="3"/>
      <c r="D134" s="3"/>
      <c r="E134" s="3"/>
      <c r="F134" s="3"/>
      <c r="G134" s="3"/>
      <c r="H134" s="3"/>
      <c r="I134" s="3"/>
      <c r="J134" s="3"/>
      <c r="K134" s="3"/>
      <c r="M134" s="3"/>
      <c r="N134" s="84"/>
      <c r="O134" s="84"/>
      <c r="P134" s="84"/>
      <c r="Q134" s="84"/>
      <c r="R134" s="84"/>
      <c r="S134" s="84"/>
      <c r="T134" s="84"/>
      <c r="U134" s="84"/>
      <c r="V134" s="84"/>
      <c r="W134" s="84"/>
      <c r="X134" s="84"/>
      <c r="Y134" s="84"/>
      <c r="Z134" s="84"/>
      <c r="AA134" s="84"/>
      <c r="AB134" s="84"/>
      <c r="AC134" s="84"/>
      <c r="AD134" s="84"/>
      <c r="AE134" s="84"/>
      <c r="AF134" s="84"/>
      <c r="AG134" s="84"/>
      <c r="AH134" s="84"/>
      <c r="AI134" s="84"/>
      <c r="AJ134" s="84"/>
      <c r="AK134" s="84"/>
      <c r="AL134" s="84"/>
      <c r="AM134" s="84"/>
      <c r="AN134" s="84"/>
      <c r="AO134" s="84"/>
      <c r="AP134" s="84"/>
      <c r="AQ134" s="84"/>
      <c r="AR134" s="84"/>
      <c r="AS134" s="84"/>
      <c r="AT134" s="84"/>
      <c r="AU134" s="84"/>
      <c r="AV134" s="84"/>
      <c r="AW134" s="84"/>
      <c r="AX134" s="84"/>
      <c r="AY134" s="84"/>
      <c r="AZ134" s="84"/>
      <c r="BA134" s="84"/>
      <c r="BB134" s="84"/>
      <c r="BC134" s="84"/>
      <c r="BD134" s="84"/>
      <c r="BE134" s="84"/>
      <c r="BF134" s="84"/>
      <c r="BG134" s="84"/>
      <c r="BH134" s="84"/>
      <c r="BI134" s="84"/>
      <c r="BJ134" s="84"/>
      <c r="BK134" s="84"/>
      <c r="BL134" s="84"/>
      <c r="BM134" s="84"/>
      <c r="BN134" s="84"/>
      <c r="BO134" s="84"/>
      <c r="BP134" s="84"/>
      <c r="BQ134" s="84"/>
      <c r="BR134" s="84"/>
      <c r="BS134" s="84"/>
      <c r="BT134" s="84"/>
      <c r="BU134" s="84"/>
      <c r="BV134" s="84"/>
      <c r="BW134" s="84"/>
      <c r="BX134" s="84"/>
      <c r="BY134" s="84"/>
      <c r="BZ134" s="84"/>
      <c r="CA134" s="84"/>
      <c r="CB134" s="84"/>
      <c r="CC134" s="84"/>
      <c r="CD134" s="84"/>
      <c r="CE134" s="84"/>
      <c r="CF134" s="3"/>
      <c r="CG134" s="3"/>
      <c r="CH134" s="3"/>
      <c r="CI134" s="3"/>
      <c r="CJ134" s="3"/>
      <c r="CK134" s="3"/>
      <c r="CL134" s="3"/>
      <c r="CM134" s="3"/>
      <c r="CN134" s="3"/>
      <c r="CO134" s="3"/>
      <c r="CP134" s="3"/>
      <c r="CQ134" s="3"/>
      <c r="CR134" s="3"/>
      <c r="CS134" s="3"/>
      <c r="CT134" s="3"/>
      <c r="CU134" s="3"/>
      <c r="CV134" s="3"/>
      <c r="CW134" s="3"/>
      <c r="CX134" s="3"/>
      <c r="CY134" s="3"/>
      <c r="CZ134" s="3"/>
      <c r="DA134" s="3"/>
      <c r="DB134" s="3"/>
      <c r="DC134" s="3"/>
      <c r="DD134" s="3"/>
      <c r="DE134" s="3"/>
      <c r="DF134" s="3"/>
      <c r="DG134" s="3"/>
      <c r="DH134" s="3"/>
      <c r="DI134" s="3"/>
      <c r="DJ134" s="3"/>
      <c r="DK134" s="3"/>
      <c r="DL134" s="3"/>
      <c r="DM134" s="3"/>
      <c r="DN134" s="3"/>
      <c r="DO134" s="3"/>
      <c r="DP134" s="3"/>
      <c r="DQ134" s="3"/>
      <c r="DR134" s="3"/>
      <c r="DS134" s="3"/>
      <c r="DT134" s="3"/>
      <c r="DU134" s="3"/>
      <c r="DV134" s="3"/>
      <c r="DW134" s="3"/>
      <c r="DX134" s="3"/>
      <c r="DY134" s="3"/>
      <c r="DZ134" s="3"/>
      <c r="EA134" s="3"/>
      <c r="EB134" s="3"/>
      <c r="EC134" s="3"/>
      <c r="ED134" s="3"/>
      <c r="EE134" s="3"/>
      <c r="EF134" s="3"/>
      <c r="EG134" s="3"/>
      <c r="EH134" s="3"/>
      <c r="EI134" s="3"/>
      <c r="EJ134" s="3"/>
      <c r="EK134" s="3"/>
      <c r="EL134" s="3"/>
      <c r="EM134" s="3"/>
      <c r="EN134" s="3"/>
      <c r="EO134" s="3"/>
      <c r="EP134" s="3"/>
      <c r="EQ134" s="3"/>
      <c r="ER134" s="3"/>
      <c r="ES134" s="3"/>
      <c r="ET134" s="3"/>
      <c r="EU134" s="3"/>
      <c r="EV134" s="3"/>
      <c r="EW134" s="3"/>
      <c r="EX134" s="3"/>
      <c r="EY134" s="3"/>
      <c r="EZ134" s="3"/>
      <c r="FA134" s="3"/>
      <c r="FB134" s="3"/>
      <c r="FC134" s="3"/>
      <c r="FD134" s="3"/>
      <c r="FE134" s="3"/>
      <c r="FF134" s="3"/>
      <c r="FG134" s="3"/>
      <c r="FH134" s="3"/>
      <c r="FI134" s="3"/>
      <c r="FJ134" s="3"/>
      <c r="FK134" s="3"/>
      <c r="FL134" s="3"/>
      <c r="FM134" s="3"/>
      <c r="FN134" s="3"/>
      <c r="FO134" s="3"/>
    </row>
    <row r="135" spans="1:171" x14ac:dyDescent="0.25">
      <c r="A135" s="3"/>
      <c r="B135" s="3"/>
      <c r="C135" s="3"/>
      <c r="D135" s="3"/>
      <c r="E135" s="3"/>
      <c r="F135" s="3"/>
      <c r="G135" s="3"/>
      <c r="H135" s="3"/>
      <c r="I135" s="3"/>
      <c r="J135" s="3"/>
      <c r="K135" s="3"/>
      <c r="M135" s="3"/>
      <c r="N135" s="84"/>
      <c r="O135" s="84"/>
      <c r="P135" s="84"/>
      <c r="Q135" s="84"/>
      <c r="R135" s="84"/>
      <c r="S135" s="84"/>
      <c r="T135" s="84"/>
      <c r="U135" s="84"/>
      <c r="V135" s="84"/>
      <c r="W135" s="84"/>
      <c r="X135" s="84"/>
      <c r="Y135" s="84"/>
      <c r="Z135" s="84"/>
      <c r="AA135" s="84"/>
      <c r="AB135" s="84"/>
      <c r="AC135" s="84"/>
      <c r="AD135" s="84"/>
      <c r="AE135" s="84"/>
      <c r="AF135" s="84"/>
      <c r="AG135" s="84"/>
      <c r="AH135" s="84"/>
      <c r="AI135" s="84"/>
      <c r="AJ135" s="84"/>
      <c r="AK135" s="84"/>
      <c r="AL135" s="84"/>
      <c r="AM135" s="84"/>
      <c r="AN135" s="84"/>
      <c r="AO135" s="84"/>
      <c r="AP135" s="84"/>
      <c r="AQ135" s="84"/>
      <c r="AR135" s="84"/>
      <c r="AS135" s="84"/>
      <c r="AT135" s="84"/>
      <c r="AU135" s="84"/>
      <c r="AV135" s="84"/>
      <c r="AW135" s="84"/>
      <c r="AX135" s="84"/>
      <c r="AY135" s="84"/>
      <c r="AZ135" s="84"/>
      <c r="BA135" s="84"/>
      <c r="BB135" s="84"/>
      <c r="BC135" s="84"/>
      <c r="BD135" s="84"/>
      <c r="BE135" s="84"/>
      <c r="BF135" s="84"/>
      <c r="BG135" s="84"/>
      <c r="BH135" s="84"/>
      <c r="BI135" s="84"/>
      <c r="BJ135" s="84"/>
      <c r="BK135" s="84"/>
      <c r="BL135" s="84"/>
      <c r="BM135" s="84"/>
      <c r="BN135" s="84"/>
      <c r="BO135" s="84"/>
      <c r="BP135" s="84"/>
      <c r="BQ135" s="84"/>
      <c r="BR135" s="84"/>
      <c r="BS135" s="84"/>
      <c r="BT135" s="84"/>
      <c r="BU135" s="84"/>
      <c r="BV135" s="84"/>
      <c r="BW135" s="84"/>
      <c r="BX135" s="84"/>
      <c r="BY135" s="84"/>
      <c r="BZ135" s="84"/>
      <c r="CA135" s="84"/>
      <c r="CB135" s="84"/>
      <c r="CC135" s="84"/>
      <c r="CD135" s="84"/>
      <c r="CE135" s="84"/>
      <c r="CF135" s="3"/>
      <c r="CG135" s="3"/>
      <c r="CH135" s="3"/>
      <c r="CI135" s="3"/>
      <c r="CJ135" s="3"/>
      <c r="CK135" s="3"/>
      <c r="CL135" s="3"/>
      <c r="CM135" s="3"/>
      <c r="CN135" s="3"/>
      <c r="CO135" s="3"/>
      <c r="CP135" s="3"/>
      <c r="CQ135" s="3"/>
      <c r="CR135" s="3"/>
      <c r="CS135" s="3"/>
      <c r="CT135" s="3"/>
      <c r="CU135" s="3"/>
      <c r="CV135" s="3"/>
      <c r="CW135" s="3"/>
      <c r="CX135" s="3"/>
      <c r="CY135" s="3"/>
      <c r="CZ135" s="3"/>
      <c r="DA135" s="3"/>
      <c r="DB135" s="3"/>
      <c r="DC135" s="3"/>
      <c r="DD135" s="3"/>
      <c r="DE135" s="3"/>
      <c r="DF135" s="3"/>
      <c r="DG135" s="3"/>
      <c r="DH135" s="3"/>
      <c r="DI135" s="3"/>
      <c r="DJ135" s="3"/>
      <c r="DK135" s="3"/>
      <c r="DL135" s="3"/>
      <c r="DM135" s="3"/>
      <c r="DN135" s="3"/>
      <c r="DO135" s="3"/>
      <c r="DP135" s="3"/>
      <c r="DQ135" s="3"/>
      <c r="DR135" s="3"/>
      <c r="DS135" s="3"/>
      <c r="DT135" s="3"/>
      <c r="DU135" s="3"/>
      <c r="DV135" s="3"/>
      <c r="DW135" s="3"/>
      <c r="DX135" s="3"/>
      <c r="DY135" s="3"/>
      <c r="DZ135" s="3"/>
      <c r="EA135" s="3"/>
      <c r="EB135" s="3"/>
      <c r="EC135" s="3"/>
      <c r="ED135" s="3"/>
      <c r="EE135" s="3"/>
      <c r="EF135" s="3"/>
      <c r="EG135" s="3"/>
      <c r="EH135" s="3"/>
      <c r="EI135" s="3"/>
      <c r="EJ135" s="3"/>
      <c r="EK135" s="3"/>
      <c r="EL135" s="3"/>
      <c r="EM135" s="3"/>
      <c r="EN135" s="3"/>
      <c r="EO135" s="3"/>
      <c r="EP135" s="3"/>
      <c r="EQ135" s="3"/>
      <c r="ER135" s="3"/>
      <c r="ES135" s="3"/>
      <c r="ET135" s="3"/>
      <c r="EU135" s="3"/>
      <c r="EV135" s="3"/>
      <c r="EW135" s="3"/>
      <c r="EX135" s="3"/>
      <c r="EY135" s="3"/>
      <c r="EZ135" s="3"/>
      <c r="FA135" s="3"/>
      <c r="FB135" s="3"/>
      <c r="FC135" s="3"/>
      <c r="FD135" s="3"/>
      <c r="FE135" s="3"/>
      <c r="FF135" s="3"/>
      <c r="FG135" s="3"/>
      <c r="FH135" s="3"/>
      <c r="FI135" s="3"/>
      <c r="FJ135" s="3"/>
      <c r="FK135" s="3"/>
      <c r="FL135" s="3"/>
      <c r="FM135" s="3"/>
      <c r="FN135" s="3"/>
      <c r="FO135" s="3"/>
    </row>
    <row r="136" spans="1:171" x14ac:dyDescent="0.25">
      <c r="A136" s="3"/>
      <c r="B136" s="3"/>
      <c r="C136" s="3"/>
      <c r="D136" s="3"/>
      <c r="E136" s="3"/>
      <c r="F136" s="3"/>
      <c r="G136" s="3"/>
      <c r="H136" s="3"/>
      <c r="I136" s="3"/>
      <c r="J136" s="3"/>
      <c r="K136" s="3"/>
      <c r="M136" s="3"/>
      <c r="N136" s="84"/>
      <c r="O136" s="84"/>
      <c r="P136" s="84"/>
      <c r="Q136" s="84"/>
      <c r="R136" s="84"/>
      <c r="S136" s="84"/>
      <c r="T136" s="84"/>
      <c r="U136" s="84"/>
      <c r="V136" s="84"/>
      <c r="W136" s="84"/>
      <c r="X136" s="84"/>
      <c r="Y136" s="84"/>
      <c r="Z136" s="84"/>
      <c r="AA136" s="84"/>
      <c r="AB136" s="84"/>
      <c r="AC136" s="84"/>
      <c r="AD136" s="84"/>
      <c r="AE136" s="84"/>
      <c r="AF136" s="84"/>
      <c r="AG136" s="84"/>
      <c r="AH136" s="84"/>
      <c r="AI136" s="84"/>
      <c r="AJ136" s="84"/>
      <c r="AK136" s="84"/>
      <c r="AL136" s="84"/>
      <c r="AM136" s="84"/>
      <c r="AN136" s="84"/>
      <c r="AO136" s="84"/>
      <c r="AP136" s="84"/>
      <c r="AQ136" s="84"/>
      <c r="AR136" s="84"/>
      <c r="AS136" s="84"/>
      <c r="AT136" s="84"/>
      <c r="AU136" s="84"/>
      <c r="AV136" s="84"/>
      <c r="AW136" s="84"/>
      <c r="AX136" s="84"/>
      <c r="AY136" s="84"/>
      <c r="AZ136" s="84"/>
      <c r="BA136" s="84"/>
      <c r="BB136" s="84"/>
      <c r="BC136" s="84"/>
      <c r="BD136" s="84"/>
      <c r="BE136" s="84"/>
      <c r="BF136" s="84"/>
      <c r="BG136" s="84"/>
      <c r="BH136" s="84"/>
      <c r="BI136" s="84"/>
      <c r="BJ136" s="84"/>
      <c r="BK136" s="84"/>
      <c r="BL136" s="84"/>
      <c r="BM136" s="84"/>
      <c r="BN136" s="84"/>
      <c r="BO136" s="84"/>
      <c r="BP136" s="84"/>
      <c r="BQ136" s="84"/>
      <c r="BR136" s="84"/>
      <c r="BS136" s="84"/>
      <c r="BT136" s="84"/>
      <c r="BU136" s="84"/>
      <c r="BV136" s="84"/>
      <c r="BW136" s="84"/>
      <c r="BX136" s="84"/>
      <c r="BY136" s="84"/>
      <c r="BZ136" s="84"/>
      <c r="CA136" s="84"/>
      <c r="CB136" s="84"/>
      <c r="CC136" s="84"/>
      <c r="CD136" s="84"/>
      <c r="CE136" s="84"/>
      <c r="CF136" s="3"/>
      <c r="CG136" s="3"/>
      <c r="CH136" s="3"/>
      <c r="CI136" s="3"/>
      <c r="CJ136" s="3"/>
      <c r="CK136" s="3"/>
      <c r="CL136" s="3"/>
      <c r="CM136" s="3"/>
      <c r="CN136" s="3"/>
      <c r="CO136" s="3"/>
      <c r="CP136" s="3"/>
      <c r="CQ136" s="3"/>
      <c r="CR136" s="3"/>
      <c r="CS136" s="3"/>
      <c r="CT136" s="3"/>
      <c r="CU136" s="3"/>
      <c r="CV136" s="3"/>
      <c r="CW136" s="3"/>
      <c r="CX136" s="3"/>
      <c r="CY136" s="3"/>
      <c r="CZ136" s="3"/>
      <c r="DA136" s="3"/>
      <c r="DB136" s="3"/>
      <c r="DC136" s="3"/>
      <c r="DD136" s="3"/>
      <c r="DE136" s="3"/>
      <c r="DF136" s="3"/>
      <c r="DG136" s="3"/>
      <c r="DH136" s="3"/>
      <c r="DI136" s="3"/>
      <c r="DJ136" s="3"/>
      <c r="DK136" s="3"/>
      <c r="DL136" s="3"/>
      <c r="DM136" s="3"/>
      <c r="DN136" s="3"/>
      <c r="DO136" s="3"/>
      <c r="DP136" s="3"/>
      <c r="DQ136" s="3"/>
      <c r="DR136" s="3"/>
      <c r="DS136" s="3"/>
      <c r="DT136" s="3"/>
      <c r="DU136" s="3"/>
      <c r="DV136" s="3"/>
      <c r="DW136" s="3"/>
      <c r="DX136" s="3"/>
      <c r="DY136" s="3"/>
      <c r="DZ136" s="3"/>
      <c r="EA136" s="3"/>
      <c r="EB136" s="3"/>
      <c r="EC136" s="3"/>
      <c r="ED136" s="3"/>
      <c r="EE136" s="3"/>
      <c r="EF136" s="3"/>
      <c r="EG136" s="3"/>
      <c r="EH136" s="3"/>
      <c r="EI136" s="3"/>
      <c r="EJ136" s="3"/>
      <c r="EK136" s="3"/>
      <c r="EL136" s="3"/>
      <c r="EM136" s="3"/>
      <c r="EN136" s="3"/>
      <c r="EO136" s="3"/>
      <c r="EP136" s="3"/>
      <c r="EQ136" s="3"/>
      <c r="ER136" s="3"/>
      <c r="ES136" s="3"/>
      <c r="ET136" s="3"/>
      <c r="EU136" s="3"/>
      <c r="EV136" s="3"/>
      <c r="EW136" s="3"/>
      <c r="EX136" s="3"/>
      <c r="EY136" s="3"/>
      <c r="EZ136" s="3"/>
      <c r="FA136" s="3"/>
      <c r="FB136" s="3"/>
      <c r="FC136" s="3"/>
      <c r="FD136" s="3"/>
      <c r="FE136" s="3"/>
      <c r="FF136" s="3"/>
      <c r="FG136" s="3"/>
      <c r="FH136" s="3"/>
      <c r="FI136" s="3"/>
      <c r="FJ136" s="3"/>
      <c r="FK136" s="3"/>
      <c r="FL136" s="3"/>
      <c r="FM136" s="3"/>
      <c r="FN136" s="3"/>
      <c r="FO136" s="3"/>
    </row>
    <row r="137" spans="1:171" x14ac:dyDescent="0.25">
      <c r="A137" s="3"/>
      <c r="B137" s="3"/>
      <c r="C137" s="3"/>
      <c r="D137" s="3"/>
      <c r="E137" s="3"/>
      <c r="F137" s="3"/>
      <c r="G137" s="3"/>
      <c r="H137" s="3"/>
      <c r="I137" s="3"/>
      <c r="J137" s="3"/>
      <c r="K137" s="3"/>
      <c r="M137" s="3"/>
      <c r="N137" s="84"/>
      <c r="O137" s="84"/>
      <c r="P137" s="84"/>
      <c r="Q137" s="84"/>
      <c r="R137" s="84"/>
      <c r="S137" s="84"/>
      <c r="T137" s="84"/>
      <c r="U137" s="84"/>
      <c r="V137" s="84"/>
      <c r="W137" s="84"/>
      <c r="X137" s="84"/>
      <c r="Y137" s="84"/>
      <c r="Z137" s="84"/>
      <c r="AA137" s="84"/>
      <c r="AB137" s="84"/>
      <c r="AC137" s="84"/>
      <c r="AD137" s="84"/>
      <c r="AE137" s="84"/>
      <c r="AF137" s="84"/>
      <c r="AG137" s="84"/>
      <c r="AH137" s="84"/>
      <c r="AI137" s="84"/>
      <c r="AJ137" s="84"/>
      <c r="AK137" s="84"/>
      <c r="AL137" s="84"/>
      <c r="AM137" s="84"/>
      <c r="AN137" s="84"/>
      <c r="AO137" s="84"/>
      <c r="AP137" s="84"/>
      <c r="AQ137" s="84"/>
      <c r="AR137" s="84"/>
      <c r="AS137" s="84"/>
      <c r="AT137" s="84"/>
      <c r="AU137" s="84"/>
      <c r="AV137" s="84"/>
      <c r="AW137" s="84"/>
      <c r="AX137" s="84"/>
      <c r="AY137" s="84"/>
      <c r="AZ137" s="84"/>
      <c r="BA137" s="84"/>
      <c r="BB137" s="84"/>
      <c r="BC137" s="84"/>
      <c r="BD137" s="84"/>
      <c r="BE137" s="84"/>
      <c r="BF137" s="84"/>
      <c r="BG137" s="84"/>
      <c r="BH137" s="84"/>
      <c r="BI137" s="84"/>
      <c r="BJ137" s="84"/>
      <c r="BK137" s="84"/>
      <c r="BL137" s="84"/>
      <c r="BM137" s="84"/>
      <c r="BN137" s="84"/>
      <c r="BO137" s="84"/>
      <c r="BP137" s="84"/>
      <c r="BQ137" s="84"/>
      <c r="BR137" s="84"/>
      <c r="BS137" s="84"/>
      <c r="BT137" s="84"/>
      <c r="BU137" s="84"/>
      <c r="BV137" s="84"/>
      <c r="BW137" s="84"/>
      <c r="BX137" s="84"/>
      <c r="BY137" s="84"/>
      <c r="BZ137" s="84"/>
      <c r="CA137" s="84"/>
      <c r="CB137" s="84"/>
      <c r="CC137" s="84"/>
      <c r="CD137" s="84"/>
      <c r="CE137" s="84"/>
      <c r="CF137" s="3"/>
      <c r="CG137" s="3"/>
      <c r="CH137" s="3"/>
      <c r="CI137" s="3"/>
      <c r="CJ137" s="3"/>
      <c r="CK137" s="3"/>
      <c r="CL137" s="3"/>
      <c r="CM137" s="3"/>
      <c r="CN137" s="3"/>
      <c r="CO137" s="3"/>
      <c r="CP137" s="3"/>
      <c r="CQ137" s="3"/>
      <c r="CR137" s="3"/>
      <c r="CS137" s="3"/>
      <c r="CT137" s="3"/>
      <c r="CU137" s="3"/>
      <c r="CV137" s="3"/>
      <c r="CW137" s="3"/>
      <c r="CX137" s="3"/>
      <c r="CY137" s="3"/>
      <c r="CZ137" s="3"/>
      <c r="DA137" s="3"/>
      <c r="DB137" s="3"/>
      <c r="DC137" s="3"/>
      <c r="DD137" s="3"/>
      <c r="DE137" s="3"/>
      <c r="DF137" s="3"/>
      <c r="DG137" s="3"/>
      <c r="DH137" s="3"/>
      <c r="DI137" s="3"/>
      <c r="DJ137" s="3"/>
      <c r="DK137" s="3"/>
      <c r="DL137" s="3"/>
      <c r="DM137" s="3"/>
      <c r="DN137" s="3"/>
      <c r="DO137" s="3"/>
      <c r="DP137" s="3"/>
      <c r="DQ137" s="3"/>
      <c r="DR137" s="3"/>
      <c r="DS137" s="3"/>
      <c r="DT137" s="3"/>
      <c r="DU137" s="3"/>
      <c r="DV137" s="3"/>
      <c r="DW137" s="3"/>
      <c r="DX137" s="3"/>
      <c r="DY137" s="3"/>
      <c r="DZ137" s="3"/>
      <c r="EA137" s="3"/>
      <c r="EB137" s="3"/>
      <c r="EC137" s="3"/>
      <c r="ED137" s="3"/>
      <c r="EE137" s="3"/>
      <c r="EF137" s="3"/>
      <c r="EG137" s="3"/>
      <c r="EH137" s="3"/>
      <c r="EI137" s="3"/>
      <c r="EJ137" s="3"/>
      <c r="EK137" s="3"/>
      <c r="EL137" s="3"/>
      <c r="EM137" s="3"/>
      <c r="EN137" s="3"/>
      <c r="EO137" s="3"/>
      <c r="EP137" s="3"/>
      <c r="EQ137" s="3"/>
      <c r="ER137" s="3"/>
      <c r="ES137" s="3"/>
      <c r="ET137" s="3"/>
      <c r="EU137" s="3"/>
      <c r="EV137" s="3"/>
      <c r="EW137" s="3"/>
      <c r="EX137" s="3"/>
      <c r="EY137" s="3"/>
      <c r="EZ137" s="3"/>
      <c r="FA137" s="3"/>
      <c r="FB137" s="3"/>
      <c r="FC137" s="3"/>
      <c r="FD137" s="3"/>
      <c r="FE137" s="3"/>
      <c r="FF137" s="3"/>
      <c r="FG137" s="3"/>
      <c r="FH137" s="3"/>
      <c r="FI137" s="3"/>
      <c r="FJ137" s="3"/>
      <c r="FK137" s="3"/>
      <c r="FL137" s="3"/>
      <c r="FM137" s="3"/>
      <c r="FN137" s="3"/>
      <c r="FO137" s="3"/>
    </row>
    <row r="138" spans="1:171" x14ac:dyDescent="0.25">
      <c r="A138" s="3"/>
      <c r="B138" s="3"/>
      <c r="C138" s="3"/>
      <c r="D138" s="3"/>
      <c r="E138" s="3"/>
      <c r="F138" s="3"/>
      <c r="G138" s="3"/>
      <c r="H138" s="3"/>
      <c r="I138" s="3"/>
      <c r="J138" s="3"/>
      <c r="K138" s="3"/>
      <c r="M138" s="3"/>
      <c r="N138" s="84"/>
      <c r="O138" s="84"/>
      <c r="P138" s="84"/>
      <c r="Q138" s="84"/>
      <c r="R138" s="84"/>
      <c r="S138" s="84"/>
      <c r="T138" s="84"/>
      <c r="U138" s="84"/>
      <c r="V138" s="84"/>
      <c r="W138" s="84"/>
      <c r="X138" s="84"/>
      <c r="Y138" s="84"/>
      <c r="Z138" s="84"/>
      <c r="AA138" s="84"/>
      <c r="AB138" s="84"/>
      <c r="AC138" s="84"/>
      <c r="AD138" s="84"/>
      <c r="AE138" s="84"/>
      <c r="AF138" s="84"/>
      <c r="AG138" s="84"/>
      <c r="AH138" s="84"/>
      <c r="AI138" s="84"/>
      <c r="AJ138" s="84"/>
      <c r="AK138" s="84"/>
      <c r="AL138" s="84"/>
      <c r="AM138" s="84"/>
      <c r="AN138" s="84"/>
      <c r="AO138" s="84"/>
      <c r="AP138" s="84"/>
      <c r="AQ138" s="84"/>
      <c r="AR138" s="84"/>
      <c r="AS138" s="84"/>
      <c r="AT138" s="84"/>
      <c r="AU138" s="84"/>
      <c r="AV138" s="84"/>
      <c r="AW138" s="84"/>
      <c r="AX138" s="84"/>
      <c r="AY138" s="84"/>
      <c r="AZ138" s="84"/>
      <c r="BA138" s="84"/>
      <c r="BB138" s="84"/>
      <c r="BC138" s="84"/>
      <c r="BD138" s="84"/>
      <c r="BE138" s="84"/>
      <c r="BF138" s="84"/>
      <c r="BG138" s="84"/>
      <c r="BH138" s="84"/>
      <c r="BI138" s="84"/>
      <c r="BJ138" s="84"/>
      <c r="BK138" s="84"/>
      <c r="BL138" s="84"/>
      <c r="BM138" s="84"/>
      <c r="BN138" s="84"/>
      <c r="BO138" s="84"/>
      <c r="BP138" s="84"/>
      <c r="BQ138" s="84"/>
      <c r="BR138" s="84"/>
      <c r="BS138" s="84"/>
      <c r="BT138" s="84"/>
      <c r="BU138" s="84"/>
      <c r="BV138" s="84"/>
      <c r="BW138" s="84"/>
      <c r="BX138" s="84"/>
      <c r="BY138" s="84"/>
      <c r="BZ138" s="84"/>
      <c r="CA138" s="84"/>
      <c r="CB138" s="84"/>
      <c r="CC138" s="84"/>
      <c r="CD138" s="84"/>
      <c r="CE138" s="84"/>
      <c r="CF138" s="3"/>
      <c r="CG138" s="3"/>
      <c r="CH138" s="3"/>
      <c r="CI138" s="3"/>
      <c r="CJ138" s="3"/>
      <c r="CK138" s="3"/>
      <c r="CL138" s="3"/>
      <c r="CM138" s="3"/>
      <c r="CN138" s="3"/>
      <c r="CO138" s="3"/>
      <c r="CP138" s="3"/>
      <c r="CQ138" s="3"/>
      <c r="CR138" s="3"/>
      <c r="CS138" s="3"/>
      <c r="CT138" s="3"/>
      <c r="CU138" s="3"/>
      <c r="CV138" s="3"/>
      <c r="CW138" s="3"/>
      <c r="CX138" s="3"/>
      <c r="CY138" s="3"/>
      <c r="CZ138" s="3"/>
      <c r="DA138" s="3"/>
      <c r="DB138" s="3"/>
      <c r="DC138" s="3"/>
      <c r="DD138" s="3"/>
      <c r="DE138" s="3"/>
      <c r="DF138" s="3"/>
      <c r="DG138" s="3"/>
      <c r="DH138" s="3"/>
      <c r="DI138" s="3"/>
      <c r="DJ138" s="3"/>
      <c r="DK138" s="3"/>
      <c r="DL138" s="3"/>
      <c r="DM138" s="3"/>
      <c r="DN138" s="3"/>
      <c r="DO138" s="3"/>
      <c r="DP138" s="3"/>
      <c r="DQ138" s="3"/>
      <c r="DR138" s="3"/>
      <c r="DS138" s="3"/>
      <c r="DT138" s="3"/>
      <c r="DU138" s="3"/>
      <c r="DV138" s="3"/>
      <c r="DW138" s="3"/>
      <c r="DX138" s="3"/>
      <c r="DY138" s="3"/>
      <c r="DZ138" s="3"/>
      <c r="EA138" s="3"/>
      <c r="EB138" s="3"/>
      <c r="EC138" s="3"/>
      <c r="ED138" s="3"/>
      <c r="EE138" s="3"/>
      <c r="EF138" s="3"/>
      <c r="EG138" s="3"/>
      <c r="EH138" s="3"/>
      <c r="EI138" s="3"/>
      <c r="EJ138" s="3"/>
      <c r="EK138" s="3"/>
      <c r="EL138" s="3"/>
      <c r="EM138" s="3"/>
      <c r="EN138" s="3"/>
      <c r="EO138" s="3"/>
      <c r="EP138" s="3"/>
      <c r="EQ138" s="3"/>
      <c r="ER138" s="3"/>
      <c r="ES138" s="3"/>
      <c r="ET138" s="3"/>
      <c r="EU138" s="3"/>
      <c r="EV138" s="3"/>
      <c r="EW138" s="3"/>
      <c r="EX138" s="3"/>
      <c r="EY138" s="3"/>
      <c r="EZ138" s="3"/>
      <c r="FA138" s="3"/>
      <c r="FB138" s="3"/>
      <c r="FC138" s="3"/>
      <c r="FD138" s="3"/>
      <c r="FE138" s="3"/>
      <c r="FF138" s="3"/>
      <c r="FG138" s="3"/>
      <c r="FH138" s="3"/>
      <c r="FI138" s="3"/>
      <c r="FJ138" s="3"/>
      <c r="FK138" s="3"/>
      <c r="FL138" s="3"/>
      <c r="FM138" s="3"/>
      <c r="FN138" s="3"/>
      <c r="FO138" s="3"/>
    </row>
    <row r="139" spans="1:171" x14ac:dyDescent="0.25">
      <c r="A139" s="3"/>
      <c r="B139" s="3"/>
      <c r="C139" s="3"/>
      <c r="D139" s="3"/>
      <c r="E139" s="3"/>
      <c r="F139" s="3"/>
      <c r="G139" s="3"/>
      <c r="H139" s="3"/>
      <c r="I139" s="3"/>
      <c r="J139" s="3"/>
      <c r="K139" s="3"/>
      <c r="M139" s="3"/>
      <c r="N139" s="84"/>
      <c r="O139" s="84"/>
      <c r="P139" s="84"/>
      <c r="Q139" s="84"/>
      <c r="R139" s="84"/>
      <c r="S139" s="84"/>
      <c r="T139" s="84"/>
      <c r="U139" s="84"/>
      <c r="V139" s="84"/>
      <c r="W139" s="84"/>
      <c r="X139" s="84"/>
      <c r="Y139" s="84"/>
      <c r="Z139" s="84"/>
      <c r="AA139" s="84"/>
      <c r="AB139" s="84"/>
      <c r="AC139" s="84"/>
      <c r="AD139" s="84"/>
      <c r="AE139" s="84"/>
      <c r="AF139" s="84"/>
      <c r="AG139" s="84"/>
      <c r="AH139" s="84"/>
      <c r="AI139" s="84"/>
      <c r="AJ139" s="84"/>
      <c r="AK139" s="84"/>
      <c r="AL139" s="84"/>
      <c r="AM139" s="84"/>
      <c r="AN139" s="84"/>
      <c r="AO139" s="84"/>
      <c r="AP139" s="84"/>
      <c r="AQ139" s="84"/>
      <c r="AR139" s="84"/>
      <c r="AS139" s="84"/>
      <c r="AT139" s="84"/>
      <c r="AU139" s="84"/>
      <c r="AV139" s="84"/>
      <c r="AW139" s="84"/>
      <c r="AX139" s="84"/>
      <c r="AY139" s="84"/>
      <c r="AZ139" s="84"/>
      <c r="BA139" s="84"/>
      <c r="BB139" s="84"/>
      <c r="BC139" s="84"/>
      <c r="BD139" s="84"/>
      <c r="BE139" s="84"/>
      <c r="BF139" s="84"/>
      <c r="BG139" s="84"/>
      <c r="BH139" s="84"/>
      <c r="BI139" s="84"/>
      <c r="BJ139" s="84"/>
      <c r="BK139" s="84"/>
      <c r="BL139" s="84"/>
      <c r="BM139" s="84"/>
      <c r="BN139" s="84"/>
      <c r="BO139" s="84"/>
      <c r="BP139" s="84"/>
      <c r="BQ139" s="84"/>
      <c r="BR139" s="84"/>
      <c r="BS139" s="84"/>
      <c r="BT139" s="84"/>
      <c r="BU139" s="84"/>
      <c r="BV139" s="84"/>
      <c r="BW139" s="84"/>
      <c r="BX139" s="84"/>
      <c r="BY139" s="84"/>
      <c r="BZ139" s="84"/>
      <c r="CA139" s="84"/>
      <c r="CB139" s="84"/>
      <c r="CC139" s="84"/>
      <c r="CD139" s="84"/>
      <c r="CE139" s="84"/>
      <c r="CF139" s="3"/>
      <c r="CG139" s="3"/>
      <c r="CH139" s="3"/>
      <c r="CI139" s="3"/>
      <c r="CJ139" s="3"/>
      <c r="CK139" s="3"/>
      <c r="CL139" s="3"/>
      <c r="CM139" s="3"/>
      <c r="CN139" s="3"/>
      <c r="CO139" s="3"/>
      <c r="CP139" s="3"/>
      <c r="CQ139" s="3"/>
      <c r="CR139" s="3"/>
      <c r="CS139" s="3"/>
      <c r="CT139" s="3"/>
      <c r="CU139" s="3"/>
      <c r="CV139" s="3"/>
      <c r="CW139" s="3"/>
      <c r="CX139" s="3"/>
      <c r="CY139" s="3"/>
      <c r="CZ139" s="3"/>
      <c r="DA139" s="3"/>
      <c r="DB139" s="3"/>
      <c r="DC139" s="3"/>
      <c r="DD139" s="3"/>
      <c r="DE139" s="3"/>
      <c r="DF139" s="3"/>
      <c r="DG139" s="3"/>
      <c r="DH139" s="3"/>
      <c r="DI139" s="3"/>
      <c r="DJ139" s="3"/>
      <c r="DK139" s="3"/>
      <c r="DL139" s="3"/>
      <c r="DM139" s="3"/>
      <c r="DN139" s="3"/>
      <c r="DO139" s="3"/>
      <c r="DP139" s="3"/>
      <c r="DQ139" s="3"/>
      <c r="DR139" s="3"/>
      <c r="DS139" s="3"/>
      <c r="DT139" s="3"/>
      <c r="DU139" s="3"/>
      <c r="DV139" s="3"/>
      <c r="DW139" s="3"/>
      <c r="DX139" s="3"/>
      <c r="DY139" s="3"/>
      <c r="DZ139" s="3"/>
      <c r="EA139" s="3"/>
      <c r="EB139" s="3"/>
      <c r="EC139" s="3"/>
      <c r="ED139" s="3"/>
      <c r="EE139" s="3"/>
      <c r="EF139" s="3"/>
      <c r="EG139" s="3"/>
      <c r="EH139" s="3"/>
      <c r="EI139" s="3"/>
      <c r="EJ139" s="3"/>
      <c r="EK139" s="3"/>
      <c r="EL139" s="3"/>
      <c r="EM139" s="3"/>
      <c r="EN139" s="3"/>
      <c r="EO139" s="3"/>
      <c r="EP139" s="3"/>
      <c r="EQ139" s="3"/>
      <c r="ER139" s="3"/>
      <c r="ES139" s="3"/>
      <c r="ET139" s="3"/>
      <c r="EU139" s="3"/>
      <c r="EV139" s="3"/>
      <c r="EW139" s="3"/>
      <c r="EX139" s="3"/>
      <c r="EY139" s="3"/>
      <c r="EZ139" s="3"/>
      <c r="FA139" s="3"/>
      <c r="FB139" s="3"/>
      <c r="FC139" s="3"/>
      <c r="FD139" s="3"/>
      <c r="FE139" s="3"/>
      <c r="FF139" s="3"/>
      <c r="FG139" s="3"/>
      <c r="FH139" s="3"/>
      <c r="FI139" s="3"/>
      <c r="FJ139" s="3"/>
      <c r="FK139" s="3"/>
      <c r="FL139" s="3"/>
      <c r="FM139" s="3"/>
      <c r="FN139" s="3"/>
      <c r="FO139" s="3"/>
    </row>
    <row r="140" spans="1:171" x14ac:dyDescent="0.25">
      <c r="A140" s="3"/>
      <c r="B140" s="3"/>
      <c r="C140" s="3"/>
      <c r="D140" s="3"/>
      <c r="E140" s="3"/>
      <c r="F140" s="3"/>
      <c r="G140" s="3"/>
      <c r="H140" s="3"/>
      <c r="I140" s="3"/>
      <c r="J140" s="3"/>
      <c r="K140" s="3"/>
      <c r="M140" s="3"/>
      <c r="N140" s="84"/>
      <c r="O140" s="84"/>
      <c r="P140" s="84"/>
      <c r="Q140" s="84"/>
      <c r="R140" s="84"/>
      <c r="S140" s="84"/>
      <c r="T140" s="84"/>
      <c r="U140" s="84"/>
      <c r="V140" s="84"/>
      <c r="W140" s="84"/>
      <c r="X140" s="84"/>
      <c r="Y140" s="84"/>
      <c r="Z140" s="84"/>
      <c r="AA140" s="84"/>
      <c r="AB140" s="84"/>
      <c r="AC140" s="84"/>
      <c r="AD140" s="84"/>
      <c r="AE140" s="84"/>
      <c r="AF140" s="84"/>
      <c r="AG140" s="84"/>
      <c r="AH140" s="84"/>
      <c r="AI140" s="84"/>
      <c r="AJ140" s="84"/>
      <c r="AK140" s="84"/>
      <c r="AL140" s="84"/>
      <c r="AM140" s="84"/>
      <c r="AN140" s="84"/>
      <c r="AO140" s="84"/>
      <c r="AP140" s="84"/>
      <c r="AQ140" s="84"/>
      <c r="AR140" s="84"/>
      <c r="AS140" s="84"/>
      <c r="AT140" s="84"/>
      <c r="AU140" s="84"/>
      <c r="AV140" s="84"/>
      <c r="AW140" s="84"/>
      <c r="AX140" s="84"/>
      <c r="AY140" s="84"/>
      <c r="AZ140" s="84"/>
      <c r="BA140" s="84"/>
      <c r="BB140" s="84"/>
      <c r="BC140" s="84"/>
      <c r="BD140" s="84"/>
      <c r="BE140" s="84"/>
      <c r="BF140" s="84"/>
      <c r="BG140" s="84"/>
      <c r="BH140" s="84"/>
      <c r="BI140" s="84"/>
      <c r="BJ140" s="84"/>
      <c r="BK140" s="84"/>
      <c r="BL140" s="84"/>
      <c r="BM140" s="84"/>
      <c r="BN140" s="84"/>
      <c r="BO140" s="84"/>
      <c r="BP140" s="84"/>
      <c r="BQ140" s="84"/>
      <c r="BR140" s="84"/>
      <c r="BS140" s="84"/>
      <c r="BT140" s="84"/>
      <c r="BU140" s="84"/>
      <c r="BV140" s="84"/>
      <c r="BW140" s="84"/>
      <c r="BX140" s="84"/>
      <c r="BY140" s="84"/>
      <c r="BZ140" s="84"/>
      <c r="CA140" s="84"/>
      <c r="CB140" s="84"/>
      <c r="CC140" s="84"/>
      <c r="CD140" s="84"/>
      <c r="CE140" s="84"/>
      <c r="CF140" s="3"/>
      <c r="CG140" s="3"/>
      <c r="CH140" s="3"/>
      <c r="CI140" s="3"/>
      <c r="CJ140" s="3"/>
      <c r="CK140" s="3"/>
      <c r="CL140" s="3"/>
      <c r="CM140" s="3"/>
      <c r="CN140" s="3"/>
      <c r="CO140" s="3"/>
      <c r="CP140" s="3"/>
      <c r="CQ140" s="3"/>
      <c r="CR140" s="3"/>
      <c r="CS140" s="3"/>
      <c r="CT140" s="3"/>
      <c r="CU140" s="3"/>
      <c r="CV140" s="3"/>
      <c r="CW140" s="3"/>
      <c r="CX140" s="3"/>
      <c r="CY140" s="3"/>
      <c r="CZ140" s="3"/>
      <c r="DA140" s="3"/>
      <c r="DB140" s="3"/>
      <c r="DC140" s="3"/>
      <c r="DD140" s="3"/>
      <c r="DE140" s="3"/>
      <c r="DF140" s="3"/>
      <c r="DG140" s="3"/>
      <c r="DH140" s="3"/>
      <c r="DI140" s="3"/>
      <c r="DJ140" s="3"/>
      <c r="DK140" s="3"/>
      <c r="DL140" s="3"/>
      <c r="DM140" s="3"/>
      <c r="DN140" s="3"/>
      <c r="DO140" s="3"/>
      <c r="DP140" s="3"/>
      <c r="DQ140" s="3"/>
      <c r="DR140" s="3"/>
      <c r="DS140" s="3"/>
      <c r="DT140" s="3"/>
      <c r="DU140" s="3"/>
      <c r="DV140" s="3"/>
      <c r="DW140" s="3"/>
      <c r="DX140" s="3"/>
      <c r="DY140" s="3"/>
      <c r="DZ140" s="3"/>
      <c r="EA140" s="3"/>
      <c r="EB140" s="3"/>
      <c r="EC140" s="3"/>
      <c r="ED140" s="3"/>
      <c r="EE140" s="3"/>
      <c r="EF140" s="3"/>
      <c r="EG140" s="3"/>
      <c r="EH140" s="3"/>
      <c r="EI140" s="3"/>
      <c r="EJ140" s="3"/>
      <c r="EK140" s="3"/>
      <c r="EL140" s="3"/>
      <c r="EM140" s="3"/>
      <c r="EN140" s="3"/>
      <c r="EO140" s="3"/>
      <c r="EP140" s="3"/>
      <c r="EQ140" s="3"/>
      <c r="ER140" s="3"/>
      <c r="ES140" s="3"/>
      <c r="ET140" s="3"/>
      <c r="EU140" s="3"/>
      <c r="EV140" s="3"/>
      <c r="EW140" s="3"/>
      <c r="EX140" s="3"/>
      <c r="EY140" s="3"/>
      <c r="EZ140" s="3"/>
      <c r="FA140" s="3"/>
      <c r="FB140" s="3"/>
      <c r="FC140" s="3"/>
      <c r="FD140" s="3"/>
      <c r="FE140" s="3"/>
      <c r="FF140" s="3"/>
      <c r="FG140" s="3"/>
      <c r="FH140" s="3"/>
      <c r="FI140" s="3"/>
      <c r="FJ140" s="3"/>
      <c r="FK140" s="3"/>
      <c r="FL140" s="3"/>
      <c r="FM140" s="3"/>
      <c r="FN140" s="3"/>
      <c r="FO140" s="3"/>
    </row>
    <row r="141" spans="1:171" x14ac:dyDescent="0.25">
      <c r="A141" s="3"/>
      <c r="B141" s="3"/>
      <c r="C141" s="3"/>
      <c r="D141" s="3"/>
      <c r="E141" s="3"/>
      <c r="F141" s="3"/>
      <c r="G141" s="3"/>
      <c r="H141" s="3"/>
      <c r="I141" s="3"/>
      <c r="J141" s="3"/>
      <c r="K141" s="3"/>
      <c r="M141" s="3"/>
      <c r="N141" s="84"/>
      <c r="O141" s="84"/>
      <c r="P141" s="84"/>
      <c r="Q141" s="84"/>
      <c r="R141" s="84"/>
      <c r="S141" s="84"/>
      <c r="T141" s="84"/>
      <c r="U141" s="84"/>
      <c r="V141" s="84"/>
      <c r="W141" s="84"/>
      <c r="X141" s="84"/>
      <c r="Y141" s="84"/>
      <c r="Z141" s="84"/>
      <c r="AA141" s="84"/>
      <c r="AB141" s="84"/>
      <c r="AC141" s="84"/>
      <c r="AD141" s="84"/>
      <c r="AE141" s="84"/>
      <c r="AF141" s="84"/>
      <c r="AG141" s="84"/>
      <c r="AH141" s="84"/>
      <c r="AI141" s="84"/>
      <c r="AJ141" s="84"/>
      <c r="AK141" s="84"/>
      <c r="AL141" s="84"/>
      <c r="AM141" s="84"/>
      <c r="AN141" s="84"/>
      <c r="AO141" s="84"/>
      <c r="AP141" s="84"/>
      <c r="AQ141" s="84"/>
      <c r="AR141" s="84"/>
      <c r="AS141" s="84"/>
      <c r="AT141" s="84"/>
      <c r="AU141" s="84"/>
      <c r="AV141" s="84"/>
      <c r="AW141" s="84"/>
      <c r="AX141" s="84"/>
      <c r="AY141" s="84"/>
      <c r="AZ141" s="84"/>
      <c r="BA141" s="84"/>
      <c r="BB141" s="84"/>
      <c r="BC141" s="84"/>
      <c r="BD141" s="84"/>
      <c r="BE141" s="84"/>
      <c r="BF141" s="84"/>
      <c r="BG141" s="84"/>
      <c r="BH141" s="84"/>
      <c r="BI141" s="84"/>
      <c r="BJ141" s="84"/>
      <c r="BK141" s="84"/>
      <c r="BL141" s="84"/>
      <c r="BM141" s="84"/>
      <c r="BN141" s="84"/>
      <c r="BO141" s="84"/>
      <c r="BP141" s="84"/>
      <c r="BQ141" s="84"/>
      <c r="BR141" s="84"/>
      <c r="BS141" s="84"/>
      <c r="BT141" s="84"/>
      <c r="BU141" s="84"/>
      <c r="BV141" s="84"/>
      <c r="BW141" s="84"/>
      <c r="BX141" s="84"/>
      <c r="BY141" s="84"/>
      <c r="BZ141" s="84"/>
      <c r="CA141" s="84"/>
      <c r="CB141" s="84"/>
      <c r="CC141" s="84"/>
      <c r="CD141" s="84"/>
      <c r="CE141" s="84"/>
      <c r="CF141" s="3"/>
      <c r="CG141" s="3"/>
      <c r="CH141" s="3"/>
      <c r="CI141" s="3"/>
      <c r="CJ141" s="3"/>
      <c r="CK141" s="3"/>
      <c r="CL141" s="3"/>
      <c r="CM141" s="3"/>
      <c r="CN141" s="3"/>
      <c r="CO141" s="3"/>
      <c r="CP141" s="3"/>
      <c r="CQ141" s="3"/>
      <c r="CR141" s="3"/>
      <c r="CS141" s="3"/>
      <c r="CT141" s="3"/>
      <c r="CU141" s="3"/>
      <c r="CV141" s="3"/>
      <c r="CW141" s="3"/>
      <c r="CX141" s="3"/>
      <c r="CY141" s="3"/>
      <c r="CZ141" s="3"/>
      <c r="DA141" s="3"/>
      <c r="DB141" s="3"/>
      <c r="DC141" s="3"/>
      <c r="DD141" s="3"/>
      <c r="DE141" s="3"/>
      <c r="DF141" s="3"/>
      <c r="DG141" s="3"/>
      <c r="DH141" s="3"/>
      <c r="DI141" s="3"/>
      <c r="DJ141" s="3"/>
      <c r="DK141" s="3"/>
      <c r="DL141" s="3"/>
      <c r="DM141" s="3"/>
      <c r="DN141" s="3"/>
      <c r="DO141" s="3"/>
      <c r="DP141" s="3"/>
      <c r="DQ141" s="3"/>
      <c r="DR141" s="3"/>
      <c r="DS141" s="3"/>
      <c r="DT141" s="3"/>
      <c r="DU141" s="3"/>
      <c r="DV141" s="3"/>
      <c r="DW141" s="3"/>
      <c r="DX141" s="3"/>
      <c r="DY141" s="3"/>
      <c r="DZ141" s="3"/>
      <c r="EA141" s="3"/>
      <c r="EB141" s="3"/>
      <c r="EC141" s="3"/>
      <c r="ED141" s="3"/>
      <c r="EE141" s="3"/>
      <c r="EF141" s="3"/>
      <c r="EG141" s="3"/>
      <c r="EH141" s="3"/>
      <c r="EI141" s="3"/>
      <c r="EJ141" s="3"/>
      <c r="EK141" s="3"/>
      <c r="EL141" s="3"/>
      <c r="EM141" s="3"/>
      <c r="EN141" s="3"/>
      <c r="EO141" s="3"/>
      <c r="EP141" s="3"/>
      <c r="EQ141" s="3"/>
      <c r="ER141" s="3"/>
      <c r="ES141" s="3"/>
      <c r="ET141" s="3"/>
      <c r="EU141" s="3"/>
      <c r="EV141" s="3"/>
      <c r="EW141" s="3"/>
      <c r="EX141" s="3"/>
      <c r="EY141" s="3"/>
      <c r="EZ141" s="3"/>
      <c r="FA141" s="3"/>
      <c r="FB141" s="3"/>
      <c r="FC141" s="3"/>
      <c r="FD141" s="3"/>
      <c r="FE141" s="3"/>
      <c r="FF141" s="3"/>
      <c r="FG141" s="3"/>
      <c r="FH141" s="3"/>
      <c r="FI141" s="3"/>
      <c r="FJ141" s="3"/>
      <c r="FK141" s="3"/>
      <c r="FL141" s="3"/>
      <c r="FM141" s="3"/>
      <c r="FN141" s="3"/>
      <c r="FO141" s="3"/>
    </row>
    <row r="142" spans="1:171" x14ac:dyDescent="0.25">
      <c r="A142" s="3"/>
      <c r="B142" s="3"/>
      <c r="C142" s="3"/>
      <c r="D142" s="3"/>
      <c r="E142" s="3"/>
      <c r="F142" s="3"/>
      <c r="G142" s="3"/>
      <c r="H142" s="3"/>
      <c r="I142" s="3"/>
      <c r="J142" s="3"/>
      <c r="K142" s="3"/>
      <c r="M142" s="3"/>
      <c r="N142" s="84"/>
      <c r="O142" s="84"/>
      <c r="P142" s="84"/>
      <c r="Q142" s="84"/>
      <c r="R142" s="84"/>
      <c r="S142" s="84"/>
      <c r="T142" s="84"/>
      <c r="U142" s="84"/>
      <c r="V142" s="84"/>
      <c r="W142" s="84"/>
      <c r="X142" s="84"/>
      <c r="Y142" s="84"/>
      <c r="Z142" s="84"/>
      <c r="AA142" s="84"/>
      <c r="AB142" s="84"/>
      <c r="AC142" s="84"/>
      <c r="AD142" s="84"/>
      <c r="AE142" s="84"/>
      <c r="AF142" s="84"/>
      <c r="AG142" s="84"/>
      <c r="AH142" s="84"/>
      <c r="AI142" s="84"/>
      <c r="AJ142" s="84"/>
      <c r="AK142" s="84"/>
      <c r="AL142" s="84"/>
      <c r="AM142" s="84"/>
      <c r="AN142" s="84"/>
      <c r="AO142" s="84"/>
      <c r="AP142" s="84"/>
      <c r="AQ142" s="84"/>
      <c r="AR142" s="84"/>
      <c r="AS142" s="84"/>
      <c r="AT142" s="84"/>
      <c r="AU142" s="84"/>
      <c r="AV142" s="84"/>
      <c r="AW142" s="84"/>
      <c r="AX142" s="84"/>
      <c r="AY142" s="84"/>
      <c r="AZ142" s="84"/>
      <c r="BA142" s="84"/>
      <c r="BB142" s="84"/>
      <c r="BC142" s="84"/>
      <c r="BD142" s="84"/>
      <c r="BE142" s="84"/>
      <c r="BF142" s="84"/>
      <c r="BG142" s="84"/>
      <c r="BH142" s="84"/>
      <c r="BI142" s="84"/>
      <c r="BJ142" s="84"/>
      <c r="BK142" s="84"/>
      <c r="BL142" s="84"/>
      <c r="BM142" s="84"/>
      <c r="BN142" s="84"/>
      <c r="BO142" s="84"/>
      <c r="BP142" s="84"/>
      <c r="BQ142" s="84"/>
      <c r="BR142" s="84"/>
      <c r="BS142" s="84"/>
      <c r="BT142" s="84"/>
      <c r="BU142" s="84"/>
      <c r="BV142" s="84"/>
      <c r="BW142" s="84"/>
      <c r="BX142" s="84"/>
      <c r="BY142" s="84"/>
      <c r="BZ142" s="84"/>
      <c r="CA142" s="84"/>
      <c r="CB142" s="84"/>
      <c r="CC142" s="84"/>
      <c r="CD142" s="84"/>
      <c r="CE142" s="84"/>
      <c r="CF142" s="3"/>
      <c r="CG142" s="3"/>
      <c r="CH142" s="3"/>
      <c r="CI142" s="3"/>
      <c r="CJ142" s="3"/>
      <c r="CK142" s="3"/>
      <c r="CL142" s="3"/>
      <c r="CM142" s="3"/>
      <c r="CN142" s="3"/>
      <c r="CO142" s="3"/>
      <c r="CP142" s="3"/>
      <c r="CQ142" s="3"/>
      <c r="CR142" s="3"/>
      <c r="CS142" s="3"/>
      <c r="CT142" s="3"/>
      <c r="CU142" s="3"/>
      <c r="CV142" s="3"/>
      <c r="CW142" s="3"/>
      <c r="CX142" s="3"/>
      <c r="CY142" s="3"/>
      <c r="CZ142" s="3"/>
      <c r="DA142" s="3"/>
      <c r="DB142" s="3"/>
      <c r="DC142" s="3"/>
      <c r="DD142" s="3"/>
      <c r="DE142" s="3"/>
      <c r="DF142" s="3"/>
      <c r="DG142" s="3"/>
      <c r="DH142" s="3"/>
      <c r="DI142" s="3"/>
      <c r="DJ142" s="3"/>
      <c r="DK142" s="3"/>
      <c r="DL142" s="3"/>
      <c r="DM142" s="3"/>
      <c r="DN142" s="3"/>
      <c r="DO142" s="3"/>
      <c r="DP142" s="3"/>
      <c r="DQ142" s="3"/>
      <c r="DR142" s="3"/>
      <c r="DS142" s="3"/>
      <c r="DT142" s="3"/>
      <c r="DU142" s="3"/>
      <c r="DV142" s="3"/>
      <c r="DW142" s="3"/>
      <c r="DX142" s="3"/>
      <c r="DY142" s="3"/>
      <c r="DZ142" s="3"/>
      <c r="EA142" s="3"/>
      <c r="EB142" s="3"/>
      <c r="EC142" s="3"/>
      <c r="ED142" s="3"/>
      <c r="EE142" s="3"/>
      <c r="EF142" s="3"/>
      <c r="EG142" s="3"/>
      <c r="EH142" s="3"/>
      <c r="EI142" s="3"/>
      <c r="EJ142" s="3"/>
      <c r="EK142" s="3"/>
      <c r="EL142" s="3"/>
      <c r="EM142" s="3"/>
      <c r="EN142" s="3"/>
      <c r="EO142" s="3"/>
      <c r="EP142" s="3"/>
      <c r="EQ142" s="3"/>
      <c r="ER142" s="3"/>
      <c r="ES142" s="3"/>
      <c r="ET142" s="3"/>
      <c r="EU142" s="3"/>
      <c r="EV142" s="3"/>
      <c r="EW142" s="3"/>
      <c r="EX142" s="3"/>
      <c r="EY142" s="3"/>
      <c r="EZ142" s="3"/>
      <c r="FA142" s="3"/>
      <c r="FB142" s="3"/>
      <c r="FC142" s="3"/>
      <c r="FD142" s="3"/>
      <c r="FE142" s="3"/>
      <c r="FF142" s="3"/>
      <c r="FG142" s="3"/>
      <c r="FH142" s="3"/>
      <c r="FI142" s="3"/>
      <c r="FJ142" s="3"/>
      <c r="FK142" s="3"/>
      <c r="FL142" s="3"/>
      <c r="FM142" s="3"/>
      <c r="FN142" s="3"/>
      <c r="FO142" s="3"/>
    </row>
    <row r="143" spans="1:171" x14ac:dyDescent="0.25">
      <c r="A143" s="3"/>
      <c r="B143" s="3"/>
      <c r="C143" s="3"/>
      <c r="D143" s="3"/>
      <c r="E143" s="3"/>
      <c r="F143" s="3"/>
      <c r="G143" s="3"/>
      <c r="H143" s="3"/>
      <c r="I143" s="3"/>
      <c r="J143" s="3"/>
      <c r="K143" s="3"/>
      <c r="M143" s="3"/>
      <c r="N143" s="84"/>
      <c r="O143" s="84"/>
      <c r="P143" s="84"/>
      <c r="Q143" s="84"/>
      <c r="R143" s="84"/>
      <c r="S143" s="84"/>
      <c r="T143" s="84"/>
      <c r="U143" s="84"/>
      <c r="V143" s="84"/>
      <c r="W143" s="84"/>
      <c r="X143" s="84"/>
      <c r="Y143" s="84"/>
      <c r="Z143" s="84"/>
      <c r="AA143" s="84"/>
      <c r="AB143" s="84"/>
      <c r="AC143" s="84"/>
      <c r="AD143" s="84"/>
      <c r="AE143" s="84"/>
      <c r="AF143" s="84"/>
      <c r="AG143" s="84"/>
      <c r="AH143" s="84"/>
      <c r="AI143" s="84"/>
      <c r="AJ143" s="84"/>
      <c r="AK143" s="84"/>
      <c r="AL143" s="84"/>
      <c r="AM143" s="84"/>
      <c r="AN143" s="84"/>
      <c r="AO143" s="84"/>
      <c r="AP143" s="84"/>
      <c r="AQ143" s="84"/>
      <c r="AR143" s="84"/>
      <c r="AS143" s="84"/>
      <c r="AT143" s="84"/>
      <c r="AU143" s="84"/>
      <c r="AV143" s="84"/>
      <c r="AW143" s="84"/>
      <c r="AX143" s="84"/>
      <c r="AY143" s="84"/>
      <c r="AZ143" s="84"/>
      <c r="BA143" s="84"/>
      <c r="BB143" s="84"/>
      <c r="BC143" s="84"/>
      <c r="BD143" s="84"/>
      <c r="BE143" s="84"/>
      <c r="BF143" s="84"/>
      <c r="BG143" s="84"/>
      <c r="BH143" s="84"/>
      <c r="BI143" s="84"/>
      <c r="BJ143" s="84"/>
      <c r="BK143" s="84"/>
      <c r="BL143" s="84"/>
      <c r="BM143" s="84"/>
      <c r="BN143" s="84"/>
      <c r="BO143" s="84"/>
      <c r="BP143" s="84"/>
      <c r="BQ143" s="84"/>
      <c r="BR143" s="84"/>
      <c r="BS143" s="84"/>
      <c r="BT143" s="84"/>
      <c r="BU143" s="84"/>
      <c r="BV143" s="84"/>
      <c r="BW143" s="84"/>
      <c r="BX143" s="84"/>
      <c r="BY143" s="84"/>
      <c r="BZ143" s="84"/>
      <c r="CA143" s="84"/>
      <c r="CB143" s="84"/>
      <c r="CC143" s="84"/>
      <c r="CD143" s="84"/>
      <c r="CE143" s="84"/>
      <c r="CF143" s="3"/>
      <c r="CG143" s="3"/>
      <c r="CH143" s="3"/>
      <c r="CI143" s="3"/>
      <c r="CJ143" s="3"/>
      <c r="CK143" s="3"/>
      <c r="CL143" s="3"/>
      <c r="CM143" s="3"/>
      <c r="CN143" s="3"/>
      <c r="CO143" s="3"/>
      <c r="CP143" s="3"/>
      <c r="CQ143" s="3"/>
      <c r="CR143" s="3"/>
      <c r="CS143" s="3"/>
      <c r="CT143" s="3"/>
      <c r="CU143" s="3"/>
      <c r="CV143" s="3"/>
      <c r="CW143" s="3"/>
      <c r="CX143" s="3"/>
      <c r="CY143" s="3"/>
      <c r="CZ143" s="3"/>
      <c r="DA143" s="3"/>
      <c r="DB143" s="3"/>
      <c r="DC143" s="3"/>
      <c r="DD143" s="3"/>
      <c r="DE143" s="3"/>
      <c r="DF143" s="3"/>
      <c r="DG143" s="3"/>
      <c r="DH143" s="3"/>
      <c r="DI143" s="3"/>
      <c r="DJ143" s="3"/>
      <c r="DK143" s="3"/>
      <c r="DL143" s="3"/>
      <c r="DM143" s="3"/>
      <c r="DN143" s="3"/>
      <c r="DO143" s="3"/>
      <c r="DP143" s="3"/>
      <c r="DQ143" s="3"/>
      <c r="DR143" s="3"/>
      <c r="DS143" s="3"/>
      <c r="DT143" s="3"/>
      <c r="DU143" s="3"/>
      <c r="DV143" s="3"/>
      <c r="DW143" s="3"/>
      <c r="DX143" s="3"/>
      <c r="DY143" s="3"/>
      <c r="DZ143" s="3"/>
      <c r="EA143" s="3"/>
      <c r="EB143" s="3"/>
      <c r="EC143" s="3"/>
      <c r="ED143" s="3"/>
      <c r="EE143" s="3"/>
      <c r="EF143" s="3"/>
      <c r="EG143" s="3"/>
      <c r="EH143" s="3"/>
      <c r="EI143" s="3"/>
      <c r="EJ143" s="3"/>
      <c r="EK143" s="3"/>
      <c r="EL143" s="3"/>
      <c r="EM143" s="3"/>
      <c r="EN143" s="3"/>
      <c r="EO143" s="3"/>
      <c r="EP143" s="3"/>
      <c r="EQ143" s="3"/>
      <c r="ER143" s="3"/>
      <c r="ES143" s="3"/>
      <c r="ET143" s="3"/>
      <c r="EU143" s="3"/>
      <c r="EV143" s="3"/>
      <c r="EW143" s="3"/>
      <c r="EX143" s="3"/>
      <c r="EY143" s="3"/>
      <c r="EZ143" s="3"/>
      <c r="FA143" s="3"/>
      <c r="FB143" s="3"/>
      <c r="FC143" s="3"/>
      <c r="FD143" s="3"/>
      <c r="FE143" s="3"/>
      <c r="FF143" s="3"/>
      <c r="FG143" s="3"/>
      <c r="FH143" s="3"/>
      <c r="FI143" s="3"/>
      <c r="FJ143" s="3"/>
      <c r="FK143" s="3"/>
      <c r="FL143" s="3"/>
      <c r="FM143" s="3"/>
      <c r="FN143" s="3"/>
      <c r="FO143" s="3"/>
    </row>
    <row r="144" spans="1:171" x14ac:dyDescent="0.25">
      <c r="A144" s="3"/>
      <c r="B144" s="3"/>
      <c r="C144" s="3"/>
      <c r="D144" s="3"/>
      <c r="E144" s="3"/>
      <c r="F144" s="3"/>
      <c r="G144" s="3"/>
      <c r="H144" s="3"/>
      <c r="I144" s="3"/>
      <c r="J144" s="3"/>
      <c r="K144" s="3"/>
      <c r="M144" s="3"/>
      <c r="N144" s="84"/>
      <c r="O144" s="84"/>
      <c r="P144" s="84"/>
      <c r="Q144" s="84"/>
      <c r="R144" s="84"/>
      <c r="S144" s="84"/>
      <c r="T144" s="84"/>
      <c r="U144" s="84"/>
      <c r="V144" s="84"/>
      <c r="W144" s="84"/>
      <c r="X144" s="84"/>
      <c r="Y144" s="84"/>
      <c r="Z144" s="84"/>
      <c r="AA144" s="84"/>
      <c r="AB144" s="84"/>
      <c r="AC144" s="84"/>
      <c r="AD144" s="84"/>
      <c r="AE144" s="84"/>
      <c r="AF144" s="84"/>
      <c r="AG144" s="84"/>
      <c r="AH144" s="84"/>
      <c r="AI144" s="84"/>
      <c r="AJ144" s="84"/>
      <c r="AK144" s="84"/>
      <c r="AL144" s="84"/>
      <c r="AM144" s="84"/>
      <c r="AN144" s="84"/>
      <c r="AO144" s="84"/>
      <c r="AP144" s="84"/>
      <c r="AQ144" s="84"/>
      <c r="AR144" s="84"/>
      <c r="AS144" s="84"/>
      <c r="AT144" s="84"/>
      <c r="AU144" s="84"/>
      <c r="AV144" s="84"/>
      <c r="AW144" s="84"/>
      <c r="AX144" s="84"/>
      <c r="AY144" s="84"/>
      <c r="AZ144" s="84"/>
      <c r="BA144" s="84"/>
      <c r="BB144" s="84"/>
      <c r="BC144" s="84"/>
      <c r="BD144" s="84"/>
      <c r="BE144" s="84"/>
      <c r="BF144" s="84"/>
      <c r="BG144" s="84"/>
      <c r="BH144" s="84"/>
      <c r="BI144" s="84"/>
      <c r="BJ144" s="84"/>
      <c r="BK144" s="84"/>
      <c r="BL144" s="84"/>
      <c r="BM144" s="84"/>
      <c r="BN144" s="84"/>
      <c r="BO144" s="84"/>
      <c r="BP144" s="84"/>
      <c r="BQ144" s="84"/>
      <c r="BR144" s="84"/>
      <c r="BS144" s="84"/>
      <c r="BT144" s="84"/>
      <c r="BU144" s="84"/>
      <c r="BV144" s="84"/>
      <c r="BW144" s="84"/>
      <c r="BX144" s="84"/>
      <c r="BY144" s="84"/>
      <c r="BZ144" s="84"/>
      <c r="CA144" s="84"/>
      <c r="CB144" s="84"/>
      <c r="CC144" s="84"/>
      <c r="CD144" s="84"/>
      <c r="CE144" s="84"/>
      <c r="CF144" s="3"/>
      <c r="CG144" s="3"/>
      <c r="CH144" s="3"/>
      <c r="CI144" s="3"/>
      <c r="CJ144" s="3"/>
      <c r="CK144" s="3"/>
      <c r="CL144" s="3"/>
      <c r="CM144" s="3"/>
      <c r="CN144" s="3"/>
      <c r="CO144" s="3"/>
      <c r="CP144" s="3"/>
      <c r="CQ144" s="3"/>
      <c r="CR144" s="3"/>
      <c r="CS144" s="3"/>
      <c r="CT144" s="3"/>
      <c r="CU144" s="3"/>
      <c r="CV144" s="3"/>
      <c r="CW144" s="3"/>
      <c r="CX144" s="3"/>
      <c r="CY144" s="3"/>
      <c r="CZ144" s="3"/>
      <c r="DA144" s="3"/>
      <c r="DB144" s="3"/>
      <c r="DC144" s="3"/>
      <c r="DD144" s="3"/>
      <c r="DE144" s="3"/>
      <c r="DF144" s="3"/>
      <c r="DG144" s="3"/>
      <c r="DH144" s="3"/>
      <c r="DI144" s="3"/>
      <c r="DJ144" s="3"/>
      <c r="DK144" s="3"/>
      <c r="DL144" s="3"/>
      <c r="DM144" s="3"/>
      <c r="DN144" s="3"/>
      <c r="DO144" s="3"/>
      <c r="DP144" s="3"/>
      <c r="DQ144" s="3"/>
      <c r="DR144" s="3"/>
      <c r="DS144" s="3"/>
      <c r="DT144" s="3"/>
      <c r="DU144" s="3"/>
      <c r="DV144" s="3"/>
      <c r="DW144" s="3"/>
      <c r="DX144" s="3"/>
      <c r="DY144" s="3"/>
      <c r="DZ144" s="3"/>
      <c r="EA144" s="3"/>
      <c r="EB144" s="3"/>
      <c r="EC144" s="3"/>
      <c r="ED144" s="3"/>
      <c r="EE144" s="3"/>
      <c r="EF144" s="3"/>
      <c r="EG144" s="3"/>
      <c r="EH144" s="3"/>
      <c r="EI144" s="3"/>
      <c r="EJ144" s="3"/>
      <c r="EK144" s="3"/>
      <c r="EL144" s="3"/>
      <c r="EM144" s="3"/>
      <c r="EN144" s="3"/>
      <c r="EO144" s="3"/>
      <c r="EP144" s="3"/>
      <c r="EQ144" s="3"/>
      <c r="ER144" s="3"/>
      <c r="ES144" s="3"/>
      <c r="ET144" s="3"/>
      <c r="EU144" s="3"/>
      <c r="EV144" s="3"/>
      <c r="EW144" s="3"/>
      <c r="EX144" s="3"/>
      <c r="EY144" s="3"/>
      <c r="EZ144" s="3"/>
      <c r="FA144" s="3"/>
      <c r="FB144" s="3"/>
      <c r="FC144" s="3"/>
      <c r="FD144" s="3"/>
      <c r="FE144" s="3"/>
      <c r="FF144" s="3"/>
      <c r="FG144" s="3"/>
      <c r="FH144" s="3"/>
      <c r="FI144" s="3"/>
      <c r="FJ144" s="3"/>
      <c r="FK144" s="3"/>
      <c r="FL144" s="3"/>
      <c r="FM144" s="3"/>
      <c r="FN144" s="3"/>
      <c r="FO144" s="3"/>
    </row>
    <row r="145" spans="1:171" x14ac:dyDescent="0.25">
      <c r="A145" s="3"/>
      <c r="B145" s="3"/>
      <c r="C145" s="3"/>
      <c r="D145" s="3"/>
      <c r="E145" s="3"/>
      <c r="F145" s="3"/>
      <c r="G145" s="3"/>
      <c r="H145" s="3"/>
      <c r="I145" s="3"/>
      <c r="J145" s="3"/>
      <c r="K145" s="3"/>
      <c r="M145" s="3"/>
      <c r="N145" s="84"/>
      <c r="O145" s="84"/>
      <c r="P145" s="84"/>
      <c r="Q145" s="84"/>
      <c r="R145" s="84"/>
      <c r="S145" s="84"/>
      <c r="T145" s="84"/>
      <c r="U145" s="84"/>
      <c r="V145" s="84"/>
      <c r="W145" s="84"/>
      <c r="X145" s="84"/>
      <c r="Y145" s="84"/>
      <c r="Z145" s="84"/>
      <c r="AA145" s="84"/>
      <c r="AB145" s="84"/>
      <c r="AC145" s="84"/>
      <c r="AD145" s="84"/>
      <c r="AE145" s="84"/>
      <c r="AF145" s="84"/>
      <c r="AG145" s="84"/>
      <c r="AH145" s="84"/>
      <c r="AI145" s="84"/>
      <c r="AJ145" s="84"/>
      <c r="AK145" s="84"/>
      <c r="AL145" s="84"/>
      <c r="AM145" s="84"/>
      <c r="AN145" s="84"/>
      <c r="AO145" s="84"/>
      <c r="AP145" s="84"/>
      <c r="AQ145" s="84"/>
      <c r="AR145" s="84"/>
      <c r="AS145" s="84"/>
      <c r="AT145" s="84"/>
      <c r="AU145" s="84"/>
      <c r="AV145" s="84"/>
      <c r="AW145" s="84"/>
      <c r="AX145" s="84"/>
      <c r="AY145" s="84"/>
      <c r="AZ145" s="84"/>
      <c r="BA145" s="84"/>
      <c r="BB145" s="84"/>
      <c r="BC145" s="84"/>
      <c r="BD145" s="84"/>
      <c r="BE145" s="84"/>
      <c r="BF145" s="84"/>
      <c r="BG145" s="84"/>
      <c r="BH145" s="84"/>
      <c r="BI145" s="84"/>
      <c r="BJ145" s="84"/>
      <c r="BK145" s="84"/>
      <c r="BL145" s="84"/>
      <c r="BM145" s="84"/>
      <c r="BN145" s="84"/>
      <c r="BO145" s="84"/>
      <c r="BP145" s="84"/>
      <c r="BQ145" s="84"/>
      <c r="BR145" s="84"/>
      <c r="BS145" s="84"/>
      <c r="BT145" s="84"/>
      <c r="BU145" s="84"/>
      <c r="BV145" s="84"/>
      <c r="BW145" s="84"/>
      <c r="BX145" s="84"/>
      <c r="BY145" s="84"/>
      <c r="BZ145" s="84"/>
      <c r="CA145" s="84"/>
      <c r="CB145" s="84"/>
      <c r="CC145" s="84"/>
      <c r="CD145" s="84"/>
      <c r="CE145" s="84"/>
      <c r="CF145" s="3"/>
      <c r="CG145" s="3"/>
      <c r="CH145" s="3"/>
      <c r="CI145" s="3"/>
      <c r="CJ145" s="3"/>
      <c r="CK145" s="3"/>
      <c r="CL145" s="3"/>
      <c r="CM145" s="3"/>
      <c r="CN145" s="3"/>
      <c r="CO145" s="3"/>
      <c r="CP145" s="3"/>
      <c r="CQ145" s="3"/>
      <c r="CR145" s="3"/>
      <c r="CS145" s="3"/>
      <c r="CT145" s="3"/>
      <c r="CU145" s="3"/>
      <c r="CV145" s="3"/>
      <c r="CW145" s="3"/>
      <c r="CX145" s="3"/>
      <c r="CY145" s="3"/>
      <c r="CZ145" s="3"/>
      <c r="DA145" s="3"/>
      <c r="DB145" s="3"/>
      <c r="DC145" s="3"/>
      <c r="DD145" s="3"/>
      <c r="DE145" s="3"/>
      <c r="DF145" s="3"/>
      <c r="DG145" s="3"/>
      <c r="DH145" s="3"/>
      <c r="DI145" s="3"/>
      <c r="DJ145" s="3"/>
      <c r="DK145" s="3"/>
      <c r="DL145" s="3"/>
      <c r="DM145" s="3"/>
      <c r="DN145" s="3"/>
      <c r="DO145" s="3"/>
      <c r="DP145" s="3"/>
      <c r="DQ145" s="3"/>
      <c r="DR145" s="3"/>
      <c r="DS145" s="3"/>
      <c r="DT145" s="3"/>
      <c r="DU145" s="3"/>
      <c r="DV145" s="3"/>
      <c r="DW145" s="3"/>
      <c r="DX145" s="3"/>
      <c r="DY145" s="3"/>
      <c r="DZ145" s="3"/>
      <c r="EA145" s="3"/>
      <c r="EB145" s="3"/>
      <c r="EC145" s="3"/>
      <c r="ED145" s="3"/>
      <c r="EE145" s="3"/>
      <c r="EF145" s="3"/>
      <c r="EG145" s="3"/>
      <c r="EH145" s="3"/>
      <c r="EI145" s="3"/>
      <c r="EJ145" s="3"/>
      <c r="EK145" s="3"/>
      <c r="EL145" s="3"/>
      <c r="EM145" s="3"/>
      <c r="EN145" s="3"/>
      <c r="EO145" s="3"/>
      <c r="EP145" s="3"/>
      <c r="EQ145" s="3"/>
      <c r="ER145" s="3"/>
      <c r="ES145" s="3"/>
      <c r="ET145" s="3"/>
      <c r="EU145" s="3"/>
      <c r="EV145" s="3"/>
      <c r="EW145" s="3"/>
      <c r="EX145" s="3"/>
      <c r="EY145" s="3"/>
      <c r="EZ145" s="3"/>
      <c r="FA145" s="3"/>
      <c r="FB145" s="3"/>
      <c r="FC145" s="3"/>
      <c r="FD145" s="3"/>
      <c r="FE145" s="3"/>
      <c r="FF145" s="3"/>
      <c r="FG145" s="3"/>
      <c r="FH145" s="3"/>
      <c r="FI145" s="3"/>
      <c r="FJ145" s="3"/>
      <c r="FK145" s="3"/>
      <c r="FL145" s="3"/>
      <c r="FM145" s="3"/>
      <c r="FN145" s="3"/>
      <c r="FO145" s="3"/>
    </row>
    <row r="146" spans="1:171" x14ac:dyDescent="0.25">
      <c r="A146" s="3"/>
      <c r="B146" s="3"/>
      <c r="C146" s="3"/>
      <c r="D146" s="3"/>
      <c r="E146" s="3"/>
      <c r="F146" s="3"/>
      <c r="G146" s="3"/>
      <c r="H146" s="3"/>
      <c r="I146" s="3"/>
      <c r="J146" s="3"/>
      <c r="K146" s="3"/>
      <c r="M146" s="3"/>
      <c r="N146" s="84"/>
      <c r="O146" s="84"/>
      <c r="P146" s="84"/>
      <c r="Q146" s="84"/>
      <c r="R146" s="84"/>
      <c r="S146" s="84"/>
      <c r="T146" s="84"/>
      <c r="U146" s="84"/>
      <c r="V146" s="84"/>
      <c r="W146" s="84"/>
      <c r="X146" s="84"/>
      <c r="Y146" s="84"/>
      <c r="Z146" s="84"/>
      <c r="AA146" s="84"/>
      <c r="AB146" s="84"/>
      <c r="AC146" s="84"/>
      <c r="AD146" s="84"/>
      <c r="AE146" s="84"/>
      <c r="AF146" s="84"/>
      <c r="AG146" s="84"/>
      <c r="AH146" s="84"/>
      <c r="AI146" s="84"/>
      <c r="AJ146" s="84"/>
      <c r="AK146" s="84"/>
      <c r="AL146" s="84"/>
      <c r="AM146" s="84"/>
      <c r="AN146" s="84"/>
      <c r="AO146" s="84"/>
      <c r="AP146" s="84"/>
      <c r="AQ146" s="84"/>
      <c r="AR146" s="84"/>
      <c r="AS146" s="84"/>
      <c r="AT146" s="84"/>
      <c r="AU146" s="84"/>
      <c r="AV146" s="84"/>
      <c r="AW146" s="84"/>
      <c r="AX146" s="84"/>
      <c r="AY146" s="84"/>
      <c r="AZ146" s="84"/>
      <c r="BA146" s="84"/>
      <c r="BB146" s="84"/>
      <c r="BC146" s="84"/>
      <c r="BD146" s="84"/>
      <c r="BE146" s="84"/>
      <c r="BF146" s="84"/>
      <c r="BG146" s="84"/>
      <c r="BH146" s="84"/>
      <c r="BI146" s="84"/>
      <c r="BJ146" s="84"/>
      <c r="BK146" s="84"/>
      <c r="BL146" s="84"/>
      <c r="BM146" s="84"/>
      <c r="BN146" s="84"/>
      <c r="BO146" s="84"/>
      <c r="BP146" s="84"/>
      <c r="BQ146" s="84"/>
      <c r="BR146" s="84"/>
      <c r="BS146" s="84"/>
      <c r="BT146" s="84"/>
      <c r="BU146" s="84"/>
      <c r="BV146" s="84"/>
      <c r="BW146" s="84"/>
      <c r="BX146" s="84"/>
      <c r="BY146" s="84"/>
      <c r="BZ146" s="84"/>
      <c r="CA146" s="84"/>
      <c r="CB146" s="84"/>
      <c r="CC146" s="84"/>
      <c r="CD146" s="84"/>
      <c r="CE146" s="84"/>
      <c r="CF146" s="3"/>
      <c r="CG146" s="3"/>
      <c r="CH146" s="3"/>
      <c r="CI146" s="3"/>
      <c r="CJ146" s="3"/>
      <c r="CK146" s="3"/>
      <c r="CL146" s="3"/>
      <c r="CM146" s="3"/>
      <c r="CN146" s="3"/>
      <c r="CO146" s="3"/>
      <c r="CP146" s="3"/>
      <c r="CQ146" s="3"/>
      <c r="CR146" s="3"/>
      <c r="CS146" s="3"/>
      <c r="CT146" s="3"/>
      <c r="CU146" s="3"/>
      <c r="CV146" s="3"/>
      <c r="CW146" s="3"/>
      <c r="CX146" s="3"/>
      <c r="CY146" s="3"/>
      <c r="CZ146" s="3"/>
      <c r="DA146" s="3"/>
      <c r="DB146" s="3"/>
      <c r="DC146" s="3"/>
      <c r="DD146" s="3"/>
      <c r="DE146" s="3"/>
      <c r="DF146" s="3"/>
      <c r="DG146" s="3"/>
      <c r="DH146" s="3"/>
      <c r="DI146" s="3"/>
      <c r="DJ146" s="3"/>
      <c r="DK146" s="3"/>
      <c r="DL146" s="3"/>
      <c r="DM146" s="3"/>
      <c r="DN146" s="3"/>
      <c r="DO146" s="3"/>
      <c r="DP146" s="3"/>
      <c r="DQ146" s="3"/>
      <c r="DR146" s="3"/>
      <c r="DS146" s="3"/>
      <c r="DT146" s="3"/>
      <c r="DU146" s="3"/>
      <c r="DV146" s="3"/>
      <c r="DW146" s="3"/>
      <c r="DX146" s="3"/>
      <c r="DY146" s="3"/>
      <c r="DZ146" s="3"/>
      <c r="EA146" s="3"/>
      <c r="EB146" s="3"/>
      <c r="EC146" s="3"/>
      <c r="ED146" s="3"/>
      <c r="EE146" s="3"/>
      <c r="EF146" s="3"/>
      <c r="EG146" s="3"/>
      <c r="EH146" s="3"/>
      <c r="EI146" s="3"/>
      <c r="EJ146" s="3"/>
      <c r="EK146" s="3"/>
      <c r="EL146" s="3"/>
      <c r="EM146" s="3"/>
      <c r="EN146" s="3"/>
      <c r="EO146" s="3"/>
      <c r="EP146" s="3"/>
      <c r="EQ146" s="3"/>
      <c r="ER146" s="3"/>
      <c r="ES146" s="3"/>
      <c r="ET146" s="3"/>
      <c r="EU146" s="3"/>
      <c r="EV146" s="3"/>
      <c r="EW146" s="3"/>
      <c r="EX146" s="3"/>
      <c r="EY146" s="3"/>
      <c r="EZ146" s="3"/>
      <c r="FA146" s="3"/>
      <c r="FB146" s="3"/>
      <c r="FC146" s="3"/>
      <c r="FD146" s="3"/>
      <c r="FE146" s="3"/>
      <c r="FF146" s="3"/>
      <c r="FG146" s="3"/>
      <c r="FH146" s="3"/>
      <c r="FI146" s="3"/>
      <c r="FJ146" s="3"/>
      <c r="FK146" s="3"/>
      <c r="FL146" s="3"/>
      <c r="FM146" s="3"/>
      <c r="FN146" s="3"/>
      <c r="FO146" s="3"/>
    </row>
    <row r="147" spans="1:171" x14ac:dyDescent="0.25">
      <c r="A147" s="3"/>
      <c r="B147" s="3"/>
      <c r="C147" s="3"/>
      <c r="D147" s="3"/>
      <c r="E147" s="3"/>
      <c r="F147" s="3"/>
      <c r="G147" s="3"/>
      <c r="H147" s="3"/>
      <c r="I147" s="3"/>
      <c r="J147" s="3"/>
      <c r="K147" s="3"/>
      <c r="M147" s="3"/>
      <c r="N147" s="84"/>
      <c r="O147" s="84"/>
      <c r="P147" s="84"/>
      <c r="Q147" s="84"/>
      <c r="R147" s="84"/>
      <c r="S147" s="84"/>
      <c r="T147" s="84"/>
      <c r="U147" s="84"/>
      <c r="V147" s="84"/>
      <c r="W147" s="84"/>
      <c r="X147" s="84"/>
      <c r="Y147" s="84"/>
      <c r="Z147" s="84"/>
      <c r="AA147" s="84"/>
      <c r="AB147" s="84"/>
      <c r="AC147" s="84"/>
      <c r="AD147" s="84"/>
      <c r="AE147" s="84"/>
      <c r="AF147" s="84"/>
      <c r="AG147" s="84"/>
      <c r="AH147" s="84"/>
      <c r="AI147" s="84"/>
      <c r="AJ147" s="84"/>
      <c r="AK147" s="84"/>
      <c r="AL147" s="84"/>
      <c r="AM147" s="84"/>
      <c r="AN147" s="84"/>
      <c r="AO147" s="84"/>
      <c r="AP147" s="84"/>
      <c r="AQ147" s="84"/>
      <c r="AR147" s="84"/>
      <c r="AS147" s="84"/>
      <c r="AT147" s="84"/>
      <c r="AU147" s="84"/>
      <c r="AV147" s="84"/>
      <c r="AW147" s="84"/>
      <c r="AX147" s="84"/>
      <c r="AY147" s="84"/>
      <c r="AZ147" s="84"/>
      <c r="BA147" s="84"/>
      <c r="BB147" s="84"/>
      <c r="BC147" s="84"/>
      <c r="BD147" s="84"/>
      <c r="BE147" s="84"/>
      <c r="BF147" s="84"/>
      <c r="BG147" s="84"/>
      <c r="BH147" s="84"/>
      <c r="BI147" s="84"/>
      <c r="BJ147" s="84"/>
      <c r="BK147" s="84"/>
      <c r="BL147" s="84"/>
      <c r="BM147" s="84"/>
      <c r="BN147" s="84"/>
      <c r="BO147" s="84"/>
      <c r="BP147" s="84"/>
      <c r="BQ147" s="84"/>
      <c r="BR147" s="84"/>
      <c r="BS147" s="84"/>
      <c r="BT147" s="84"/>
      <c r="BU147" s="84"/>
      <c r="BV147" s="84"/>
      <c r="BW147" s="84"/>
      <c r="BX147" s="84"/>
      <c r="BY147" s="84"/>
      <c r="BZ147" s="84"/>
      <c r="CA147" s="84"/>
      <c r="CB147" s="84"/>
      <c r="CC147" s="84"/>
      <c r="CD147" s="84"/>
      <c r="CE147" s="84"/>
      <c r="CF147" s="3"/>
      <c r="CG147" s="3"/>
      <c r="CH147" s="3"/>
      <c r="CI147" s="3"/>
      <c r="CJ147" s="3"/>
      <c r="CK147" s="3"/>
      <c r="CL147" s="3"/>
      <c r="CM147" s="3"/>
      <c r="CN147" s="3"/>
      <c r="CO147" s="3"/>
      <c r="CP147" s="3"/>
      <c r="CQ147" s="3"/>
      <c r="CR147" s="3"/>
      <c r="CS147" s="3"/>
      <c r="CT147" s="3"/>
      <c r="CU147" s="3"/>
      <c r="CV147" s="3"/>
      <c r="CW147" s="3"/>
      <c r="CX147" s="3"/>
      <c r="CY147" s="3"/>
      <c r="CZ147" s="3"/>
      <c r="DA147" s="3"/>
      <c r="DB147" s="3"/>
      <c r="DC147" s="3"/>
      <c r="DD147" s="3"/>
      <c r="DE147" s="3"/>
      <c r="DF147" s="3"/>
      <c r="DG147" s="3"/>
      <c r="DH147" s="3"/>
      <c r="DI147" s="3"/>
      <c r="DJ147" s="3"/>
      <c r="DK147" s="3"/>
      <c r="DL147" s="3"/>
      <c r="DM147" s="3"/>
      <c r="DN147" s="3"/>
      <c r="DO147" s="3"/>
      <c r="DP147" s="3"/>
      <c r="DQ147" s="3"/>
      <c r="DR147" s="3"/>
      <c r="DS147" s="3"/>
      <c r="DT147" s="3"/>
      <c r="DU147" s="3"/>
      <c r="DV147" s="3"/>
      <c r="DW147" s="3"/>
      <c r="DX147" s="3"/>
      <c r="DY147" s="3"/>
      <c r="DZ147" s="3"/>
      <c r="EA147" s="3"/>
      <c r="EB147" s="3"/>
      <c r="EC147" s="3"/>
      <c r="ED147" s="3"/>
      <c r="EE147" s="3"/>
      <c r="EF147" s="3"/>
      <c r="EG147" s="3"/>
      <c r="EH147" s="3"/>
      <c r="EI147" s="3"/>
      <c r="EJ147" s="3"/>
      <c r="EK147" s="3"/>
      <c r="EL147" s="3"/>
      <c r="EM147" s="3"/>
      <c r="EN147" s="3"/>
      <c r="EO147" s="3"/>
      <c r="EP147" s="3"/>
      <c r="EQ147" s="3"/>
      <c r="ER147" s="3"/>
      <c r="ES147" s="3"/>
      <c r="ET147" s="3"/>
      <c r="EU147" s="3"/>
      <c r="EV147" s="3"/>
      <c r="EW147" s="3"/>
      <c r="EX147" s="3"/>
      <c r="EY147" s="3"/>
      <c r="EZ147" s="3"/>
      <c r="FA147" s="3"/>
      <c r="FB147" s="3"/>
      <c r="FC147" s="3"/>
      <c r="FD147" s="3"/>
      <c r="FE147" s="3"/>
      <c r="FF147" s="3"/>
      <c r="FG147" s="3"/>
      <c r="FH147" s="3"/>
      <c r="FI147" s="3"/>
      <c r="FJ147" s="3"/>
      <c r="FK147" s="3"/>
      <c r="FL147" s="3"/>
      <c r="FM147" s="3"/>
      <c r="FN147" s="3"/>
      <c r="FO147" s="3"/>
    </row>
    <row r="148" spans="1:171" x14ac:dyDescent="0.25">
      <c r="A148" s="3"/>
      <c r="B148" s="3"/>
      <c r="C148" s="3"/>
      <c r="D148" s="3"/>
      <c r="E148" s="3"/>
      <c r="F148" s="3"/>
      <c r="G148" s="3"/>
      <c r="H148" s="3"/>
      <c r="I148" s="3"/>
      <c r="J148" s="3"/>
      <c r="K148" s="3"/>
      <c r="M148" s="3"/>
      <c r="N148" s="84"/>
      <c r="O148" s="84"/>
      <c r="P148" s="84"/>
      <c r="Q148" s="84"/>
      <c r="R148" s="84"/>
      <c r="S148" s="84"/>
      <c r="T148" s="84"/>
      <c r="U148" s="84"/>
      <c r="V148" s="84"/>
      <c r="W148" s="84"/>
      <c r="X148" s="84"/>
      <c r="Y148" s="84"/>
      <c r="Z148" s="84"/>
      <c r="AA148" s="84"/>
      <c r="AB148" s="84"/>
      <c r="AC148" s="84"/>
      <c r="AD148" s="84"/>
      <c r="AE148" s="84"/>
      <c r="AF148" s="84"/>
      <c r="AG148" s="84"/>
      <c r="AH148" s="84"/>
      <c r="AI148" s="84"/>
      <c r="AJ148" s="84"/>
      <c r="AK148" s="84"/>
      <c r="AL148" s="84"/>
      <c r="AM148" s="84"/>
      <c r="AN148" s="84"/>
      <c r="AO148" s="84"/>
      <c r="AP148" s="84"/>
      <c r="AQ148" s="84"/>
      <c r="AR148" s="84"/>
      <c r="AS148" s="84"/>
      <c r="AT148" s="84"/>
      <c r="AU148" s="84"/>
      <c r="AV148" s="84"/>
      <c r="AW148" s="84"/>
      <c r="AX148" s="84"/>
      <c r="AY148" s="84"/>
      <c r="AZ148" s="84"/>
      <c r="BA148" s="84"/>
      <c r="BB148" s="84"/>
      <c r="BC148" s="84"/>
      <c r="BD148" s="84"/>
      <c r="BE148" s="84"/>
      <c r="BF148" s="84"/>
      <c r="BG148" s="84"/>
      <c r="BH148" s="84"/>
      <c r="BI148" s="84"/>
      <c r="BJ148" s="84"/>
      <c r="BK148" s="84"/>
      <c r="BL148" s="84"/>
      <c r="BM148" s="84"/>
      <c r="BN148" s="84"/>
      <c r="BO148" s="84"/>
      <c r="BP148" s="84"/>
      <c r="BQ148" s="84"/>
      <c r="BR148" s="84"/>
      <c r="BS148" s="84"/>
      <c r="BT148" s="84"/>
      <c r="BU148" s="84"/>
      <c r="BV148" s="84"/>
      <c r="BW148" s="84"/>
      <c r="BX148" s="84"/>
      <c r="BY148" s="84"/>
      <c r="BZ148" s="84"/>
      <c r="CA148" s="84"/>
      <c r="CB148" s="84"/>
      <c r="CC148" s="84"/>
      <c r="CD148" s="84"/>
      <c r="CE148" s="84"/>
      <c r="CF148" s="3"/>
      <c r="CG148" s="3"/>
      <c r="CH148" s="3"/>
      <c r="CI148" s="3"/>
      <c r="CJ148" s="3"/>
      <c r="CK148" s="3"/>
      <c r="CL148" s="3"/>
      <c r="CM148" s="3"/>
      <c r="CN148" s="3"/>
      <c r="CO148" s="3"/>
      <c r="CP148" s="3"/>
      <c r="CQ148" s="3"/>
      <c r="CR148" s="3"/>
      <c r="CS148" s="3"/>
      <c r="CT148" s="3"/>
      <c r="CU148" s="3"/>
      <c r="CV148" s="3"/>
      <c r="CW148" s="3"/>
      <c r="CX148" s="3"/>
      <c r="CY148" s="3"/>
      <c r="CZ148" s="3"/>
      <c r="DA148" s="3"/>
      <c r="DB148" s="3"/>
      <c r="DC148" s="3"/>
      <c r="DD148" s="3"/>
      <c r="DE148" s="3"/>
      <c r="DF148" s="3"/>
      <c r="DG148" s="3"/>
      <c r="DH148" s="3"/>
      <c r="DI148" s="3"/>
      <c r="DJ148" s="3"/>
      <c r="DK148" s="3"/>
      <c r="DL148" s="3"/>
      <c r="DM148" s="3"/>
      <c r="DN148" s="3"/>
      <c r="DO148" s="3"/>
      <c r="DP148" s="3"/>
      <c r="DQ148" s="3"/>
      <c r="DR148" s="3"/>
      <c r="DS148" s="3"/>
      <c r="DT148" s="3"/>
      <c r="DU148" s="3"/>
      <c r="DV148" s="3"/>
      <c r="DW148" s="3"/>
      <c r="DX148" s="3"/>
      <c r="DY148" s="3"/>
      <c r="DZ148" s="3"/>
      <c r="EA148" s="3"/>
      <c r="EB148" s="3"/>
      <c r="EC148" s="3"/>
      <c r="ED148" s="3"/>
      <c r="EE148" s="3"/>
      <c r="EF148" s="3"/>
      <c r="EG148" s="3"/>
      <c r="EH148" s="3"/>
      <c r="EI148" s="3"/>
      <c r="EJ148" s="3"/>
      <c r="EK148" s="3"/>
      <c r="EL148" s="3"/>
      <c r="EM148" s="3"/>
      <c r="EN148" s="3"/>
      <c r="EO148" s="3"/>
      <c r="EP148" s="3"/>
      <c r="EQ148" s="3"/>
      <c r="ER148" s="3"/>
      <c r="ES148" s="3"/>
      <c r="ET148" s="3"/>
      <c r="EU148" s="3"/>
      <c r="EV148" s="3"/>
      <c r="EW148" s="3"/>
      <c r="EX148" s="3"/>
      <c r="EY148" s="3"/>
      <c r="EZ148" s="3"/>
      <c r="FA148" s="3"/>
      <c r="FB148" s="3"/>
      <c r="FC148" s="3"/>
      <c r="FD148" s="3"/>
      <c r="FE148" s="3"/>
      <c r="FF148" s="3"/>
      <c r="FG148" s="3"/>
      <c r="FH148" s="3"/>
      <c r="FI148" s="3"/>
      <c r="FJ148" s="3"/>
      <c r="FK148" s="3"/>
      <c r="FL148" s="3"/>
      <c r="FM148" s="3"/>
      <c r="FN148" s="3"/>
      <c r="FO148" s="3"/>
    </row>
    <row r="149" spans="1:171" x14ac:dyDescent="0.25">
      <c r="A149" s="3"/>
      <c r="B149" s="3"/>
      <c r="C149" s="3"/>
      <c r="D149" s="3"/>
      <c r="E149" s="3"/>
      <c r="F149" s="3"/>
      <c r="G149" s="3"/>
      <c r="H149" s="3"/>
      <c r="I149" s="3"/>
      <c r="J149" s="3"/>
      <c r="K149" s="3"/>
      <c r="M149" s="3"/>
      <c r="N149" s="84"/>
      <c r="O149" s="84"/>
      <c r="P149" s="84"/>
      <c r="Q149" s="84"/>
      <c r="R149" s="84"/>
      <c r="S149" s="84"/>
      <c r="T149" s="84"/>
      <c r="U149" s="84"/>
      <c r="V149" s="84"/>
      <c r="W149" s="84"/>
      <c r="X149" s="84"/>
      <c r="Y149" s="84"/>
      <c r="Z149" s="84"/>
      <c r="AA149" s="84"/>
      <c r="AB149" s="84"/>
      <c r="AC149" s="84"/>
      <c r="AD149" s="84"/>
      <c r="AE149" s="84"/>
      <c r="AF149" s="84"/>
      <c r="AG149" s="84"/>
      <c r="AH149" s="84"/>
      <c r="AI149" s="84"/>
      <c r="AJ149" s="84"/>
      <c r="AK149" s="84"/>
      <c r="AL149" s="84"/>
      <c r="AM149" s="84"/>
      <c r="AN149" s="84"/>
      <c r="AO149" s="84"/>
      <c r="AP149" s="84"/>
      <c r="AQ149" s="84"/>
      <c r="AR149" s="84"/>
      <c r="AS149" s="84"/>
      <c r="AT149" s="84"/>
      <c r="AU149" s="84"/>
      <c r="AV149" s="84"/>
      <c r="AW149" s="84"/>
      <c r="AX149" s="84"/>
      <c r="AY149" s="84"/>
      <c r="AZ149" s="84"/>
      <c r="BA149" s="84"/>
      <c r="BB149" s="84"/>
      <c r="BC149" s="84"/>
      <c r="BD149" s="84"/>
      <c r="BE149" s="84"/>
      <c r="BF149" s="84"/>
      <c r="BG149" s="84"/>
      <c r="BH149" s="84"/>
      <c r="BI149" s="84"/>
      <c r="BJ149" s="84"/>
      <c r="BK149" s="84"/>
      <c r="BL149" s="84"/>
      <c r="BM149" s="84"/>
      <c r="BN149" s="84"/>
      <c r="BO149" s="84"/>
      <c r="BP149" s="84"/>
      <c r="BQ149" s="84"/>
      <c r="BR149" s="84"/>
      <c r="BS149" s="84"/>
      <c r="BT149" s="84"/>
      <c r="BU149" s="84"/>
      <c r="BV149" s="84"/>
      <c r="BW149" s="84"/>
      <c r="BX149" s="84"/>
      <c r="BY149" s="84"/>
      <c r="BZ149" s="84"/>
      <c r="CA149" s="84"/>
      <c r="CB149" s="84"/>
      <c r="CC149" s="84"/>
      <c r="CD149" s="84"/>
      <c r="CE149" s="84"/>
      <c r="CF149" s="3"/>
      <c r="CG149" s="3"/>
      <c r="CH149" s="3"/>
      <c r="CI149" s="3"/>
      <c r="CJ149" s="3"/>
      <c r="CK149" s="3"/>
      <c r="CL149" s="3"/>
      <c r="CM149" s="3"/>
      <c r="CN149" s="3"/>
      <c r="CO149" s="3"/>
      <c r="CP149" s="3"/>
      <c r="CQ149" s="3"/>
      <c r="CR149" s="3"/>
      <c r="CS149" s="3"/>
      <c r="CT149" s="3"/>
      <c r="CU149" s="3"/>
      <c r="CV149" s="3"/>
      <c r="CW149" s="3"/>
      <c r="CX149" s="3"/>
      <c r="CY149" s="3"/>
      <c r="CZ149" s="3"/>
      <c r="DA149" s="3"/>
      <c r="DB149" s="3"/>
      <c r="DC149" s="3"/>
      <c r="DD149" s="3"/>
      <c r="DE149" s="3"/>
      <c r="DF149" s="3"/>
      <c r="DG149" s="3"/>
      <c r="DH149" s="3"/>
      <c r="DI149" s="3"/>
      <c r="DJ149" s="3"/>
      <c r="DK149" s="3"/>
      <c r="DL149" s="3"/>
      <c r="DM149" s="3"/>
      <c r="DN149" s="3"/>
      <c r="DO149" s="3"/>
      <c r="DP149" s="3"/>
      <c r="DQ149" s="3"/>
      <c r="DR149" s="3"/>
      <c r="DS149" s="3"/>
      <c r="DT149" s="3"/>
      <c r="DU149" s="3"/>
      <c r="DV149" s="3"/>
      <c r="DW149" s="3"/>
      <c r="DX149" s="3"/>
      <c r="DY149" s="3"/>
      <c r="DZ149" s="3"/>
      <c r="EA149" s="3"/>
      <c r="EB149" s="3"/>
      <c r="EC149" s="3"/>
      <c r="ED149" s="3"/>
      <c r="EE149" s="3"/>
      <c r="EF149" s="3"/>
      <c r="EG149" s="3"/>
      <c r="EH149" s="3"/>
      <c r="EI149" s="3"/>
      <c r="EJ149" s="3"/>
      <c r="EK149" s="3"/>
      <c r="EL149" s="3"/>
      <c r="EM149" s="3"/>
      <c r="EN149" s="3"/>
      <c r="EO149" s="3"/>
      <c r="EP149" s="3"/>
      <c r="EQ149" s="3"/>
      <c r="ER149" s="3"/>
      <c r="ES149" s="3"/>
      <c r="ET149" s="3"/>
      <c r="EU149" s="3"/>
      <c r="EV149" s="3"/>
      <c r="EW149" s="3"/>
      <c r="EX149" s="3"/>
      <c r="EY149" s="3"/>
      <c r="EZ149" s="3"/>
      <c r="FA149" s="3"/>
      <c r="FB149" s="3"/>
      <c r="FC149" s="3"/>
      <c r="FD149" s="3"/>
      <c r="FE149" s="3"/>
      <c r="FF149" s="3"/>
      <c r="FG149" s="3"/>
      <c r="FH149" s="3"/>
      <c r="FI149" s="3"/>
      <c r="FJ149" s="3"/>
      <c r="FK149" s="3"/>
      <c r="FL149" s="3"/>
      <c r="FM149" s="3"/>
      <c r="FN149" s="3"/>
      <c r="FO149" s="3"/>
    </row>
    <row r="150" spans="1:171" x14ac:dyDescent="0.25">
      <c r="A150" s="3"/>
      <c r="B150" s="3"/>
      <c r="C150" s="3"/>
      <c r="D150" s="3"/>
      <c r="E150" s="3"/>
      <c r="F150" s="3"/>
      <c r="G150" s="3"/>
      <c r="H150" s="3"/>
      <c r="I150" s="3"/>
      <c r="J150" s="3"/>
      <c r="K150" s="3"/>
      <c r="M150" s="3"/>
      <c r="N150" s="84"/>
      <c r="O150" s="84"/>
      <c r="P150" s="84"/>
      <c r="Q150" s="84"/>
      <c r="R150" s="84"/>
      <c r="S150" s="84"/>
      <c r="T150" s="84"/>
      <c r="U150" s="84"/>
      <c r="V150" s="84"/>
      <c r="W150" s="84"/>
      <c r="X150" s="84"/>
      <c r="Y150" s="84"/>
      <c r="Z150" s="84"/>
      <c r="AA150" s="84"/>
      <c r="AB150" s="84"/>
      <c r="AC150" s="84"/>
      <c r="AD150" s="84"/>
      <c r="AE150" s="84"/>
      <c r="AF150" s="84"/>
      <c r="AG150" s="84"/>
      <c r="AH150" s="84"/>
      <c r="AI150" s="84"/>
      <c r="AJ150" s="84"/>
      <c r="AK150" s="84"/>
      <c r="AL150" s="84"/>
      <c r="AM150" s="84"/>
      <c r="AN150" s="84"/>
      <c r="AO150" s="84"/>
      <c r="AP150" s="84"/>
      <c r="AQ150" s="84"/>
      <c r="AR150" s="84"/>
      <c r="AS150" s="84"/>
      <c r="AT150" s="84"/>
      <c r="AU150" s="84"/>
      <c r="AV150" s="84"/>
      <c r="AW150" s="84"/>
      <c r="AX150" s="84"/>
      <c r="AY150" s="84"/>
      <c r="AZ150" s="84"/>
      <c r="BA150" s="84"/>
      <c r="BB150" s="84"/>
      <c r="BC150" s="84"/>
      <c r="BD150" s="84"/>
      <c r="BE150" s="84"/>
      <c r="BF150" s="84"/>
      <c r="BG150" s="84"/>
      <c r="BH150" s="84"/>
      <c r="BI150" s="84"/>
      <c r="BJ150" s="84"/>
      <c r="BK150" s="84"/>
      <c r="BL150" s="84"/>
      <c r="BM150" s="84"/>
      <c r="BN150" s="84"/>
      <c r="BO150" s="84"/>
      <c r="BP150" s="84"/>
      <c r="BQ150" s="84"/>
      <c r="BR150" s="84"/>
      <c r="BS150" s="84"/>
      <c r="BT150" s="84"/>
      <c r="BU150" s="84"/>
      <c r="BV150" s="84"/>
      <c r="BW150" s="84"/>
      <c r="BX150" s="84"/>
      <c r="BY150" s="84"/>
      <c r="BZ150" s="84"/>
      <c r="CA150" s="84"/>
      <c r="CB150" s="84"/>
      <c r="CC150" s="84"/>
      <c r="CD150" s="84"/>
      <c r="CE150" s="84"/>
      <c r="CF150" s="3"/>
      <c r="CG150" s="3"/>
      <c r="CH150" s="3"/>
      <c r="CI150" s="3"/>
      <c r="CJ150" s="3"/>
      <c r="CK150" s="3"/>
      <c r="CL150" s="3"/>
      <c r="CM150" s="3"/>
      <c r="CN150" s="3"/>
      <c r="CO150" s="3"/>
      <c r="CP150" s="3"/>
      <c r="CQ150" s="3"/>
      <c r="CR150" s="3"/>
      <c r="CS150" s="3"/>
      <c r="CT150" s="3"/>
      <c r="CU150" s="3"/>
      <c r="CV150" s="3"/>
      <c r="CW150" s="3"/>
      <c r="CX150" s="3"/>
      <c r="CY150" s="3"/>
      <c r="CZ150" s="3"/>
      <c r="DA150" s="3"/>
      <c r="DB150" s="3"/>
      <c r="DC150" s="3"/>
      <c r="DD150" s="3"/>
      <c r="DE150" s="3"/>
      <c r="DF150" s="3"/>
      <c r="DG150" s="3"/>
      <c r="DH150" s="3"/>
      <c r="DI150" s="3"/>
      <c r="DJ150" s="3"/>
      <c r="DK150" s="3"/>
      <c r="DL150" s="3"/>
      <c r="DM150" s="3"/>
      <c r="DN150" s="3"/>
      <c r="DO150" s="3"/>
      <c r="DP150" s="3"/>
      <c r="DQ150" s="3"/>
      <c r="DR150" s="3"/>
      <c r="DS150" s="3"/>
      <c r="DT150" s="3"/>
      <c r="DU150" s="3"/>
      <c r="DV150" s="3"/>
      <c r="DW150" s="3"/>
      <c r="DX150" s="3"/>
      <c r="DY150" s="3"/>
      <c r="DZ150" s="3"/>
      <c r="EA150" s="3"/>
      <c r="EB150" s="3"/>
      <c r="EC150" s="3"/>
      <c r="ED150" s="3"/>
      <c r="EE150" s="3"/>
      <c r="EF150" s="3"/>
      <c r="EG150" s="3"/>
      <c r="EH150" s="3"/>
      <c r="EI150" s="3"/>
      <c r="EJ150" s="3"/>
      <c r="EK150" s="3"/>
      <c r="EL150" s="3"/>
      <c r="EM150" s="3"/>
      <c r="EN150" s="3"/>
      <c r="EO150" s="3"/>
      <c r="EP150" s="3"/>
      <c r="EQ150" s="3"/>
      <c r="ER150" s="3"/>
      <c r="ES150" s="3"/>
      <c r="ET150" s="3"/>
      <c r="EU150" s="3"/>
      <c r="EV150" s="3"/>
      <c r="EW150" s="3"/>
      <c r="EX150" s="3"/>
      <c r="EY150" s="3"/>
      <c r="EZ150" s="3"/>
      <c r="FA150" s="3"/>
      <c r="FB150" s="3"/>
      <c r="FC150" s="3"/>
      <c r="FD150" s="3"/>
      <c r="FE150" s="3"/>
      <c r="FF150" s="3"/>
      <c r="FG150" s="3"/>
      <c r="FH150" s="3"/>
      <c r="FI150" s="3"/>
      <c r="FJ150" s="3"/>
      <c r="FK150" s="3"/>
      <c r="FL150" s="3"/>
      <c r="FM150" s="3"/>
      <c r="FN150" s="3"/>
      <c r="FO150" s="3"/>
    </row>
    <row r="151" spans="1:171" x14ac:dyDescent="0.25">
      <c r="A151" s="3"/>
      <c r="B151" s="3"/>
      <c r="C151" s="3"/>
      <c r="D151" s="3"/>
      <c r="E151" s="3"/>
      <c r="F151" s="3"/>
      <c r="G151" s="3"/>
      <c r="H151" s="3"/>
      <c r="I151" s="3"/>
      <c r="J151" s="3"/>
      <c r="K151" s="3"/>
      <c r="M151" s="3"/>
      <c r="N151" s="84"/>
      <c r="O151" s="84"/>
      <c r="P151" s="84"/>
      <c r="Q151" s="84"/>
      <c r="R151" s="84"/>
      <c r="S151" s="84"/>
      <c r="T151" s="84"/>
      <c r="U151" s="84"/>
      <c r="V151" s="84"/>
      <c r="W151" s="84"/>
      <c r="X151" s="84"/>
      <c r="Y151" s="84"/>
      <c r="Z151" s="84"/>
      <c r="AA151" s="84"/>
      <c r="AB151" s="84"/>
      <c r="AC151" s="84"/>
      <c r="AD151" s="84"/>
      <c r="AE151" s="84"/>
      <c r="AF151" s="84"/>
      <c r="AG151" s="84"/>
      <c r="AH151" s="84"/>
      <c r="AI151" s="84"/>
      <c r="AJ151" s="84"/>
      <c r="AK151" s="84"/>
      <c r="AL151" s="84"/>
      <c r="AM151" s="84"/>
      <c r="AN151" s="84"/>
      <c r="AO151" s="84"/>
      <c r="AP151" s="84"/>
      <c r="AQ151" s="84"/>
      <c r="AR151" s="84"/>
      <c r="AS151" s="84"/>
      <c r="AT151" s="84"/>
      <c r="AU151" s="84"/>
      <c r="AV151" s="84"/>
      <c r="AW151" s="84"/>
      <c r="AX151" s="84"/>
      <c r="AY151" s="84"/>
      <c r="AZ151" s="84"/>
      <c r="BA151" s="84"/>
      <c r="BB151" s="84"/>
      <c r="BC151" s="84"/>
      <c r="BD151" s="84"/>
      <c r="BE151" s="84"/>
      <c r="BF151" s="84"/>
      <c r="BG151" s="84"/>
      <c r="BH151" s="84"/>
      <c r="BI151" s="84"/>
      <c r="BJ151" s="84"/>
      <c r="BK151" s="84"/>
      <c r="BL151" s="84"/>
      <c r="BM151" s="84"/>
      <c r="BN151" s="84"/>
      <c r="BO151" s="84"/>
      <c r="BP151" s="84"/>
      <c r="BQ151" s="84"/>
      <c r="BR151" s="84"/>
      <c r="BS151" s="84"/>
      <c r="BT151" s="84"/>
      <c r="BU151" s="84"/>
      <c r="BV151" s="84"/>
      <c r="BW151" s="84"/>
      <c r="BX151" s="84"/>
      <c r="BY151" s="84"/>
      <c r="BZ151" s="84"/>
      <c r="CA151" s="84"/>
      <c r="CB151" s="84"/>
      <c r="CC151" s="84"/>
      <c r="CD151" s="84"/>
      <c r="CE151" s="84"/>
      <c r="CF151" s="3"/>
      <c r="CG151" s="3"/>
      <c r="CH151" s="3"/>
      <c r="CI151" s="3"/>
      <c r="CJ151" s="3"/>
      <c r="CK151" s="3"/>
      <c r="CL151" s="3"/>
      <c r="CM151" s="3"/>
      <c r="CN151" s="3"/>
      <c r="CO151" s="3"/>
      <c r="CP151" s="3"/>
      <c r="CQ151" s="3"/>
      <c r="CR151" s="3"/>
      <c r="CS151" s="3"/>
      <c r="CT151" s="3"/>
      <c r="CU151" s="3"/>
      <c r="CV151" s="3"/>
      <c r="CW151" s="3"/>
      <c r="CX151" s="3"/>
      <c r="CY151" s="3"/>
      <c r="CZ151" s="3"/>
      <c r="DA151" s="3"/>
      <c r="DB151" s="3"/>
      <c r="DC151" s="3"/>
      <c r="DD151" s="3"/>
      <c r="DE151" s="3"/>
      <c r="DF151" s="3"/>
      <c r="DG151" s="3"/>
      <c r="DH151" s="3"/>
      <c r="DI151" s="3"/>
      <c r="DJ151" s="3"/>
      <c r="DK151" s="3"/>
      <c r="DL151" s="3"/>
      <c r="DM151" s="3"/>
      <c r="DN151" s="3"/>
      <c r="DO151" s="3"/>
      <c r="DP151" s="3"/>
      <c r="DQ151" s="3"/>
      <c r="DR151" s="3"/>
      <c r="DS151" s="3"/>
      <c r="DT151" s="3"/>
      <c r="DU151" s="3"/>
      <c r="DV151" s="3"/>
      <c r="DW151" s="3"/>
      <c r="DX151" s="3"/>
      <c r="DY151" s="3"/>
      <c r="DZ151" s="3"/>
      <c r="EA151" s="3"/>
      <c r="EB151" s="3"/>
      <c r="EC151" s="3"/>
      <c r="ED151" s="3"/>
      <c r="EE151" s="3"/>
      <c r="EF151" s="3"/>
      <c r="EG151" s="3"/>
      <c r="EH151" s="3"/>
      <c r="EI151" s="3"/>
      <c r="EJ151" s="3"/>
      <c r="EK151" s="3"/>
      <c r="EL151" s="3"/>
      <c r="EM151" s="3"/>
      <c r="EN151" s="3"/>
      <c r="EO151" s="3"/>
      <c r="EP151" s="3"/>
      <c r="EQ151" s="3"/>
      <c r="ER151" s="3"/>
      <c r="ES151" s="3"/>
      <c r="ET151" s="3"/>
      <c r="EU151" s="3"/>
      <c r="EV151" s="3"/>
      <c r="EW151" s="3"/>
      <c r="EX151" s="3"/>
      <c r="EY151" s="3"/>
      <c r="EZ151" s="3"/>
      <c r="FA151" s="3"/>
      <c r="FB151" s="3"/>
      <c r="FC151" s="3"/>
      <c r="FD151" s="3"/>
      <c r="FE151" s="3"/>
      <c r="FF151" s="3"/>
      <c r="FG151" s="3"/>
      <c r="FH151" s="3"/>
      <c r="FI151" s="3"/>
      <c r="FJ151" s="3"/>
      <c r="FK151" s="3"/>
      <c r="FL151" s="3"/>
      <c r="FM151" s="3"/>
      <c r="FN151" s="3"/>
      <c r="FO151" s="3"/>
    </row>
    <row r="152" spans="1:171" x14ac:dyDescent="0.25">
      <c r="A152" s="3"/>
      <c r="B152" s="3"/>
      <c r="C152" s="3"/>
      <c r="D152" s="3"/>
      <c r="E152" s="3"/>
      <c r="F152" s="3"/>
      <c r="G152" s="3"/>
      <c r="H152" s="3"/>
      <c r="I152" s="3"/>
      <c r="J152" s="3"/>
      <c r="K152" s="3"/>
      <c r="M152" s="3"/>
      <c r="N152" s="84"/>
      <c r="O152" s="84"/>
      <c r="P152" s="84"/>
      <c r="Q152" s="84"/>
      <c r="R152" s="84"/>
      <c r="S152" s="84"/>
      <c r="T152" s="84"/>
      <c r="U152" s="84"/>
      <c r="V152" s="84"/>
      <c r="W152" s="84"/>
      <c r="X152" s="84"/>
      <c r="Y152" s="84"/>
      <c r="Z152" s="84"/>
      <c r="AA152" s="84"/>
      <c r="AB152" s="84"/>
      <c r="AC152" s="84"/>
      <c r="AD152" s="84"/>
      <c r="AE152" s="84"/>
      <c r="AF152" s="84"/>
      <c r="AG152" s="84"/>
      <c r="AH152" s="84"/>
      <c r="AI152" s="84"/>
      <c r="AJ152" s="84"/>
      <c r="AK152" s="84"/>
      <c r="AL152" s="84"/>
      <c r="AM152" s="84"/>
      <c r="AN152" s="84"/>
      <c r="AO152" s="84"/>
      <c r="AP152" s="84"/>
      <c r="AQ152" s="84"/>
      <c r="AR152" s="84"/>
      <c r="AS152" s="84"/>
      <c r="AT152" s="84"/>
      <c r="AU152" s="84"/>
      <c r="AV152" s="84"/>
      <c r="AW152" s="84"/>
      <c r="AX152" s="84"/>
      <c r="AY152" s="84"/>
      <c r="AZ152" s="84"/>
      <c r="BA152" s="84"/>
      <c r="BB152" s="84"/>
      <c r="BC152" s="84"/>
      <c r="BD152" s="84"/>
      <c r="BE152" s="84"/>
      <c r="BF152" s="84"/>
      <c r="BG152" s="84"/>
      <c r="BH152" s="84"/>
      <c r="BI152" s="84"/>
      <c r="BJ152" s="84"/>
      <c r="BK152" s="84"/>
      <c r="BL152" s="84"/>
      <c r="BM152" s="84"/>
      <c r="BN152" s="84"/>
      <c r="BO152" s="84"/>
      <c r="BP152" s="84"/>
      <c r="BQ152" s="84"/>
      <c r="BR152" s="84"/>
      <c r="BS152" s="84"/>
      <c r="BT152" s="84"/>
      <c r="BU152" s="84"/>
      <c r="BV152" s="84"/>
      <c r="BW152" s="84"/>
      <c r="BX152" s="84"/>
      <c r="BY152" s="84"/>
      <c r="BZ152" s="84"/>
      <c r="CA152" s="84"/>
      <c r="CB152" s="84"/>
      <c r="CC152" s="84"/>
      <c r="CD152" s="84"/>
      <c r="CE152" s="84"/>
      <c r="CF152" s="3"/>
      <c r="CG152" s="3"/>
      <c r="CH152" s="3"/>
      <c r="CI152" s="3"/>
      <c r="CJ152" s="3"/>
      <c r="CK152" s="3"/>
      <c r="CL152" s="3"/>
      <c r="CM152" s="3"/>
      <c r="CN152" s="3"/>
      <c r="CO152" s="3"/>
      <c r="CP152" s="3"/>
      <c r="CQ152" s="3"/>
      <c r="CR152" s="3"/>
      <c r="CS152" s="3"/>
      <c r="CT152" s="3"/>
      <c r="CU152" s="3"/>
      <c r="CV152" s="3"/>
      <c r="CW152" s="3"/>
      <c r="CX152" s="3"/>
      <c r="CY152" s="3"/>
      <c r="CZ152" s="3"/>
      <c r="DA152" s="3"/>
      <c r="DB152" s="3"/>
      <c r="DC152" s="3"/>
      <c r="DD152" s="3"/>
      <c r="DE152" s="3"/>
      <c r="DF152" s="3"/>
      <c r="DG152" s="3"/>
      <c r="DH152" s="3"/>
      <c r="DI152" s="3"/>
      <c r="DJ152" s="3"/>
      <c r="DK152" s="3"/>
      <c r="DL152" s="3"/>
      <c r="DM152" s="3"/>
      <c r="DN152" s="3"/>
      <c r="DO152" s="3"/>
      <c r="DP152" s="3"/>
      <c r="DQ152" s="3"/>
      <c r="DR152" s="3"/>
      <c r="DS152" s="3"/>
      <c r="DT152" s="3"/>
      <c r="DU152" s="3"/>
      <c r="DV152" s="3"/>
      <c r="DW152" s="3"/>
      <c r="DX152" s="3"/>
      <c r="DY152" s="3"/>
      <c r="DZ152" s="3"/>
      <c r="EA152" s="3"/>
      <c r="EB152" s="3"/>
      <c r="EC152" s="3"/>
      <c r="ED152" s="3"/>
      <c r="EE152" s="3"/>
      <c r="EF152" s="3"/>
      <c r="EG152" s="3"/>
      <c r="EH152" s="3"/>
      <c r="EI152" s="3"/>
      <c r="EJ152" s="3"/>
      <c r="EK152" s="3"/>
      <c r="EL152" s="3"/>
      <c r="EM152" s="3"/>
      <c r="EN152" s="3"/>
      <c r="EO152" s="3"/>
      <c r="EP152" s="3"/>
      <c r="EQ152" s="3"/>
      <c r="ER152" s="3"/>
      <c r="ES152" s="3"/>
      <c r="ET152" s="3"/>
      <c r="EU152" s="3"/>
      <c r="EV152" s="3"/>
      <c r="EW152" s="3"/>
      <c r="EX152" s="3"/>
      <c r="EY152" s="3"/>
      <c r="EZ152" s="3"/>
      <c r="FA152" s="3"/>
      <c r="FB152" s="3"/>
      <c r="FC152" s="3"/>
      <c r="FD152" s="3"/>
      <c r="FE152" s="3"/>
      <c r="FF152" s="3"/>
      <c r="FG152" s="3"/>
      <c r="FH152" s="3"/>
      <c r="FI152" s="3"/>
      <c r="FJ152" s="3"/>
      <c r="FK152" s="3"/>
      <c r="FL152" s="3"/>
      <c r="FM152" s="3"/>
      <c r="FN152" s="3"/>
      <c r="FO152" s="3"/>
    </row>
    <row r="153" spans="1:171" x14ac:dyDescent="0.25">
      <c r="A153" s="3"/>
      <c r="B153" s="3"/>
      <c r="C153" s="3"/>
      <c r="D153" s="3"/>
      <c r="E153" s="3"/>
      <c r="F153" s="3"/>
      <c r="G153" s="3"/>
      <c r="H153" s="3"/>
      <c r="I153" s="3"/>
      <c r="J153" s="3"/>
      <c r="K153" s="3"/>
      <c r="M153" s="3"/>
      <c r="N153" s="84"/>
      <c r="O153" s="84"/>
      <c r="P153" s="84"/>
      <c r="Q153" s="84"/>
      <c r="R153" s="84"/>
      <c r="S153" s="84"/>
      <c r="T153" s="84"/>
      <c r="U153" s="84"/>
      <c r="V153" s="84"/>
      <c r="W153" s="84"/>
      <c r="X153" s="84"/>
      <c r="Y153" s="84"/>
      <c r="Z153" s="84"/>
      <c r="AA153" s="84"/>
      <c r="AB153" s="84"/>
      <c r="AC153" s="84"/>
      <c r="AD153" s="84"/>
      <c r="AE153" s="84"/>
      <c r="AF153" s="84"/>
      <c r="AG153" s="84"/>
      <c r="AH153" s="84"/>
      <c r="AI153" s="84"/>
      <c r="AJ153" s="84"/>
      <c r="AK153" s="84"/>
      <c r="AL153" s="84"/>
      <c r="AM153" s="84"/>
      <c r="AN153" s="84"/>
      <c r="AO153" s="84"/>
      <c r="AP153" s="84"/>
      <c r="AQ153" s="84"/>
      <c r="AR153" s="84"/>
      <c r="AS153" s="84"/>
      <c r="AT153" s="84"/>
      <c r="AU153" s="84"/>
      <c r="AV153" s="84"/>
      <c r="AW153" s="84"/>
      <c r="AX153" s="84"/>
      <c r="AY153" s="84"/>
      <c r="AZ153" s="84"/>
      <c r="BA153" s="84"/>
      <c r="BB153" s="84"/>
      <c r="BC153" s="84"/>
      <c r="BD153" s="84"/>
      <c r="BE153" s="84"/>
      <c r="BF153" s="84"/>
      <c r="BG153" s="84"/>
      <c r="BH153" s="84"/>
      <c r="BI153" s="84"/>
      <c r="BJ153" s="84"/>
      <c r="BK153" s="84"/>
      <c r="BL153" s="84"/>
      <c r="BM153" s="84"/>
      <c r="BN153" s="84"/>
      <c r="BO153" s="84"/>
      <c r="BP153" s="84"/>
      <c r="BQ153" s="84"/>
      <c r="BR153" s="84"/>
      <c r="BS153" s="84"/>
      <c r="BT153" s="84"/>
      <c r="BU153" s="84"/>
      <c r="BV153" s="84"/>
      <c r="BW153" s="84"/>
      <c r="BX153" s="84"/>
      <c r="BY153" s="84"/>
      <c r="BZ153" s="84"/>
      <c r="CA153" s="84"/>
      <c r="CB153" s="84"/>
      <c r="CC153" s="84"/>
      <c r="CD153" s="84"/>
      <c r="CE153" s="84"/>
      <c r="CF153" s="3"/>
      <c r="CG153" s="3"/>
      <c r="CH153" s="3"/>
      <c r="CI153" s="3"/>
      <c r="CJ153" s="3"/>
      <c r="CK153" s="3"/>
      <c r="CL153" s="3"/>
      <c r="CM153" s="3"/>
      <c r="CN153" s="3"/>
      <c r="CO153" s="3"/>
      <c r="CP153" s="3"/>
      <c r="CQ153" s="3"/>
      <c r="CR153" s="3"/>
      <c r="CS153" s="3"/>
      <c r="CT153" s="3"/>
      <c r="CU153" s="3"/>
      <c r="CV153" s="3"/>
      <c r="CW153" s="3"/>
      <c r="CX153" s="3"/>
      <c r="CY153" s="3"/>
      <c r="CZ153" s="3"/>
      <c r="DA153" s="3"/>
      <c r="DB153" s="3"/>
      <c r="DC153" s="3"/>
      <c r="DD153" s="3"/>
      <c r="DE153" s="3"/>
      <c r="DF153" s="3"/>
      <c r="DG153" s="3"/>
      <c r="DH153" s="3"/>
      <c r="DI153" s="3"/>
      <c r="DJ153" s="3"/>
      <c r="DK153" s="3"/>
      <c r="DL153" s="3"/>
      <c r="DM153" s="3"/>
      <c r="DN153" s="3"/>
      <c r="DO153" s="3"/>
      <c r="DP153" s="3"/>
      <c r="DQ153" s="3"/>
      <c r="DR153" s="3"/>
      <c r="DS153" s="3"/>
      <c r="DT153" s="3"/>
      <c r="DU153" s="3"/>
      <c r="DV153" s="3"/>
      <c r="DW153" s="3"/>
      <c r="DX153" s="3"/>
      <c r="DY153" s="3"/>
      <c r="DZ153" s="3"/>
      <c r="EA153" s="3"/>
      <c r="EB153" s="3"/>
      <c r="EC153" s="3"/>
      <c r="ED153" s="3"/>
      <c r="EE153" s="3"/>
      <c r="EF153" s="3"/>
      <c r="EG153" s="3"/>
      <c r="EH153" s="3"/>
      <c r="EI153" s="3"/>
      <c r="EJ153" s="3"/>
      <c r="EK153" s="3"/>
      <c r="EL153" s="3"/>
      <c r="EM153" s="3"/>
      <c r="EN153" s="3"/>
      <c r="EO153" s="3"/>
      <c r="EP153" s="3"/>
      <c r="EQ153" s="3"/>
      <c r="ER153" s="3"/>
      <c r="ES153" s="3"/>
      <c r="ET153" s="3"/>
      <c r="EU153" s="3"/>
      <c r="EV153" s="3"/>
      <c r="EW153" s="3"/>
      <c r="EX153" s="3"/>
      <c r="EY153" s="3"/>
      <c r="EZ153" s="3"/>
      <c r="FA153" s="3"/>
      <c r="FB153" s="3"/>
      <c r="FC153" s="3"/>
      <c r="FD153" s="3"/>
      <c r="FE153" s="3"/>
      <c r="FF153" s="3"/>
      <c r="FG153" s="3"/>
      <c r="FH153" s="3"/>
      <c r="FI153" s="3"/>
      <c r="FJ153" s="3"/>
      <c r="FK153" s="3"/>
      <c r="FL153" s="3"/>
      <c r="FM153" s="3"/>
      <c r="FN153" s="3"/>
      <c r="FO153" s="3"/>
    </row>
    <row r="154" spans="1:171" x14ac:dyDescent="0.25">
      <c r="A154" s="3"/>
      <c r="B154" s="3"/>
      <c r="C154" s="3"/>
      <c r="D154" s="3"/>
      <c r="E154" s="3"/>
      <c r="F154" s="3"/>
      <c r="G154" s="3"/>
      <c r="H154" s="3"/>
      <c r="I154" s="3"/>
      <c r="J154" s="3"/>
      <c r="K154" s="3"/>
      <c r="M154" s="3"/>
      <c r="N154" s="84"/>
      <c r="O154" s="84"/>
      <c r="P154" s="84"/>
      <c r="Q154" s="84"/>
      <c r="R154" s="84"/>
      <c r="S154" s="84"/>
      <c r="T154" s="84"/>
      <c r="U154" s="84"/>
      <c r="V154" s="84"/>
      <c r="W154" s="84"/>
      <c r="X154" s="84"/>
      <c r="Y154" s="84"/>
      <c r="Z154" s="84"/>
      <c r="AA154" s="84"/>
      <c r="AB154" s="84"/>
      <c r="AC154" s="84"/>
      <c r="AD154" s="84"/>
      <c r="AE154" s="84"/>
      <c r="AF154" s="84"/>
      <c r="AG154" s="84"/>
      <c r="AH154" s="84"/>
      <c r="AI154" s="84"/>
      <c r="AJ154" s="84"/>
      <c r="AK154" s="84"/>
      <c r="AL154" s="84"/>
      <c r="AM154" s="84"/>
      <c r="AN154" s="84"/>
      <c r="AO154" s="84"/>
      <c r="AP154" s="84"/>
      <c r="AQ154" s="84"/>
      <c r="AR154" s="84"/>
      <c r="AS154" s="84"/>
      <c r="AT154" s="84"/>
      <c r="AU154" s="84"/>
      <c r="AV154" s="84"/>
      <c r="AW154" s="84"/>
      <c r="AX154" s="84"/>
      <c r="AY154" s="84"/>
      <c r="AZ154" s="84"/>
      <c r="BA154" s="84"/>
      <c r="BB154" s="84"/>
      <c r="BC154" s="84"/>
      <c r="BD154" s="84"/>
      <c r="BE154" s="84"/>
      <c r="BF154" s="84"/>
      <c r="BG154" s="84"/>
      <c r="BH154" s="84"/>
      <c r="BI154" s="84"/>
      <c r="BJ154" s="84"/>
      <c r="BK154" s="84"/>
      <c r="BL154" s="84"/>
      <c r="BM154" s="84"/>
      <c r="BN154" s="84"/>
      <c r="BO154" s="84"/>
      <c r="BP154" s="84"/>
      <c r="BQ154" s="84"/>
      <c r="BR154" s="84"/>
      <c r="BS154" s="84"/>
      <c r="BT154" s="84"/>
      <c r="BU154" s="84"/>
      <c r="BV154" s="84"/>
      <c r="BW154" s="84"/>
      <c r="BX154" s="84"/>
      <c r="BY154" s="84"/>
      <c r="BZ154" s="84"/>
      <c r="CA154" s="84"/>
      <c r="CB154" s="84"/>
      <c r="CC154" s="84"/>
      <c r="CD154" s="84"/>
      <c r="CE154" s="84"/>
      <c r="CF154" s="3"/>
      <c r="CG154" s="3"/>
      <c r="CH154" s="3"/>
      <c r="CI154" s="3"/>
      <c r="CJ154" s="3"/>
      <c r="CK154" s="3"/>
      <c r="CL154" s="3"/>
      <c r="CM154" s="3"/>
      <c r="CN154" s="3"/>
      <c r="CO154" s="3"/>
      <c r="CP154" s="3"/>
      <c r="CQ154" s="3"/>
      <c r="CR154" s="3"/>
      <c r="CS154" s="3"/>
      <c r="CT154" s="3"/>
      <c r="CU154" s="3"/>
      <c r="CV154" s="3"/>
      <c r="CW154" s="3"/>
      <c r="CX154" s="3"/>
      <c r="CY154" s="3"/>
      <c r="CZ154" s="3"/>
      <c r="DA154" s="3"/>
      <c r="DB154" s="3"/>
      <c r="DC154" s="3"/>
      <c r="DD154" s="3"/>
      <c r="DE154" s="3"/>
      <c r="DF154" s="3"/>
      <c r="DG154" s="3"/>
      <c r="DH154" s="3"/>
      <c r="DI154" s="3"/>
      <c r="DJ154" s="3"/>
      <c r="DK154" s="3"/>
      <c r="DL154" s="3"/>
      <c r="DM154" s="3"/>
      <c r="DN154" s="3"/>
      <c r="DO154" s="3"/>
      <c r="DP154" s="3"/>
      <c r="DQ154" s="3"/>
      <c r="DR154" s="3"/>
      <c r="DS154" s="3"/>
      <c r="DT154" s="3"/>
      <c r="DU154" s="3"/>
      <c r="DV154" s="3"/>
      <c r="DW154" s="3"/>
      <c r="DX154" s="3"/>
      <c r="DY154" s="3"/>
      <c r="DZ154" s="3"/>
      <c r="EA154" s="3"/>
      <c r="EB154" s="3"/>
      <c r="EC154" s="3"/>
      <c r="ED154" s="3"/>
      <c r="EE154" s="3"/>
      <c r="EF154" s="3"/>
      <c r="EG154" s="3"/>
      <c r="EH154" s="3"/>
      <c r="EI154" s="3"/>
      <c r="EJ154" s="3"/>
      <c r="EK154" s="3"/>
      <c r="EL154" s="3"/>
      <c r="EM154" s="3"/>
      <c r="EN154" s="3"/>
      <c r="EO154" s="3"/>
      <c r="EP154" s="3"/>
      <c r="EQ154" s="3"/>
      <c r="ER154" s="3"/>
      <c r="ES154" s="3"/>
      <c r="ET154" s="3"/>
      <c r="EU154" s="3"/>
      <c r="EV154" s="3"/>
      <c r="EW154" s="3"/>
      <c r="EX154" s="3"/>
      <c r="EY154" s="3"/>
      <c r="EZ154" s="3"/>
      <c r="FA154" s="3"/>
      <c r="FB154" s="3"/>
      <c r="FC154" s="3"/>
      <c r="FD154" s="3"/>
      <c r="FE154" s="3"/>
      <c r="FF154" s="3"/>
      <c r="FG154" s="3"/>
      <c r="FH154" s="3"/>
      <c r="FI154" s="3"/>
      <c r="FJ154" s="3"/>
      <c r="FK154" s="3"/>
      <c r="FL154" s="3"/>
      <c r="FM154" s="3"/>
      <c r="FN154" s="3"/>
      <c r="FO154" s="3"/>
    </row>
    <row r="155" spans="1:171" x14ac:dyDescent="0.25">
      <c r="A155" s="3"/>
      <c r="B155" s="3"/>
      <c r="C155" s="3"/>
      <c r="D155" s="3"/>
      <c r="E155" s="3"/>
      <c r="F155" s="3"/>
      <c r="G155" s="3"/>
      <c r="H155" s="3"/>
      <c r="I155" s="3"/>
      <c r="J155" s="3"/>
      <c r="K155" s="3"/>
      <c r="M155" s="3"/>
      <c r="N155" s="84"/>
      <c r="O155" s="84"/>
      <c r="P155" s="84"/>
      <c r="Q155" s="84"/>
      <c r="R155" s="84"/>
      <c r="S155" s="84"/>
      <c r="T155" s="84"/>
      <c r="U155" s="84"/>
      <c r="V155" s="84"/>
      <c r="W155" s="84"/>
      <c r="X155" s="84"/>
      <c r="Y155" s="84"/>
      <c r="Z155" s="84"/>
      <c r="AA155" s="84"/>
      <c r="AB155" s="84"/>
      <c r="AC155" s="84"/>
      <c r="AD155" s="84"/>
      <c r="AE155" s="84"/>
      <c r="AF155" s="84"/>
      <c r="AG155" s="84"/>
      <c r="AH155" s="84"/>
      <c r="AI155" s="84"/>
      <c r="AJ155" s="84"/>
      <c r="AK155" s="84"/>
      <c r="AL155" s="84"/>
      <c r="AM155" s="84"/>
      <c r="AN155" s="84"/>
      <c r="AO155" s="84"/>
      <c r="AP155" s="84"/>
      <c r="AQ155" s="84"/>
      <c r="AR155" s="84"/>
      <c r="AS155" s="84"/>
      <c r="AT155" s="84"/>
      <c r="AU155" s="84"/>
      <c r="AV155" s="84"/>
      <c r="AW155" s="84"/>
      <c r="AX155" s="84"/>
      <c r="AY155" s="84"/>
      <c r="AZ155" s="84"/>
      <c r="BA155" s="84"/>
      <c r="BB155" s="84"/>
      <c r="BC155" s="84"/>
      <c r="BD155" s="84"/>
      <c r="BE155" s="84"/>
      <c r="BF155" s="84"/>
      <c r="BG155" s="84"/>
      <c r="BH155" s="84"/>
      <c r="BI155" s="84"/>
      <c r="BJ155" s="84"/>
      <c r="BK155" s="84"/>
      <c r="BL155" s="84"/>
      <c r="BM155" s="84"/>
      <c r="BN155" s="84"/>
      <c r="BO155" s="84"/>
      <c r="BP155" s="84"/>
      <c r="BQ155" s="84"/>
      <c r="BR155" s="84"/>
      <c r="BS155" s="84"/>
      <c r="BT155" s="84"/>
      <c r="BU155" s="84"/>
      <c r="BV155" s="84"/>
      <c r="BW155" s="84"/>
      <c r="BX155" s="84"/>
      <c r="BY155" s="84"/>
      <c r="BZ155" s="84"/>
      <c r="CA155" s="84"/>
      <c r="CB155" s="84"/>
      <c r="CC155" s="84"/>
      <c r="CD155" s="84"/>
      <c r="CE155" s="84"/>
      <c r="CF155" s="3"/>
      <c r="CG155" s="3"/>
      <c r="CH155" s="3"/>
      <c r="CI155" s="3"/>
      <c r="CJ155" s="3"/>
      <c r="CK155" s="3"/>
      <c r="CL155" s="3"/>
      <c r="CM155" s="3"/>
      <c r="CN155" s="3"/>
      <c r="CO155" s="3"/>
      <c r="CP155" s="3"/>
      <c r="CQ155" s="3"/>
      <c r="CR155" s="3"/>
      <c r="CS155" s="3"/>
      <c r="CT155" s="3"/>
      <c r="CU155" s="3"/>
      <c r="CV155" s="3"/>
      <c r="CW155" s="3"/>
      <c r="CX155" s="3"/>
      <c r="CY155" s="3"/>
      <c r="CZ155" s="3"/>
      <c r="DA155" s="3"/>
      <c r="DB155" s="3"/>
      <c r="DC155" s="3"/>
      <c r="DD155" s="3"/>
      <c r="DE155" s="3"/>
      <c r="DF155" s="3"/>
      <c r="DG155" s="3"/>
      <c r="DH155" s="3"/>
      <c r="DI155" s="3"/>
      <c r="DJ155" s="3"/>
      <c r="DK155" s="3"/>
      <c r="DL155" s="3"/>
      <c r="DM155" s="3"/>
      <c r="DN155" s="3"/>
      <c r="DO155" s="3"/>
      <c r="DP155" s="3"/>
      <c r="DQ155" s="3"/>
      <c r="DR155" s="3"/>
      <c r="DS155" s="3"/>
      <c r="DT155" s="3"/>
      <c r="DU155" s="3"/>
      <c r="DV155" s="3"/>
      <c r="DW155" s="3"/>
      <c r="DX155" s="3"/>
      <c r="DY155" s="3"/>
      <c r="DZ155" s="3"/>
      <c r="EA155" s="3"/>
      <c r="EB155" s="3"/>
      <c r="EC155" s="3"/>
      <c r="ED155" s="3"/>
      <c r="EE155" s="3"/>
      <c r="EF155" s="3"/>
      <c r="EG155" s="3"/>
      <c r="EH155" s="3"/>
      <c r="EI155" s="3"/>
      <c r="EJ155" s="3"/>
      <c r="EK155" s="3"/>
      <c r="EL155" s="3"/>
      <c r="EM155" s="3"/>
      <c r="EN155" s="3"/>
      <c r="EO155" s="3"/>
      <c r="EP155" s="3"/>
      <c r="EQ155" s="3"/>
      <c r="ER155" s="3"/>
      <c r="ES155" s="3"/>
      <c r="ET155" s="3"/>
      <c r="EU155" s="3"/>
      <c r="EV155" s="3"/>
      <c r="EW155" s="3"/>
      <c r="EX155" s="3"/>
      <c r="EY155" s="3"/>
      <c r="EZ155" s="3"/>
      <c r="FA155" s="3"/>
      <c r="FB155" s="3"/>
      <c r="FC155" s="3"/>
      <c r="FD155" s="3"/>
      <c r="FE155" s="3"/>
      <c r="FF155" s="3"/>
      <c r="FG155" s="3"/>
      <c r="FH155" s="3"/>
      <c r="FI155" s="3"/>
      <c r="FJ155" s="3"/>
      <c r="FK155" s="3"/>
      <c r="FL155" s="3"/>
      <c r="FM155" s="3"/>
      <c r="FN155" s="3"/>
      <c r="FO155" s="3"/>
    </row>
    <row r="156" spans="1:171" x14ac:dyDescent="0.25">
      <c r="A156" s="3"/>
      <c r="B156" s="3"/>
      <c r="C156" s="3"/>
      <c r="D156" s="3"/>
      <c r="E156" s="3"/>
      <c r="F156" s="3"/>
      <c r="G156" s="3"/>
      <c r="H156" s="3"/>
      <c r="I156" s="3"/>
      <c r="J156" s="3"/>
      <c r="K156" s="3"/>
      <c r="M156" s="3"/>
      <c r="N156" s="84"/>
      <c r="O156" s="84"/>
      <c r="P156" s="84"/>
      <c r="Q156" s="84"/>
      <c r="R156" s="84"/>
      <c r="S156" s="84"/>
      <c r="T156" s="84"/>
      <c r="U156" s="84"/>
      <c r="V156" s="84"/>
      <c r="W156" s="84"/>
      <c r="X156" s="84"/>
      <c r="Y156" s="84"/>
      <c r="Z156" s="84"/>
      <c r="AA156" s="84"/>
      <c r="AB156" s="84"/>
      <c r="AC156" s="84"/>
      <c r="AD156" s="84"/>
      <c r="AE156" s="84"/>
      <c r="AF156" s="84"/>
      <c r="AG156" s="84"/>
      <c r="AH156" s="84"/>
      <c r="AI156" s="84"/>
      <c r="AJ156" s="84"/>
      <c r="AK156" s="84"/>
      <c r="AL156" s="84"/>
      <c r="AM156" s="84"/>
      <c r="AN156" s="84"/>
      <c r="AO156" s="84"/>
      <c r="AP156" s="84"/>
      <c r="AQ156" s="84"/>
      <c r="AR156" s="84"/>
      <c r="AS156" s="84"/>
      <c r="AT156" s="84"/>
      <c r="AU156" s="84"/>
      <c r="AV156" s="84"/>
      <c r="AW156" s="84"/>
      <c r="AX156" s="84"/>
      <c r="AY156" s="84"/>
      <c r="AZ156" s="84"/>
      <c r="BA156" s="84"/>
      <c r="BB156" s="84"/>
      <c r="BC156" s="84"/>
      <c r="BD156" s="84"/>
      <c r="BE156" s="84"/>
      <c r="BF156" s="84"/>
      <c r="BG156" s="84"/>
      <c r="BH156" s="84"/>
      <c r="BI156" s="84"/>
      <c r="BJ156" s="84"/>
      <c r="BK156" s="84"/>
      <c r="BL156" s="84"/>
      <c r="BM156" s="84"/>
      <c r="BN156" s="84"/>
      <c r="BO156" s="84"/>
      <c r="BP156" s="84"/>
      <c r="BQ156" s="84"/>
      <c r="BR156" s="84"/>
      <c r="BS156" s="84"/>
      <c r="BT156" s="84"/>
      <c r="BU156" s="84"/>
      <c r="BV156" s="84"/>
      <c r="BW156" s="84"/>
      <c r="BX156" s="84"/>
      <c r="BY156" s="84"/>
      <c r="BZ156" s="84"/>
      <c r="CA156" s="84"/>
      <c r="CB156" s="84"/>
      <c r="CC156" s="84"/>
      <c r="CD156" s="84"/>
      <c r="CE156" s="84"/>
      <c r="CF156" s="3"/>
      <c r="CG156" s="3"/>
      <c r="CH156" s="3"/>
      <c r="CI156" s="3"/>
      <c r="CJ156" s="3"/>
      <c r="CK156" s="3"/>
      <c r="CL156" s="3"/>
      <c r="CM156" s="3"/>
      <c r="CN156" s="3"/>
      <c r="CO156" s="3"/>
      <c r="CP156" s="3"/>
      <c r="CQ156" s="3"/>
      <c r="CR156" s="3"/>
      <c r="CS156" s="3"/>
      <c r="CT156" s="3"/>
      <c r="CU156" s="3"/>
      <c r="CV156" s="3"/>
      <c r="CW156" s="3"/>
      <c r="CX156" s="3"/>
      <c r="CY156" s="3"/>
      <c r="CZ156" s="3"/>
      <c r="DA156" s="3"/>
      <c r="DB156" s="3"/>
      <c r="DC156" s="3"/>
      <c r="DD156" s="3"/>
      <c r="DE156" s="3"/>
      <c r="DF156" s="3"/>
      <c r="DG156" s="3"/>
      <c r="DH156" s="3"/>
      <c r="DI156" s="3"/>
      <c r="DJ156" s="3"/>
      <c r="DK156" s="3"/>
      <c r="DL156" s="3"/>
      <c r="DM156" s="3"/>
      <c r="DN156" s="3"/>
      <c r="DO156" s="3"/>
      <c r="DP156" s="3"/>
      <c r="DQ156" s="3"/>
      <c r="DR156" s="3"/>
      <c r="DS156" s="3"/>
      <c r="DT156" s="3"/>
      <c r="DU156" s="3"/>
      <c r="DV156" s="3"/>
      <c r="DW156" s="3"/>
      <c r="DX156" s="3"/>
      <c r="DY156" s="3"/>
      <c r="DZ156" s="3"/>
      <c r="EA156" s="3"/>
      <c r="EB156" s="3"/>
      <c r="EC156" s="3"/>
      <c r="ED156" s="3"/>
      <c r="EE156" s="3"/>
      <c r="EF156" s="3"/>
      <c r="EG156" s="3"/>
      <c r="EH156" s="3"/>
      <c r="EI156" s="3"/>
      <c r="EJ156" s="3"/>
      <c r="EK156" s="3"/>
      <c r="EL156" s="3"/>
      <c r="EM156" s="3"/>
      <c r="EN156" s="3"/>
      <c r="EO156" s="3"/>
      <c r="EP156" s="3"/>
      <c r="EQ156" s="3"/>
      <c r="ER156" s="3"/>
      <c r="ES156" s="3"/>
      <c r="ET156" s="3"/>
      <c r="EU156" s="3"/>
      <c r="EV156" s="3"/>
      <c r="EW156" s="3"/>
      <c r="EX156" s="3"/>
      <c r="EY156" s="3"/>
      <c r="EZ156" s="3"/>
      <c r="FA156" s="3"/>
      <c r="FB156" s="3"/>
      <c r="FC156" s="3"/>
      <c r="FD156" s="3"/>
      <c r="FE156" s="3"/>
      <c r="FF156" s="3"/>
      <c r="FG156" s="3"/>
      <c r="FH156" s="3"/>
      <c r="FI156" s="3"/>
      <c r="FJ156" s="3"/>
      <c r="FK156" s="3"/>
      <c r="FL156" s="3"/>
      <c r="FM156" s="3"/>
      <c r="FN156" s="3"/>
      <c r="FO156" s="3"/>
    </row>
    <row r="157" spans="1:171" x14ac:dyDescent="0.25">
      <c r="A157" s="3"/>
      <c r="B157" s="3"/>
      <c r="C157" s="3"/>
      <c r="D157" s="3"/>
      <c r="E157" s="3"/>
      <c r="F157" s="3"/>
      <c r="G157" s="3"/>
      <c r="H157" s="3"/>
      <c r="I157" s="3"/>
      <c r="J157" s="3"/>
      <c r="K157" s="3"/>
      <c r="M157" s="3"/>
      <c r="N157" s="84"/>
      <c r="O157" s="84"/>
      <c r="P157" s="84"/>
      <c r="Q157" s="84"/>
      <c r="R157" s="84"/>
      <c r="S157" s="84"/>
      <c r="T157" s="84"/>
      <c r="U157" s="84"/>
      <c r="V157" s="84"/>
      <c r="W157" s="84"/>
      <c r="X157" s="84"/>
      <c r="Y157" s="84"/>
      <c r="Z157" s="84"/>
      <c r="AA157" s="84"/>
      <c r="AB157" s="84"/>
      <c r="AC157" s="84"/>
      <c r="AD157" s="84"/>
      <c r="AE157" s="84"/>
      <c r="AF157" s="84"/>
      <c r="AG157" s="84"/>
      <c r="AH157" s="84"/>
      <c r="AI157" s="84"/>
      <c r="AJ157" s="84"/>
      <c r="AK157" s="84"/>
      <c r="AL157" s="84"/>
      <c r="AM157" s="84"/>
      <c r="AN157" s="84"/>
      <c r="AO157" s="84"/>
      <c r="AP157" s="84"/>
      <c r="AQ157" s="84"/>
      <c r="AR157" s="84"/>
      <c r="AS157" s="84"/>
      <c r="AT157" s="84"/>
      <c r="AU157" s="84"/>
      <c r="AV157" s="84"/>
      <c r="AW157" s="84"/>
      <c r="AX157" s="84"/>
      <c r="AY157" s="84"/>
      <c r="AZ157" s="84"/>
      <c r="BA157" s="84"/>
      <c r="BB157" s="84"/>
      <c r="BC157" s="84"/>
      <c r="BD157" s="84"/>
      <c r="BE157" s="84"/>
      <c r="BF157" s="84"/>
      <c r="BG157" s="84"/>
      <c r="BH157" s="84"/>
      <c r="BI157" s="84"/>
      <c r="BJ157" s="84"/>
      <c r="BK157" s="84"/>
      <c r="BL157" s="84"/>
      <c r="BM157" s="84"/>
      <c r="BN157" s="84"/>
      <c r="BO157" s="84"/>
      <c r="BP157" s="84"/>
      <c r="BQ157" s="84"/>
      <c r="BR157" s="84"/>
      <c r="BS157" s="84"/>
      <c r="BT157" s="84"/>
      <c r="BU157" s="84"/>
      <c r="BV157" s="84"/>
      <c r="BW157" s="84"/>
      <c r="BX157" s="84"/>
      <c r="BY157" s="84"/>
      <c r="BZ157" s="84"/>
      <c r="CA157" s="84"/>
      <c r="CB157" s="84"/>
      <c r="CC157" s="84"/>
      <c r="CD157" s="84"/>
      <c r="CE157" s="84"/>
      <c r="CF157" s="3"/>
      <c r="CG157" s="3"/>
      <c r="CH157" s="3"/>
      <c r="CI157" s="3"/>
      <c r="CJ157" s="3"/>
      <c r="CK157" s="3"/>
      <c r="CL157" s="3"/>
      <c r="CM157" s="3"/>
      <c r="CN157" s="3"/>
      <c r="CO157" s="3"/>
      <c r="CP157" s="3"/>
      <c r="CQ157" s="3"/>
      <c r="CR157" s="3"/>
      <c r="CS157" s="3"/>
      <c r="CT157" s="3"/>
      <c r="CU157" s="3"/>
      <c r="CV157" s="3"/>
      <c r="CW157" s="3"/>
      <c r="CX157" s="3"/>
      <c r="CY157" s="3"/>
      <c r="CZ157" s="3"/>
      <c r="DA157" s="3"/>
      <c r="DB157" s="3"/>
      <c r="DC157" s="3"/>
      <c r="DD157" s="3"/>
      <c r="DE157" s="3"/>
      <c r="DF157" s="3"/>
      <c r="DG157" s="3"/>
      <c r="DH157" s="3"/>
      <c r="DI157" s="3"/>
      <c r="DJ157" s="3"/>
      <c r="DK157" s="3"/>
      <c r="DL157" s="3"/>
      <c r="DM157" s="3"/>
      <c r="DN157" s="3"/>
      <c r="DO157" s="3"/>
      <c r="DP157" s="3"/>
      <c r="DQ157" s="3"/>
      <c r="DR157" s="3"/>
      <c r="DS157" s="3"/>
      <c r="DT157" s="3"/>
      <c r="DU157" s="3"/>
      <c r="DV157" s="3"/>
      <c r="DW157" s="3"/>
      <c r="DX157" s="3"/>
      <c r="DY157" s="3"/>
      <c r="DZ157" s="3"/>
      <c r="EA157" s="3"/>
      <c r="EB157" s="3"/>
      <c r="EC157" s="3"/>
      <c r="ED157" s="3"/>
      <c r="EE157" s="3"/>
      <c r="EF157" s="3"/>
      <c r="EG157" s="3"/>
      <c r="EH157" s="3"/>
      <c r="EI157" s="3"/>
      <c r="EJ157" s="3"/>
      <c r="EK157" s="3"/>
      <c r="EL157" s="3"/>
      <c r="EM157" s="3"/>
      <c r="EN157" s="3"/>
      <c r="EO157" s="3"/>
      <c r="EP157" s="3"/>
      <c r="EQ157" s="3"/>
      <c r="ER157" s="3"/>
      <c r="ES157" s="3"/>
      <c r="ET157" s="3"/>
      <c r="EU157" s="3"/>
      <c r="EV157" s="3"/>
      <c r="EW157" s="3"/>
      <c r="EX157" s="3"/>
      <c r="EY157" s="3"/>
      <c r="EZ157" s="3"/>
      <c r="FA157" s="3"/>
      <c r="FB157" s="3"/>
      <c r="FC157" s="3"/>
      <c r="FD157" s="3"/>
      <c r="FE157" s="3"/>
      <c r="FF157" s="3"/>
      <c r="FG157" s="3"/>
      <c r="FH157" s="3"/>
      <c r="FI157" s="3"/>
      <c r="FJ157" s="3"/>
      <c r="FK157" s="3"/>
      <c r="FL157" s="3"/>
      <c r="FM157" s="3"/>
      <c r="FN157" s="3"/>
      <c r="FO157" s="3"/>
    </row>
    <row r="158" spans="1:171" x14ac:dyDescent="0.25">
      <c r="A158" s="3"/>
      <c r="B158" s="3"/>
      <c r="C158" s="3"/>
      <c r="D158" s="3"/>
      <c r="E158" s="3"/>
      <c r="F158" s="3"/>
      <c r="G158" s="3"/>
      <c r="H158" s="3"/>
      <c r="I158" s="3"/>
      <c r="J158" s="3"/>
      <c r="K158" s="3"/>
      <c r="M158" s="3"/>
      <c r="N158" s="84"/>
      <c r="O158" s="84"/>
      <c r="P158" s="84"/>
      <c r="Q158" s="84"/>
      <c r="R158" s="84"/>
      <c r="S158" s="84"/>
      <c r="T158" s="84"/>
      <c r="U158" s="84"/>
      <c r="V158" s="84"/>
      <c r="W158" s="84"/>
      <c r="X158" s="84"/>
      <c r="Y158" s="84"/>
      <c r="Z158" s="84"/>
      <c r="AA158" s="84"/>
      <c r="AB158" s="84"/>
      <c r="AC158" s="84"/>
      <c r="AD158" s="84"/>
      <c r="AE158" s="84"/>
      <c r="AF158" s="84"/>
      <c r="AG158" s="84"/>
      <c r="AH158" s="84"/>
      <c r="AI158" s="84"/>
      <c r="AJ158" s="84"/>
      <c r="AK158" s="84"/>
      <c r="AL158" s="84"/>
      <c r="AM158" s="84"/>
      <c r="AN158" s="84"/>
      <c r="AO158" s="84"/>
      <c r="AP158" s="84"/>
      <c r="AQ158" s="84"/>
      <c r="AR158" s="84"/>
      <c r="AS158" s="84"/>
      <c r="AT158" s="84"/>
      <c r="AU158" s="84"/>
      <c r="AV158" s="84"/>
      <c r="AW158" s="84"/>
      <c r="AX158" s="84"/>
      <c r="AY158" s="84"/>
      <c r="AZ158" s="84"/>
      <c r="BA158" s="84"/>
      <c r="BB158" s="84"/>
      <c r="BC158" s="84"/>
      <c r="BD158" s="84"/>
      <c r="BE158" s="84"/>
      <c r="BF158" s="84"/>
      <c r="BG158" s="84"/>
      <c r="BH158" s="84"/>
      <c r="BI158" s="84"/>
      <c r="BJ158" s="84"/>
      <c r="BK158" s="84"/>
      <c r="BL158" s="84"/>
      <c r="BM158" s="84"/>
      <c r="BN158" s="84"/>
      <c r="BO158" s="84"/>
      <c r="BP158" s="84"/>
      <c r="BQ158" s="84"/>
      <c r="BR158" s="84"/>
      <c r="BS158" s="84"/>
      <c r="BT158" s="84"/>
      <c r="BU158" s="84"/>
      <c r="BV158" s="84"/>
      <c r="BW158" s="84"/>
      <c r="BX158" s="84"/>
      <c r="BY158" s="84"/>
      <c r="BZ158" s="84"/>
      <c r="CA158" s="84"/>
      <c r="CB158" s="84"/>
      <c r="CC158" s="84"/>
      <c r="CD158" s="84"/>
      <c r="CE158" s="84"/>
      <c r="CF158" s="3"/>
      <c r="CG158" s="3"/>
      <c r="CH158" s="3"/>
      <c r="CI158" s="3"/>
      <c r="CJ158" s="3"/>
      <c r="CK158" s="3"/>
      <c r="CL158" s="3"/>
      <c r="CM158" s="3"/>
      <c r="CN158" s="3"/>
      <c r="CO158" s="3"/>
      <c r="CP158" s="3"/>
      <c r="CQ158" s="3"/>
      <c r="CR158" s="3"/>
      <c r="CS158" s="3"/>
      <c r="CT158" s="3"/>
      <c r="CU158" s="3"/>
      <c r="CV158" s="3"/>
      <c r="CW158" s="3"/>
      <c r="CX158" s="3"/>
      <c r="CY158" s="3"/>
      <c r="CZ158" s="3"/>
      <c r="DA158" s="3"/>
      <c r="DB158" s="3"/>
      <c r="DC158" s="3"/>
      <c r="DD158" s="3"/>
      <c r="DE158" s="3"/>
      <c r="DF158" s="3"/>
      <c r="DG158" s="3"/>
      <c r="DH158" s="3"/>
      <c r="DI158" s="3"/>
      <c r="DJ158" s="3"/>
      <c r="DK158" s="3"/>
      <c r="DL158" s="3"/>
      <c r="DM158" s="3"/>
      <c r="DN158" s="3"/>
      <c r="DO158" s="3"/>
      <c r="DP158" s="3"/>
      <c r="DQ158" s="3"/>
      <c r="DR158" s="3"/>
      <c r="DS158" s="3"/>
      <c r="DT158" s="3"/>
      <c r="DU158" s="3"/>
      <c r="DV158" s="3"/>
      <c r="DW158" s="3"/>
      <c r="DX158" s="3"/>
      <c r="DY158" s="3"/>
      <c r="DZ158" s="3"/>
      <c r="EA158" s="3"/>
      <c r="EB158" s="3"/>
      <c r="EC158" s="3"/>
      <c r="ED158" s="3"/>
      <c r="EE158" s="3"/>
      <c r="EF158" s="3"/>
      <c r="EG158" s="3"/>
      <c r="EH158" s="3"/>
      <c r="EI158" s="3"/>
      <c r="EJ158" s="3"/>
      <c r="EK158" s="3"/>
      <c r="EL158" s="3"/>
      <c r="EM158" s="3"/>
      <c r="EN158" s="3"/>
      <c r="EO158" s="3"/>
      <c r="EP158" s="3"/>
      <c r="EQ158" s="3"/>
      <c r="ER158" s="3"/>
      <c r="ES158" s="3"/>
      <c r="ET158" s="3"/>
      <c r="EU158" s="3"/>
      <c r="EV158" s="3"/>
      <c r="EW158" s="3"/>
      <c r="EX158" s="3"/>
      <c r="EY158" s="3"/>
      <c r="EZ158" s="3"/>
      <c r="FA158" s="3"/>
      <c r="FB158" s="3"/>
      <c r="FC158" s="3"/>
      <c r="FD158" s="3"/>
      <c r="FE158" s="3"/>
      <c r="FF158" s="3"/>
      <c r="FG158" s="3"/>
      <c r="FH158" s="3"/>
      <c r="FI158" s="3"/>
      <c r="FJ158" s="3"/>
      <c r="FK158" s="3"/>
      <c r="FL158" s="3"/>
      <c r="FM158" s="3"/>
      <c r="FN158" s="3"/>
      <c r="FO158" s="3"/>
    </row>
    <row r="159" spans="1:171" x14ac:dyDescent="0.25">
      <c r="A159" s="3"/>
      <c r="B159" s="3"/>
      <c r="C159" s="3"/>
      <c r="D159" s="3"/>
      <c r="E159" s="3"/>
      <c r="F159" s="3"/>
      <c r="G159" s="3"/>
      <c r="H159" s="3"/>
      <c r="I159" s="3"/>
      <c r="J159" s="3"/>
      <c r="K159" s="3"/>
      <c r="M159" s="3"/>
      <c r="N159" s="84"/>
      <c r="O159" s="84"/>
      <c r="P159" s="84"/>
      <c r="Q159" s="84"/>
      <c r="R159" s="84"/>
      <c r="S159" s="84"/>
      <c r="T159" s="84"/>
      <c r="U159" s="84"/>
      <c r="V159" s="84"/>
      <c r="W159" s="84"/>
      <c r="X159" s="84"/>
      <c r="Y159" s="84"/>
      <c r="Z159" s="84"/>
      <c r="AA159" s="84"/>
      <c r="AB159" s="84"/>
      <c r="AC159" s="84"/>
      <c r="AD159" s="84"/>
      <c r="AE159" s="84"/>
      <c r="AF159" s="84"/>
      <c r="AG159" s="84"/>
      <c r="AH159" s="84"/>
      <c r="AI159" s="84"/>
      <c r="AJ159" s="84"/>
      <c r="AK159" s="84"/>
      <c r="AL159" s="84"/>
      <c r="AM159" s="84"/>
      <c r="AN159" s="84"/>
      <c r="AO159" s="84"/>
      <c r="AP159" s="84"/>
      <c r="AQ159" s="84"/>
      <c r="AR159" s="84"/>
      <c r="AS159" s="84"/>
      <c r="AT159" s="84"/>
      <c r="AU159" s="84"/>
      <c r="AV159" s="84"/>
      <c r="AW159" s="84"/>
      <c r="AX159" s="84"/>
      <c r="AY159" s="84"/>
      <c r="AZ159" s="84"/>
      <c r="BA159" s="84"/>
      <c r="BB159" s="84"/>
      <c r="BC159" s="84"/>
      <c r="BD159" s="84"/>
      <c r="BE159" s="84"/>
      <c r="BF159" s="84"/>
      <c r="BG159" s="84"/>
      <c r="BH159" s="84"/>
      <c r="BI159" s="84"/>
      <c r="BJ159" s="84"/>
      <c r="BK159" s="84"/>
      <c r="BL159" s="84"/>
      <c r="BM159" s="84"/>
      <c r="BN159" s="84"/>
      <c r="BO159" s="84"/>
      <c r="BP159" s="84"/>
      <c r="BQ159" s="84"/>
      <c r="BR159" s="84"/>
      <c r="BS159" s="84"/>
      <c r="BT159" s="84"/>
      <c r="BU159" s="84"/>
      <c r="BV159" s="84"/>
      <c r="BW159" s="84"/>
      <c r="BX159" s="84"/>
      <c r="BY159" s="84"/>
      <c r="BZ159" s="84"/>
      <c r="CA159" s="84"/>
      <c r="CB159" s="84"/>
      <c r="CC159" s="84"/>
      <c r="CD159" s="84"/>
      <c r="CE159" s="84"/>
      <c r="CF159" s="3"/>
      <c r="CG159" s="3"/>
      <c r="CH159" s="3"/>
      <c r="CI159" s="3"/>
      <c r="CJ159" s="3"/>
      <c r="CK159" s="3"/>
      <c r="CL159" s="3"/>
      <c r="CM159" s="3"/>
      <c r="CN159" s="3"/>
      <c r="CO159" s="3"/>
      <c r="CP159" s="3"/>
      <c r="CQ159" s="3"/>
      <c r="CR159" s="3"/>
      <c r="CS159" s="3"/>
      <c r="CT159" s="3"/>
      <c r="CU159" s="3"/>
      <c r="CV159" s="3"/>
      <c r="CW159" s="3"/>
      <c r="CX159" s="3"/>
      <c r="CY159" s="3"/>
      <c r="CZ159" s="3"/>
      <c r="DA159" s="3"/>
      <c r="DB159" s="3"/>
      <c r="DC159" s="3"/>
      <c r="DD159" s="3"/>
      <c r="DE159" s="3"/>
      <c r="DF159" s="3"/>
      <c r="DG159" s="3"/>
      <c r="DH159" s="3"/>
      <c r="DI159" s="3"/>
      <c r="DJ159" s="3"/>
      <c r="DK159" s="3"/>
      <c r="DL159" s="3"/>
      <c r="DM159" s="3"/>
      <c r="DN159" s="3"/>
      <c r="DO159" s="3"/>
      <c r="DP159" s="3"/>
      <c r="DQ159" s="3"/>
      <c r="DR159" s="3"/>
      <c r="DS159" s="3"/>
      <c r="DT159" s="3"/>
      <c r="DU159" s="3"/>
      <c r="DV159" s="3"/>
      <c r="DW159" s="3"/>
      <c r="DX159" s="3"/>
      <c r="DY159" s="3"/>
      <c r="DZ159" s="3"/>
      <c r="EA159" s="3"/>
      <c r="EB159" s="3"/>
      <c r="EC159" s="3"/>
      <c r="ED159" s="3"/>
      <c r="EE159" s="3"/>
      <c r="EF159" s="3"/>
      <c r="EG159" s="3"/>
      <c r="EH159" s="3"/>
      <c r="EI159" s="3"/>
      <c r="EJ159" s="3"/>
      <c r="EK159" s="3"/>
      <c r="EL159" s="3"/>
      <c r="EM159" s="3"/>
      <c r="EN159" s="3"/>
      <c r="EO159" s="3"/>
      <c r="EP159" s="3"/>
      <c r="EQ159" s="3"/>
      <c r="ER159" s="3"/>
      <c r="ES159" s="3"/>
      <c r="ET159" s="3"/>
      <c r="EU159" s="3"/>
      <c r="EV159" s="3"/>
      <c r="EW159" s="3"/>
      <c r="EX159" s="3"/>
      <c r="EY159" s="3"/>
      <c r="EZ159" s="3"/>
      <c r="FA159" s="3"/>
      <c r="FB159" s="3"/>
      <c r="FC159" s="3"/>
      <c r="FD159" s="3"/>
      <c r="FE159" s="3"/>
      <c r="FF159" s="3"/>
      <c r="FG159" s="3"/>
      <c r="FH159" s="3"/>
      <c r="FI159" s="3"/>
      <c r="FJ159" s="3"/>
      <c r="FK159" s="3"/>
      <c r="FL159" s="3"/>
      <c r="FM159" s="3"/>
      <c r="FN159" s="3"/>
      <c r="FO159" s="3"/>
    </row>
    <row r="160" spans="1:171" x14ac:dyDescent="0.25">
      <c r="A160" s="3"/>
      <c r="B160" s="3"/>
      <c r="C160" s="3"/>
      <c r="D160" s="3"/>
      <c r="E160" s="3"/>
      <c r="F160" s="3"/>
      <c r="G160" s="3"/>
      <c r="H160" s="3"/>
      <c r="I160" s="3"/>
      <c r="J160" s="3"/>
      <c r="K160" s="3"/>
      <c r="M160" s="3"/>
      <c r="N160" s="84"/>
      <c r="O160" s="84"/>
      <c r="P160" s="84"/>
      <c r="Q160" s="84"/>
      <c r="R160" s="84"/>
      <c r="S160" s="84"/>
      <c r="T160" s="84"/>
      <c r="U160" s="84"/>
      <c r="V160" s="84"/>
      <c r="W160" s="84"/>
      <c r="X160" s="84"/>
      <c r="Y160" s="84"/>
      <c r="Z160" s="84"/>
      <c r="AA160" s="84"/>
      <c r="AB160" s="84"/>
      <c r="AC160" s="84"/>
      <c r="AD160" s="84"/>
      <c r="AE160" s="84"/>
      <c r="AF160" s="84"/>
      <c r="AG160" s="84"/>
      <c r="AH160" s="84"/>
      <c r="AI160" s="84"/>
      <c r="AJ160" s="84"/>
      <c r="AK160" s="84"/>
      <c r="AL160" s="84"/>
      <c r="AM160" s="84"/>
      <c r="AN160" s="84"/>
      <c r="AO160" s="84"/>
      <c r="AP160" s="84"/>
      <c r="AQ160" s="84"/>
      <c r="AR160" s="84"/>
      <c r="AS160" s="84"/>
      <c r="AT160" s="84"/>
      <c r="AU160" s="84"/>
      <c r="AV160" s="84"/>
      <c r="AW160" s="84"/>
      <c r="AX160" s="84"/>
      <c r="AY160" s="84"/>
      <c r="AZ160" s="84"/>
      <c r="BA160" s="84"/>
      <c r="BB160" s="84"/>
      <c r="BC160" s="84"/>
      <c r="BD160" s="84"/>
      <c r="BE160" s="84"/>
      <c r="BF160" s="84"/>
      <c r="BG160" s="84"/>
      <c r="BH160" s="84"/>
      <c r="BI160" s="84"/>
      <c r="BJ160" s="84"/>
      <c r="BK160" s="84"/>
      <c r="BL160" s="84"/>
      <c r="BM160" s="84"/>
      <c r="BN160" s="84"/>
      <c r="BO160" s="84"/>
      <c r="BP160" s="84"/>
      <c r="BQ160" s="84"/>
      <c r="BR160" s="84"/>
      <c r="BS160" s="84"/>
      <c r="BT160" s="84"/>
      <c r="BU160" s="84"/>
      <c r="BV160" s="84"/>
      <c r="BW160" s="84"/>
      <c r="BX160" s="84"/>
      <c r="BY160" s="84"/>
      <c r="BZ160" s="84"/>
      <c r="CA160" s="84"/>
      <c r="CB160" s="84"/>
      <c r="CC160" s="84"/>
      <c r="CD160" s="84"/>
      <c r="CE160" s="84"/>
      <c r="CF160" s="3"/>
      <c r="CG160" s="3"/>
      <c r="CH160" s="3"/>
      <c r="CI160" s="3"/>
      <c r="CJ160" s="3"/>
      <c r="CK160" s="3"/>
      <c r="CL160" s="3"/>
      <c r="CM160" s="3"/>
      <c r="CN160" s="3"/>
      <c r="CO160" s="3"/>
      <c r="CP160" s="3"/>
      <c r="CQ160" s="3"/>
      <c r="CR160" s="3"/>
      <c r="CS160" s="3"/>
      <c r="CT160" s="3"/>
      <c r="CU160" s="3"/>
      <c r="CV160" s="3"/>
      <c r="CW160" s="3"/>
      <c r="CX160" s="3"/>
      <c r="CY160" s="3"/>
      <c r="CZ160" s="3"/>
      <c r="DA160" s="3"/>
      <c r="DB160" s="3"/>
      <c r="DC160" s="3"/>
      <c r="DD160" s="3"/>
      <c r="DE160" s="3"/>
      <c r="DF160" s="3"/>
      <c r="DG160" s="3"/>
      <c r="DH160" s="3"/>
      <c r="DI160" s="3"/>
      <c r="DJ160" s="3"/>
      <c r="DK160" s="3"/>
      <c r="DL160" s="3"/>
      <c r="DM160" s="3"/>
      <c r="DN160" s="3"/>
      <c r="DO160" s="3"/>
      <c r="DP160" s="3"/>
      <c r="DQ160" s="3"/>
      <c r="DR160" s="3"/>
      <c r="DS160" s="3"/>
      <c r="DT160" s="3"/>
      <c r="DU160" s="3"/>
      <c r="DV160" s="3"/>
      <c r="DW160" s="3"/>
      <c r="DX160" s="3"/>
      <c r="DY160" s="3"/>
      <c r="DZ160" s="3"/>
      <c r="EA160" s="3"/>
      <c r="EB160" s="3"/>
      <c r="EC160" s="3"/>
      <c r="ED160" s="3"/>
      <c r="EE160" s="3"/>
      <c r="EF160" s="3"/>
      <c r="EG160" s="3"/>
      <c r="EH160" s="3"/>
      <c r="EI160" s="3"/>
      <c r="EJ160" s="3"/>
      <c r="EK160" s="3"/>
      <c r="EL160" s="3"/>
      <c r="EM160" s="3"/>
      <c r="EN160" s="3"/>
      <c r="EO160" s="3"/>
      <c r="EP160" s="3"/>
      <c r="EQ160" s="3"/>
      <c r="ER160" s="3"/>
      <c r="ES160" s="3"/>
      <c r="ET160" s="3"/>
      <c r="EU160" s="3"/>
      <c r="EV160" s="3"/>
      <c r="EW160" s="3"/>
      <c r="EX160" s="3"/>
      <c r="EY160" s="3"/>
      <c r="EZ160" s="3"/>
      <c r="FA160" s="3"/>
      <c r="FB160" s="3"/>
      <c r="FC160" s="3"/>
      <c r="FD160" s="3"/>
      <c r="FE160" s="3"/>
      <c r="FF160" s="3"/>
      <c r="FG160" s="3"/>
      <c r="FH160" s="3"/>
      <c r="FI160" s="3"/>
      <c r="FJ160" s="3"/>
      <c r="FK160" s="3"/>
      <c r="FL160" s="3"/>
      <c r="FM160" s="3"/>
      <c r="FN160" s="3"/>
      <c r="FO160" s="3"/>
    </row>
    <row r="161" spans="1:171" x14ac:dyDescent="0.25">
      <c r="A161" s="3"/>
      <c r="B161" s="3"/>
      <c r="C161" s="3"/>
      <c r="D161" s="3"/>
      <c r="E161" s="3"/>
      <c r="F161" s="3"/>
      <c r="G161" s="3"/>
      <c r="H161" s="3"/>
      <c r="I161" s="3"/>
      <c r="J161" s="3"/>
      <c r="K161" s="3"/>
      <c r="M161" s="3"/>
      <c r="N161" s="84"/>
      <c r="O161" s="84"/>
      <c r="P161" s="84"/>
      <c r="Q161" s="84"/>
      <c r="R161" s="84"/>
      <c r="S161" s="84"/>
      <c r="T161" s="84"/>
      <c r="U161" s="84"/>
      <c r="V161" s="84"/>
      <c r="W161" s="84"/>
      <c r="X161" s="84"/>
      <c r="Y161" s="84"/>
      <c r="Z161" s="84"/>
      <c r="AA161" s="84"/>
      <c r="AB161" s="84"/>
      <c r="AC161" s="84"/>
      <c r="AD161" s="84"/>
      <c r="AE161" s="84"/>
      <c r="AF161" s="84"/>
      <c r="AG161" s="84"/>
      <c r="AH161" s="84"/>
      <c r="AI161" s="84"/>
      <c r="AJ161" s="84"/>
      <c r="AK161" s="84"/>
      <c r="AL161" s="84"/>
      <c r="AM161" s="84"/>
      <c r="AN161" s="84"/>
      <c r="AO161" s="84"/>
      <c r="AP161" s="84"/>
      <c r="AQ161" s="84"/>
      <c r="AR161" s="84"/>
      <c r="AS161" s="84"/>
      <c r="AT161" s="84"/>
      <c r="AU161" s="84"/>
      <c r="AV161" s="84"/>
      <c r="AW161" s="84"/>
      <c r="AX161" s="84"/>
      <c r="AY161" s="84"/>
      <c r="AZ161" s="84"/>
      <c r="BA161" s="84"/>
      <c r="BB161" s="84"/>
      <c r="BC161" s="84"/>
      <c r="BD161" s="84"/>
      <c r="BE161" s="84"/>
      <c r="BF161" s="84"/>
      <c r="BG161" s="84"/>
      <c r="BH161" s="84"/>
      <c r="BI161" s="84"/>
      <c r="BJ161" s="84"/>
      <c r="BK161" s="84"/>
      <c r="BL161" s="84"/>
      <c r="BM161" s="84"/>
      <c r="BN161" s="84"/>
      <c r="BO161" s="84"/>
      <c r="BP161" s="84"/>
      <c r="BQ161" s="84"/>
      <c r="BR161" s="84"/>
      <c r="BS161" s="84"/>
      <c r="BT161" s="84"/>
      <c r="BU161" s="84"/>
      <c r="BV161" s="84"/>
      <c r="BW161" s="84"/>
      <c r="BX161" s="84"/>
      <c r="BY161" s="84"/>
      <c r="BZ161" s="84"/>
      <c r="CA161" s="84"/>
      <c r="CB161" s="84"/>
      <c r="CC161" s="84"/>
      <c r="CD161" s="84"/>
      <c r="CE161" s="84"/>
      <c r="CF161" s="3"/>
      <c r="CG161" s="3"/>
      <c r="CH161" s="3"/>
      <c r="CI161" s="3"/>
      <c r="CJ161" s="3"/>
      <c r="CK161" s="3"/>
      <c r="CL161" s="3"/>
      <c r="CM161" s="3"/>
      <c r="CN161" s="3"/>
      <c r="CO161" s="3"/>
      <c r="CP161" s="3"/>
      <c r="CQ161" s="3"/>
      <c r="CR161" s="3"/>
      <c r="CS161" s="3"/>
      <c r="CT161" s="3"/>
      <c r="CU161" s="3"/>
      <c r="CV161" s="3"/>
      <c r="CW161" s="3"/>
      <c r="CX161" s="3"/>
      <c r="CY161" s="3"/>
      <c r="CZ161" s="3"/>
      <c r="DA161" s="3"/>
      <c r="DB161" s="3"/>
      <c r="DC161" s="3"/>
      <c r="DD161" s="3"/>
      <c r="DE161" s="3"/>
      <c r="DF161" s="3"/>
      <c r="DG161" s="3"/>
      <c r="DH161" s="3"/>
      <c r="DI161" s="3"/>
      <c r="DJ161" s="3"/>
      <c r="DK161" s="3"/>
      <c r="DL161" s="3"/>
      <c r="DM161" s="3"/>
      <c r="DN161" s="3"/>
      <c r="DO161" s="3"/>
      <c r="DP161" s="3"/>
      <c r="DQ161" s="3"/>
      <c r="DR161" s="3"/>
      <c r="DS161" s="3"/>
      <c r="DT161" s="3"/>
      <c r="DU161" s="3"/>
      <c r="DV161" s="3"/>
      <c r="DW161" s="3"/>
      <c r="DX161" s="3"/>
      <c r="DY161" s="3"/>
      <c r="DZ161" s="3"/>
      <c r="EA161" s="3"/>
      <c r="EB161" s="3"/>
      <c r="EC161" s="3"/>
      <c r="ED161" s="3"/>
      <c r="EE161" s="3"/>
      <c r="EF161" s="3"/>
      <c r="EG161" s="3"/>
      <c r="EH161" s="3"/>
      <c r="EI161" s="3"/>
      <c r="EJ161" s="3"/>
      <c r="EK161" s="3"/>
      <c r="EL161" s="3"/>
      <c r="EM161" s="3"/>
      <c r="EN161" s="3"/>
      <c r="EO161" s="3"/>
      <c r="EP161" s="3"/>
      <c r="EQ161" s="3"/>
      <c r="ER161" s="3"/>
      <c r="ES161" s="3"/>
      <c r="ET161" s="3"/>
      <c r="EU161" s="3"/>
      <c r="EV161" s="3"/>
      <c r="EW161" s="3"/>
      <c r="EX161" s="3"/>
      <c r="EY161" s="3"/>
      <c r="EZ161" s="3"/>
      <c r="FA161" s="3"/>
      <c r="FB161" s="3"/>
      <c r="FC161" s="3"/>
      <c r="FD161" s="3"/>
      <c r="FE161" s="3"/>
      <c r="FF161" s="3"/>
      <c r="FG161" s="3"/>
      <c r="FH161" s="3"/>
      <c r="FI161" s="3"/>
      <c r="FJ161" s="3"/>
      <c r="FK161" s="3"/>
      <c r="FL161" s="3"/>
      <c r="FM161" s="3"/>
      <c r="FN161" s="3"/>
      <c r="FO161" s="3"/>
    </row>
    <row r="162" spans="1:171" x14ac:dyDescent="0.25">
      <c r="A162" s="3"/>
      <c r="B162" s="3"/>
      <c r="C162" s="3"/>
      <c r="D162" s="3"/>
      <c r="E162" s="3"/>
      <c r="F162" s="3"/>
      <c r="G162" s="3"/>
      <c r="H162" s="3"/>
      <c r="I162" s="3"/>
      <c r="J162" s="3"/>
      <c r="K162" s="3"/>
      <c r="M162" s="3"/>
      <c r="N162" s="84"/>
      <c r="O162" s="84"/>
      <c r="P162" s="84"/>
      <c r="Q162" s="84"/>
      <c r="R162" s="84"/>
      <c r="S162" s="84"/>
      <c r="T162" s="84"/>
      <c r="U162" s="84"/>
      <c r="V162" s="84"/>
      <c r="W162" s="84"/>
      <c r="X162" s="84"/>
      <c r="Y162" s="84"/>
      <c r="Z162" s="84"/>
      <c r="AA162" s="84"/>
      <c r="AB162" s="84"/>
      <c r="AC162" s="84"/>
      <c r="AD162" s="84"/>
      <c r="AE162" s="84"/>
      <c r="AF162" s="84"/>
      <c r="AG162" s="84"/>
      <c r="AH162" s="84"/>
      <c r="AI162" s="84"/>
      <c r="AJ162" s="84"/>
      <c r="AK162" s="84"/>
      <c r="AL162" s="84"/>
      <c r="AM162" s="84"/>
      <c r="AN162" s="84"/>
      <c r="AO162" s="84"/>
      <c r="AP162" s="84"/>
      <c r="AQ162" s="84"/>
      <c r="AR162" s="84"/>
      <c r="AS162" s="84"/>
      <c r="AT162" s="84"/>
      <c r="AU162" s="84"/>
      <c r="AV162" s="84"/>
      <c r="AW162" s="84"/>
      <c r="AX162" s="84"/>
      <c r="AY162" s="84"/>
      <c r="AZ162" s="84"/>
      <c r="BA162" s="84"/>
      <c r="BB162" s="84"/>
      <c r="BC162" s="84"/>
      <c r="BD162" s="84"/>
      <c r="BE162" s="84"/>
      <c r="BF162" s="84"/>
      <c r="BG162" s="84"/>
      <c r="BH162" s="84"/>
      <c r="BI162" s="84"/>
      <c r="BJ162" s="84"/>
      <c r="BK162" s="84"/>
      <c r="BL162" s="84"/>
      <c r="BM162" s="84"/>
      <c r="BN162" s="84"/>
      <c r="BO162" s="84"/>
      <c r="BP162" s="84"/>
      <c r="BQ162" s="84"/>
      <c r="BR162" s="84"/>
      <c r="BS162" s="84"/>
      <c r="BT162" s="84"/>
      <c r="BU162" s="84"/>
      <c r="BV162" s="84"/>
      <c r="BW162" s="84"/>
      <c r="BX162" s="84"/>
      <c r="BY162" s="84"/>
      <c r="BZ162" s="84"/>
      <c r="CA162" s="84"/>
      <c r="CB162" s="84"/>
      <c r="CC162" s="84"/>
      <c r="CD162" s="84"/>
      <c r="CE162" s="84"/>
      <c r="CF162" s="3"/>
      <c r="CG162" s="3"/>
      <c r="CH162" s="3"/>
      <c r="CI162" s="3"/>
      <c r="CJ162" s="3"/>
      <c r="CK162" s="3"/>
      <c r="CL162" s="3"/>
      <c r="CM162" s="3"/>
      <c r="CN162" s="3"/>
      <c r="CO162" s="3"/>
      <c r="CP162" s="3"/>
      <c r="CQ162" s="3"/>
      <c r="CR162" s="3"/>
      <c r="CS162" s="3"/>
      <c r="CT162" s="3"/>
      <c r="CU162" s="3"/>
      <c r="CV162" s="3"/>
      <c r="CW162" s="3"/>
      <c r="CX162" s="3"/>
      <c r="CY162" s="3"/>
      <c r="CZ162" s="3"/>
      <c r="DA162" s="3"/>
      <c r="DB162" s="3"/>
      <c r="DC162" s="3"/>
      <c r="DD162" s="3"/>
      <c r="DE162" s="3"/>
      <c r="DF162" s="3"/>
      <c r="DG162" s="3"/>
      <c r="DH162" s="3"/>
      <c r="DI162" s="3"/>
      <c r="DJ162" s="3"/>
      <c r="DK162" s="3"/>
      <c r="DL162" s="3"/>
      <c r="DM162" s="3"/>
      <c r="DN162" s="3"/>
      <c r="DO162" s="3"/>
      <c r="DP162" s="3"/>
      <c r="DQ162" s="3"/>
      <c r="DR162" s="3"/>
      <c r="DS162" s="3"/>
      <c r="DT162" s="3"/>
      <c r="DU162" s="3"/>
      <c r="DV162" s="3"/>
      <c r="DW162" s="3"/>
      <c r="DX162" s="3"/>
      <c r="DY162" s="3"/>
      <c r="DZ162" s="3"/>
      <c r="EA162" s="3"/>
      <c r="EB162" s="3"/>
      <c r="EC162" s="3"/>
      <c r="ED162" s="3"/>
      <c r="EE162" s="3"/>
      <c r="EF162" s="3"/>
      <c r="EG162" s="3"/>
      <c r="EH162" s="3"/>
      <c r="EI162" s="3"/>
      <c r="EJ162" s="3"/>
      <c r="EK162" s="3"/>
      <c r="EL162" s="3"/>
      <c r="EM162" s="3"/>
      <c r="EN162" s="3"/>
      <c r="EO162" s="3"/>
      <c r="EP162" s="3"/>
      <c r="EQ162" s="3"/>
      <c r="ER162" s="3"/>
      <c r="ES162" s="3"/>
      <c r="ET162" s="3"/>
      <c r="EU162" s="3"/>
      <c r="EV162" s="3"/>
      <c r="EW162" s="3"/>
      <c r="EX162" s="3"/>
      <c r="EY162" s="3"/>
      <c r="EZ162" s="3"/>
      <c r="FA162" s="3"/>
      <c r="FB162" s="3"/>
      <c r="FC162" s="3"/>
      <c r="FD162" s="3"/>
      <c r="FE162" s="3"/>
      <c r="FF162" s="3"/>
      <c r="FG162" s="3"/>
      <c r="FH162" s="3"/>
      <c r="FI162" s="3"/>
      <c r="FJ162" s="3"/>
      <c r="FK162" s="3"/>
      <c r="FL162" s="3"/>
      <c r="FM162" s="3"/>
      <c r="FN162" s="3"/>
      <c r="FO162" s="3"/>
    </row>
    <row r="163" spans="1:171" x14ac:dyDescent="0.25">
      <c r="A163" s="3"/>
      <c r="B163" s="3"/>
      <c r="C163" s="3"/>
      <c r="D163" s="3"/>
      <c r="E163" s="3"/>
      <c r="F163" s="3"/>
      <c r="G163" s="3"/>
      <c r="H163" s="3"/>
      <c r="I163" s="3"/>
      <c r="J163" s="3"/>
      <c r="K163" s="3"/>
      <c r="M163" s="3"/>
      <c r="N163" s="84"/>
      <c r="O163" s="84"/>
      <c r="P163" s="84"/>
      <c r="Q163" s="84"/>
      <c r="R163" s="84"/>
      <c r="S163" s="84"/>
      <c r="T163" s="84"/>
      <c r="U163" s="84"/>
      <c r="V163" s="84"/>
      <c r="W163" s="84"/>
      <c r="X163" s="84"/>
      <c r="Y163" s="84"/>
      <c r="Z163" s="84"/>
      <c r="AA163" s="84"/>
      <c r="AB163" s="84"/>
      <c r="AC163" s="84"/>
      <c r="AD163" s="84"/>
      <c r="AE163" s="84"/>
      <c r="AF163" s="84"/>
      <c r="AG163" s="84"/>
      <c r="AH163" s="84"/>
      <c r="AI163" s="84"/>
      <c r="AJ163" s="84"/>
      <c r="AK163" s="84"/>
      <c r="AL163" s="84"/>
      <c r="AM163" s="84"/>
      <c r="AN163" s="84"/>
      <c r="AO163" s="84"/>
      <c r="AP163" s="84"/>
      <c r="AQ163" s="84"/>
      <c r="AR163" s="84"/>
      <c r="AS163" s="84"/>
      <c r="AT163" s="84"/>
      <c r="AU163" s="84"/>
      <c r="AV163" s="84"/>
      <c r="AW163" s="84"/>
      <c r="AX163" s="84"/>
      <c r="AY163" s="84"/>
      <c r="AZ163" s="84"/>
      <c r="BA163" s="84"/>
      <c r="BB163" s="84"/>
      <c r="BC163" s="84"/>
      <c r="BD163" s="84"/>
      <c r="BE163" s="84"/>
      <c r="BF163" s="84"/>
      <c r="BG163" s="84"/>
      <c r="BH163" s="84"/>
      <c r="BI163" s="84"/>
      <c r="BJ163" s="84"/>
      <c r="BK163" s="84"/>
      <c r="BL163" s="84"/>
      <c r="BM163" s="84"/>
      <c r="BN163" s="84"/>
      <c r="BO163" s="84"/>
      <c r="BP163" s="84"/>
      <c r="BQ163" s="84"/>
      <c r="BR163" s="84"/>
      <c r="BS163" s="84"/>
      <c r="BT163" s="84"/>
      <c r="BU163" s="84"/>
      <c r="BV163" s="84"/>
      <c r="BW163" s="84"/>
      <c r="BX163" s="84"/>
      <c r="BY163" s="84"/>
      <c r="BZ163" s="84"/>
      <c r="CA163" s="84"/>
      <c r="CB163" s="84"/>
      <c r="CC163" s="84"/>
      <c r="CD163" s="84"/>
      <c r="CE163" s="84"/>
      <c r="CF163" s="3"/>
      <c r="CG163" s="3"/>
      <c r="CH163" s="3"/>
      <c r="CI163" s="3"/>
      <c r="CJ163" s="3"/>
      <c r="CK163" s="3"/>
      <c r="CL163" s="3"/>
      <c r="CM163" s="3"/>
      <c r="CN163" s="3"/>
      <c r="CO163" s="3"/>
      <c r="CP163" s="3"/>
      <c r="CQ163" s="3"/>
      <c r="CR163" s="3"/>
      <c r="CS163" s="3"/>
      <c r="CT163" s="3"/>
      <c r="CU163" s="3"/>
      <c r="CV163" s="3"/>
      <c r="CW163" s="3"/>
      <c r="CX163" s="3"/>
      <c r="CY163" s="3"/>
      <c r="CZ163" s="3"/>
      <c r="DA163" s="3"/>
      <c r="DB163" s="3"/>
      <c r="DC163" s="3"/>
      <c r="DD163" s="3"/>
      <c r="DE163" s="3"/>
      <c r="DF163" s="3"/>
      <c r="DG163" s="3"/>
      <c r="DH163" s="3"/>
      <c r="DI163" s="3"/>
      <c r="DJ163" s="3"/>
      <c r="DK163" s="3"/>
      <c r="DL163" s="3"/>
      <c r="DM163" s="3"/>
      <c r="DN163" s="3"/>
      <c r="DO163" s="3"/>
      <c r="DP163" s="3"/>
      <c r="DQ163" s="3"/>
      <c r="DR163" s="3"/>
      <c r="DS163" s="3"/>
      <c r="DT163" s="3"/>
      <c r="DU163" s="3"/>
      <c r="DV163" s="3"/>
      <c r="DW163" s="3"/>
      <c r="DX163" s="3"/>
      <c r="DY163" s="3"/>
      <c r="DZ163" s="3"/>
      <c r="EA163" s="3"/>
      <c r="EB163" s="3"/>
      <c r="EC163" s="3"/>
      <c r="ED163" s="3"/>
      <c r="EE163" s="3"/>
      <c r="EF163" s="3"/>
      <c r="EG163" s="3"/>
      <c r="EH163" s="3"/>
      <c r="EI163" s="3"/>
      <c r="EJ163" s="3"/>
      <c r="EK163" s="3"/>
      <c r="EL163" s="3"/>
      <c r="EM163" s="3"/>
      <c r="EN163" s="3"/>
      <c r="EO163" s="3"/>
      <c r="EP163" s="3"/>
      <c r="EQ163" s="3"/>
      <c r="ER163" s="3"/>
      <c r="ES163" s="3"/>
      <c r="ET163" s="3"/>
      <c r="EU163" s="3"/>
      <c r="EV163" s="3"/>
      <c r="EW163" s="3"/>
      <c r="EX163" s="3"/>
      <c r="EY163" s="3"/>
      <c r="EZ163" s="3"/>
      <c r="FA163" s="3"/>
      <c r="FB163" s="3"/>
      <c r="FC163" s="3"/>
      <c r="FD163" s="3"/>
      <c r="FE163" s="3"/>
      <c r="FF163" s="3"/>
      <c r="FG163" s="3"/>
      <c r="FH163" s="3"/>
      <c r="FI163" s="3"/>
      <c r="FJ163" s="3"/>
      <c r="FK163" s="3"/>
      <c r="FL163" s="3"/>
      <c r="FM163" s="3"/>
      <c r="FN163" s="3"/>
      <c r="FO163" s="3"/>
    </row>
    <row r="164" spans="1:171" x14ac:dyDescent="0.25">
      <c r="A164" s="3"/>
      <c r="B164" s="3"/>
      <c r="C164" s="3"/>
      <c r="D164" s="3"/>
      <c r="E164" s="3"/>
      <c r="F164" s="3"/>
      <c r="G164" s="3"/>
      <c r="H164" s="3"/>
      <c r="I164" s="3"/>
      <c r="J164" s="3"/>
      <c r="K164" s="3"/>
      <c r="M164" s="3"/>
      <c r="N164" s="84"/>
      <c r="O164" s="84"/>
      <c r="P164" s="84"/>
      <c r="Q164" s="84"/>
      <c r="R164" s="84"/>
      <c r="S164" s="84"/>
      <c r="T164" s="84"/>
      <c r="U164" s="84"/>
      <c r="V164" s="84"/>
      <c r="W164" s="84"/>
      <c r="X164" s="84"/>
      <c r="Y164" s="84"/>
      <c r="Z164" s="84"/>
      <c r="AA164" s="84"/>
      <c r="AB164" s="84"/>
      <c r="AC164" s="84"/>
      <c r="AD164" s="84"/>
      <c r="AE164" s="84"/>
      <c r="AF164" s="84"/>
      <c r="AG164" s="84"/>
      <c r="AH164" s="84"/>
      <c r="AI164" s="84"/>
      <c r="AJ164" s="84"/>
      <c r="AK164" s="84"/>
      <c r="AL164" s="84"/>
      <c r="AM164" s="84"/>
      <c r="AN164" s="84"/>
      <c r="AO164" s="84"/>
      <c r="AP164" s="84"/>
      <c r="AQ164" s="84"/>
      <c r="AR164" s="84"/>
      <c r="AS164" s="84"/>
      <c r="AT164" s="84"/>
      <c r="AU164" s="84"/>
      <c r="AV164" s="84"/>
      <c r="AW164" s="84"/>
      <c r="AX164" s="84"/>
      <c r="AY164" s="84"/>
      <c r="AZ164" s="84"/>
      <c r="BA164" s="84"/>
      <c r="BB164" s="84"/>
      <c r="BC164" s="84"/>
      <c r="BD164" s="84"/>
      <c r="BE164" s="84"/>
      <c r="BF164" s="84"/>
      <c r="BG164" s="84"/>
      <c r="BH164" s="84"/>
      <c r="BI164" s="84"/>
      <c r="BJ164" s="84"/>
      <c r="BK164" s="84"/>
      <c r="BL164" s="84"/>
      <c r="BM164" s="84"/>
      <c r="BN164" s="84"/>
      <c r="BO164" s="84"/>
      <c r="BP164" s="84"/>
      <c r="BQ164" s="84"/>
      <c r="BR164" s="84"/>
      <c r="BS164" s="84"/>
      <c r="BT164" s="84"/>
      <c r="BU164" s="84"/>
      <c r="BV164" s="84"/>
      <c r="BW164" s="84"/>
      <c r="BX164" s="84"/>
      <c r="BY164" s="84"/>
      <c r="BZ164" s="84"/>
      <c r="CA164" s="84"/>
      <c r="CB164" s="84"/>
      <c r="CC164" s="84"/>
      <c r="CD164" s="84"/>
      <c r="CE164" s="84"/>
      <c r="CF164" s="3"/>
      <c r="CG164" s="3"/>
      <c r="CH164" s="3"/>
      <c r="CI164" s="3"/>
      <c r="CJ164" s="3"/>
      <c r="CK164" s="3"/>
      <c r="CL164" s="3"/>
      <c r="CM164" s="3"/>
      <c r="CN164" s="3"/>
      <c r="CO164" s="3"/>
      <c r="CP164" s="3"/>
      <c r="CQ164" s="3"/>
      <c r="CR164" s="3"/>
      <c r="CS164" s="3"/>
      <c r="CT164" s="3"/>
      <c r="CU164" s="3"/>
      <c r="CV164" s="3"/>
      <c r="CW164" s="3"/>
      <c r="CX164" s="3"/>
      <c r="CY164" s="3"/>
      <c r="CZ164" s="3"/>
      <c r="DA164" s="3"/>
      <c r="DB164" s="3"/>
      <c r="DC164" s="3"/>
      <c r="DD164" s="3"/>
      <c r="DE164" s="3"/>
      <c r="DF164" s="3"/>
      <c r="DG164" s="3"/>
      <c r="DH164" s="3"/>
      <c r="DI164" s="3"/>
      <c r="DJ164" s="3"/>
      <c r="DK164" s="3"/>
      <c r="DL164" s="3"/>
      <c r="DM164" s="3"/>
      <c r="DN164" s="3"/>
      <c r="DO164" s="3"/>
      <c r="DP164" s="3"/>
      <c r="DQ164" s="3"/>
      <c r="DR164" s="3"/>
      <c r="DS164" s="3"/>
      <c r="DT164" s="3"/>
      <c r="DU164" s="3"/>
      <c r="DV164" s="3"/>
      <c r="DW164" s="3"/>
      <c r="DX164" s="3"/>
      <c r="DY164" s="3"/>
      <c r="DZ164" s="3"/>
      <c r="EA164" s="3"/>
      <c r="EB164" s="3"/>
      <c r="EC164" s="3"/>
      <c r="ED164" s="3"/>
      <c r="EE164" s="3"/>
      <c r="EF164" s="3"/>
      <c r="EG164" s="3"/>
      <c r="EH164" s="3"/>
      <c r="EI164" s="3"/>
      <c r="EJ164" s="3"/>
      <c r="EK164" s="3"/>
      <c r="EL164" s="3"/>
      <c r="EM164" s="3"/>
      <c r="EN164" s="3"/>
      <c r="EO164" s="3"/>
      <c r="EP164" s="3"/>
      <c r="EQ164" s="3"/>
      <c r="ER164" s="3"/>
      <c r="ES164" s="3"/>
      <c r="ET164" s="3"/>
      <c r="EU164" s="3"/>
      <c r="EV164" s="3"/>
      <c r="EW164" s="3"/>
      <c r="EX164" s="3"/>
      <c r="EY164" s="3"/>
      <c r="EZ164" s="3"/>
      <c r="FA164" s="3"/>
      <c r="FB164" s="3"/>
      <c r="FC164" s="3"/>
      <c r="FD164" s="3"/>
      <c r="FE164" s="3"/>
      <c r="FF164" s="3"/>
      <c r="FG164" s="3"/>
      <c r="FH164" s="3"/>
      <c r="FI164" s="3"/>
      <c r="FJ164" s="3"/>
      <c r="FK164" s="3"/>
      <c r="FL164" s="3"/>
      <c r="FM164" s="3"/>
      <c r="FN164" s="3"/>
      <c r="FO164" s="3"/>
    </row>
    <row r="165" spans="1:171" x14ac:dyDescent="0.25">
      <c r="A165" s="3"/>
      <c r="B165" s="3"/>
      <c r="C165" s="3"/>
      <c r="D165" s="3"/>
      <c r="E165" s="3"/>
      <c r="F165" s="3"/>
      <c r="G165" s="3"/>
      <c r="H165" s="3"/>
      <c r="I165" s="3"/>
      <c r="J165" s="3"/>
      <c r="K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c r="CL165" s="3"/>
      <c r="CM165" s="3"/>
      <c r="CN165" s="3"/>
      <c r="CO165" s="3"/>
      <c r="CP165" s="3"/>
      <c r="CQ165" s="3"/>
      <c r="CR165" s="3"/>
      <c r="CS165" s="3"/>
      <c r="CT165" s="3"/>
      <c r="CU165" s="3"/>
      <c r="CV165" s="3"/>
      <c r="CW165" s="3"/>
      <c r="CX165" s="3"/>
      <c r="CY165" s="3"/>
      <c r="CZ165" s="3"/>
      <c r="DA165" s="3"/>
      <c r="DB165" s="3"/>
      <c r="DC165" s="3"/>
      <c r="DD165" s="3"/>
      <c r="DE165" s="3"/>
      <c r="DF165" s="3"/>
      <c r="DG165" s="3"/>
      <c r="DH165" s="3"/>
      <c r="DI165" s="3"/>
      <c r="DJ165" s="3"/>
      <c r="DK165" s="3"/>
      <c r="DL165" s="3"/>
      <c r="DM165" s="3"/>
      <c r="DN165" s="3"/>
      <c r="DO165" s="3"/>
      <c r="DP165" s="3"/>
      <c r="DQ165" s="3"/>
      <c r="DR165" s="3"/>
      <c r="DS165" s="3"/>
      <c r="DT165" s="3"/>
      <c r="DU165" s="3"/>
      <c r="DV165" s="3"/>
      <c r="DW165" s="3"/>
      <c r="DX165" s="3"/>
      <c r="DY165" s="3"/>
      <c r="DZ165" s="3"/>
      <c r="EA165" s="3"/>
      <c r="EB165" s="3"/>
      <c r="EC165" s="3"/>
      <c r="ED165" s="3"/>
      <c r="EE165" s="3"/>
      <c r="EF165" s="3"/>
      <c r="EG165" s="3"/>
      <c r="EH165" s="3"/>
      <c r="EI165" s="3"/>
      <c r="EJ165" s="3"/>
      <c r="EK165" s="3"/>
      <c r="EL165" s="3"/>
      <c r="EM165" s="3"/>
      <c r="EN165" s="3"/>
      <c r="EO165" s="3"/>
      <c r="EP165" s="3"/>
      <c r="EQ165" s="3"/>
      <c r="ER165" s="3"/>
      <c r="ES165" s="3"/>
      <c r="ET165" s="3"/>
      <c r="EU165" s="3"/>
      <c r="EV165" s="3"/>
      <c r="EW165" s="3"/>
      <c r="EX165" s="3"/>
      <c r="EY165" s="3"/>
      <c r="EZ165" s="3"/>
      <c r="FA165" s="3"/>
      <c r="FB165" s="3"/>
      <c r="FC165" s="3"/>
      <c r="FD165" s="3"/>
      <c r="FE165" s="3"/>
      <c r="FF165" s="3"/>
      <c r="FG165" s="3"/>
      <c r="FH165" s="3"/>
      <c r="FI165" s="3"/>
      <c r="FJ165" s="3"/>
      <c r="FK165" s="3"/>
      <c r="FL165" s="3"/>
      <c r="FM165" s="3"/>
      <c r="FN165" s="3"/>
      <c r="FO165" s="3"/>
    </row>
    <row r="166" spans="1:171" x14ac:dyDescent="0.25">
      <c r="A166" s="3"/>
      <c r="B166" s="3"/>
      <c r="C166" s="3"/>
      <c r="D166" s="3"/>
      <c r="E166" s="3"/>
      <c r="F166" s="3"/>
      <c r="G166" s="3"/>
      <c r="H166" s="3"/>
      <c r="I166" s="3"/>
      <c r="J166" s="3"/>
      <c r="K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c r="CL166" s="3"/>
      <c r="CM166" s="3"/>
      <c r="CN166" s="3"/>
      <c r="CO166" s="3"/>
      <c r="CP166" s="3"/>
      <c r="CQ166" s="3"/>
      <c r="CR166" s="3"/>
      <c r="CS166" s="3"/>
      <c r="CT166" s="3"/>
      <c r="CU166" s="3"/>
      <c r="CV166" s="3"/>
      <c r="CW166" s="3"/>
      <c r="CX166" s="3"/>
      <c r="CY166" s="3"/>
      <c r="CZ166" s="3"/>
      <c r="DA166" s="3"/>
      <c r="DB166" s="3"/>
      <c r="DC166" s="3"/>
      <c r="DD166" s="3"/>
      <c r="DE166" s="3"/>
      <c r="DF166" s="3"/>
      <c r="DG166" s="3"/>
      <c r="DH166" s="3"/>
      <c r="DI166" s="3"/>
      <c r="DJ166" s="3"/>
      <c r="DK166" s="3"/>
      <c r="DL166" s="3"/>
      <c r="DM166" s="3"/>
      <c r="DN166" s="3"/>
      <c r="DO166" s="3"/>
      <c r="DP166" s="3"/>
      <c r="DQ166" s="3"/>
      <c r="DR166" s="3"/>
      <c r="DS166" s="3"/>
      <c r="DT166" s="3"/>
      <c r="DU166" s="3"/>
      <c r="DV166" s="3"/>
      <c r="DW166" s="3"/>
      <c r="DX166" s="3"/>
      <c r="DY166" s="3"/>
      <c r="DZ166" s="3"/>
      <c r="EA166" s="3"/>
      <c r="EB166" s="3"/>
      <c r="EC166" s="3"/>
      <c r="ED166" s="3"/>
      <c r="EE166" s="3"/>
      <c r="EF166" s="3"/>
      <c r="EG166" s="3"/>
      <c r="EH166" s="3"/>
      <c r="EI166" s="3"/>
      <c r="EJ166" s="3"/>
      <c r="EK166" s="3"/>
      <c r="EL166" s="3"/>
      <c r="EM166" s="3"/>
      <c r="EN166" s="3"/>
      <c r="EO166" s="3"/>
      <c r="EP166" s="3"/>
      <c r="EQ166" s="3"/>
      <c r="ER166" s="3"/>
      <c r="ES166" s="3"/>
      <c r="ET166" s="3"/>
      <c r="EU166" s="3"/>
      <c r="EV166" s="3"/>
      <c r="EW166" s="3"/>
      <c r="EX166" s="3"/>
      <c r="EY166" s="3"/>
      <c r="EZ166" s="3"/>
      <c r="FA166" s="3"/>
      <c r="FB166" s="3"/>
      <c r="FC166" s="3"/>
      <c r="FD166" s="3"/>
      <c r="FE166" s="3"/>
      <c r="FF166" s="3"/>
      <c r="FG166" s="3"/>
      <c r="FH166" s="3"/>
      <c r="FI166" s="3"/>
      <c r="FJ166" s="3"/>
      <c r="FK166" s="3"/>
      <c r="FL166" s="3"/>
      <c r="FM166" s="3"/>
      <c r="FN166" s="3"/>
      <c r="FO166" s="3"/>
    </row>
    <row r="167" spans="1:171" x14ac:dyDescent="0.25">
      <c r="A167" s="3"/>
      <c r="B167" s="3"/>
      <c r="C167" s="3"/>
      <c r="D167" s="3"/>
      <c r="E167" s="3"/>
      <c r="F167" s="3"/>
      <c r="G167" s="3"/>
      <c r="H167" s="3"/>
      <c r="I167" s="3"/>
      <c r="J167" s="3"/>
      <c r="K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c r="CL167" s="3"/>
      <c r="CM167" s="3"/>
      <c r="CN167" s="3"/>
      <c r="CO167" s="3"/>
      <c r="CP167" s="3"/>
      <c r="CQ167" s="3"/>
      <c r="CR167" s="3"/>
      <c r="CS167" s="3"/>
      <c r="CT167" s="3"/>
      <c r="CU167" s="3"/>
      <c r="CV167" s="3"/>
      <c r="CW167" s="3"/>
      <c r="CX167" s="3"/>
      <c r="CY167" s="3"/>
      <c r="CZ167" s="3"/>
      <c r="DA167" s="3"/>
      <c r="DB167" s="3"/>
      <c r="DC167" s="3"/>
      <c r="DD167" s="3"/>
      <c r="DE167" s="3"/>
      <c r="DF167" s="3"/>
      <c r="DG167" s="3"/>
      <c r="DH167" s="3"/>
      <c r="DI167" s="3"/>
      <c r="DJ167" s="3"/>
      <c r="DK167" s="3"/>
      <c r="DL167" s="3"/>
      <c r="DM167" s="3"/>
      <c r="DN167" s="3"/>
      <c r="DO167" s="3"/>
      <c r="DP167" s="3"/>
      <c r="DQ167" s="3"/>
      <c r="DR167" s="3"/>
      <c r="DS167" s="3"/>
      <c r="DT167" s="3"/>
      <c r="DU167" s="3"/>
      <c r="DV167" s="3"/>
      <c r="DW167" s="3"/>
      <c r="DX167" s="3"/>
      <c r="DY167" s="3"/>
      <c r="DZ167" s="3"/>
      <c r="EA167" s="3"/>
      <c r="EB167" s="3"/>
      <c r="EC167" s="3"/>
      <c r="ED167" s="3"/>
      <c r="EE167" s="3"/>
      <c r="EF167" s="3"/>
      <c r="EG167" s="3"/>
      <c r="EH167" s="3"/>
      <c r="EI167" s="3"/>
      <c r="EJ167" s="3"/>
      <c r="EK167" s="3"/>
      <c r="EL167" s="3"/>
      <c r="EM167" s="3"/>
      <c r="EN167" s="3"/>
      <c r="EO167" s="3"/>
      <c r="EP167" s="3"/>
      <c r="EQ167" s="3"/>
      <c r="ER167" s="3"/>
      <c r="ES167" s="3"/>
      <c r="ET167" s="3"/>
      <c r="EU167" s="3"/>
      <c r="EV167" s="3"/>
      <c r="EW167" s="3"/>
      <c r="EX167" s="3"/>
      <c r="EY167" s="3"/>
      <c r="EZ167" s="3"/>
      <c r="FA167" s="3"/>
      <c r="FB167" s="3"/>
      <c r="FC167" s="3"/>
      <c r="FD167" s="3"/>
      <c r="FE167" s="3"/>
      <c r="FF167" s="3"/>
      <c r="FG167" s="3"/>
      <c r="FH167" s="3"/>
      <c r="FI167" s="3"/>
      <c r="FJ167" s="3"/>
      <c r="FK167" s="3"/>
      <c r="FL167" s="3"/>
      <c r="FM167" s="3"/>
      <c r="FN167" s="3"/>
      <c r="FO167" s="3"/>
    </row>
    <row r="168" spans="1:171" x14ac:dyDescent="0.25">
      <c r="A168" s="3"/>
      <c r="B168" s="3"/>
      <c r="C168" s="3"/>
      <c r="D168" s="3"/>
      <c r="E168" s="3"/>
      <c r="F168" s="3"/>
      <c r="G168" s="3"/>
      <c r="H168" s="3"/>
      <c r="I168" s="3"/>
      <c r="J168" s="3"/>
      <c r="K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c r="CL168" s="3"/>
      <c r="CM168" s="3"/>
      <c r="CN168" s="3"/>
      <c r="CO168" s="3"/>
      <c r="CP168" s="3"/>
      <c r="CQ168" s="3"/>
      <c r="CR168" s="3"/>
      <c r="CS168" s="3"/>
      <c r="CT168" s="3"/>
      <c r="CU168" s="3"/>
      <c r="CV168" s="3"/>
      <c r="CW168" s="3"/>
      <c r="CX168" s="3"/>
      <c r="CY168" s="3"/>
      <c r="CZ168" s="3"/>
      <c r="DA168" s="3"/>
      <c r="DB168" s="3"/>
      <c r="DC168" s="3"/>
      <c r="DD168" s="3"/>
      <c r="DE168" s="3"/>
      <c r="DF168" s="3"/>
      <c r="DG168" s="3"/>
      <c r="DH168" s="3"/>
      <c r="DI168" s="3"/>
      <c r="DJ168" s="3"/>
      <c r="DK168" s="3"/>
      <c r="DL168" s="3"/>
      <c r="DM168" s="3"/>
      <c r="DN168" s="3"/>
      <c r="DO168" s="3"/>
      <c r="DP168" s="3"/>
      <c r="DQ168" s="3"/>
      <c r="DR168" s="3"/>
      <c r="DS168" s="3"/>
      <c r="DT168" s="3"/>
      <c r="DU168" s="3"/>
      <c r="DV168" s="3"/>
      <c r="DW168" s="3"/>
      <c r="DX168" s="3"/>
      <c r="DY168" s="3"/>
      <c r="DZ168" s="3"/>
      <c r="EA168" s="3"/>
      <c r="EB168" s="3"/>
      <c r="EC168" s="3"/>
      <c r="ED168" s="3"/>
      <c r="EE168" s="3"/>
      <c r="EF168" s="3"/>
      <c r="EG168" s="3"/>
      <c r="EH168" s="3"/>
      <c r="EI168" s="3"/>
      <c r="EJ168" s="3"/>
      <c r="EK168" s="3"/>
      <c r="EL168" s="3"/>
      <c r="EM168" s="3"/>
      <c r="EN168" s="3"/>
      <c r="EO168" s="3"/>
      <c r="EP168" s="3"/>
      <c r="EQ168" s="3"/>
      <c r="ER168" s="3"/>
      <c r="ES168" s="3"/>
      <c r="ET168" s="3"/>
      <c r="EU168" s="3"/>
      <c r="EV168" s="3"/>
      <c r="EW168" s="3"/>
      <c r="EX168" s="3"/>
      <c r="EY168" s="3"/>
      <c r="EZ168" s="3"/>
      <c r="FA168" s="3"/>
      <c r="FB168" s="3"/>
      <c r="FC168" s="3"/>
      <c r="FD168" s="3"/>
      <c r="FE168" s="3"/>
      <c r="FF168" s="3"/>
      <c r="FG168" s="3"/>
      <c r="FH168" s="3"/>
      <c r="FI168" s="3"/>
      <c r="FJ168" s="3"/>
      <c r="FK168" s="3"/>
      <c r="FL168" s="3"/>
      <c r="FM168" s="3"/>
      <c r="FN168" s="3"/>
      <c r="FO168" s="3"/>
    </row>
    <row r="169" spans="1:171" x14ac:dyDescent="0.25">
      <c r="A169" s="3"/>
      <c r="B169" s="3"/>
      <c r="C169" s="3"/>
      <c r="D169" s="3"/>
      <c r="E169" s="3"/>
      <c r="F169" s="3"/>
      <c r="G169" s="3"/>
      <c r="H169" s="3"/>
      <c r="I169" s="3"/>
      <c r="J169" s="3"/>
      <c r="K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c r="CL169" s="3"/>
      <c r="CM169" s="3"/>
      <c r="CN169" s="3"/>
      <c r="CO169" s="3"/>
      <c r="CP169" s="3"/>
      <c r="CQ169" s="3"/>
      <c r="CR169" s="3"/>
      <c r="CS169" s="3"/>
      <c r="CT169" s="3"/>
      <c r="CU169" s="3"/>
      <c r="CV169" s="3"/>
      <c r="CW169" s="3"/>
      <c r="CX169" s="3"/>
      <c r="CY169" s="3"/>
      <c r="CZ169" s="3"/>
      <c r="DA169" s="3"/>
      <c r="DB169" s="3"/>
      <c r="DC169" s="3"/>
      <c r="DD169" s="3"/>
      <c r="DE169" s="3"/>
      <c r="DF169" s="3"/>
      <c r="DG169" s="3"/>
      <c r="DH169" s="3"/>
      <c r="DI169" s="3"/>
      <c r="DJ169" s="3"/>
      <c r="DK169" s="3"/>
      <c r="DL169" s="3"/>
      <c r="DM169" s="3"/>
      <c r="DN169" s="3"/>
      <c r="DO169" s="3"/>
      <c r="DP169" s="3"/>
      <c r="DQ169" s="3"/>
      <c r="DR169" s="3"/>
      <c r="DS169" s="3"/>
      <c r="DT169" s="3"/>
      <c r="DU169" s="3"/>
      <c r="DV169" s="3"/>
      <c r="DW169" s="3"/>
      <c r="DX169" s="3"/>
      <c r="DY169" s="3"/>
      <c r="DZ169" s="3"/>
      <c r="EA169" s="3"/>
      <c r="EB169" s="3"/>
      <c r="EC169" s="3"/>
      <c r="ED169" s="3"/>
      <c r="EE169" s="3"/>
      <c r="EF169" s="3"/>
      <c r="EG169" s="3"/>
      <c r="EH169" s="3"/>
      <c r="EI169" s="3"/>
      <c r="EJ169" s="3"/>
      <c r="EK169" s="3"/>
      <c r="EL169" s="3"/>
      <c r="EM169" s="3"/>
      <c r="EN169" s="3"/>
      <c r="EO169" s="3"/>
      <c r="EP169" s="3"/>
      <c r="EQ169" s="3"/>
      <c r="ER169" s="3"/>
      <c r="ES169" s="3"/>
      <c r="ET169" s="3"/>
      <c r="EU169" s="3"/>
      <c r="EV169" s="3"/>
      <c r="EW169" s="3"/>
      <c r="EX169" s="3"/>
      <c r="EY169" s="3"/>
      <c r="EZ169" s="3"/>
      <c r="FA169" s="3"/>
      <c r="FB169" s="3"/>
      <c r="FC169" s="3"/>
      <c r="FD169" s="3"/>
      <c r="FE169" s="3"/>
      <c r="FF169" s="3"/>
      <c r="FG169" s="3"/>
      <c r="FH169" s="3"/>
      <c r="FI169" s="3"/>
      <c r="FJ169" s="3"/>
      <c r="FK169" s="3"/>
      <c r="FL169" s="3"/>
      <c r="FM169" s="3"/>
      <c r="FN169" s="3"/>
      <c r="FO169" s="3"/>
    </row>
    <row r="170" spans="1:171" x14ac:dyDescent="0.25">
      <c r="A170" s="3"/>
      <c r="B170" s="3"/>
      <c r="C170" s="3"/>
      <c r="D170" s="3"/>
      <c r="E170" s="3"/>
      <c r="F170" s="3"/>
      <c r="G170" s="3"/>
      <c r="H170" s="3"/>
      <c r="I170" s="3"/>
      <c r="J170" s="3"/>
      <c r="K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c r="CL170" s="3"/>
      <c r="CM170" s="3"/>
      <c r="CN170" s="3"/>
      <c r="CO170" s="3"/>
      <c r="CP170" s="3"/>
      <c r="CQ170" s="3"/>
      <c r="CR170" s="3"/>
      <c r="CS170" s="3"/>
      <c r="CT170" s="3"/>
      <c r="CU170" s="3"/>
      <c r="CV170" s="3"/>
      <c r="CW170" s="3"/>
      <c r="CX170" s="3"/>
      <c r="CY170" s="3"/>
      <c r="CZ170" s="3"/>
      <c r="DA170" s="3"/>
      <c r="DB170" s="3"/>
      <c r="DC170" s="3"/>
      <c r="DD170" s="3"/>
      <c r="DE170" s="3"/>
      <c r="DF170" s="3"/>
      <c r="DG170" s="3"/>
      <c r="DH170" s="3"/>
      <c r="DI170" s="3"/>
      <c r="DJ170" s="3"/>
      <c r="DK170" s="3"/>
      <c r="DL170" s="3"/>
      <c r="DM170" s="3"/>
      <c r="DN170" s="3"/>
      <c r="DO170" s="3"/>
      <c r="DP170" s="3"/>
      <c r="DQ170" s="3"/>
      <c r="DR170" s="3"/>
      <c r="DS170" s="3"/>
      <c r="DT170" s="3"/>
      <c r="DU170" s="3"/>
      <c r="DV170" s="3"/>
      <c r="DW170" s="3"/>
      <c r="DX170" s="3"/>
      <c r="DY170" s="3"/>
      <c r="DZ170" s="3"/>
      <c r="EA170" s="3"/>
      <c r="EB170" s="3"/>
      <c r="EC170" s="3"/>
      <c r="ED170" s="3"/>
      <c r="EE170" s="3"/>
      <c r="EF170" s="3"/>
      <c r="EG170" s="3"/>
      <c r="EH170" s="3"/>
      <c r="EI170" s="3"/>
      <c r="EJ170" s="3"/>
      <c r="EK170" s="3"/>
      <c r="EL170" s="3"/>
      <c r="EM170" s="3"/>
      <c r="EN170" s="3"/>
      <c r="EO170" s="3"/>
      <c r="EP170" s="3"/>
      <c r="EQ170" s="3"/>
      <c r="ER170" s="3"/>
      <c r="ES170" s="3"/>
      <c r="ET170" s="3"/>
      <c r="EU170" s="3"/>
      <c r="EV170" s="3"/>
      <c r="EW170" s="3"/>
      <c r="EX170" s="3"/>
      <c r="EY170" s="3"/>
      <c r="EZ170" s="3"/>
      <c r="FA170" s="3"/>
      <c r="FB170" s="3"/>
      <c r="FC170" s="3"/>
      <c r="FD170" s="3"/>
      <c r="FE170" s="3"/>
      <c r="FF170" s="3"/>
      <c r="FG170" s="3"/>
      <c r="FH170" s="3"/>
      <c r="FI170" s="3"/>
      <c r="FJ170" s="3"/>
      <c r="FK170" s="3"/>
      <c r="FL170" s="3"/>
      <c r="FM170" s="3"/>
      <c r="FN170" s="3"/>
      <c r="FO170" s="3"/>
    </row>
    <row r="171" spans="1:171" x14ac:dyDescent="0.25">
      <c r="A171" s="3"/>
      <c r="B171" s="3"/>
      <c r="C171" s="3"/>
      <c r="D171" s="3"/>
      <c r="E171" s="3"/>
      <c r="F171" s="3"/>
      <c r="G171" s="3"/>
      <c r="H171" s="3"/>
      <c r="I171" s="3"/>
      <c r="J171" s="3"/>
      <c r="K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c r="CL171" s="3"/>
      <c r="CM171" s="3"/>
      <c r="CN171" s="3"/>
      <c r="CO171" s="3"/>
      <c r="CP171" s="3"/>
      <c r="CQ171" s="3"/>
      <c r="CR171" s="3"/>
      <c r="CS171" s="3"/>
      <c r="CT171" s="3"/>
      <c r="CU171" s="3"/>
      <c r="CV171" s="3"/>
      <c r="CW171" s="3"/>
      <c r="CX171" s="3"/>
      <c r="CY171" s="3"/>
      <c r="CZ171" s="3"/>
      <c r="DA171" s="3"/>
      <c r="DB171" s="3"/>
      <c r="DC171" s="3"/>
      <c r="DD171" s="3"/>
      <c r="DE171" s="3"/>
      <c r="DF171" s="3"/>
      <c r="DG171" s="3"/>
      <c r="DH171" s="3"/>
      <c r="DI171" s="3"/>
      <c r="DJ171" s="3"/>
      <c r="DK171" s="3"/>
      <c r="DL171" s="3"/>
      <c r="DM171" s="3"/>
      <c r="DN171" s="3"/>
      <c r="DO171" s="3"/>
      <c r="DP171" s="3"/>
      <c r="DQ171" s="3"/>
      <c r="DR171" s="3"/>
      <c r="DS171" s="3"/>
      <c r="DT171" s="3"/>
      <c r="DU171" s="3"/>
      <c r="DV171" s="3"/>
      <c r="DW171" s="3"/>
      <c r="DX171" s="3"/>
      <c r="DY171" s="3"/>
      <c r="DZ171" s="3"/>
      <c r="EA171" s="3"/>
      <c r="EB171" s="3"/>
      <c r="EC171" s="3"/>
      <c r="ED171" s="3"/>
      <c r="EE171" s="3"/>
      <c r="EF171" s="3"/>
      <c r="EG171" s="3"/>
      <c r="EH171" s="3"/>
      <c r="EI171" s="3"/>
      <c r="EJ171" s="3"/>
      <c r="EK171" s="3"/>
      <c r="EL171" s="3"/>
      <c r="EM171" s="3"/>
      <c r="EN171" s="3"/>
      <c r="EO171" s="3"/>
      <c r="EP171" s="3"/>
      <c r="EQ171" s="3"/>
      <c r="ER171" s="3"/>
      <c r="ES171" s="3"/>
      <c r="ET171" s="3"/>
      <c r="EU171" s="3"/>
      <c r="EV171" s="3"/>
      <c r="EW171" s="3"/>
      <c r="EX171" s="3"/>
      <c r="EY171" s="3"/>
      <c r="EZ171" s="3"/>
      <c r="FA171" s="3"/>
      <c r="FB171" s="3"/>
      <c r="FC171" s="3"/>
      <c r="FD171" s="3"/>
      <c r="FE171" s="3"/>
      <c r="FF171" s="3"/>
      <c r="FG171" s="3"/>
      <c r="FH171" s="3"/>
      <c r="FI171" s="3"/>
      <c r="FJ171" s="3"/>
      <c r="FK171" s="3"/>
      <c r="FL171" s="3"/>
      <c r="FM171" s="3"/>
      <c r="FN171" s="3"/>
      <c r="FO171" s="3"/>
    </row>
    <row r="172" spans="1:171" x14ac:dyDescent="0.25">
      <c r="A172" s="3"/>
      <c r="B172" s="3"/>
      <c r="C172" s="3"/>
      <c r="D172" s="3"/>
      <c r="E172" s="3"/>
      <c r="F172" s="3"/>
      <c r="G172" s="3"/>
      <c r="H172" s="3"/>
      <c r="I172" s="3"/>
      <c r="J172" s="3"/>
      <c r="K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c r="CL172" s="3"/>
      <c r="CM172" s="3"/>
      <c r="CN172" s="3"/>
      <c r="CO172" s="3"/>
      <c r="CP172" s="3"/>
      <c r="CQ172" s="3"/>
      <c r="CR172" s="3"/>
      <c r="CS172" s="3"/>
      <c r="CT172" s="3"/>
      <c r="CU172" s="3"/>
      <c r="CV172" s="3"/>
      <c r="CW172" s="3"/>
      <c r="CX172" s="3"/>
      <c r="CY172" s="3"/>
      <c r="CZ172" s="3"/>
      <c r="DA172" s="3"/>
      <c r="DB172" s="3"/>
      <c r="DC172" s="3"/>
      <c r="DD172" s="3"/>
      <c r="DE172" s="3"/>
      <c r="DF172" s="3"/>
      <c r="DG172" s="3"/>
      <c r="DH172" s="3"/>
      <c r="DI172" s="3"/>
      <c r="DJ172" s="3"/>
      <c r="DK172" s="3"/>
      <c r="DL172" s="3"/>
      <c r="DM172" s="3"/>
      <c r="DN172" s="3"/>
      <c r="DO172" s="3"/>
      <c r="DP172" s="3"/>
      <c r="DQ172" s="3"/>
      <c r="DR172" s="3"/>
      <c r="DS172" s="3"/>
      <c r="DT172" s="3"/>
      <c r="DU172" s="3"/>
      <c r="DV172" s="3"/>
      <c r="DW172" s="3"/>
      <c r="DX172" s="3"/>
      <c r="DY172" s="3"/>
      <c r="DZ172" s="3"/>
      <c r="EA172" s="3"/>
      <c r="EB172" s="3"/>
      <c r="EC172" s="3"/>
      <c r="ED172" s="3"/>
      <c r="EE172" s="3"/>
      <c r="EF172" s="3"/>
      <c r="EG172" s="3"/>
      <c r="EH172" s="3"/>
      <c r="EI172" s="3"/>
      <c r="EJ172" s="3"/>
      <c r="EK172" s="3"/>
      <c r="EL172" s="3"/>
      <c r="EM172" s="3"/>
      <c r="EN172" s="3"/>
      <c r="EO172" s="3"/>
      <c r="EP172" s="3"/>
      <c r="EQ172" s="3"/>
      <c r="ER172" s="3"/>
      <c r="ES172" s="3"/>
      <c r="ET172" s="3"/>
      <c r="EU172" s="3"/>
      <c r="EV172" s="3"/>
      <c r="EW172" s="3"/>
      <c r="EX172" s="3"/>
      <c r="EY172" s="3"/>
      <c r="EZ172" s="3"/>
      <c r="FA172" s="3"/>
      <c r="FB172" s="3"/>
      <c r="FC172" s="3"/>
      <c r="FD172" s="3"/>
      <c r="FE172" s="3"/>
      <c r="FF172" s="3"/>
      <c r="FG172" s="3"/>
      <c r="FH172" s="3"/>
      <c r="FI172" s="3"/>
      <c r="FJ172" s="3"/>
      <c r="FK172" s="3"/>
      <c r="FL172" s="3"/>
      <c r="FM172" s="3"/>
      <c r="FN172" s="3"/>
      <c r="FO172" s="3"/>
    </row>
    <row r="173" spans="1:171" x14ac:dyDescent="0.25">
      <c r="A173" s="3"/>
      <c r="B173" s="3"/>
      <c r="C173" s="3"/>
      <c r="D173" s="3"/>
      <c r="E173" s="3"/>
      <c r="F173" s="3"/>
      <c r="G173" s="3"/>
      <c r="H173" s="3"/>
      <c r="I173" s="3"/>
      <c r="J173" s="3"/>
      <c r="K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c r="CL173" s="3"/>
      <c r="CM173" s="3"/>
      <c r="CN173" s="3"/>
      <c r="CO173" s="3"/>
      <c r="CP173" s="3"/>
      <c r="CQ173" s="3"/>
      <c r="CR173" s="3"/>
      <c r="CS173" s="3"/>
      <c r="CT173" s="3"/>
      <c r="CU173" s="3"/>
      <c r="CV173" s="3"/>
      <c r="CW173" s="3"/>
      <c r="CX173" s="3"/>
      <c r="CY173" s="3"/>
      <c r="CZ173" s="3"/>
      <c r="DA173" s="3"/>
      <c r="DB173" s="3"/>
      <c r="DC173" s="3"/>
      <c r="DD173" s="3"/>
      <c r="DE173" s="3"/>
      <c r="DF173" s="3"/>
      <c r="DG173" s="3"/>
      <c r="DH173" s="3"/>
      <c r="DI173" s="3"/>
      <c r="DJ173" s="3"/>
      <c r="DK173" s="3"/>
      <c r="DL173" s="3"/>
      <c r="DM173" s="3"/>
      <c r="DN173" s="3"/>
      <c r="DO173" s="3"/>
      <c r="DP173" s="3"/>
      <c r="DQ173" s="3"/>
      <c r="DR173" s="3"/>
      <c r="DS173" s="3"/>
      <c r="DT173" s="3"/>
      <c r="DU173" s="3"/>
      <c r="DV173" s="3"/>
      <c r="DW173" s="3"/>
      <c r="DX173" s="3"/>
      <c r="DY173" s="3"/>
      <c r="DZ173" s="3"/>
      <c r="EA173" s="3"/>
      <c r="EB173" s="3"/>
      <c r="EC173" s="3"/>
      <c r="ED173" s="3"/>
      <c r="EE173" s="3"/>
      <c r="EF173" s="3"/>
      <c r="EG173" s="3"/>
      <c r="EH173" s="3"/>
      <c r="EI173" s="3"/>
      <c r="EJ173" s="3"/>
      <c r="EK173" s="3"/>
      <c r="EL173" s="3"/>
      <c r="EM173" s="3"/>
      <c r="EN173" s="3"/>
      <c r="EO173" s="3"/>
      <c r="EP173" s="3"/>
      <c r="EQ173" s="3"/>
      <c r="ER173" s="3"/>
      <c r="ES173" s="3"/>
      <c r="ET173" s="3"/>
      <c r="EU173" s="3"/>
      <c r="EV173" s="3"/>
      <c r="EW173" s="3"/>
      <c r="EX173" s="3"/>
      <c r="EY173" s="3"/>
      <c r="EZ173" s="3"/>
      <c r="FA173" s="3"/>
      <c r="FB173" s="3"/>
      <c r="FC173" s="3"/>
      <c r="FD173" s="3"/>
      <c r="FE173" s="3"/>
      <c r="FF173" s="3"/>
      <c r="FG173" s="3"/>
      <c r="FH173" s="3"/>
      <c r="FI173" s="3"/>
      <c r="FJ173" s="3"/>
      <c r="FK173" s="3"/>
      <c r="FL173" s="3"/>
      <c r="FM173" s="3"/>
      <c r="FN173" s="3"/>
      <c r="FO173" s="3"/>
    </row>
    <row r="174" spans="1:171" x14ac:dyDescent="0.25">
      <c r="A174" s="3"/>
      <c r="B174" s="3"/>
      <c r="C174" s="3"/>
      <c r="D174" s="3"/>
      <c r="E174" s="3"/>
      <c r="F174" s="3"/>
      <c r="G174" s="3"/>
      <c r="H174" s="3"/>
      <c r="I174" s="3"/>
      <c r="J174" s="3"/>
      <c r="K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c r="CL174" s="3"/>
      <c r="CM174" s="3"/>
      <c r="CN174" s="3"/>
      <c r="CO174" s="3"/>
      <c r="CP174" s="3"/>
      <c r="CQ174" s="3"/>
      <c r="CR174" s="3"/>
      <c r="CS174" s="3"/>
      <c r="CT174" s="3"/>
      <c r="CU174" s="3"/>
      <c r="CV174" s="3"/>
      <c r="CW174" s="3"/>
      <c r="CX174" s="3"/>
      <c r="CY174" s="3"/>
      <c r="CZ174" s="3"/>
      <c r="DA174" s="3"/>
      <c r="DB174" s="3"/>
      <c r="DC174" s="3"/>
      <c r="DD174" s="3"/>
      <c r="DE174" s="3"/>
      <c r="DF174" s="3"/>
      <c r="DG174" s="3"/>
      <c r="DH174" s="3"/>
      <c r="DI174" s="3"/>
      <c r="DJ174" s="3"/>
      <c r="DK174" s="3"/>
      <c r="DL174" s="3"/>
      <c r="DM174" s="3"/>
      <c r="DN174" s="3"/>
      <c r="DO174" s="3"/>
      <c r="DP174" s="3"/>
      <c r="DQ174" s="3"/>
      <c r="DR174" s="3"/>
      <c r="DS174" s="3"/>
      <c r="DT174" s="3"/>
      <c r="DU174" s="3"/>
      <c r="DV174" s="3"/>
      <c r="DW174" s="3"/>
      <c r="DX174" s="3"/>
      <c r="DY174" s="3"/>
      <c r="DZ174" s="3"/>
      <c r="EA174" s="3"/>
      <c r="EB174" s="3"/>
      <c r="EC174" s="3"/>
      <c r="ED174" s="3"/>
      <c r="EE174" s="3"/>
      <c r="EF174" s="3"/>
      <c r="EG174" s="3"/>
      <c r="EH174" s="3"/>
      <c r="EI174" s="3"/>
      <c r="EJ174" s="3"/>
      <c r="EK174" s="3"/>
      <c r="EL174" s="3"/>
      <c r="EM174" s="3"/>
      <c r="EN174" s="3"/>
      <c r="EO174" s="3"/>
      <c r="EP174" s="3"/>
      <c r="EQ174" s="3"/>
      <c r="ER174" s="3"/>
      <c r="ES174" s="3"/>
      <c r="ET174" s="3"/>
      <c r="EU174" s="3"/>
      <c r="EV174" s="3"/>
      <c r="EW174" s="3"/>
      <c r="EX174" s="3"/>
      <c r="EY174" s="3"/>
      <c r="EZ174" s="3"/>
      <c r="FA174" s="3"/>
      <c r="FB174" s="3"/>
      <c r="FC174" s="3"/>
      <c r="FD174" s="3"/>
      <c r="FE174" s="3"/>
      <c r="FF174" s="3"/>
      <c r="FG174" s="3"/>
      <c r="FH174" s="3"/>
      <c r="FI174" s="3"/>
      <c r="FJ174" s="3"/>
      <c r="FK174" s="3"/>
      <c r="FL174" s="3"/>
      <c r="FM174" s="3"/>
      <c r="FN174" s="3"/>
      <c r="FO174" s="3"/>
    </row>
    <row r="175" spans="1:171" x14ac:dyDescent="0.25">
      <c r="A175" s="3"/>
      <c r="B175" s="3"/>
      <c r="C175" s="3"/>
      <c r="D175" s="3"/>
      <c r="E175" s="3"/>
      <c r="F175" s="3"/>
      <c r="G175" s="3"/>
      <c r="H175" s="3"/>
      <c r="I175" s="3"/>
      <c r="J175" s="3"/>
      <c r="K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c r="CL175" s="3"/>
      <c r="CM175" s="3"/>
      <c r="CN175" s="3"/>
      <c r="CO175" s="3"/>
      <c r="CP175" s="3"/>
      <c r="CQ175" s="3"/>
      <c r="CR175" s="3"/>
      <c r="CS175" s="3"/>
      <c r="CT175" s="3"/>
      <c r="CU175" s="3"/>
      <c r="CV175" s="3"/>
      <c r="CW175" s="3"/>
      <c r="CX175" s="3"/>
      <c r="CY175" s="3"/>
      <c r="CZ175" s="3"/>
      <c r="DA175" s="3"/>
      <c r="DB175" s="3"/>
      <c r="DC175" s="3"/>
      <c r="DD175" s="3"/>
      <c r="DE175" s="3"/>
      <c r="DF175" s="3"/>
      <c r="DG175" s="3"/>
      <c r="DH175" s="3"/>
      <c r="DI175" s="3"/>
      <c r="DJ175" s="3"/>
      <c r="DK175" s="3"/>
      <c r="DL175" s="3"/>
      <c r="DM175" s="3"/>
      <c r="DN175" s="3"/>
      <c r="DO175" s="3"/>
      <c r="DP175" s="3"/>
      <c r="DQ175" s="3"/>
      <c r="DR175" s="3"/>
      <c r="DS175" s="3"/>
      <c r="DT175" s="3"/>
      <c r="DU175" s="3"/>
      <c r="DV175" s="3"/>
      <c r="DW175" s="3"/>
      <c r="DX175" s="3"/>
      <c r="DY175" s="3"/>
      <c r="DZ175" s="3"/>
      <c r="EA175" s="3"/>
      <c r="EB175" s="3"/>
      <c r="EC175" s="3"/>
      <c r="ED175" s="3"/>
      <c r="EE175" s="3"/>
      <c r="EF175" s="3"/>
      <c r="EG175" s="3"/>
      <c r="EH175" s="3"/>
      <c r="EI175" s="3"/>
      <c r="EJ175" s="3"/>
      <c r="EK175" s="3"/>
      <c r="EL175" s="3"/>
      <c r="EM175" s="3"/>
      <c r="EN175" s="3"/>
      <c r="EO175" s="3"/>
      <c r="EP175" s="3"/>
      <c r="EQ175" s="3"/>
      <c r="ER175" s="3"/>
      <c r="ES175" s="3"/>
      <c r="ET175" s="3"/>
      <c r="EU175" s="3"/>
      <c r="EV175" s="3"/>
      <c r="EW175" s="3"/>
      <c r="EX175" s="3"/>
      <c r="EY175" s="3"/>
      <c r="EZ175" s="3"/>
      <c r="FA175" s="3"/>
      <c r="FB175" s="3"/>
      <c r="FC175" s="3"/>
      <c r="FD175" s="3"/>
      <c r="FE175" s="3"/>
      <c r="FF175" s="3"/>
      <c r="FG175" s="3"/>
      <c r="FH175" s="3"/>
      <c r="FI175" s="3"/>
      <c r="FJ175" s="3"/>
      <c r="FK175" s="3"/>
      <c r="FL175" s="3"/>
      <c r="FM175" s="3"/>
      <c r="FN175" s="3"/>
      <c r="FO175" s="3"/>
    </row>
    <row r="176" spans="1:171" x14ac:dyDescent="0.25">
      <c r="A176" s="3"/>
      <c r="B176" s="3"/>
      <c r="C176" s="3"/>
      <c r="D176" s="3"/>
      <c r="E176" s="3"/>
      <c r="F176" s="3"/>
      <c r="G176" s="3"/>
      <c r="H176" s="3"/>
      <c r="I176" s="3"/>
      <c r="J176" s="3"/>
      <c r="K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c r="CL176" s="3"/>
      <c r="CM176" s="3"/>
      <c r="CN176" s="3"/>
      <c r="CO176" s="3"/>
      <c r="CP176" s="3"/>
      <c r="CQ176" s="3"/>
      <c r="CR176" s="3"/>
      <c r="CS176" s="3"/>
      <c r="CT176" s="3"/>
      <c r="CU176" s="3"/>
      <c r="CV176" s="3"/>
      <c r="CW176" s="3"/>
      <c r="CX176" s="3"/>
      <c r="CY176" s="3"/>
      <c r="CZ176" s="3"/>
      <c r="DA176" s="3"/>
      <c r="DB176" s="3"/>
      <c r="DC176" s="3"/>
      <c r="DD176" s="3"/>
      <c r="DE176" s="3"/>
      <c r="DF176" s="3"/>
      <c r="DG176" s="3"/>
      <c r="DH176" s="3"/>
      <c r="DI176" s="3"/>
      <c r="DJ176" s="3"/>
      <c r="DK176" s="3"/>
      <c r="DL176" s="3"/>
      <c r="DM176" s="3"/>
      <c r="DN176" s="3"/>
      <c r="DO176" s="3"/>
      <c r="DP176" s="3"/>
      <c r="DQ176" s="3"/>
      <c r="DR176" s="3"/>
      <c r="DS176" s="3"/>
      <c r="DT176" s="3"/>
      <c r="DU176" s="3"/>
      <c r="DV176" s="3"/>
      <c r="DW176" s="3"/>
      <c r="DX176" s="3"/>
      <c r="DY176" s="3"/>
      <c r="DZ176" s="3"/>
      <c r="EA176" s="3"/>
      <c r="EB176" s="3"/>
      <c r="EC176" s="3"/>
      <c r="ED176" s="3"/>
      <c r="EE176" s="3"/>
      <c r="EF176" s="3"/>
      <c r="EG176" s="3"/>
      <c r="EH176" s="3"/>
      <c r="EI176" s="3"/>
      <c r="EJ176" s="3"/>
      <c r="EK176" s="3"/>
      <c r="EL176" s="3"/>
      <c r="EM176" s="3"/>
      <c r="EN176" s="3"/>
      <c r="EO176" s="3"/>
      <c r="EP176" s="3"/>
      <c r="EQ176" s="3"/>
      <c r="ER176" s="3"/>
      <c r="ES176" s="3"/>
      <c r="ET176" s="3"/>
      <c r="EU176" s="3"/>
      <c r="EV176" s="3"/>
      <c r="EW176" s="3"/>
      <c r="EX176" s="3"/>
      <c r="EY176" s="3"/>
      <c r="EZ176" s="3"/>
      <c r="FA176" s="3"/>
      <c r="FB176" s="3"/>
      <c r="FC176" s="3"/>
      <c r="FD176" s="3"/>
      <c r="FE176" s="3"/>
      <c r="FF176" s="3"/>
      <c r="FG176" s="3"/>
      <c r="FH176" s="3"/>
      <c r="FI176" s="3"/>
      <c r="FJ176" s="3"/>
      <c r="FK176" s="3"/>
      <c r="FL176" s="3"/>
      <c r="FM176" s="3"/>
      <c r="FN176" s="3"/>
      <c r="FO176" s="3"/>
    </row>
    <row r="177" spans="1:171" x14ac:dyDescent="0.25">
      <c r="A177" s="3"/>
      <c r="B177" s="3"/>
      <c r="C177" s="3"/>
      <c r="D177" s="3"/>
      <c r="E177" s="3"/>
      <c r="F177" s="3"/>
      <c r="G177" s="3"/>
      <c r="H177" s="3"/>
      <c r="I177" s="3"/>
      <c r="J177" s="3"/>
      <c r="K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c r="CL177" s="3"/>
      <c r="CM177" s="3"/>
      <c r="CN177" s="3"/>
      <c r="CO177" s="3"/>
      <c r="CP177" s="3"/>
      <c r="CQ177" s="3"/>
      <c r="CR177" s="3"/>
      <c r="CS177" s="3"/>
      <c r="CT177" s="3"/>
      <c r="CU177" s="3"/>
      <c r="CV177" s="3"/>
      <c r="CW177" s="3"/>
      <c r="CX177" s="3"/>
      <c r="CY177" s="3"/>
      <c r="CZ177" s="3"/>
      <c r="DA177" s="3"/>
      <c r="DB177" s="3"/>
      <c r="DC177" s="3"/>
      <c r="DD177" s="3"/>
      <c r="DE177" s="3"/>
      <c r="DF177" s="3"/>
      <c r="DG177" s="3"/>
      <c r="DH177" s="3"/>
      <c r="DI177" s="3"/>
      <c r="DJ177" s="3"/>
      <c r="DK177" s="3"/>
      <c r="DL177" s="3"/>
      <c r="DM177" s="3"/>
      <c r="DN177" s="3"/>
      <c r="DO177" s="3"/>
      <c r="DP177" s="3"/>
      <c r="DQ177" s="3"/>
      <c r="DR177" s="3"/>
      <c r="DS177" s="3"/>
      <c r="DT177" s="3"/>
      <c r="DU177" s="3"/>
      <c r="DV177" s="3"/>
      <c r="DW177" s="3"/>
      <c r="DX177" s="3"/>
      <c r="DY177" s="3"/>
      <c r="DZ177" s="3"/>
      <c r="EA177" s="3"/>
      <c r="EB177" s="3"/>
      <c r="EC177" s="3"/>
      <c r="ED177" s="3"/>
      <c r="EE177" s="3"/>
      <c r="EF177" s="3"/>
      <c r="EG177" s="3"/>
      <c r="EH177" s="3"/>
      <c r="EI177" s="3"/>
      <c r="EJ177" s="3"/>
      <c r="EK177" s="3"/>
      <c r="EL177" s="3"/>
      <c r="EM177" s="3"/>
      <c r="EN177" s="3"/>
      <c r="EO177" s="3"/>
      <c r="EP177" s="3"/>
      <c r="EQ177" s="3"/>
      <c r="ER177" s="3"/>
      <c r="ES177" s="3"/>
      <c r="ET177" s="3"/>
      <c r="EU177" s="3"/>
      <c r="EV177" s="3"/>
      <c r="EW177" s="3"/>
      <c r="EX177" s="3"/>
      <c r="EY177" s="3"/>
      <c r="EZ177" s="3"/>
      <c r="FA177" s="3"/>
      <c r="FB177" s="3"/>
      <c r="FC177" s="3"/>
      <c r="FD177" s="3"/>
      <c r="FE177" s="3"/>
      <c r="FF177" s="3"/>
      <c r="FG177" s="3"/>
      <c r="FH177" s="3"/>
      <c r="FI177" s="3"/>
      <c r="FJ177" s="3"/>
      <c r="FK177" s="3"/>
      <c r="FL177" s="3"/>
      <c r="FM177" s="3"/>
      <c r="FN177" s="3"/>
      <c r="FO177" s="3"/>
    </row>
    <row r="178" spans="1:171" x14ac:dyDescent="0.25">
      <c r="A178" s="3"/>
      <c r="B178" s="3"/>
      <c r="C178" s="3"/>
      <c r="D178" s="3"/>
      <c r="E178" s="3"/>
      <c r="F178" s="3"/>
      <c r="G178" s="3"/>
      <c r="H178" s="3"/>
      <c r="I178" s="3"/>
      <c r="J178" s="3"/>
      <c r="K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c r="CL178" s="3"/>
      <c r="CM178" s="3"/>
      <c r="CN178" s="3"/>
      <c r="CO178" s="3"/>
      <c r="CP178" s="3"/>
      <c r="CQ178" s="3"/>
      <c r="CR178" s="3"/>
      <c r="CS178" s="3"/>
      <c r="CT178" s="3"/>
      <c r="CU178" s="3"/>
      <c r="CV178" s="3"/>
      <c r="CW178" s="3"/>
      <c r="CX178" s="3"/>
      <c r="CY178" s="3"/>
      <c r="CZ178" s="3"/>
      <c r="DA178" s="3"/>
      <c r="DB178" s="3"/>
      <c r="DC178" s="3"/>
      <c r="DD178" s="3"/>
      <c r="DE178" s="3"/>
      <c r="DF178" s="3"/>
      <c r="DG178" s="3"/>
      <c r="DH178" s="3"/>
      <c r="DI178" s="3"/>
      <c r="DJ178" s="3"/>
      <c r="DK178" s="3"/>
      <c r="DL178" s="3"/>
      <c r="DM178" s="3"/>
      <c r="DN178" s="3"/>
      <c r="DO178" s="3"/>
      <c r="DP178" s="3"/>
      <c r="DQ178" s="3"/>
      <c r="DR178" s="3"/>
      <c r="DS178" s="3"/>
      <c r="DT178" s="3"/>
      <c r="DU178" s="3"/>
      <c r="DV178" s="3"/>
      <c r="DW178" s="3"/>
      <c r="DX178" s="3"/>
      <c r="DY178" s="3"/>
      <c r="DZ178" s="3"/>
      <c r="EA178" s="3"/>
      <c r="EB178" s="3"/>
      <c r="EC178" s="3"/>
      <c r="ED178" s="3"/>
      <c r="EE178" s="3"/>
      <c r="EF178" s="3"/>
      <c r="EG178" s="3"/>
      <c r="EH178" s="3"/>
      <c r="EI178" s="3"/>
      <c r="EJ178" s="3"/>
      <c r="EK178" s="3"/>
      <c r="EL178" s="3"/>
      <c r="EM178" s="3"/>
      <c r="EN178" s="3"/>
      <c r="EO178" s="3"/>
      <c r="EP178" s="3"/>
      <c r="EQ178" s="3"/>
      <c r="ER178" s="3"/>
      <c r="ES178" s="3"/>
      <c r="ET178" s="3"/>
      <c r="EU178" s="3"/>
      <c r="EV178" s="3"/>
      <c r="EW178" s="3"/>
      <c r="EX178" s="3"/>
      <c r="EY178" s="3"/>
      <c r="EZ178" s="3"/>
      <c r="FA178" s="3"/>
      <c r="FB178" s="3"/>
      <c r="FC178" s="3"/>
      <c r="FD178" s="3"/>
      <c r="FE178" s="3"/>
      <c r="FF178" s="3"/>
      <c r="FG178" s="3"/>
      <c r="FH178" s="3"/>
      <c r="FI178" s="3"/>
      <c r="FJ178" s="3"/>
      <c r="FK178" s="3"/>
      <c r="FL178" s="3"/>
      <c r="FM178" s="3"/>
      <c r="FN178" s="3"/>
      <c r="FO178" s="3"/>
    </row>
    <row r="179" spans="1:171" x14ac:dyDescent="0.25">
      <c r="A179" s="3"/>
      <c r="B179" s="3"/>
      <c r="C179" s="3"/>
      <c r="D179" s="3"/>
      <c r="E179" s="3"/>
      <c r="F179" s="3"/>
      <c r="G179" s="3"/>
      <c r="H179" s="3"/>
      <c r="I179" s="3"/>
      <c r="J179" s="3"/>
      <c r="K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c r="CL179" s="3"/>
      <c r="CM179" s="3"/>
      <c r="CN179" s="3"/>
      <c r="CO179" s="3"/>
      <c r="CP179" s="3"/>
      <c r="CQ179" s="3"/>
      <c r="CR179" s="3"/>
      <c r="CS179" s="3"/>
      <c r="CT179" s="3"/>
      <c r="CU179" s="3"/>
      <c r="CV179" s="3"/>
      <c r="CW179" s="3"/>
      <c r="CX179" s="3"/>
      <c r="CY179" s="3"/>
      <c r="CZ179" s="3"/>
      <c r="DA179" s="3"/>
      <c r="DB179" s="3"/>
      <c r="DC179" s="3"/>
      <c r="DD179" s="3"/>
      <c r="DE179" s="3"/>
      <c r="DF179" s="3"/>
      <c r="DG179" s="3"/>
      <c r="DH179" s="3"/>
      <c r="DI179" s="3"/>
      <c r="DJ179" s="3"/>
      <c r="DK179" s="3"/>
      <c r="DL179" s="3"/>
      <c r="DM179" s="3"/>
      <c r="DN179" s="3"/>
      <c r="DO179" s="3"/>
      <c r="DP179" s="3"/>
      <c r="DQ179" s="3"/>
      <c r="DR179" s="3"/>
      <c r="DS179" s="3"/>
      <c r="DT179" s="3"/>
      <c r="DU179" s="3"/>
      <c r="DV179" s="3"/>
      <c r="DW179" s="3"/>
      <c r="DX179" s="3"/>
      <c r="DY179" s="3"/>
      <c r="DZ179" s="3"/>
      <c r="EA179" s="3"/>
      <c r="EB179" s="3"/>
      <c r="EC179" s="3"/>
      <c r="ED179" s="3"/>
      <c r="EE179" s="3"/>
      <c r="EF179" s="3"/>
      <c r="EG179" s="3"/>
      <c r="EH179" s="3"/>
      <c r="EI179" s="3"/>
      <c r="EJ179" s="3"/>
      <c r="EK179" s="3"/>
      <c r="EL179" s="3"/>
      <c r="EM179" s="3"/>
      <c r="EN179" s="3"/>
      <c r="EO179" s="3"/>
      <c r="EP179" s="3"/>
      <c r="EQ179" s="3"/>
      <c r="ER179" s="3"/>
      <c r="ES179" s="3"/>
      <c r="ET179" s="3"/>
      <c r="EU179" s="3"/>
      <c r="EV179" s="3"/>
      <c r="EW179" s="3"/>
      <c r="EX179" s="3"/>
      <c r="EY179" s="3"/>
      <c r="EZ179" s="3"/>
      <c r="FA179" s="3"/>
      <c r="FB179" s="3"/>
      <c r="FC179" s="3"/>
      <c r="FD179" s="3"/>
      <c r="FE179" s="3"/>
      <c r="FF179" s="3"/>
      <c r="FG179" s="3"/>
      <c r="FH179" s="3"/>
      <c r="FI179" s="3"/>
      <c r="FJ179" s="3"/>
      <c r="FK179" s="3"/>
      <c r="FL179" s="3"/>
      <c r="FM179" s="3"/>
      <c r="FN179" s="3"/>
      <c r="FO179" s="3"/>
    </row>
    <row r="180" spans="1:171" x14ac:dyDescent="0.25">
      <c r="A180" s="3"/>
      <c r="B180" s="3"/>
      <c r="C180" s="3"/>
      <c r="D180" s="3"/>
      <c r="E180" s="3"/>
      <c r="F180" s="3"/>
      <c r="G180" s="3"/>
      <c r="H180" s="3"/>
      <c r="I180" s="3"/>
      <c r="J180" s="3"/>
      <c r="K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c r="CL180" s="3"/>
      <c r="CM180" s="3"/>
      <c r="CN180" s="3"/>
      <c r="CO180" s="3"/>
      <c r="CP180" s="3"/>
      <c r="CQ180" s="3"/>
      <c r="CR180" s="3"/>
      <c r="CS180" s="3"/>
      <c r="CT180" s="3"/>
      <c r="CU180" s="3"/>
      <c r="CV180" s="3"/>
      <c r="CW180" s="3"/>
      <c r="CX180" s="3"/>
      <c r="CY180" s="3"/>
      <c r="CZ180" s="3"/>
      <c r="DA180" s="3"/>
      <c r="DB180" s="3"/>
      <c r="DC180" s="3"/>
      <c r="DD180" s="3"/>
      <c r="DE180" s="3"/>
      <c r="DF180" s="3"/>
      <c r="DG180" s="3"/>
      <c r="DH180" s="3"/>
      <c r="DI180" s="3"/>
      <c r="DJ180" s="3"/>
      <c r="DK180" s="3"/>
      <c r="DL180" s="3"/>
      <c r="DM180" s="3"/>
      <c r="DN180" s="3"/>
      <c r="DO180" s="3"/>
      <c r="DP180" s="3"/>
      <c r="DQ180" s="3"/>
      <c r="DR180" s="3"/>
      <c r="DS180" s="3"/>
      <c r="DT180" s="3"/>
      <c r="DU180" s="3"/>
      <c r="DV180" s="3"/>
      <c r="DW180" s="3"/>
      <c r="DX180" s="3"/>
      <c r="DY180" s="3"/>
      <c r="DZ180" s="3"/>
      <c r="EA180" s="3"/>
      <c r="EB180" s="3"/>
      <c r="EC180" s="3"/>
      <c r="ED180" s="3"/>
      <c r="EE180" s="3"/>
      <c r="EF180" s="3"/>
      <c r="EG180" s="3"/>
      <c r="EH180" s="3"/>
      <c r="EI180" s="3"/>
      <c r="EJ180" s="3"/>
      <c r="EK180" s="3"/>
      <c r="EL180" s="3"/>
      <c r="EM180" s="3"/>
      <c r="EN180" s="3"/>
      <c r="EO180" s="3"/>
      <c r="EP180" s="3"/>
      <c r="EQ180" s="3"/>
      <c r="ER180" s="3"/>
      <c r="ES180" s="3"/>
      <c r="ET180" s="3"/>
      <c r="EU180" s="3"/>
      <c r="EV180" s="3"/>
      <c r="EW180" s="3"/>
      <c r="EX180" s="3"/>
      <c r="EY180" s="3"/>
      <c r="EZ180" s="3"/>
      <c r="FA180" s="3"/>
      <c r="FB180" s="3"/>
      <c r="FC180" s="3"/>
      <c r="FD180" s="3"/>
      <c r="FE180" s="3"/>
      <c r="FF180" s="3"/>
      <c r="FG180" s="3"/>
      <c r="FH180" s="3"/>
      <c r="FI180" s="3"/>
      <c r="FJ180" s="3"/>
      <c r="FK180" s="3"/>
      <c r="FL180" s="3"/>
      <c r="FM180" s="3"/>
      <c r="FN180" s="3"/>
      <c r="FO180" s="3"/>
    </row>
    <row r="181" spans="1:171" x14ac:dyDescent="0.25">
      <c r="A181" s="3"/>
      <c r="B181" s="3"/>
      <c r="C181" s="3"/>
      <c r="D181" s="3"/>
      <c r="E181" s="3"/>
      <c r="F181" s="3"/>
      <c r="G181" s="3"/>
      <c r="H181" s="3"/>
      <c r="I181" s="3"/>
      <c r="J181" s="3"/>
      <c r="K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c r="CL181" s="3"/>
      <c r="CM181" s="3"/>
      <c r="CN181" s="3"/>
      <c r="CO181" s="3"/>
      <c r="CP181" s="3"/>
      <c r="CQ181" s="3"/>
      <c r="CR181" s="3"/>
      <c r="CS181" s="3"/>
      <c r="CT181" s="3"/>
      <c r="CU181" s="3"/>
      <c r="CV181" s="3"/>
      <c r="CW181" s="3"/>
      <c r="CX181" s="3"/>
      <c r="CY181" s="3"/>
      <c r="CZ181" s="3"/>
      <c r="DA181" s="3"/>
      <c r="DB181" s="3"/>
      <c r="DC181" s="3"/>
      <c r="DD181" s="3"/>
      <c r="DE181" s="3"/>
      <c r="DF181" s="3"/>
      <c r="DG181" s="3"/>
      <c r="DH181" s="3"/>
      <c r="DI181" s="3"/>
      <c r="DJ181" s="3"/>
      <c r="DK181" s="3"/>
      <c r="DL181" s="3"/>
      <c r="DM181" s="3"/>
      <c r="DN181" s="3"/>
      <c r="DO181" s="3"/>
      <c r="DP181" s="3"/>
      <c r="DQ181" s="3"/>
      <c r="DR181" s="3"/>
      <c r="DS181" s="3"/>
      <c r="DT181" s="3"/>
      <c r="DU181" s="3"/>
      <c r="DV181" s="3"/>
      <c r="DW181" s="3"/>
      <c r="DX181" s="3"/>
      <c r="DY181" s="3"/>
      <c r="DZ181" s="3"/>
      <c r="EA181" s="3"/>
      <c r="EB181" s="3"/>
      <c r="EC181" s="3"/>
      <c r="ED181" s="3"/>
      <c r="EE181" s="3"/>
      <c r="EF181" s="3"/>
      <c r="EG181" s="3"/>
      <c r="EH181" s="3"/>
      <c r="EI181" s="3"/>
      <c r="EJ181" s="3"/>
      <c r="EK181" s="3"/>
      <c r="EL181" s="3"/>
      <c r="EM181" s="3"/>
      <c r="EN181" s="3"/>
      <c r="EO181" s="3"/>
      <c r="EP181" s="3"/>
      <c r="EQ181" s="3"/>
      <c r="ER181" s="3"/>
      <c r="ES181" s="3"/>
      <c r="ET181" s="3"/>
      <c r="EU181" s="3"/>
      <c r="EV181" s="3"/>
      <c r="EW181" s="3"/>
      <c r="EX181" s="3"/>
      <c r="EY181" s="3"/>
      <c r="EZ181" s="3"/>
      <c r="FA181" s="3"/>
      <c r="FB181" s="3"/>
      <c r="FC181" s="3"/>
      <c r="FD181" s="3"/>
      <c r="FE181" s="3"/>
      <c r="FF181" s="3"/>
      <c r="FG181" s="3"/>
      <c r="FH181" s="3"/>
      <c r="FI181" s="3"/>
      <c r="FJ181" s="3"/>
      <c r="FK181" s="3"/>
      <c r="FL181" s="3"/>
      <c r="FM181" s="3"/>
      <c r="FN181" s="3"/>
      <c r="FO181" s="3"/>
    </row>
    <row r="182" spans="1:171" x14ac:dyDescent="0.25">
      <c r="A182" s="3"/>
      <c r="B182" s="3"/>
      <c r="C182" s="3"/>
      <c r="D182" s="3"/>
      <c r="E182" s="3"/>
      <c r="F182" s="3"/>
      <c r="G182" s="3"/>
      <c r="H182" s="3"/>
      <c r="I182" s="3"/>
      <c r="J182" s="3"/>
      <c r="K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c r="CL182" s="3"/>
      <c r="CM182" s="3"/>
      <c r="CN182" s="3"/>
      <c r="CO182" s="3"/>
      <c r="CP182" s="3"/>
      <c r="CQ182" s="3"/>
      <c r="CR182" s="3"/>
      <c r="CS182" s="3"/>
      <c r="CT182" s="3"/>
      <c r="CU182" s="3"/>
      <c r="CV182" s="3"/>
      <c r="CW182" s="3"/>
      <c r="CX182" s="3"/>
      <c r="CY182" s="3"/>
      <c r="CZ182" s="3"/>
      <c r="DA182" s="3"/>
      <c r="DB182" s="3"/>
      <c r="DC182" s="3"/>
      <c r="DD182" s="3"/>
      <c r="DE182" s="3"/>
      <c r="DF182" s="3"/>
      <c r="DG182" s="3"/>
      <c r="DH182" s="3"/>
      <c r="DI182" s="3"/>
      <c r="DJ182" s="3"/>
      <c r="DK182" s="3"/>
      <c r="DL182" s="3"/>
      <c r="DM182" s="3"/>
      <c r="DN182" s="3"/>
      <c r="DO182" s="3"/>
      <c r="DP182" s="3"/>
      <c r="DQ182" s="3"/>
      <c r="DR182" s="3"/>
      <c r="DS182" s="3"/>
      <c r="DT182" s="3"/>
      <c r="DU182" s="3"/>
      <c r="DV182" s="3"/>
      <c r="DW182" s="3"/>
      <c r="DX182" s="3"/>
      <c r="DY182" s="3"/>
      <c r="DZ182" s="3"/>
      <c r="EA182" s="3"/>
      <c r="EB182" s="3"/>
      <c r="EC182" s="3"/>
      <c r="ED182" s="3"/>
      <c r="EE182" s="3"/>
      <c r="EF182" s="3"/>
      <c r="EG182" s="3"/>
      <c r="EH182" s="3"/>
      <c r="EI182" s="3"/>
      <c r="EJ182" s="3"/>
      <c r="EK182" s="3"/>
      <c r="EL182" s="3"/>
      <c r="EM182" s="3"/>
      <c r="EN182" s="3"/>
      <c r="EO182" s="3"/>
      <c r="EP182" s="3"/>
      <c r="EQ182" s="3"/>
      <c r="ER182" s="3"/>
      <c r="ES182" s="3"/>
      <c r="ET182" s="3"/>
      <c r="EU182" s="3"/>
      <c r="EV182" s="3"/>
      <c r="EW182" s="3"/>
      <c r="EX182" s="3"/>
      <c r="EY182" s="3"/>
      <c r="EZ182" s="3"/>
      <c r="FA182" s="3"/>
      <c r="FB182" s="3"/>
      <c r="FC182" s="3"/>
      <c r="FD182" s="3"/>
      <c r="FE182" s="3"/>
      <c r="FF182" s="3"/>
      <c r="FG182" s="3"/>
      <c r="FH182" s="3"/>
      <c r="FI182" s="3"/>
      <c r="FJ182" s="3"/>
      <c r="FK182" s="3"/>
      <c r="FL182" s="3"/>
      <c r="FM182" s="3"/>
      <c r="FN182" s="3"/>
      <c r="FO182" s="3"/>
    </row>
    <row r="183" spans="1:171" x14ac:dyDescent="0.25">
      <c r="A183" s="3"/>
      <c r="B183" s="3"/>
      <c r="C183" s="3"/>
      <c r="D183" s="3"/>
      <c r="E183" s="3"/>
      <c r="F183" s="3"/>
      <c r="G183" s="3"/>
      <c r="H183" s="3"/>
      <c r="I183" s="3"/>
      <c r="J183" s="3"/>
      <c r="K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c r="CL183" s="3"/>
      <c r="CM183" s="3"/>
      <c r="CN183" s="3"/>
      <c r="CO183" s="3"/>
      <c r="CP183" s="3"/>
      <c r="CQ183" s="3"/>
      <c r="CR183" s="3"/>
      <c r="CS183" s="3"/>
      <c r="CT183" s="3"/>
      <c r="CU183" s="3"/>
      <c r="CV183" s="3"/>
      <c r="CW183" s="3"/>
      <c r="CX183" s="3"/>
      <c r="CY183" s="3"/>
      <c r="CZ183" s="3"/>
      <c r="DA183" s="3"/>
      <c r="DB183" s="3"/>
      <c r="DC183" s="3"/>
      <c r="DD183" s="3"/>
      <c r="DE183" s="3"/>
      <c r="DF183" s="3"/>
      <c r="DG183" s="3"/>
      <c r="DH183" s="3"/>
      <c r="DI183" s="3"/>
      <c r="DJ183" s="3"/>
      <c r="DK183" s="3"/>
      <c r="DL183" s="3"/>
      <c r="DM183" s="3"/>
      <c r="DN183" s="3"/>
      <c r="DO183" s="3"/>
      <c r="DP183" s="3"/>
      <c r="DQ183" s="3"/>
      <c r="DR183" s="3"/>
      <c r="DS183" s="3"/>
      <c r="DT183" s="3"/>
      <c r="DU183" s="3"/>
      <c r="DV183" s="3"/>
      <c r="DW183" s="3"/>
      <c r="DX183" s="3"/>
      <c r="DY183" s="3"/>
      <c r="DZ183" s="3"/>
      <c r="EA183" s="3"/>
      <c r="EB183" s="3"/>
      <c r="EC183" s="3"/>
      <c r="ED183" s="3"/>
      <c r="EE183" s="3"/>
      <c r="EF183" s="3"/>
      <c r="EG183" s="3"/>
      <c r="EH183" s="3"/>
      <c r="EI183" s="3"/>
      <c r="EJ183" s="3"/>
      <c r="EK183" s="3"/>
      <c r="EL183" s="3"/>
      <c r="EM183" s="3"/>
      <c r="EN183" s="3"/>
      <c r="EO183" s="3"/>
      <c r="EP183" s="3"/>
      <c r="EQ183" s="3"/>
      <c r="ER183" s="3"/>
      <c r="ES183" s="3"/>
      <c r="ET183" s="3"/>
      <c r="EU183" s="3"/>
      <c r="EV183" s="3"/>
      <c r="EW183" s="3"/>
      <c r="EX183" s="3"/>
      <c r="EY183" s="3"/>
      <c r="EZ183" s="3"/>
      <c r="FA183" s="3"/>
      <c r="FB183" s="3"/>
      <c r="FC183" s="3"/>
      <c r="FD183" s="3"/>
      <c r="FE183" s="3"/>
      <c r="FF183" s="3"/>
      <c r="FG183" s="3"/>
      <c r="FH183" s="3"/>
      <c r="FI183" s="3"/>
      <c r="FJ183" s="3"/>
      <c r="FK183" s="3"/>
      <c r="FL183" s="3"/>
      <c r="FM183" s="3"/>
      <c r="FN183" s="3"/>
      <c r="FO183" s="3"/>
    </row>
    <row r="184" spans="1:171" x14ac:dyDescent="0.25">
      <c r="A184" s="3"/>
      <c r="B184" s="3"/>
      <c r="C184" s="3"/>
      <c r="D184" s="3"/>
      <c r="E184" s="3"/>
      <c r="F184" s="3"/>
      <c r="G184" s="3"/>
      <c r="H184" s="3"/>
      <c r="I184" s="3"/>
      <c r="J184" s="3"/>
      <c r="K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c r="CL184" s="3"/>
      <c r="CM184" s="3"/>
      <c r="CN184" s="3"/>
      <c r="CO184" s="3"/>
      <c r="CP184" s="3"/>
      <c r="CQ184" s="3"/>
      <c r="CR184" s="3"/>
      <c r="CS184" s="3"/>
      <c r="CT184" s="3"/>
      <c r="CU184" s="3"/>
      <c r="CV184" s="3"/>
      <c r="CW184" s="3"/>
      <c r="CX184" s="3"/>
      <c r="CY184" s="3"/>
      <c r="CZ184" s="3"/>
      <c r="DA184" s="3"/>
      <c r="DB184" s="3"/>
      <c r="DC184" s="3"/>
      <c r="DD184" s="3"/>
      <c r="DE184" s="3"/>
      <c r="DF184" s="3"/>
      <c r="DG184" s="3"/>
      <c r="DH184" s="3"/>
      <c r="DI184" s="3"/>
      <c r="DJ184" s="3"/>
      <c r="DK184" s="3"/>
      <c r="DL184" s="3"/>
      <c r="DM184" s="3"/>
      <c r="DN184" s="3"/>
      <c r="DO184" s="3"/>
      <c r="DP184" s="3"/>
      <c r="DQ184" s="3"/>
      <c r="DR184" s="3"/>
      <c r="DS184" s="3"/>
      <c r="DT184" s="3"/>
      <c r="DU184" s="3"/>
      <c r="DV184" s="3"/>
      <c r="DW184" s="3"/>
      <c r="DX184" s="3"/>
      <c r="DY184" s="3"/>
      <c r="DZ184" s="3"/>
      <c r="EA184" s="3"/>
      <c r="EB184" s="3"/>
      <c r="EC184" s="3"/>
      <c r="ED184" s="3"/>
      <c r="EE184" s="3"/>
      <c r="EF184" s="3"/>
      <c r="EG184" s="3"/>
      <c r="EH184" s="3"/>
      <c r="EI184" s="3"/>
      <c r="EJ184" s="3"/>
      <c r="EK184" s="3"/>
      <c r="EL184" s="3"/>
      <c r="EM184" s="3"/>
      <c r="EN184" s="3"/>
      <c r="EO184" s="3"/>
      <c r="EP184" s="3"/>
      <c r="EQ184" s="3"/>
      <c r="ER184" s="3"/>
      <c r="ES184" s="3"/>
      <c r="ET184" s="3"/>
      <c r="EU184" s="3"/>
      <c r="EV184" s="3"/>
      <c r="EW184" s="3"/>
      <c r="EX184" s="3"/>
      <c r="EY184" s="3"/>
      <c r="EZ184" s="3"/>
      <c r="FA184" s="3"/>
      <c r="FB184" s="3"/>
      <c r="FC184" s="3"/>
      <c r="FD184" s="3"/>
      <c r="FE184" s="3"/>
      <c r="FF184" s="3"/>
      <c r="FG184" s="3"/>
      <c r="FH184" s="3"/>
      <c r="FI184" s="3"/>
      <c r="FJ184" s="3"/>
      <c r="FK184" s="3"/>
      <c r="FL184" s="3"/>
      <c r="FM184" s="3"/>
      <c r="FN184" s="3"/>
      <c r="FO184" s="3"/>
    </row>
    <row r="185" spans="1:171" x14ac:dyDescent="0.25">
      <c r="A185" s="3"/>
      <c r="B185" s="3"/>
      <c r="C185" s="3"/>
      <c r="D185" s="3"/>
      <c r="E185" s="3"/>
      <c r="F185" s="3"/>
      <c r="G185" s="3"/>
      <c r="H185" s="3"/>
      <c r="I185" s="3"/>
      <c r="J185" s="3"/>
      <c r="K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c r="CL185" s="3"/>
      <c r="CM185" s="3"/>
      <c r="CN185" s="3"/>
      <c r="CO185" s="3"/>
      <c r="CP185" s="3"/>
      <c r="CQ185" s="3"/>
      <c r="CR185" s="3"/>
      <c r="CS185" s="3"/>
      <c r="CT185" s="3"/>
      <c r="CU185" s="3"/>
      <c r="CV185" s="3"/>
      <c r="CW185" s="3"/>
      <c r="CX185" s="3"/>
      <c r="CY185" s="3"/>
      <c r="CZ185" s="3"/>
      <c r="DA185" s="3"/>
      <c r="DB185" s="3"/>
      <c r="DC185" s="3"/>
      <c r="DD185" s="3"/>
      <c r="DE185" s="3"/>
      <c r="DF185" s="3"/>
      <c r="DG185" s="3"/>
      <c r="DH185" s="3"/>
      <c r="DI185" s="3"/>
      <c r="DJ185" s="3"/>
      <c r="DK185" s="3"/>
      <c r="DL185" s="3"/>
      <c r="DM185" s="3"/>
      <c r="DN185" s="3"/>
      <c r="DO185" s="3"/>
      <c r="DP185" s="3"/>
      <c r="DQ185" s="3"/>
      <c r="DR185" s="3"/>
      <c r="DS185" s="3"/>
      <c r="DT185" s="3"/>
      <c r="DU185" s="3"/>
      <c r="DV185" s="3"/>
      <c r="DW185" s="3"/>
      <c r="DX185" s="3"/>
      <c r="DY185" s="3"/>
      <c r="DZ185" s="3"/>
      <c r="EA185" s="3"/>
      <c r="EB185" s="3"/>
      <c r="EC185" s="3"/>
      <c r="ED185" s="3"/>
      <c r="EE185" s="3"/>
      <c r="EF185" s="3"/>
      <c r="EG185" s="3"/>
      <c r="EH185" s="3"/>
      <c r="EI185" s="3"/>
      <c r="EJ185" s="3"/>
      <c r="EK185" s="3"/>
      <c r="EL185" s="3"/>
      <c r="EM185" s="3"/>
      <c r="EN185" s="3"/>
      <c r="EO185" s="3"/>
      <c r="EP185" s="3"/>
      <c r="EQ185" s="3"/>
      <c r="ER185" s="3"/>
      <c r="ES185" s="3"/>
      <c r="ET185" s="3"/>
      <c r="EU185" s="3"/>
      <c r="EV185" s="3"/>
      <c r="EW185" s="3"/>
      <c r="EX185" s="3"/>
      <c r="EY185" s="3"/>
      <c r="EZ185" s="3"/>
      <c r="FA185" s="3"/>
      <c r="FB185" s="3"/>
      <c r="FC185" s="3"/>
      <c r="FD185" s="3"/>
      <c r="FE185" s="3"/>
      <c r="FF185" s="3"/>
      <c r="FG185" s="3"/>
      <c r="FH185" s="3"/>
      <c r="FI185" s="3"/>
      <c r="FJ185" s="3"/>
      <c r="FK185" s="3"/>
      <c r="FL185" s="3"/>
      <c r="FM185" s="3"/>
      <c r="FN185" s="3"/>
      <c r="FO185" s="3"/>
    </row>
    <row r="186" spans="1:171" x14ac:dyDescent="0.25">
      <c r="A186" s="3"/>
      <c r="B186" s="3"/>
      <c r="C186" s="3"/>
      <c r="D186" s="3"/>
      <c r="E186" s="3"/>
      <c r="F186" s="3"/>
      <c r="G186" s="3"/>
      <c r="H186" s="3"/>
      <c r="I186" s="3"/>
      <c r="J186" s="3"/>
      <c r="K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c r="CL186" s="3"/>
      <c r="CM186" s="3"/>
      <c r="CN186" s="3"/>
      <c r="CO186" s="3"/>
      <c r="CP186" s="3"/>
      <c r="CQ186" s="3"/>
      <c r="CR186" s="3"/>
      <c r="CS186" s="3"/>
      <c r="CT186" s="3"/>
      <c r="CU186" s="3"/>
      <c r="CV186" s="3"/>
      <c r="CW186" s="3"/>
      <c r="CX186" s="3"/>
      <c r="CY186" s="3"/>
      <c r="CZ186" s="3"/>
      <c r="DA186" s="3"/>
      <c r="DB186" s="3"/>
      <c r="DC186" s="3"/>
      <c r="DD186" s="3"/>
      <c r="DE186" s="3"/>
      <c r="DF186" s="3"/>
      <c r="DG186" s="3"/>
      <c r="DH186" s="3"/>
      <c r="DI186" s="3"/>
      <c r="DJ186" s="3"/>
      <c r="DK186" s="3"/>
      <c r="DL186" s="3"/>
      <c r="DM186" s="3"/>
      <c r="DN186" s="3"/>
      <c r="DO186" s="3"/>
      <c r="DP186" s="3"/>
      <c r="DQ186" s="3"/>
      <c r="DR186" s="3"/>
      <c r="DS186" s="3"/>
      <c r="DT186" s="3"/>
      <c r="DU186" s="3"/>
      <c r="DV186" s="3"/>
      <c r="DW186" s="3"/>
      <c r="DX186" s="3"/>
      <c r="DY186" s="3"/>
      <c r="DZ186" s="3"/>
      <c r="EA186" s="3"/>
      <c r="EB186" s="3"/>
      <c r="EC186" s="3"/>
      <c r="ED186" s="3"/>
      <c r="EE186" s="3"/>
      <c r="EF186" s="3"/>
      <c r="EG186" s="3"/>
      <c r="EH186" s="3"/>
      <c r="EI186" s="3"/>
      <c r="EJ186" s="3"/>
      <c r="EK186" s="3"/>
      <c r="EL186" s="3"/>
      <c r="EM186" s="3"/>
      <c r="EN186" s="3"/>
      <c r="EO186" s="3"/>
      <c r="EP186" s="3"/>
      <c r="EQ186" s="3"/>
      <c r="ER186" s="3"/>
      <c r="ES186" s="3"/>
      <c r="ET186" s="3"/>
      <c r="EU186" s="3"/>
      <c r="EV186" s="3"/>
      <c r="EW186" s="3"/>
      <c r="EX186" s="3"/>
      <c r="EY186" s="3"/>
      <c r="EZ186" s="3"/>
      <c r="FA186" s="3"/>
      <c r="FB186" s="3"/>
      <c r="FC186" s="3"/>
      <c r="FD186" s="3"/>
      <c r="FE186" s="3"/>
      <c r="FF186" s="3"/>
      <c r="FG186" s="3"/>
      <c r="FH186" s="3"/>
      <c r="FI186" s="3"/>
      <c r="FJ186" s="3"/>
      <c r="FK186" s="3"/>
      <c r="FL186" s="3"/>
      <c r="FM186" s="3"/>
      <c r="FN186" s="3"/>
      <c r="FO186" s="3"/>
    </row>
    <row r="187" spans="1:171" x14ac:dyDescent="0.25">
      <c r="A187" s="3"/>
      <c r="B187" s="3"/>
      <c r="C187" s="3"/>
      <c r="D187" s="3"/>
      <c r="E187" s="3"/>
      <c r="F187" s="3"/>
      <c r="G187" s="3"/>
      <c r="H187" s="3"/>
      <c r="I187" s="3"/>
      <c r="J187" s="3"/>
      <c r="K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c r="CL187" s="3"/>
      <c r="CM187" s="3"/>
      <c r="CN187" s="3"/>
      <c r="CO187" s="3"/>
      <c r="CP187" s="3"/>
      <c r="CQ187" s="3"/>
      <c r="CR187" s="3"/>
      <c r="CS187" s="3"/>
      <c r="CT187" s="3"/>
      <c r="CU187" s="3"/>
      <c r="CV187" s="3"/>
      <c r="CW187" s="3"/>
      <c r="CX187" s="3"/>
      <c r="CY187" s="3"/>
      <c r="CZ187" s="3"/>
      <c r="DA187" s="3"/>
      <c r="DB187" s="3"/>
      <c r="DC187" s="3"/>
      <c r="DD187" s="3"/>
      <c r="DE187" s="3"/>
      <c r="DF187" s="3"/>
      <c r="DG187" s="3"/>
      <c r="DH187" s="3"/>
      <c r="DI187" s="3"/>
      <c r="DJ187" s="3"/>
      <c r="DK187" s="3"/>
      <c r="DL187" s="3"/>
      <c r="DM187" s="3"/>
      <c r="DN187" s="3"/>
      <c r="DO187" s="3"/>
      <c r="DP187" s="3"/>
      <c r="DQ187" s="3"/>
      <c r="DR187" s="3"/>
      <c r="DS187" s="3"/>
      <c r="DT187" s="3"/>
      <c r="DU187" s="3"/>
      <c r="DV187" s="3"/>
      <c r="DW187" s="3"/>
      <c r="DX187" s="3"/>
      <c r="DY187" s="3"/>
      <c r="DZ187" s="3"/>
      <c r="EA187" s="3"/>
      <c r="EB187" s="3"/>
      <c r="EC187" s="3"/>
      <c r="ED187" s="3"/>
      <c r="EE187" s="3"/>
      <c r="EF187" s="3"/>
      <c r="EG187" s="3"/>
      <c r="EH187" s="3"/>
      <c r="EI187" s="3"/>
      <c r="EJ187" s="3"/>
      <c r="EK187" s="3"/>
      <c r="EL187" s="3"/>
      <c r="EM187" s="3"/>
      <c r="EN187" s="3"/>
      <c r="EO187" s="3"/>
      <c r="EP187" s="3"/>
      <c r="EQ187" s="3"/>
      <c r="ER187" s="3"/>
      <c r="ES187" s="3"/>
      <c r="ET187" s="3"/>
      <c r="EU187" s="3"/>
      <c r="EV187" s="3"/>
      <c r="EW187" s="3"/>
      <c r="EX187" s="3"/>
      <c r="EY187" s="3"/>
      <c r="EZ187" s="3"/>
      <c r="FA187" s="3"/>
      <c r="FB187" s="3"/>
      <c r="FC187" s="3"/>
      <c r="FD187" s="3"/>
      <c r="FE187" s="3"/>
      <c r="FF187" s="3"/>
      <c r="FG187" s="3"/>
      <c r="FH187" s="3"/>
      <c r="FI187" s="3"/>
      <c r="FJ187" s="3"/>
      <c r="FK187" s="3"/>
      <c r="FL187" s="3"/>
      <c r="FM187" s="3"/>
      <c r="FN187" s="3"/>
      <c r="FO187" s="3"/>
    </row>
    <row r="188" spans="1:171" x14ac:dyDescent="0.25">
      <c r="A188" s="3"/>
      <c r="B188" s="3"/>
      <c r="C188" s="3"/>
      <c r="D188" s="3"/>
      <c r="E188" s="3"/>
      <c r="F188" s="3"/>
      <c r="G188" s="3"/>
      <c r="H188" s="3"/>
      <c r="I188" s="3"/>
      <c r="J188" s="3"/>
      <c r="K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c r="CL188" s="3"/>
      <c r="CM188" s="3"/>
      <c r="CN188" s="3"/>
      <c r="CO188" s="3"/>
      <c r="CP188" s="3"/>
      <c r="CQ188" s="3"/>
      <c r="CR188" s="3"/>
      <c r="CS188" s="3"/>
      <c r="CT188" s="3"/>
      <c r="CU188" s="3"/>
      <c r="CV188" s="3"/>
      <c r="CW188" s="3"/>
      <c r="CX188" s="3"/>
      <c r="CY188" s="3"/>
      <c r="CZ188" s="3"/>
      <c r="DA188" s="3"/>
      <c r="DB188" s="3"/>
      <c r="DC188" s="3"/>
      <c r="DD188" s="3"/>
      <c r="DE188" s="3"/>
      <c r="DF188" s="3"/>
      <c r="DG188" s="3"/>
      <c r="DH188" s="3"/>
      <c r="DI188" s="3"/>
      <c r="DJ188" s="3"/>
      <c r="DK188" s="3"/>
      <c r="DL188" s="3"/>
      <c r="DM188" s="3"/>
      <c r="DN188" s="3"/>
      <c r="DO188" s="3"/>
      <c r="DP188" s="3"/>
      <c r="DQ188" s="3"/>
      <c r="DR188" s="3"/>
      <c r="DS188" s="3"/>
      <c r="DT188" s="3"/>
      <c r="DU188" s="3"/>
      <c r="DV188" s="3"/>
      <c r="DW188" s="3"/>
      <c r="DX188" s="3"/>
      <c r="DY188" s="3"/>
      <c r="DZ188" s="3"/>
      <c r="EA188" s="3"/>
      <c r="EB188" s="3"/>
      <c r="EC188" s="3"/>
      <c r="ED188" s="3"/>
      <c r="EE188" s="3"/>
      <c r="EF188" s="3"/>
      <c r="EG188" s="3"/>
      <c r="EH188" s="3"/>
      <c r="EI188" s="3"/>
      <c r="EJ188" s="3"/>
      <c r="EK188" s="3"/>
      <c r="EL188" s="3"/>
      <c r="EM188" s="3"/>
      <c r="EN188" s="3"/>
      <c r="EO188" s="3"/>
      <c r="EP188" s="3"/>
      <c r="EQ188" s="3"/>
      <c r="ER188" s="3"/>
      <c r="ES188" s="3"/>
      <c r="ET188" s="3"/>
      <c r="EU188" s="3"/>
      <c r="EV188" s="3"/>
      <c r="EW188" s="3"/>
      <c r="EX188" s="3"/>
      <c r="EY188" s="3"/>
      <c r="EZ188" s="3"/>
      <c r="FA188" s="3"/>
      <c r="FB188" s="3"/>
      <c r="FC188" s="3"/>
      <c r="FD188" s="3"/>
      <c r="FE188" s="3"/>
      <c r="FF188" s="3"/>
      <c r="FG188" s="3"/>
      <c r="FH188" s="3"/>
      <c r="FI188" s="3"/>
      <c r="FJ188" s="3"/>
      <c r="FK188" s="3"/>
      <c r="FL188" s="3"/>
      <c r="FM188" s="3"/>
      <c r="FN188" s="3"/>
      <c r="FO188" s="3"/>
    </row>
    <row r="189" spans="1:171" x14ac:dyDescent="0.25">
      <c r="A189" s="3"/>
      <c r="B189" s="3"/>
      <c r="C189" s="3"/>
      <c r="D189" s="3"/>
      <c r="E189" s="3"/>
      <c r="F189" s="3"/>
      <c r="G189" s="3"/>
      <c r="H189" s="3"/>
      <c r="I189" s="3"/>
      <c r="J189" s="3"/>
      <c r="K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c r="CL189" s="3"/>
      <c r="CM189" s="3"/>
      <c r="CN189" s="3"/>
      <c r="CO189" s="3"/>
      <c r="CP189" s="3"/>
      <c r="CQ189" s="3"/>
      <c r="CR189" s="3"/>
      <c r="CS189" s="3"/>
      <c r="CT189" s="3"/>
      <c r="CU189" s="3"/>
      <c r="CV189" s="3"/>
      <c r="CW189" s="3"/>
      <c r="CX189" s="3"/>
      <c r="CY189" s="3"/>
      <c r="CZ189" s="3"/>
      <c r="DA189" s="3"/>
      <c r="DB189" s="3"/>
      <c r="DC189" s="3"/>
      <c r="DD189" s="3"/>
      <c r="DE189" s="3"/>
      <c r="DF189" s="3"/>
      <c r="DG189" s="3"/>
      <c r="DH189" s="3"/>
      <c r="DI189" s="3"/>
      <c r="DJ189" s="3"/>
      <c r="DK189" s="3"/>
      <c r="DL189" s="3"/>
      <c r="DM189" s="3"/>
      <c r="DN189" s="3"/>
      <c r="DO189" s="3"/>
      <c r="DP189" s="3"/>
      <c r="DQ189" s="3"/>
      <c r="DR189" s="3"/>
      <c r="DS189" s="3"/>
      <c r="DT189" s="3"/>
      <c r="DU189" s="3"/>
      <c r="DV189" s="3"/>
      <c r="DW189" s="3"/>
      <c r="DX189" s="3"/>
      <c r="DY189" s="3"/>
      <c r="DZ189" s="3"/>
      <c r="EA189" s="3"/>
      <c r="EB189" s="3"/>
      <c r="EC189" s="3"/>
      <c r="ED189" s="3"/>
      <c r="EE189" s="3"/>
      <c r="EF189" s="3"/>
      <c r="EG189" s="3"/>
      <c r="EH189" s="3"/>
      <c r="EI189" s="3"/>
      <c r="EJ189" s="3"/>
      <c r="EK189" s="3"/>
      <c r="EL189" s="3"/>
      <c r="EM189" s="3"/>
      <c r="EN189" s="3"/>
      <c r="EO189" s="3"/>
      <c r="EP189" s="3"/>
      <c r="EQ189" s="3"/>
      <c r="ER189" s="3"/>
      <c r="ES189" s="3"/>
      <c r="ET189" s="3"/>
      <c r="EU189" s="3"/>
      <c r="EV189" s="3"/>
      <c r="EW189" s="3"/>
      <c r="EX189" s="3"/>
      <c r="EY189" s="3"/>
      <c r="EZ189" s="3"/>
      <c r="FA189" s="3"/>
      <c r="FB189" s="3"/>
      <c r="FC189" s="3"/>
      <c r="FD189" s="3"/>
      <c r="FE189" s="3"/>
      <c r="FF189" s="3"/>
      <c r="FG189" s="3"/>
      <c r="FH189" s="3"/>
      <c r="FI189" s="3"/>
      <c r="FJ189" s="3"/>
      <c r="FK189" s="3"/>
      <c r="FL189" s="3"/>
      <c r="FM189" s="3"/>
      <c r="FN189" s="3"/>
      <c r="FO189" s="3"/>
    </row>
    <row r="190" spans="1:171" x14ac:dyDescent="0.25">
      <c r="A190" s="3"/>
      <c r="B190" s="3"/>
      <c r="C190" s="3"/>
      <c r="D190" s="3"/>
      <c r="E190" s="3"/>
      <c r="F190" s="3"/>
      <c r="G190" s="3"/>
      <c r="H190" s="3"/>
      <c r="I190" s="3"/>
      <c r="J190" s="3"/>
      <c r="K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c r="CL190" s="3"/>
      <c r="CM190" s="3"/>
      <c r="CN190" s="3"/>
      <c r="CO190" s="3"/>
      <c r="CP190" s="3"/>
      <c r="CQ190" s="3"/>
      <c r="CR190" s="3"/>
      <c r="CS190" s="3"/>
      <c r="CT190" s="3"/>
      <c r="CU190" s="3"/>
      <c r="CV190" s="3"/>
      <c r="CW190" s="3"/>
      <c r="CX190" s="3"/>
      <c r="CY190" s="3"/>
      <c r="CZ190" s="3"/>
      <c r="DA190" s="3"/>
      <c r="DB190" s="3"/>
      <c r="DC190" s="3"/>
      <c r="DD190" s="3"/>
      <c r="DE190" s="3"/>
      <c r="DF190" s="3"/>
      <c r="DG190" s="3"/>
      <c r="DH190" s="3"/>
      <c r="DI190" s="3"/>
      <c r="DJ190" s="3"/>
      <c r="DK190" s="3"/>
      <c r="DL190" s="3"/>
      <c r="DM190" s="3"/>
      <c r="DN190" s="3"/>
      <c r="DO190" s="3"/>
      <c r="DP190" s="3"/>
      <c r="DQ190" s="3"/>
      <c r="DR190" s="3"/>
      <c r="DS190" s="3"/>
      <c r="DT190" s="3"/>
      <c r="DU190" s="3"/>
      <c r="DV190" s="3"/>
      <c r="DW190" s="3"/>
      <c r="DX190" s="3"/>
      <c r="DY190" s="3"/>
      <c r="DZ190" s="3"/>
      <c r="EA190" s="3"/>
      <c r="EB190" s="3"/>
      <c r="EC190" s="3"/>
      <c r="ED190" s="3"/>
      <c r="EE190" s="3"/>
      <c r="EF190" s="3"/>
      <c r="EG190" s="3"/>
      <c r="EH190" s="3"/>
      <c r="EI190" s="3"/>
      <c r="EJ190" s="3"/>
      <c r="EK190" s="3"/>
      <c r="EL190" s="3"/>
      <c r="EM190" s="3"/>
      <c r="EN190" s="3"/>
      <c r="EO190" s="3"/>
      <c r="EP190" s="3"/>
      <c r="EQ190" s="3"/>
      <c r="ER190" s="3"/>
      <c r="ES190" s="3"/>
      <c r="ET190" s="3"/>
      <c r="EU190" s="3"/>
      <c r="EV190" s="3"/>
      <c r="EW190" s="3"/>
      <c r="EX190" s="3"/>
      <c r="EY190" s="3"/>
      <c r="EZ190" s="3"/>
      <c r="FA190" s="3"/>
      <c r="FB190" s="3"/>
      <c r="FC190" s="3"/>
      <c r="FD190" s="3"/>
      <c r="FE190" s="3"/>
      <c r="FF190" s="3"/>
      <c r="FG190" s="3"/>
      <c r="FH190" s="3"/>
      <c r="FI190" s="3"/>
      <c r="FJ190" s="3"/>
      <c r="FK190" s="3"/>
      <c r="FL190" s="3"/>
      <c r="FM190" s="3"/>
      <c r="FN190" s="3"/>
      <c r="FO190" s="3"/>
    </row>
    <row r="191" spans="1:171" x14ac:dyDescent="0.25">
      <c r="A191" s="3"/>
      <c r="B191" s="3"/>
      <c r="C191" s="3"/>
      <c r="D191" s="3"/>
      <c r="E191" s="3"/>
      <c r="F191" s="3"/>
      <c r="G191" s="3"/>
      <c r="H191" s="3"/>
      <c r="I191" s="3"/>
      <c r="J191" s="3"/>
      <c r="K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c r="CL191" s="3"/>
      <c r="CM191" s="3"/>
      <c r="CN191" s="3"/>
      <c r="CO191" s="3"/>
      <c r="CP191" s="3"/>
      <c r="CQ191" s="3"/>
      <c r="CR191" s="3"/>
      <c r="CS191" s="3"/>
      <c r="CT191" s="3"/>
      <c r="CU191" s="3"/>
      <c r="CV191" s="3"/>
      <c r="CW191" s="3"/>
      <c r="CX191" s="3"/>
      <c r="CY191" s="3"/>
      <c r="CZ191" s="3"/>
      <c r="DA191" s="3"/>
      <c r="DB191" s="3"/>
      <c r="DC191" s="3"/>
      <c r="DD191" s="3"/>
      <c r="DE191" s="3"/>
      <c r="DF191" s="3"/>
      <c r="DG191" s="3"/>
      <c r="DH191" s="3"/>
      <c r="DI191" s="3"/>
      <c r="DJ191" s="3"/>
      <c r="DK191" s="3"/>
      <c r="DL191" s="3"/>
      <c r="DM191" s="3"/>
      <c r="DN191" s="3"/>
      <c r="DO191" s="3"/>
      <c r="DP191" s="3"/>
      <c r="DQ191" s="3"/>
      <c r="DR191" s="3"/>
      <c r="DS191" s="3"/>
      <c r="DT191" s="3"/>
      <c r="DU191" s="3"/>
      <c r="DV191" s="3"/>
      <c r="DW191" s="3"/>
      <c r="DX191" s="3"/>
      <c r="DY191" s="3"/>
      <c r="DZ191" s="3"/>
      <c r="EA191" s="3"/>
      <c r="EB191" s="3"/>
      <c r="EC191" s="3"/>
      <c r="ED191" s="3"/>
      <c r="EE191" s="3"/>
      <c r="EF191" s="3"/>
      <c r="EG191" s="3"/>
      <c r="EH191" s="3"/>
      <c r="EI191" s="3"/>
      <c r="EJ191" s="3"/>
      <c r="EK191" s="3"/>
      <c r="EL191" s="3"/>
      <c r="EM191" s="3"/>
      <c r="EN191" s="3"/>
      <c r="EO191" s="3"/>
      <c r="EP191" s="3"/>
      <c r="EQ191" s="3"/>
      <c r="ER191" s="3"/>
      <c r="ES191" s="3"/>
      <c r="ET191" s="3"/>
      <c r="EU191" s="3"/>
      <c r="EV191" s="3"/>
      <c r="EW191" s="3"/>
      <c r="EX191" s="3"/>
      <c r="EY191" s="3"/>
      <c r="EZ191" s="3"/>
      <c r="FA191" s="3"/>
      <c r="FB191" s="3"/>
      <c r="FC191" s="3"/>
      <c r="FD191" s="3"/>
      <c r="FE191" s="3"/>
      <c r="FF191" s="3"/>
      <c r="FG191" s="3"/>
      <c r="FH191" s="3"/>
      <c r="FI191" s="3"/>
      <c r="FJ191" s="3"/>
      <c r="FK191" s="3"/>
      <c r="FL191" s="3"/>
      <c r="FM191" s="3"/>
      <c r="FN191" s="3"/>
      <c r="FO191" s="3"/>
    </row>
    <row r="192" spans="1:171" x14ac:dyDescent="0.25">
      <c r="A192" s="3"/>
      <c r="B192" s="3"/>
      <c r="C192" s="3"/>
      <c r="D192" s="3"/>
      <c r="E192" s="3"/>
      <c r="F192" s="3"/>
      <c r="G192" s="3"/>
      <c r="H192" s="3"/>
      <c r="I192" s="3"/>
      <c r="J192" s="3"/>
      <c r="K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c r="CL192" s="3"/>
      <c r="CM192" s="3"/>
      <c r="CN192" s="3"/>
      <c r="CO192" s="3"/>
      <c r="CP192" s="3"/>
      <c r="CQ192" s="3"/>
      <c r="CR192" s="3"/>
      <c r="CS192" s="3"/>
      <c r="CT192" s="3"/>
      <c r="CU192" s="3"/>
      <c r="CV192" s="3"/>
      <c r="CW192" s="3"/>
      <c r="CX192" s="3"/>
      <c r="CY192" s="3"/>
      <c r="CZ192" s="3"/>
      <c r="DA192" s="3"/>
      <c r="DB192" s="3"/>
      <c r="DC192" s="3"/>
      <c r="DD192" s="3"/>
      <c r="DE192" s="3"/>
      <c r="DF192" s="3"/>
      <c r="DG192" s="3"/>
      <c r="DH192" s="3"/>
      <c r="DI192" s="3"/>
      <c r="DJ192" s="3"/>
      <c r="DK192" s="3"/>
      <c r="DL192" s="3"/>
      <c r="DM192" s="3"/>
      <c r="DN192" s="3"/>
      <c r="DO192" s="3"/>
      <c r="DP192" s="3"/>
      <c r="DQ192" s="3"/>
      <c r="DR192" s="3"/>
      <c r="DS192" s="3"/>
      <c r="DT192" s="3"/>
      <c r="DU192" s="3"/>
      <c r="DV192" s="3"/>
      <c r="DW192" s="3"/>
      <c r="DX192" s="3"/>
      <c r="DY192" s="3"/>
      <c r="DZ192" s="3"/>
      <c r="EA192" s="3"/>
      <c r="EB192" s="3"/>
      <c r="EC192" s="3"/>
      <c r="ED192" s="3"/>
      <c r="EE192" s="3"/>
      <c r="EF192" s="3"/>
      <c r="EG192" s="3"/>
      <c r="EH192" s="3"/>
      <c r="EI192" s="3"/>
      <c r="EJ192" s="3"/>
      <c r="EK192" s="3"/>
      <c r="EL192" s="3"/>
      <c r="EM192" s="3"/>
      <c r="EN192" s="3"/>
      <c r="EO192" s="3"/>
      <c r="EP192" s="3"/>
      <c r="EQ192" s="3"/>
      <c r="ER192" s="3"/>
      <c r="ES192" s="3"/>
      <c r="ET192" s="3"/>
      <c r="EU192" s="3"/>
      <c r="EV192" s="3"/>
      <c r="EW192" s="3"/>
      <c r="EX192" s="3"/>
      <c r="EY192" s="3"/>
      <c r="EZ192" s="3"/>
      <c r="FA192" s="3"/>
      <c r="FB192" s="3"/>
      <c r="FC192" s="3"/>
      <c r="FD192" s="3"/>
      <c r="FE192" s="3"/>
      <c r="FF192" s="3"/>
      <c r="FG192" s="3"/>
      <c r="FH192" s="3"/>
      <c r="FI192" s="3"/>
      <c r="FJ192" s="3"/>
      <c r="FK192" s="3"/>
      <c r="FL192" s="3"/>
      <c r="FM192" s="3"/>
      <c r="FN192" s="3"/>
      <c r="FO192" s="3"/>
    </row>
    <row r="193" spans="1:171" x14ac:dyDescent="0.25">
      <c r="A193" s="3"/>
      <c r="B193" s="3"/>
      <c r="C193" s="3"/>
      <c r="D193" s="3"/>
      <c r="E193" s="3"/>
      <c r="F193" s="3"/>
      <c r="G193" s="3"/>
      <c r="H193" s="3"/>
      <c r="I193" s="3"/>
      <c r="J193" s="3"/>
      <c r="K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c r="CL193" s="3"/>
      <c r="CM193" s="3"/>
      <c r="CN193" s="3"/>
      <c r="CO193" s="3"/>
      <c r="CP193" s="3"/>
      <c r="CQ193" s="3"/>
      <c r="CR193" s="3"/>
      <c r="CS193" s="3"/>
      <c r="CT193" s="3"/>
      <c r="CU193" s="3"/>
      <c r="CV193" s="3"/>
      <c r="CW193" s="3"/>
      <c r="CX193" s="3"/>
      <c r="CY193" s="3"/>
      <c r="CZ193" s="3"/>
      <c r="DA193" s="3"/>
      <c r="DB193" s="3"/>
      <c r="DC193" s="3"/>
      <c r="DD193" s="3"/>
      <c r="DE193" s="3"/>
      <c r="DF193" s="3"/>
      <c r="DG193" s="3"/>
      <c r="DH193" s="3"/>
      <c r="DI193" s="3"/>
      <c r="DJ193" s="3"/>
      <c r="DK193" s="3"/>
      <c r="DL193" s="3"/>
      <c r="DM193" s="3"/>
      <c r="DN193" s="3"/>
      <c r="DO193" s="3"/>
      <c r="DP193" s="3"/>
      <c r="DQ193" s="3"/>
      <c r="DR193" s="3"/>
      <c r="DS193" s="3"/>
      <c r="DT193" s="3"/>
      <c r="DU193" s="3"/>
      <c r="DV193" s="3"/>
      <c r="DW193" s="3"/>
      <c r="DX193" s="3"/>
      <c r="DY193" s="3"/>
      <c r="DZ193" s="3"/>
      <c r="EA193" s="3"/>
      <c r="EB193" s="3"/>
      <c r="EC193" s="3"/>
      <c r="ED193" s="3"/>
      <c r="EE193" s="3"/>
      <c r="EF193" s="3"/>
      <c r="EG193" s="3"/>
      <c r="EH193" s="3"/>
      <c r="EI193" s="3"/>
      <c r="EJ193" s="3"/>
      <c r="EK193" s="3"/>
      <c r="EL193" s="3"/>
      <c r="EM193" s="3"/>
      <c r="EN193" s="3"/>
      <c r="EO193" s="3"/>
      <c r="EP193" s="3"/>
      <c r="EQ193" s="3"/>
      <c r="ER193" s="3"/>
      <c r="ES193" s="3"/>
      <c r="ET193" s="3"/>
      <c r="EU193" s="3"/>
      <c r="EV193" s="3"/>
      <c r="EW193" s="3"/>
      <c r="EX193" s="3"/>
      <c r="EY193" s="3"/>
      <c r="EZ193" s="3"/>
      <c r="FA193" s="3"/>
      <c r="FB193" s="3"/>
      <c r="FC193" s="3"/>
      <c r="FD193" s="3"/>
      <c r="FE193" s="3"/>
      <c r="FF193" s="3"/>
      <c r="FG193" s="3"/>
      <c r="FH193" s="3"/>
      <c r="FI193" s="3"/>
      <c r="FJ193" s="3"/>
      <c r="FK193" s="3"/>
      <c r="FL193" s="3"/>
      <c r="FM193" s="3"/>
      <c r="FN193" s="3"/>
      <c r="FO193" s="3"/>
    </row>
    <row r="194" spans="1:171" x14ac:dyDescent="0.25">
      <c r="A194" s="3"/>
      <c r="B194" s="3"/>
      <c r="C194" s="3"/>
      <c r="D194" s="3"/>
      <c r="E194" s="3"/>
      <c r="F194" s="3"/>
      <c r="G194" s="3"/>
      <c r="H194" s="3"/>
      <c r="I194" s="3"/>
      <c r="J194" s="3"/>
      <c r="K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c r="CL194" s="3"/>
      <c r="CM194" s="3"/>
      <c r="CN194" s="3"/>
      <c r="CO194" s="3"/>
      <c r="CP194" s="3"/>
      <c r="CQ194" s="3"/>
      <c r="CR194" s="3"/>
      <c r="CS194" s="3"/>
      <c r="CT194" s="3"/>
      <c r="CU194" s="3"/>
      <c r="CV194" s="3"/>
      <c r="CW194" s="3"/>
      <c r="CX194" s="3"/>
      <c r="CY194" s="3"/>
      <c r="CZ194" s="3"/>
      <c r="DA194" s="3"/>
      <c r="DB194" s="3"/>
      <c r="DC194" s="3"/>
      <c r="DD194" s="3"/>
      <c r="DE194" s="3"/>
      <c r="DF194" s="3"/>
      <c r="DG194" s="3"/>
      <c r="DH194" s="3"/>
      <c r="DI194" s="3"/>
      <c r="DJ194" s="3"/>
      <c r="DK194" s="3"/>
      <c r="DL194" s="3"/>
      <c r="DM194" s="3"/>
      <c r="DN194" s="3"/>
      <c r="DO194" s="3"/>
      <c r="DP194" s="3"/>
      <c r="DQ194" s="3"/>
      <c r="DR194" s="3"/>
      <c r="DS194" s="3"/>
      <c r="DT194" s="3"/>
      <c r="DU194" s="3"/>
      <c r="DV194" s="3"/>
      <c r="DW194" s="3"/>
      <c r="DX194" s="3"/>
      <c r="DY194" s="3"/>
      <c r="DZ194" s="3"/>
      <c r="EA194" s="3"/>
      <c r="EB194" s="3"/>
      <c r="EC194" s="3"/>
      <c r="ED194" s="3"/>
      <c r="EE194" s="3"/>
      <c r="EF194" s="3"/>
      <c r="EG194" s="3"/>
      <c r="EH194" s="3"/>
      <c r="EI194" s="3"/>
      <c r="EJ194" s="3"/>
      <c r="EK194" s="3"/>
      <c r="EL194" s="3"/>
      <c r="EM194" s="3"/>
      <c r="EN194" s="3"/>
      <c r="EO194" s="3"/>
      <c r="EP194" s="3"/>
      <c r="EQ194" s="3"/>
      <c r="ER194" s="3"/>
      <c r="ES194" s="3"/>
      <c r="ET194" s="3"/>
      <c r="EU194" s="3"/>
      <c r="EV194" s="3"/>
      <c r="EW194" s="3"/>
      <c r="EX194" s="3"/>
      <c r="EY194" s="3"/>
      <c r="EZ194" s="3"/>
      <c r="FA194" s="3"/>
      <c r="FB194" s="3"/>
      <c r="FC194" s="3"/>
      <c r="FD194" s="3"/>
      <c r="FE194" s="3"/>
      <c r="FF194" s="3"/>
      <c r="FG194" s="3"/>
      <c r="FH194" s="3"/>
      <c r="FI194" s="3"/>
      <c r="FJ194" s="3"/>
      <c r="FK194" s="3"/>
      <c r="FL194" s="3"/>
      <c r="FM194" s="3"/>
      <c r="FN194" s="3"/>
      <c r="FO194" s="3"/>
    </row>
    <row r="195" spans="1:171" x14ac:dyDescent="0.25">
      <c r="A195" s="3"/>
      <c r="B195" s="3"/>
      <c r="C195" s="3"/>
      <c r="D195" s="3"/>
      <c r="E195" s="3"/>
      <c r="F195" s="3"/>
      <c r="G195" s="3"/>
      <c r="H195" s="3"/>
      <c r="I195" s="3"/>
      <c r="J195" s="3"/>
      <c r="K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c r="CL195" s="3"/>
      <c r="CM195" s="3"/>
      <c r="CN195" s="3"/>
      <c r="CO195" s="3"/>
      <c r="CP195" s="3"/>
      <c r="CQ195" s="3"/>
      <c r="CR195" s="3"/>
      <c r="CS195" s="3"/>
      <c r="CT195" s="3"/>
      <c r="CU195" s="3"/>
      <c r="CV195" s="3"/>
      <c r="CW195" s="3"/>
      <c r="CX195" s="3"/>
      <c r="CY195" s="3"/>
      <c r="CZ195" s="3"/>
      <c r="DA195" s="3"/>
      <c r="DB195" s="3"/>
      <c r="DC195" s="3"/>
      <c r="DD195" s="3"/>
      <c r="DE195" s="3"/>
      <c r="DF195" s="3"/>
      <c r="DG195" s="3"/>
      <c r="DH195" s="3"/>
      <c r="DI195" s="3"/>
      <c r="DJ195" s="3"/>
      <c r="DK195" s="3"/>
      <c r="DL195" s="3"/>
      <c r="DM195" s="3"/>
      <c r="DN195" s="3"/>
      <c r="DO195" s="3"/>
      <c r="DP195" s="3"/>
      <c r="DQ195" s="3"/>
      <c r="DR195" s="3"/>
      <c r="DS195" s="3"/>
      <c r="DT195" s="3"/>
      <c r="DU195" s="3"/>
      <c r="DV195" s="3"/>
      <c r="DW195" s="3"/>
      <c r="DX195" s="3"/>
      <c r="DY195" s="3"/>
      <c r="DZ195" s="3"/>
      <c r="EA195" s="3"/>
      <c r="EB195" s="3"/>
      <c r="EC195" s="3"/>
      <c r="ED195" s="3"/>
      <c r="EE195" s="3"/>
      <c r="EF195" s="3"/>
      <c r="EG195" s="3"/>
      <c r="EH195" s="3"/>
      <c r="EI195" s="3"/>
      <c r="EJ195" s="3"/>
      <c r="EK195" s="3"/>
      <c r="EL195" s="3"/>
      <c r="EM195" s="3"/>
      <c r="EN195" s="3"/>
      <c r="EO195" s="3"/>
      <c r="EP195" s="3"/>
      <c r="EQ195" s="3"/>
      <c r="ER195" s="3"/>
      <c r="ES195" s="3"/>
      <c r="ET195" s="3"/>
      <c r="EU195" s="3"/>
      <c r="EV195" s="3"/>
      <c r="EW195" s="3"/>
      <c r="EX195" s="3"/>
      <c r="EY195" s="3"/>
      <c r="EZ195" s="3"/>
      <c r="FA195" s="3"/>
      <c r="FB195" s="3"/>
      <c r="FC195" s="3"/>
      <c r="FD195" s="3"/>
      <c r="FE195" s="3"/>
      <c r="FF195" s="3"/>
      <c r="FG195" s="3"/>
      <c r="FH195" s="3"/>
      <c r="FI195" s="3"/>
      <c r="FJ195" s="3"/>
      <c r="FK195" s="3"/>
      <c r="FL195" s="3"/>
      <c r="FM195" s="3"/>
      <c r="FN195" s="3"/>
      <c r="FO195" s="3"/>
    </row>
    <row r="196" spans="1:171" x14ac:dyDescent="0.25">
      <c r="A196" s="3"/>
      <c r="B196" s="3"/>
      <c r="C196" s="3"/>
      <c r="D196" s="3"/>
      <c r="E196" s="3"/>
      <c r="F196" s="3"/>
      <c r="G196" s="3"/>
      <c r="H196" s="3"/>
      <c r="I196" s="3"/>
      <c r="J196" s="3"/>
      <c r="K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c r="CL196" s="3"/>
      <c r="CM196" s="3"/>
      <c r="CN196" s="3"/>
      <c r="CO196" s="3"/>
      <c r="CP196" s="3"/>
      <c r="CQ196" s="3"/>
      <c r="CR196" s="3"/>
      <c r="CS196" s="3"/>
      <c r="CT196" s="3"/>
      <c r="CU196" s="3"/>
      <c r="CV196" s="3"/>
      <c r="CW196" s="3"/>
      <c r="CX196" s="3"/>
      <c r="CY196" s="3"/>
      <c r="CZ196" s="3"/>
      <c r="DA196" s="3"/>
      <c r="DB196" s="3"/>
      <c r="DC196" s="3"/>
      <c r="DD196" s="3"/>
      <c r="DE196" s="3"/>
      <c r="DF196" s="3"/>
      <c r="DG196" s="3"/>
      <c r="DH196" s="3"/>
      <c r="DI196" s="3"/>
      <c r="DJ196" s="3"/>
      <c r="DK196" s="3"/>
      <c r="DL196" s="3"/>
      <c r="DM196" s="3"/>
      <c r="DN196" s="3"/>
      <c r="DO196" s="3"/>
      <c r="DP196" s="3"/>
      <c r="DQ196" s="3"/>
      <c r="DR196" s="3"/>
      <c r="DS196" s="3"/>
      <c r="DT196" s="3"/>
      <c r="DU196" s="3"/>
      <c r="DV196" s="3"/>
      <c r="DW196" s="3"/>
      <c r="DX196" s="3"/>
      <c r="DY196" s="3"/>
      <c r="DZ196" s="3"/>
      <c r="EA196" s="3"/>
      <c r="EB196" s="3"/>
      <c r="EC196" s="3"/>
      <c r="ED196" s="3"/>
      <c r="EE196" s="3"/>
      <c r="EF196" s="3"/>
      <c r="EG196" s="3"/>
      <c r="EH196" s="3"/>
      <c r="EI196" s="3"/>
      <c r="EJ196" s="3"/>
      <c r="EK196" s="3"/>
      <c r="EL196" s="3"/>
      <c r="EM196" s="3"/>
      <c r="EN196" s="3"/>
      <c r="EO196" s="3"/>
      <c r="EP196" s="3"/>
      <c r="EQ196" s="3"/>
      <c r="ER196" s="3"/>
      <c r="ES196" s="3"/>
      <c r="ET196" s="3"/>
      <c r="EU196" s="3"/>
      <c r="EV196" s="3"/>
      <c r="EW196" s="3"/>
      <c r="EX196" s="3"/>
      <c r="EY196" s="3"/>
      <c r="EZ196" s="3"/>
      <c r="FA196" s="3"/>
      <c r="FB196" s="3"/>
      <c r="FC196" s="3"/>
      <c r="FD196" s="3"/>
      <c r="FE196" s="3"/>
      <c r="FF196" s="3"/>
      <c r="FG196" s="3"/>
      <c r="FH196" s="3"/>
      <c r="FI196" s="3"/>
      <c r="FJ196" s="3"/>
      <c r="FK196" s="3"/>
      <c r="FL196" s="3"/>
      <c r="FM196" s="3"/>
      <c r="FN196" s="3"/>
      <c r="FO196" s="3"/>
    </row>
    <row r="197" spans="1:171" x14ac:dyDescent="0.25">
      <c r="A197" s="3"/>
      <c r="B197" s="3"/>
      <c r="C197" s="3"/>
      <c r="D197" s="3"/>
      <c r="E197" s="3"/>
      <c r="F197" s="3"/>
      <c r="G197" s="3"/>
      <c r="H197" s="3"/>
      <c r="I197" s="3"/>
      <c r="J197" s="3"/>
      <c r="K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c r="CL197" s="3"/>
      <c r="CM197" s="3"/>
      <c r="CN197" s="3"/>
      <c r="CO197" s="3"/>
      <c r="CP197" s="3"/>
      <c r="CQ197" s="3"/>
      <c r="CR197" s="3"/>
      <c r="CS197" s="3"/>
      <c r="CT197" s="3"/>
      <c r="CU197" s="3"/>
      <c r="CV197" s="3"/>
      <c r="CW197" s="3"/>
      <c r="CX197" s="3"/>
      <c r="CY197" s="3"/>
      <c r="CZ197" s="3"/>
      <c r="DA197" s="3"/>
      <c r="DB197" s="3"/>
      <c r="DC197" s="3"/>
      <c r="DD197" s="3"/>
      <c r="DE197" s="3"/>
      <c r="DF197" s="3"/>
      <c r="DG197" s="3"/>
      <c r="DH197" s="3"/>
      <c r="DI197" s="3"/>
      <c r="DJ197" s="3"/>
      <c r="DK197" s="3"/>
      <c r="DL197" s="3"/>
      <c r="DM197" s="3"/>
      <c r="DN197" s="3"/>
      <c r="DO197" s="3"/>
      <c r="DP197" s="3"/>
      <c r="DQ197" s="3"/>
      <c r="DR197" s="3"/>
      <c r="DS197" s="3"/>
      <c r="DT197" s="3"/>
      <c r="DU197" s="3"/>
      <c r="DV197" s="3"/>
      <c r="DW197" s="3"/>
      <c r="DX197" s="3"/>
      <c r="DY197" s="3"/>
      <c r="DZ197" s="3"/>
      <c r="EA197" s="3"/>
      <c r="EB197" s="3"/>
      <c r="EC197" s="3"/>
      <c r="ED197" s="3"/>
      <c r="EE197" s="3"/>
      <c r="EF197" s="3"/>
      <c r="EG197" s="3"/>
      <c r="EH197" s="3"/>
      <c r="EI197" s="3"/>
      <c r="EJ197" s="3"/>
      <c r="EK197" s="3"/>
      <c r="EL197" s="3"/>
      <c r="EM197" s="3"/>
      <c r="EN197" s="3"/>
      <c r="EO197" s="3"/>
      <c r="EP197" s="3"/>
      <c r="EQ197" s="3"/>
      <c r="ER197" s="3"/>
      <c r="ES197" s="3"/>
      <c r="ET197" s="3"/>
      <c r="EU197" s="3"/>
      <c r="EV197" s="3"/>
      <c r="EW197" s="3"/>
      <c r="EX197" s="3"/>
      <c r="EY197" s="3"/>
      <c r="EZ197" s="3"/>
      <c r="FA197" s="3"/>
      <c r="FB197" s="3"/>
      <c r="FC197" s="3"/>
      <c r="FD197" s="3"/>
      <c r="FE197" s="3"/>
      <c r="FF197" s="3"/>
      <c r="FG197" s="3"/>
      <c r="FH197" s="3"/>
      <c r="FI197" s="3"/>
      <c r="FJ197" s="3"/>
      <c r="FK197" s="3"/>
      <c r="FL197" s="3"/>
      <c r="FM197" s="3"/>
      <c r="FN197" s="3"/>
      <c r="FO197" s="3"/>
    </row>
    <row r="198" spans="1:171" x14ac:dyDescent="0.25">
      <c r="A198" s="3"/>
      <c r="B198" s="3"/>
      <c r="C198" s="3"/>
      <c r="D198" s="3"/>
      <c r="E198" s="3"/>
      <c r="F198" s="3"/>
      <c r="G198" s="3"/>
      <c r="H198" s="3"/>
      <c r="I198" s="3"/>
      <c r="J198" s="3"/>
      <c r="K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c r="CL198" s="3"/>
      <c r="CM198" s="3"/>
      <c r="CN198" s="3"/>
      <c r="CO198" s="3"/>
      <c r="CP198" s="3"/>
      <c r="CQ198" s="3"/>
      <c r="CR198" s="3"/>
      <c r="CS198" s="3"/>
      <c r="CT198" s="3"/>
      <c r="CU198" s="3"/>
      <c r="CV198" s="3"/>
      <c r="CW198" s="3"/>
      <c r="CX198" s="3"/>
      <c r="CY198" s="3"/>
      <c r="CZ198" s="3"/>
      <c r="DA198" s="3"/>
      <c r="DB198" s="3"/>
      <c r="DC198" s="3"/>
      <c r="DD198" s="3"/>
      <c r="DE198" s="3"/>
      <c r="DF198" s="3"/>
      <c r="DG198" s="3"/>
      <c r="DH198" s="3"/>
      <c r="DI198" s="3"/>
      <c r="DJ198" s="3"/>
      <c r="DK198" s="3"/>
      <c r="DL198" s="3"/>
      <c r="DM198" s="3"/>
      <c r="DN198" s="3"/>
      <c r="DO198" s="3"/>
      <c r="DP198" s="3"/>
      <c r="DQ198" s="3"/>
      <c r="DR198" s="3"/>
      <c r="DS198" s="3"/>
      <c r="DT198" s="3"/>
      <c r="DU198" s="3"/>
      <c r="DV198" s="3"/>
      <c r="DW198" s="3"/>
      <c r="DX198" s="3"/>
      <c r="DY198" s="3"/>
      <c r="DZ198" s="3"/>
      <c r="EA198" s="3"/>
      <c r="EB198" s="3"/>
      <c r="EC198" s="3"/>
      <c r="ED198" s="3"/>
      <c r="EE198" s="3"/>
      <c r="EF198" s="3"/>
      <c r="EG198" s="3"/>
      <c r="EH198" s="3"/>
      <c r="EI198" s="3"/>
      <c r="EJ198" s="3"/>
      <c r="EK198" s="3"/>
      <c r="EL198" s="3"/>
      <c r="EM198" s="3"/>
      <c r="EN198" s="3"/>
      <c r="EO198" s="3"/>
      <c r="EP198" s="3"/>
      <c r="EQ198" s="3"/>
      <c r="ER198" s="3"/>
      <c r="ES198" s="3"/>
      <c r="ET198" s="3"/>
      <c r="EU198" s="3"/>
      <c r="EV198" s="3"/>
      <c r="EW198" s="3"/>
      <c r="EX198" s="3"/>
      <c r="EY198" s="3"/>
      <c r="EZ198" s="3"/>
      <c r="FA198" s="3"/>
      <c r="FB198" s="3"/>
      <c r="FC198" s="3"/>
      <c r="FD198" s="3"/>
      <c r="FE198" s="3"/>
      <c r="FF198" s="3"/>
      <c r="FG198" s="3"/>
      <c r="FH198" s="3"/>
      <c r="FI198" s="3"/>
      <c r="FJ198" s="3"/>
      <c r="FK198" s="3"/>
      <c r="FL198" s="3"/>
      <c r="FM198" s="3"/>
      <c r="FN198" s="3"/>
      <c r="FO198" s="3"/>
    </row>
    <row r="199" spans="1:171" x14ac:dyDescent="0.25">
      <c r="A199" s="3"/>
      <c r="B199" s="3"/>
      <c r="C199" s="3"/>
      <c r="D199" s="3"/>
      <c r="E199" s="3"/>
      <c r="F199" s="3"/>
      <c r="G199" s="3"/>
      <c r="H199" s="3"/>
      <c r="I199" s="3"/>
      <c r="J199" s="3"/>
      <c r="K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c r="CL199" s="3"/>
      <c r="CM199" s="3"/>
      <c r="CN199" s="3"/>
      <c r="CO199" s="3"/>
      <c r="CP199" s="3"/>
      <c r="CQ199" s="3"/>
      <c r="CR199" s="3"/>
      <c r="CS199" s="3"/>
      <c r="CT199" s="3"/>
      <c r="CU199" s="3"/>
      <c r="CV199" s="3"/>
      <c r="CW199" s="3"/>
      <c r="CX199" s="3"/>
      <c r="CY199" s="3"/>
      <c r="CZ199" s="3"/>
      <c r="DA199" s="3"/>
      <c r="DB199" s="3"/>
      <c r="DC199" s="3"/>
      <c r="DD199" s="3"/>
      <c r="DE199" s="3"/>
      <c r="DF199" s="3"/>
      <c r="DG199" s="3"/>
      <c r="DH199" s="3"/>
      <c r="DI199" s="3"/>
      <c r="DJ199" s="3"/>
      <c r="DK199" s="3"/>
      <c r="DL199" s="3"/>
      <c r="DM199" s="3"/>
      <c r="DN199" s="3"/>
      <c r="DO199" s="3"/>
      <c r="DP199" s="3"/>
      <c r="DQ199" s="3"/>
      <c r="DR199" s="3"/>
      <c r="DS199" s="3"/>
      <c r="DT199" s="3"/>
      <c r="DU199" s="3"/>
      <c r="DV199" s="3"/>
      <c r="DW199" s="3"/>
      <c r="DX199" s="3"/>
      <c r="DY199" s="3"/>
      <c r="DZ199" s="3"/>
      <c r="EA199" s="3"/>
      <c r="EB199" s="3"/>
      <c r="EC199" s="3"/>
      <c r="ED199" s="3"/>
      <c r="EE199" s="3"/>
      <c r="EF199" s="3"/>
      <c r="EG199" s="3"/>
      <c r="EH199" s="3"/>
      <c r="EI199" s="3"/>
      <c r="EJ199" s="3"/>
      <c r="EK199" s="3"/>
      <c r="EL199" s="3"/>
      <c r="EM199" s="3"/>
      <c r="EN199" s="3"/>
      <c r="EO199" s="3"/>
      <c r="EP199" s="3"/>
      <c r="EQ199" s="3"/>
      <c r="ER199" s="3"/>
      <c r="ES199" s="3"/>
      <c r="ET199" s="3"/>
      <c r="EU199" s="3"/>
      <c r="EV199" s="3"/>
      <c r="EW199" s="3"/>
      <c r="EX199" s="3"/>
      <c r="EY199" s="3"/>
      <c r="EZ199" s="3"/>
      <c r="FA199" s="3"/>
      <c r="FB199" s="3"/>
      <c r="FC199" s="3"/>
      <c r="FD199" s="3"/>
      <c r="FE199" s="3"/>
      <c r="FF199" s="3"/>
      <c r="FG199" s="3"/>
      <c r="FH199" s="3"/>
      <c r="FI199" s="3"/>
      <c r="FJ199" s="3"/>
      <c r="FK199" s="3"/>
      <c r="FL199" s="3"/>
      <c r="FM199" s="3"/>
      <c r="FN199" s="3"/>
      <c r="FO199" s="3"/>
    </row>
    <row r="200" spans="1:171" x14ac:dyDescent="0.25">
      <c r="A200" s="3"/>
      <c r="B200" s="3"/>
      <c r="C200" s="3"/>
      <c r="D200" s="3"/>
      <c r="E200" s="3"/>
      <c r="F200" s="3"/>
      <c r="G200" s="3"/>
      <c r="H200" s="3"/>
      <c r="I200" s="3"/>
      <c r="J200" s="3"/>
      <c r="K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c r="CL200" s="3"/>
      <c r="CM200" s="3"/>
      <c r="CN200" s="3"/>
      <c r="CO200" s="3"/>
      <c r="CP200" s="3"/>
      <c r="CQ200" s="3"/>
      <c r="CR200" s="3"/>
      <c r="CS200" s="3"/>
      <c r="CT200" s="3"/>
      <c r="CU200" s="3"/>
      <c r="CV200" s="3"/>
      <c r="CW200" s="3"/>
      <c r="CX200" s="3"/>
      <c r="CY200" s="3"/>
      <c r="CZ200" s="3"/>
      <c r="DA200" s="3"/>
      <c r="DB200" s="3"/>
      <c r="DC200" s="3"/>
      <c r="DD200" s="3"/>
      <c r="DE200" s="3"/>
      <c r="DF200" s="3"/>
      <c r="DG200" s="3"/>
      <c r="DH200" s="3"/>
      <c r="DI200" s="3"/>
      <c r="DJ200" s="3"/>
      <c r="DK200" s="3"/>
      <c r="DL200" s="3"/>
      <c r="DM200" s="3"/>
      <c r="DN200" s="3"/>
      <c r="DO200" s="3"/>
      <c r="DP200" s="3"/>
      <c r="DQ200" s="3"/>
      <c r="DR200" s="3"/>
      <c r="DS200" s="3"/>
      <c r="DT200" s="3"/>
      <c r="DU200" s="3"/>
      <c r="DV200" s="3"/>
      <c r="DW200" s="3"/>
      <c r="DX200" s="3"/>
      <c r="DY200" s="3"/>
      <c r="DZ200" s="3"/>
      <c r="EA200" s="3"/>
      <c r="EB200" s="3"/>
      <c r="EC200" s="3"/>
      <c r="ED200" s="3"/>
      <c r="EE200" s="3"/>
      <c r="EF200" s="3"/>
      <c r="EG200" s="3"/>
      <c r="EH200" s="3"/>
      <c r="EI200" s="3"/>
      <c r="EJ200" s="3"/>
      <c r="EK200" s="3"/>
      <c r="EL200" s="3"/>
      <c r="EM200" s="3"/>
      <c r="EN200" s="3"/>
      <c r="EO200" s="3"/>
      <c r="EP200" s="3"/>
      <c r="EQ200" s="3"/>
      <c r="ER200" s="3"/>
      <c r="ES200" s="3"/>
      <c r="ET200" s="3"/>
      <c r="EU200" s="3"/>
      <c r="EV200" s="3"/>
      <c r="EW200" s="3"/>
      <c r="EX200" s="3"/>
      <c r="EY200" s="3"/>
      <c r="EZ200" s="3"/>
      <c r="FA200" s="3"/>
      <c r="FB200" s="3"/>
      <c r="FC200" s="3"/>
      <c r="FD200" s="3"/>
      <c r="FE200" s="3"/>
      <c r="FF200" s="3"/>
      <c r="FG200" s="3"/>
      <c r="FH200" s="3"/>
      <c r="FI200" s="3"/>
      <c r="FJ200" s="3"/>
      <c r="FK200" s="3"/>
      <c r="FL200" s="3"/>
      <c r="FM200" s="3"/>
      <c r="FN200" s="3"/>
      <c r="FO200" s="3"/>
    </row>
    <row r="201" spans="1:171" x14ac:dyDescent="0.25">
      <c r="A201" s="3"/>
      <c r="B201" s="3"/>
      <c r="C201" s="3"/>
      <c r="D201" s="3"/>
      <c r="E201" s="3"/>
      <c r="F201" s="3"/>
      <c r="G201" s="3"/>
      <c r="H201" s="3"/>
      <c r="I201" s="3"/>
      <c r="J201" s="3"/>
      <c r="K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c r="CL201" s="3"/>
      <c r="CM201" s="3"/>
      <c r="CN201" s="3"/>
      <c r="CO201" s="3"/>
      <c r="CP201" s="3"/>
      <c r="CQ201" s="3"/>
      <c r="CR201" s="3"/>
      <c r="CS201" s="3"/>
      <c r="CT201" s="3"/>
      <c r="CU201" s="3"/>
      <c r="CV201" s="3"/>
      <c r="CW201" s="3"/>
      <c r="CX201" s="3"/>
      <c r="CY201" s="3"/>
      <c r="CZ201" s="3"/>
      <c r="DA201" s="3"/>
      <c r="DB201" s="3"/>
      <c r="DC201" s="3"/>
      <c r="DD201" s="3"/>
      <c r="DE201" s="3"/>
      <c r="DF201" s="3"/>
      <c r="DG201" s="3"/>
      <c r="DH201" s="3"/>
      <c r="DI201" s="3"/>
      <c r="DJ201" s="3"/>
      <c r="DK201" s="3"/>
      <c r="DL201" s="3"/>
      <c r="DM201" s="3"/>
      <c r="DN201" s="3"/>
      <c r="DO201" s="3"/>
      <c r="DP201" s="3"/>
      <c r="DQ201" s="3"/>
      <c r="DR201" s="3"/>
      <c r="DS201" s="3"/>
      <c r="DT201" s="3"/>
      <c r="DU201" s="3"/>
      <c r="DV201" s="3"/>
      <c r="DW201" s="3"/>
      <c r="DX201" s="3"/>
      <c r="DY201" s="3"/>
      <c r="DZ201" s="3"/>
      <c r="EA201" s="3"/>
      <c r="EB201" s="3"/>
      <c r="EC201" s="3"/>
      <c r="ED201" s="3"/>
      <c r="EE201" s="3"/>
      <c r="EF201" s="3"/>
      <c r="EG201" s="3"/>
      <c r="EH201" s="3"/>
      <c r="EI201" s="3"/>
      <c r="EJ201" s="3"/>
      <c r="EK201" s="3"/>
      <c r="EL201" s="3"/>
      <c r="EM201" s="3"/>
      <c r="EN201" s="3"/>
      <c r="EO201" s="3"/>
      <c r="EP201" s="3"/>
      <c r="EQ201" s="3"/>
      <c r="ER201" s="3"/>
      <c r="ES201" s="3"/>
      <c r="ET201" s="3"/>
      <c r="EU201" s="3"/>
      <c r="EV201" s="3"/>
      <c r="EW201" s="3"/>
      <c r="EX201" s="3"/>
      <c r="EY201" s="3"/>
      <c r="EZ201" s="3"/>
      <c r="FA201" s="3"/>
      <c r="FB201" s="3"/>
      <c r="FC201" s="3"/>
      <c r="FD201" s="3"/>
      <c r="FE201" s="3"/>
      <c r="FF201" s="3"/>
      <c r="FG201" s="3"/>
      <c r="FH201" s="3"/>
      <c r="FI201" s="3"/>
      <c r="FJ201" s="3"/>
      <c r="FK201" s="3"/>
      <c r="FL201" s="3"/>
      <c r="FM201" s="3"/>
      <c r="FN201" s="3"/>
      <c r="FO201" s="3"/>
    </row>
    <row r="202" spans="1:171" x14ac:dyDescent="0.25">
      <c r="A202" s="3"/>
      <c r="B202" s="3"/>
      <c r="C202" s="3"/>
      <c r="D202" s="3"/>
      <c r="E202" s="3"/>
      <c r="F202" s="3"/>
      <c r="G202" s="3"/>
      <c r="H202" s="3"/>
      <c r="I202" s="3"/>
      <c r="J202" s="3"/>
      <c r="K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c r="CL202" s="3"/>
      <c r="CM202" s="3"/>
      <c r="CN202" s="3"/>
      <c r="CO202" s="3"/>
      <c r="CP202" s="3"/>
      <c r="CQ202" s="3"/>
      <c r="CR202" s="3"/>
      <c r="CS202" s="3"/>
      <c r="CT202" s="3"/>
      <c r="CU202" s="3"/>
      <c r="CV202" s="3"/>
      <c r="CW202" s="3"/>
      <c r="CX202" s="3"/>
      <c r="CY202" s="3"/>
      <c r="CZ202" s="3"/>
      <c r="DA202" s="3"/>
      <c r="DB202" s="3"/>
      <c r="DC202" s="3"/>
      <c r="DD202" s="3"/>
      <c r="DE202" s="3"/>
      <c r="DF202" s="3"/>
      <c r="DG202" s="3"/>
      <c r="DH202" s="3"/>
      <c r="DI202" s="3"/>
      <c r="DJ202" s="3"/>
      <c r="DK202" s="3"/>
      <c r="DL202" s="3"/>
      <c r="DM202" s="3"/>
      <c r="DN202" s="3"/>
      <c r="DO202" s="3"/>
      <c r="DP202" s="3"/>
      <c r="DQ202" s="3"/>
      <c r="DR202" s="3"/>
      <c r="DS202" s="3"/>
      <c r="DT202" s="3"/>
      <c r="DU202" s="3"/>
      <c r="DV202" s="3"/>
      <c r="DW202" s="3"/>
      <c r="DX202" s="3"/>
      <c r="DY202" s="3"/>
      <c r="DZ202" s="3"/>
      <c r="EA202" s="3"/>
      <c r="EB202" s="3"/>
      <c r="EC202" s="3"/>
      <c r="ED202" s="3"/>
      <c r="EE202" s="3"/>
      <c r="EF202" s="3"/>
      <c r="EG202" s="3"/>
      <c r="EH202" s="3"/>
      <c r="EI202" s="3"/>
      <c r="EJ202" s="3"/>
      <c r="EK202" s="3"/>
      <c r="EL202" s="3"/>
      <c r="EM202" s="3"/>
      <c r="EN202" s="3"/>
      <c r="EO202" s="3"/>
      <c r="EP202" s="3"/>
      <c r="EQ202" s="3"/>
      <c r="ER202" s="3"/>
      <c r="ES202" s="3"/>
      <c r="ET202" s="3"/>
      <c r="EU202" s="3"/>
      <c r="EV202" s="3"/>
      <c r="EW202" s="3"/>
      <c r="EX202" s="3"/>
      <c r="EY202" s="3"/>
      <c r="EZ202" s="3"/>
      <c r="FA202" s="3"/>
      <c r="FB202" s="3"/>
      <c r="FC202" s="3"/>
      <c r="FD202" s="3"/>
      <c r="FE202" s="3"/>
      <c r="FF202" s="3"/>
      <c r="FG202" s="3"/>
      <c r="FH202" s="3"/>
      <c r="FI202" s="3"/>
      <c r="FJ202" s="3"/>
      <c r="FK202" s="3"/>
      <c r="FL202" s="3"/>
      <c r="FM202" s="3"/>
      <c r="FN202" s="3"/>
      <c r="FO202" s="3"/>
    </row>
    <row r="203" spans="1:171" x14ac:dyDescent="0.25">
      <c r="A203" s="3"/>
      <c r="B203" s="3"/>
      <c r="C203" s="3"/>
      <c r="D203" s="3"/>
      <c r="E203" s="3"/>
      <c r="F203" s="3"/>
      <c r="G203" s="3"/>
      <c r="H203" s="3"/>
      <c r="I203" s="3"/>
      <c r="J203" s="3"/>
      <c r="K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c r="CL203" s="3"/>
      <c r="CM203" s="3"/>
      <c r="CN203" s="3"/>
      <c r="CO203" s="3"/>
      <c r="CP203" s="3"/>
      <c r="CQ203" s="3"/>
      <c r="CR203" s="3"/>
      <c r="CS203" s="3"/>
      <c r="CT203" s="3"/>
      <c r="CU203" s="3"/>
      <c r="CV203" s="3"/>
      <c r="CW203" s="3"/>
      <c r="CX203" s="3"/>
      <c r="CY203" s="3"/>
      <c r="CZ203" s="3"/>
      <c r="DA203" s="3"/>
      <c r="DB203" s="3"/>
      <c r="DC203" s="3"/>
      <c r="DD203" s="3"/>
      <c r="DE203" s="3"/>
      <c r="DF203" s="3"/>
      <c r="DG203" s="3"/>
      <c r="DH203" s="3"/>
      <c r="DI203" s="3"/>
      <c r="DJ203" s="3"/>
      <c r="DK203" s="3"/>
      <c r="DL203" s="3"/>
      <c r="DM203" s="3"/>
      <c r="DN203" s="3"/>
      <c r="DO203" s="3"/>
      <c r="DP203" s="3"/>
      <c r="DQ203" s="3"/>
      <c r="DR203" s="3"/>
      <c r="DS203" s="3"/>
      <c r="DT203" s="3"/>
      <c r="DU203" s="3"/>
      <c r="DV203" s="3"/>
      <c r="DW203" s="3"/>
      <c r="DX203" s="3"/>
      <c r="DY203" s="3"/>
      <c r="DZ203" s="3"/>
      <c r="EA203" s="3"/>
      <c r="EB203" s="3"/>
      <c r="EC203" s="3"/>
      <c r="ED203" s="3"/>
      <c r="EE203" s="3"/>
      <c r="EF203" s="3"/>
      <c r="EG203" s="3"/>
      <c r="EH203" s="3"/>
      <c r="EI203" s="3"/>
      <c r="EJ203" s="3"/>
      <c r="EK203" s="3"/>
      <c r="EL203" s="3"/>
      <c r="EM203" s="3"/>
      <c r="EN203" s="3"/>
      <c r="EO203" s="3"/>
      <c r="EP203" s="3"/>
      <c r="EQ203" s="3"/>
      <c r="ER203" s="3"/>
      <c r="ES203" s="3"/>
      <c r="ET203" s="3"/>
      <c r="EU203" s="3"/>
      <c r="EV203" s="3"/>
      <c r="EW203" s="3"/>
      <c r="EX203" s="3"/>
      <c r="EY203" s="3"/>
      <c r="EZ203" s="3"/>
      <c r="FA203" s="3"/>
      <c r="FB203" s="3"/>
      <c r="FC203" s="3"/>
      <c r="FD203" s="3"/>
      <c r="FE203" s="3"/>
      <c r="FF203" s="3"/>
      <c r="FG203" s="3"/>
      <c r="FH203" s="3"/>
      <c r="FI203" s="3"/>
      <c r="FJ203" s="3"/>
      <c r="FK203" s="3"/>
      <c r="FL203" s="3"/>
      <c r="FM203" s="3"/>
      <c r="FN203" s="3"/>
      <c r="FO203" s="3"/>
    </row>
    <row r="204" spans="1:171" x14ac:dyDescent="0.25">
      <c r="A204" s="3"/>
      <c r="B204" s="3"/>
      <c r="C204" s="3"/>
      <c r="D204" s="3"/>
      <c r="E204" s="3"/>
      <c r="F204" s="3"/>
      <c r="G204" s="3"/>
      <c r="H204" s="3"/>
      <c r="I204" s="3"/>
      <c r="J204" s="3"/>
      <c r="K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c r="CL204" s="3"/>
      <c r="CM204" s="3"/>
      <c r="CN204" s="3"/>
      <c r="CO204" s="3"/>
      <c r="CP204" s="3"/>
      <c r="CQ204" s="3"/>
      <c r="CR204" s="3"/>
      <c r="CS204" s="3"/>
      <c r="CT204" s="3"/>
      <c r="CU204" s="3"/>
      <c r="CV204" s="3"/>
      <c r="CW204" s="3"/>
      <c r="CX204" s="3"/>
      <c r="CY204" s="3"/>
      <c r="CZ204" s="3"/>
      <c r="DA204" s="3"/>
      <c r="DB204" s="3"/>
      <c r="DC204" s="3"/>
      <c r="DD204" s="3"/>
      <c r="DE204" s="3"/>
      <c r="DF204" s="3"/>
      <c r="DG204" s="3"/>
      <c r="DH204" s="3"/>
      <c r="DI204" s="3"/>
      <c r="DJ204" s="3"/>
      <c r="DK204" s="3"/>
      <c r="DL204" s="3"/>
      <c r="DM204" s="3"/>
      <c r="DN204" s="3"/>
      <c r="DO204" s="3"/>
      <c r="DP204" s="3"/>
      <c r="DQ204" s="3"/>
      <c r="DR204" s="3"/>
      <c r="DS204" s="3"/>
      <c r="DT204" s="3"/>
      <c r="DU204" s="3"/>
      <c r="DV204" s="3"/>
      <c r="DW204" s="3"/>
      <c r="DX204" s="3"/>
      <c r="DY204" s="3"/>
      <c r="DZ204" s="3"/>
      <c r="EA204" s="3"/>
      <c r="EB204" s="3"/>
      <c r="EC204" s="3"/>
      <c r="ED204" s="3"/>
      <c r="EE204" s="3"/>
      <c r="EF204" s="3"/>
      <c r="EG204" s="3"/>
      <c r="EH204" s="3"/>
      <c r="EI204" s="3"/>
      <c r="EJ204" s="3"/>
      <c r="EK204" s="3"/>
      <c r="EL204" s="3"/>
      <c r="EM204" s="3"/>
      <c r="EN204" s="3"/>
      <c r="EO204" s="3"/>
      <c r="EP204" s="3"/>
      <c r="EQ204" s="3"/>
      <c r="ER204" s="3"/>
      <c r="ES204" s="3"/>
      <c r="ET204" s="3"/>
      <c r="EU204" s="3"/>
      <c r="EV204" s="3"/>
      <c r="EW204" s="3"/>
      <c r="EX204" s="3"/>
      <c r="EY204" s="3"/>
      <c r="EZ204" s="3"/>
      <c r="FA204" s="3"/>
      <c r="FB204" s="3"/>
      <c r="FC204" s="3"/>
      <c r="FD204" s="3"/>
      <c r="FE204" s="3"/>
      <c r="FF204" s="3"/>
      <c r="FG204" s="3"/>
      <c r="FH204" s="3"/>
      <c r="FI204" s="3"/>
      <c r="FJ204" s="3"/>
      <c r="FK204" s="3"/>
      <c r="FL204" s="3"/>
      <c r="FM204" s="3"/>
      <c r="FN204" s="3"/>
      <c r="FO204" s="3"/>
    </row>
    <row r="205" spans="1:171" x14ac:dyDescent="0.25">
      <c r="A205" s="3"/>
      <c r="B205" s="3"/>
      <c r="C205" s="3"/>
      <c r="D205" s="3"/>
      <c r="E205" s="3"/>
      <c r="F205" s="3"/>
      <c r="G205" s="3"/>
      <c r="H205" s="3"/>
      <c r="I205" s="3"/>
      <c r="J205" s="3"/>
      <c r="K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c r="CL205" s="3"/>
      <c r="CM205" s="3"/>
      <c r="CN205" s="3"/>
      <c r="CO205" s="3"/>
      <c r="CP205" s="3"/>
      <c r="CQ205" s="3"/>
      <c r="CR205" s="3"/>
      <c r="CS205" s="3"/>
      <c r="CT205" s="3"/>
      <c r="CU205" s="3"/>
      <c r="CV205" s="3"/>
      <c r="CW205" s="3"/>
      <c r="CX205" s="3"/>
      <c r="CY205" s="3"/>
      <c r="CZ205" s="3"/>
      <c r="DA205" s="3"/>
      <c r="DB205" s="3"/>
      <c r="DC205" s="3"/>
      <c r="DD205" s="3"/>
      <c r="DE205" s="3"/>
      <c r="DF205" s="3"/>
      <c r="DG205" s="3"/>
      <c r="DH205" s="3"/>
      <c r="DI205" s="3"/>
      <c r="DJ205" s="3"/>
      <c r="DK205" s="3"/>
      <c r="DL205" s="3"/>
      <c r="DM205" s="3"/>
      <c r="DN205" s="3"/>
      <c r="DO205" s="3"/>
      <c r="DP205" s="3"/>
      <c r="DQ205" s="3"/>
      <c r="DR205" s="3"/>
      <c r="DS205" s="3"/>
      <c r="DT205" s="3"/>
      <c r="DU205" s="3"/>
      <c r="DV205" s="3"/>
      <c r="DW205" s="3"/>
      <c r="DX205" s="3"/>
      <c r="DY205" s="3"/>
      <c r="DZ205" s="3"/>
      <c r="EA205" s="3"/>
      <c r="EB205" s="3"/>
      <c r="EC205" s="3"/>
      <c r="ED205" s="3"/>
      <c r="EE205" s="3"/>
      <c r="EF205" s="3"/>
      <c r="EG205" s="3"/>
      <c r="EH205" s="3"/>
      <c r="EI205" s="3"/>
      <c r="EJ205" s="3"/>
      <c r="EK205" s="3"/>
      <c r="EL205" s="3"/>
      <c r="EM205" s="3"/>
      <c r="EN205" s="3"/>
      <c r="EO205" s="3"/>
      <c r="EP205" s="3"/>
      <c r="EQ205" s="3"/>
      <c r="ER205" s="3"/>
      <c r="ES205" s="3"/>
      <c r="ET205" s="3"/>
      <c r="EU205" s="3"/>
      <c r="EV205" s="3"/>
      <c r="EW205" s="3"/>
      <c r="EX205" s="3"/>
      <c r="EY205" s="3"/>
      <c r="EZ205" s="3"/>
      <c r="FA205" s="3"/>
      <c r="FB205" s="3"/>
      <c r="FC205" s="3"/>
      <c r="FD205" s="3"/>
      <c r="FE205" s="3"/>
      <c r="FF205" s="3"/>
      <c r="FG205" s="3"/>
      <c r="FH205" s="3"/>
      <c r="FI205" s="3"/>
      <c r="FJ205" s="3"/>
      <c r="FK205" s="3"/>
      <c r="FL205" s="3"/>
      <c r="FM205" s="3"/>
      <c r="FN205" s="3"/>
      <c r="FO205" s="3"/>
    </row>
    <row r="206" spans="1:171" x14ac:dyDescent="0.25">
      <c r="A206" s="3"/>
      <c r="B206" s="3"/>
      <c r="C206" s="3"/>
      <c r="D206" s="3"/>
      <c r="E206" s="3"/>
      <c r="F206" s="3"/>
      <c r="G206" s="3"/>
      <c r="H206" s="3"/>
      <c r="I206" s="3"/>
      <c r="J206" s="3"/>
      <c r="K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c r="CL206" s="3"/>
      <c r="CM206" s="3"/>
      <c r="CN206" s="3"/>
      <c r="CO206" s="3"/>
      <c r="CP206" s="3"/>
      <c r="CQ206" s="3"/>
      <c r="CR206" s="3"/>
      <c r="CS206" s="3"/>
      <c r="CT206" s="3"/>
      <c r="CU206" s="3"/>
      <c r="CV206" s="3"/>
      <c r="CW206" s="3"/>
      <c r="CX206" s="3"/>
      <c r="CY206" s="3"/>
      <c r="CZ206" s="3"/>
      <c r="DA206" s="3"/>
      <c r="DB206" s="3"/>
      <c r="DC206" s="3"/>
      <c r="DD206" s="3"/>
      <c r="DE206" s="3"/>
      <c r="DF206" s="3"/>
      <c r="DG206" s="3"/>
      <c r="DH206" s="3"/>
      <c r="DI206" s="3"/>
      <c r="DJ206" s="3"/>
      <c r="DK206" s="3"/>
      <c r="DL206" s="3"/>
      <c r="DM206" s="3"/>
      <c r="DN206" s="3"/>
      <c r="DO206" s="3"/>
      <c r="DP206" s="3"/>
      <c r="DQ206" s="3"/>
      <c r="DR206" s="3"/>
      <c r="DS206" s="3"/>
      <c r="DT206" s="3"/>
      <c r="DU206" s="3"/>
      <c r="DV206" s="3"/>
      <c r="DW206" s="3"/>
      <c r="DX206" s="3"/>
      <c r="DY206" s="3"/>
      <c r="DZ206" s="3"/>
      <c r="EA206" s="3"/>
      <c r="EB206" s="3"/>
      <c r="EC206" s="3"/>
      <c r="ED206" s="3"/>
      <c r="EE206" s="3"/>
      <c r="EF206" s="3"/>
      <c r="EG206" s="3"/>
      <c r="EH206" s="3"/>
      <c r="EI206" s="3"/>
      <c r="EJ206" s="3"/>
      <c r="EK206" s="3"/>
      <c r="EL206" s="3"/>
      <c r="EM206" s="3"/>
      <c r="EN206" s="3"/>
      <c r="EO206" s="3"/>
      <c r="EP206" s="3"/>
      <c r="EQ206" s="3"/>
      <c r="ER206" s="3"/>
      <c r="ES206" s="3"/>
      <c r="ET206" s="3"/>
      <c r="EU206" s="3"/>
      <c r="EV206" s="3"/>
      <c r="EW206" s="3"/>
      <c r="EX206" s="3"/>
      <c r="EY206" s="3"/>
      <c r="EZ206" s="3"/>
      <c r="FA206" s="3"/>
      <c r="FB206" s="3"/>
      <c r="FC206" s="3"/>
      <c r="FD206" s="3"/>
      <c r="FE206" s="3"/>
      <c r="FF206" s="3"/>
      <c r="FG206" s="3"/>
      <c r="FH206" s="3"/>
      <c r="FI206" s="3"/>
      <c r="FJ206" s="3"/>
      <c r="FK206" s="3"/>
      <c r="FL206" s="3"/>
      <c r="FM206" s="3"/>
      <c r="FN206" s="3"/>
      <c r="FO206" s="3"/>
    </row>
    <row r="207" spans="1:171" x14ac:dyDescent="0.25">
      <c r="A207" s="3"/>
      <c r="B207" s="3"/>
      <c r="C207" s="3"/>
      <c r="D207" s="3"/>
      <c r="E207" s="3"/>
      <c r="F207" s="3"/>
      <c r="G207" s="3"/>
      <c r="H207" s="3"/>
      <c r="I207" s="3"/>
      <c r="J207" s="3"/>
      <c r="K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c r="CL207" s="3"/>
      <c r="CM207" s="3"/>
      <c r="CN207" s="3"/>
      <c r="CO207" s="3"/>
      <c r="CP207" s="3"/>
      <c r="CQ207" s="3"/>
      <c r="CR207" s="3"/>
      <c r="CS207" s="3"/>
      <c r="CT207" s="3"/>
      <c r="CU207" s="3"/>
      <c r="CV207" s="3"/>
      <c r="CW207" s="3"/>
      <c r="CX207" s="3"/>
      <c r="CY207" s="3"/>
      <c r="CZ207" s="3"/>
      <c r="DA207" s="3"/>
      <c r="DB207" s="3"/>
      <c r="DC207" s="3"/>
      <c r="DD207" s="3"/>
      <c r="DE207" s="3"/>
      <c r="DF207" s="3"/>
      <c r="DG207" s="3"/>
      <c r="DH207" s="3"/>
      <c r="DI207" s="3"/>
      <c r="DJ207" s="3"/>
      <c r="DK207" s="3"/>
      <c r="DL207" s="3"/>
      <c r="DM207" s="3"/>
      <c r="DN207" s="3"/>
      <c r="DO207" s="3"/>
      <c r="DP207" s="3"/>
      <c r="DQ207" s="3"/>
      <c r="DR207" s="3"/>
      <c r="DS207" s="3"/>
      <c r="DT207" s="3"/>
      <c r="DU207" s="3"/>
      <c r="DV207" s="3"/>
      <c r="DW207" s="3"/>
      <c r="DX207" s="3"/>
      <c r="DY207" s="3"/>
      <c r="DZ207" s="3"/>
      <c r="EA207" s="3"/>
      <c r="EB207" s="3"/>
      <c r="EC207" s="3"/>
      <c r="ED207" s="3"/>
      <c r="EE207" s="3"/>
      <c r="EF207" s="3"/>
      <c r="EG207" s="3"/>
      <c r="EH207" s="3"/>
      <c r="EI207" s="3"/>
      <c r="EJ207" s="3"/>
      <c r="EK207" s="3"/>
      <c r="EL207" s="3"/>
      <c r="EM207" s="3"/>
      <c r="EN207" s="3"/>
      <c r="EO207" s="3"/>
      <c r="EP207" s="3"/>
      <c r="EQ207" s="3"/>
      <c r="ER207" s="3"/>
      <c r="ES207" s="3"/>
      <c r="ET207" s="3"/>
      <c r="EU207" s="3"/>
      <c r="EV207" s="3"/>
      <c r="EW207" s="3"/>
      <c r="EX207" s="3"/>
      <c r="EY207" s="3"/>
      <c r="EZ207" s="3"/>
      <c r="FA207" s="3"/>
      <c r="FB207" s="3"/>
      <c r="FC207" s="3"/>
      <c r="FD207" s="3"/>
      <c r="FE207" s="3"/>
      <c r="FF207" s="3"/>
      <c r="FG207" s="3"/>
      <c r="FH207" s="3"/>
      <c r="FI207" s="3"/>
      <c r="FJ207" s="3"/>
      <c r="FK207" s="3"/>
      <c r="FL207" s="3"/>
      <c r="FM207" s="3"/>
      <c r="FN207" s="3"/>
      <c r="FO207" s="3"/>
    </row>
    <row r="208" spans="1:171" x14ac:dyDescent="0.25">
      <c r="A208" s="3"/>
      <c r="B208" s="3"/>
      <c r="C208" s="3"/>
      <c r="D208" s="3"/>
      <c r="E208" s="3"/>
      <c r="F208" s="3"/>
      <c r="G208" s="3"/>
      <c r="H208" s="3"/>
      <c r="I208" s="3"/>
      <c r="J208" s="3"/>
      <c r="K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c r="CL208" s="3"/>
      <c r="CM208" s="3"/>
      <c r="CN208" s="3"/>
      <c r="CO208" s="3"/>
      <c r="CP208" s="3"/>
      <c r="CQ208" s="3"/>
      <c r="CR208" s="3"/>
      <c r="CS208" s="3"/>
      <c r="CT208" s="3"/>
      <c r="CU208" s="3"/>
      <c r="CV208" s="3"/>
      <c r="CW208" s="3"/>
      <c r="CX208" s="3"/>
      <c r="CY208" s="3"/>
      <c r="CZ208" s="3"/>
      <c r="DA208" s="3"/>
      <c r="DB208" s="3"/>
      <c r="DC208" s="3"/>
      <c r="DD208" s="3"/>
      <c r="DE208" s="3"/>
      <c r="DF208" s="3"/>
      <c r="DG208" s="3"/>
      <c r="DH208" s="3"/>
      <c r="DI208" s="3"/>
      <c r="DJ208" s="3"/>
      <c r="DK208" s="3"/>
      <c r="DL208" s="3"/>
      <c r="DM208" s="3"/>
      <c r="DN208" s="3"/>
      <c r="DO208" s="3"/>
      <c r="DP208" s="3"/>
      <c r="DQ208" s="3"/>
      <c r="DR208" s="3"/>
      <c r="DS208" s="3"/>
      <c r="DT208" s="3"/>
      <c r="DU208" s="3"/>
      <c r="DV208" s="3"/>
      <c r="DW208" s="3"/>
      <c r="DX208" s="3"/>
      <c r="DY208" s="3"/>
      <c r="DZ208" s="3"/>
      <c r="EA208" s="3"/>
      <c r="EB208" s="3"/>
      <c r="EC208" s="3"/>
      <c r="ED208" s="3"/>
      <c r="EE208" s="3"/>
      <c r="EF208" s="3"/>
      <c r="EG208" s="3"/>
      <c r="EH208" s="3"/>
      <c r="EI208" s="3"/>
      <c r="EJ208" s="3"/>
      <c r="EK208" s="3"/>
      <c r="EL208" s="3"/>
      <c r="EM208" s="3"/>
      <c r="EN208" s="3"/>
      <c r="EO208" s="3"/>
      <c r="EP208" s="3"/>
      <c r="EQ208" s="3"/>
      <c r="ER208" s="3"/>
      <c r="ES208" s="3"/>
      <c r="ET208" s="3"/>
      <c r="EU208" s="3"/>
      <c r="EV208" s="3"/>
      <c r="EW208" s="3"/>
      <c r="EX208" s="3"/>
      <c r="EY208" s="3"/>
      <c r="EZ208" s="3"/>
      <c r="FA208" s="3"/>
      <c r="FB208" s="3"/>
      <c r="FC208" s="3"/>
      <c r="FD208" s="3"/>
      <c r="FE208" s="3"/>
      <c r="FF208" s="3"/>
      <c r="FG208" s="3"/>
      <c r="FH208" s="3"/>
      <c r="FI208" s="3"/>
      <c r="FJ208" s="3"/>
      <c r="FK208" s="3"/>
      <c r="FL208" s="3"/>
      <c r="FM208" s="3"/>
      <c r="FN208" s="3"/>
      <c r="FO208" s="3"/>
    </row>
    <row r="209" spans="1:171" x14ac:dyDescent="0.25">
      <c r="A209" s="3"/>
      <c r="B209" s="3"/>
      <c r="C209" s="3"/>
      <c r="D209" s="3"/>
      <c r="E209" s="3"/>
      <c r="F209" s="3"/>
      <c r="G209" s="3"/>
      <c r="H209" s="3"/>
      <c r="I209" s="3"/>
      <c r="J209" s="3"/>
      <c r="K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c r="CL209" s="3"/>
      <c r="CM209" s="3"/>
      <c r="CN209" s="3"/>
      <c r="CO209" s="3"/>
      <c r="CP209" s="3"/>
      <c r="CQ209" s="3"/>
      <c r="CR209" s="3"/>
      <c r="CS209" s="3"/>
      <c r="CT209" s="3"/>
      <c r="CU209" s="3"/>
      <c r="CV209" s="3"/>
      <c r="CW209" s="3"/>
      <c r="CX209" s="3"/>
      <c r="CY209" s="3"/>
      <c r="CZ209" s="3"/>
      <c r="DA209" s="3"/>
      <c r="DB209" s="3"/>
      <c r="DC209" s="3"/>
      <c r="DD209" s="3"/>
      <c r="DE209" s="3"/>
      <c r="DF209" s="3"/>
      <c r="DG209" s="3"/>
      <c r="DH209" s="3"/>
      <c r="DI209" s="3"/>
      <c r="DJ209" s="3"/>
      <c r="DK209" s="3"/>
      <c r="DL209" s="3"/>
      <c r="DM209" s="3"/>
      <c r="DN209" s="3"/>
      <c r="DO209" s="3"/>
      <c r="DP209" s="3"/>
      <c r="DQ209" s="3"/>
      <c r="DR209" s="3"/>
      <c r="DS209" s="3"/>
      <c r="DT209" s="3"/>
      <c r="DU209" s="3"/>
      <c r="DV209" s="3"/>
      <c r="DW209" s="3"/>
      <c r="DX209" s="3"/>
      <c r="DY209" s="3"/>
      <c r="DZ209" s="3"/>
      <c r="EA209" s="3"/>
      <c r="EB209" s="3"/>
      <c r="EC209" s="3"/>
      <c r="ED209" s="3"/>
      <c r="EE209" s="3"/>
      <c r="EF209" s="3"/>
      <c r="EG209" s="3"/>
      <c r="EH209" s="3"/>
      <c r="EI209" s="3"/>
      <c r="EJ209" s="3"/>
      <c r="EK209" s="3"/>
      <c r="EL209" s="3"/>
      <c r="EM209" s="3"/>
      <c r="EN209" s="3"/>
      <c r="EO209" s="3"/>
      <c r="EP209" s="3"/>
      <c r="EQ209" s="3"/>
      <c r="ER209" s="3"/>
      <c r="ES209" s="3"/>
      <c r="ET209" s="3"/>
      <c r="EU209" s="3"/>
      <c r="EV209" s="3"/>
      <c r="EW209" s="3"/>
      <c r="EX209" s="3"/>
      <c r="EY209" s="3"/>
      <c r="EZ209" s="3"/>
      <c r="FA209" s="3"/>
      <c r="FB209" s="3"/>
      <c r="FC209" s="3"/>
      <c r="FD209" s="3"/>
      <c r="FE209" s="3"/>
      <c r="FF209" s="3"/>
      <c r="FG209" s="3"/>
      <c r="FH209" s="3"/>
      <c r="FI209" s="3"/>
      <c r="FJ209" s="3"/>
      <c r="FK209" s="3"/>
      <c r="FL209" s="3"/>
      <c r="FM209" s="3"/>
      <c r="FN209" s="3"/>
      <c r="FO209" s="3"/>
    </row>
    <row r="210" spans="1:171" x14ac:dyDescent="0.25">
      <c r="A210" s="3"/>
      <c r="B210" s="3"/>
      <c r="C210" s="3"/>
      <c r="D210" s="3"/>
      <c r="E210" s="3"/>
      <c r="F210" s="3"/>
      <c r="G210" s="3"/>
      <c r="H210" s="3"/>
      <c r="I210" s="3"/>
      <c r="J210" s="3"/>
      <c r="K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c r="CL210" s="3"/>
      <c r="CM210" s="3"/>
      <c r="CN210" s="3"/>
      <c r="CO210" s="3"/>
      <c r="CP210" s="3"/>
      <c r="CQ210" s="3"/>
      <c r="CR210" s="3"/>
      <c r="CS210" s="3"/>
      <c r="CT210" s="3"/>
      <c r="CU210" s="3"/>
      <c r="CV210" s="3"/>
      <c r="CW210" s="3"/>
      <c r="CX210" s="3"/>
      <c r="CY210" s="3"/>
      <c r="CZ210" s="3"/>
      <c r="DA210" s="3"/>
      <c r="DB210" s="3"/>
      <c r="DC210" s="3"/>
      <c r="DD210" s="3"/>
      <c r="DE210" s="3"/>
      <c r="DF210" s="3"/>
      <c r="DG210" s="3"/>
      <c r="DH210" s="3"/>
      <c r="DI210" s="3"/>
      <c r="DJ210" s="3"/>
      <c r="DK210" s="3"/>
      <c r="DL210" s="3"/>
      <c r="DM210" s="3"/>
      <c r="DN210" s="3"/>
      <c r="DO210" s="3"/>
      <c r="DP210" s="3"/>
      <c r="DQ210" s="3"/>
      <c r="DR210" s="3"/>
      <c r="DS210" s="3"/>
      <c r="DT210" s="3"/>
      <c r="DU210" s="3"/>
      <c r="DV210" s="3"/>
      <c r="DW210" s="3"/>
      <c r="DX210" s="3"/>
      <c r="DY210" s="3"/>
      <c r="DZ210" s="3"/>
      <c r="EA210" s="3"/>
      <c r="EB210" s="3"/>
      <c r="EC210" s="3"/>
      <c r="ED210" s="3"/>
      <c r="EE210" s="3"/>
      <c r="EF210" s="3"/>
      <c r="EG210" s="3"/>
      <c r="EH210" s="3"/>
      <c r="EI210" s="3"/>
      <c r="EJ210" s="3"/>
      <c r="EK210" s="3"/>
      <c r="EL210" s="3"/>
      <c r="EM210" s="3"/>
      <c r="EN210" s="3"/>
      <c r="EO210" s="3"/>
      <c r="EP210" s="3"/>
      <c r="EQ210" s="3"/>
      <c r="ER210" s="3"/>
      <c r="ES210" s="3"/>
      <c r="ET210" s="3"/>
      <c r="EU210" s="3"/>
      <c r="EV210" s="3"/>
      <c r="EW210" s="3"/>
      <c r="EX210" s="3"/>
      <c r="EY210" s="3"/>
      <c r="EZ210" s="3"/>
      <c r="FA210" s="3"/>
      <c r="FB210" s="3"/>
      <c r="FC210" s="3"/>
      <c r="FD210" s="3"/>
      <c r="FE210" s="3"/>
      <c r="FF210" s="3"/>
      <c r="FG210" s="3"/>
      <c r="FH210" s="3"/>
      <c r="FI210" s="3"/>
      <c r="FJ210" s="3"/>
      <c r="FK210" s="3"/>
      <c r="FL210" s="3"/>
      <c r="FM210" s="3"/>
      <c r="FN210" s="3"/>
      <c r="FO210" s="3"/>
    </row>
    <row r="211" spans="1:171" x14ac:dyDescent="0.25">
      <c r="A211" s="3"/>
      <c r="B211" s="3"/>
      <c r="C211" s="3"/>
      <c r="D211" s="3"/>
      <c r="E211" s="3"/>
      <c r="F211" s="3"/>
      <c r="G211" s="3"/>
      <c r="H211" s="3"/>
      <c r="I211" s="3"/>
      <c r="J211" s="3"/>
      <c r="K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c r="CL211" s="3"/>
      <c r="CM211" s="3"/>
      <c r="CN211" s="3"/>
      <c r="CO211" s="3"/>
      <c r="CP211" s="3"/>
      <c r="CQ211" s="3"/>
      <c r="CR211" s="3"/>
      <c r="CS211" s="3"/>
      <c r="CT211" s="3"/>
      <c r="CU211" s="3"/>
      <c r="CV211" s="3"/>
      <c r="CW211" s="3"/>
      <c r="CX211" s="3"/>
      <c r="CY211" s="3"/>
      <c r="CZ211" s="3"/>
      <c r="DA211" s="3"/>
      <c r="DB211" s="3"/>
      <c r="DC211" s="3"/>
      <c r="DD211" s="3"/>
      <c r="DE211" s="3"/>
      <c r="DF211" s="3"/>
      <c r="DG211" s="3"/>
      <c r="DH211" s="3"/>
      <c r="DI211" s="3"/>
      <c r="DJ211" s="3"/>
      <c r="DK211" s="3"/>
      <c r="DL211" s="3"/>
      <c r="DM211" s="3"/>
      <c r="DN211" s="3"/>
      <c r="DO211" s="3"/>
      <c r="DP211" s="3"/>
      <c r="DQ211" s="3"/>
      <c r="DR211" s="3"/>
      <c r="DS211" s="3"/>
      <c r="DT211" s="3"/>
      <c r="DU211" s="3"/>
      <c r="DV211" s="3"/>
      <c r="DW211" s="3"/>
      <c r="DX211" s="3"/>
      <c r="DY211" s="3"/>
      <c r="DZ211" s="3"/>
      <c r="EA211" s="3"/>
      <c r="EB211" s="3"/>
      <c r="EC211" s="3"/>
      <c r="ED211" s="3"/>
      <c r="EE211" s="3"/>
      <c r="EF211" s="3"/>
      <c r="EG211" s="3"/>
      <c r="EH211" s="3"/>
      <c r="EI211" s="3"/>
      <c r="EJ211" s="3"/>
      <c r="EK211" s="3"/>
      <c r="EL211" s="3"/>
      <c r="EM211" s="3"/>
      <c r="EN211" s="3"/>
      <c r="EO211" s="3"/>
      <c r="EP211" s="3"/>
      <c r="EQ211" s="3"/>
      <c r="ER211" s="3"/>
      <c r="ES211" s="3"/>
      <c r="ET211" s="3"/>
      <c r="EU211" s="3"/>
      <c r="EV211" s="3"/>
      <c r="EW211" s="3"/>
      <c r="EX211" s="3"/>
      <c r="EY211" s="3"/>
      <c r="EZ211" s="3"/>
      <c r="FA211" s="3"/>
      <c r="FB211" s="3"/>
      <c r="FC211" s="3"/>
      <c r="FD211" s="3"/>
      <c r="FE211" s="3"/>
      <c r="FF211" s="3"/>
      <c r="FG211" s="3"/>
      <c r="FH211" s="3"/>
      <c r="FI211" s="3"/>
      <c r="FJ211" s="3"/>
      <c r="FK211" s="3"/>
      <c r="FL211" s="3"/>
      <c r="FM211" s="3"/>
      <c r="FN211" s="3"/>
      <c r="FO211" s="3"/>
    </row>
    <row r="212" spans="1:171" x14ac:dyDescent="0.25">
      <c r="A212" s="3"/>
      <c r="B212" s="3"/>
      <c r="C212" s="3"/>
      <c r="D212" s="3"/>
      <c r="E212" s="3"/>
      <c r="F212" s="3"/>
      <c r="G212" s="3"/>
      <c r="H212" s="3"/>
      <c r="I212" s="3"/>
      <c r="J212" s="3"/>
      <c r="K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c r="CL212" s="3"/>
      <c r="CM212" s="3"/>
      <c r="CN212" s="3"/>
      <c r="CO212" s="3"/>
      <c r="CP212" s="3"/>
      <c r="CQ212" s="3"/>
      <c r="CR212" s="3"/>
      <c r="CS212" s="3"/>
      <c r="CT212" s="3"/>
      <c r="CU212" s="3"/>
      <c r="CV212" s="3"/>
      <c r="CW212" s="3"/>
      <c r="CX212" s="3"/>
      <c r="CY212" s="3"/>
      <c r="CZ212" s="3"/>
      <c r="DA212" s="3"/>
      <c r="DB212" s="3"/>
      <c r="DC212" s="3"/>
      <c r="DD212" s="3"/>
      <c r="DE212" s="3"/>
      <c r="DF212" s="3"/>
      <c r="DG212" s="3"/>
      <c r="DH212" s="3"/>
      <c r="DI212" s="3"/>
      <c r="DJ212" s="3"/>
      <c r="DK212" s="3"/>
      <c r="DL212" s="3"/>
      <c r="DM212" s="3"/>
      <c r="DN212" s="3"/>
      <c r="DO212" s="3"/>
      <c r="DP212" s="3"/>
      <c r="DQ212" s="3"/>
      <c r="DR212" s="3"/>
      <c r="DS212" s="3"/>
      <c r="DT212" s="3"/>
      <c r="DU212" s="3"/>
      <c r="DV212" s="3"/>
      <c r="DW212" s="3"/>
      <c r="DX212" s="3"/>
      <c r="DY212" s="3"/>
      <c r="DZ212" s="3"/>
      <c r="EA212" s="3"/>
      <c r="EB212" s="3"/>
      <c r="EC212" s="3"/>
      <c r="ED212" s="3"/>
      <c r="EE212" s="3"/>
      <c r="EF212" s="3"/>
      <c r="EG212" s="3"/>
      <c r="EH212" s="3"/>
      <c r="EI212" s="3"/>
      <c r="EJ212" s="3"/>
      <c r="EK212" s="3"/>
      <c r="EL212" s="3"/>
      <c r="EM212" s="3"/>
      <c r="EN212" s="3"/>
      <c r="EO212" s="3"/>
      <c r="EP212" s="3"/>
      <c r="EQ212" s="3"/>
      <c r="ER212" s="3"/>
      <c r="ES212" s="3"/>
      <c r="ET212" s="3"/>
      <c r="EU212" s="3"/>
      <c r="EV212" s="3"/>
      <c r="EW212" s="3"/>
      <c r="EX212" s="3"/>
      <c r="EY212" s="3"/>
      <c r="EZ212" s="3"/>
      <c r="FA212" s="3"/>
      <c r="FB212" s="3"/>
      <c r="FC212" s="3"/>
      <c r="FD212" s="3"/>
      <c r="FE212" s="3"/>
      <c r="FF212" s="3"/>
      <c r="FG212" s="3"/>
      <c r="FH212" s="3"/>
      <c r="FI212" s="3"/>
      <c r="FJ212" s="3"/>
      <c r="FK212" s="3"/>
      <c r="FL212" s="3"/>
      <c r="FM212" s="3"/>
      <c r="FN212" s="3"/>
      <c r="FO212" s="3"/>
    </row>
    <row r="213" spans="1:171" x14ac:dyDescent="0.25">
      <c r="A213" s="3"/>
      <c r="B213" s="3"/>
      <c r="C213" s="3"/>
      <c r="D213" s="3"/>
      <c r="E213" s="3"/>
      <c r="F213" s="3"/>
      <c r="G213" s="3"/>
      <c r="H213" s="3"/>
      <c r="I213" s="3"/>
      <c r="J213" s="3"/>
      <c r="K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c r="CL213" s="3"/>
      <c r="CM213" s="3"/>
      <c r="CN213" s="3"/>
      <c r="CO213" s="3"/>
      <c r="CP213" s="3"/>
      <c r="CQ213" s="3"/>
      <c r="CR213" s="3"/>
      <c r="CS213" s="3"/>
      <c r="CT213" s="3"/>
      <c r="CU213" s="3"/>
      <c r="CV213" s="3"/>
      <c r="CW213" s="3"/>
      <c r="CX213" s="3"/>
      <c r="CY213" s="3"/>
      <c r="CZ213" s="3"/>
      <c r="DA213" s="3"/>
      <c r="DB213" s="3"/>
      <c r="DC213" s="3"/>
      <c r="DD213" s="3"/>
      <c r="DE213" s="3"/>
      <c r="DF213" s="3"/>
      <c r="DG213" s="3"/>
      <c r="DH213" s="3"/>
      <c r="DI213" s="3"/>
      <c r="DJ213" s="3"/>
      <c r="DK213" s="3"/>
      <c r="DL213" s="3"/>
      <c r="DM213" s="3"/>
      <c r="DN213" s="3"/>
      <c r="DO213" s="3"/>
      <c r="DP213" s="3"/>
      <c r="DQ213" s="3"/>
      <c r="DR213" s="3"/>
      <c r="DS213" s="3"/>
      <c r="DT213" s="3"/>
      <c r="DU213" s="3"/>
      <c r="DV213" s="3"/>
      <c r="DW213" s="3"/>
      <c r="DX213" s="3"/>
      <c r="DY213" s="3"/>
      <c r="DZ213" s="3"/>
      <c r="EA213" s="3"/>
      <c r="EB213" s="3"/>
      <c r="EC213" s="3"/>
      <c r="ED213" s="3"/>
      <c r="EE213" s="3"/>
      <c r="EF213" s="3"/>
      <c r="EG213" s="3"/>
      <c r="EH213" s="3"/>
      <c r="EI213" s="3"/>
      <c r="EJ213" s="3"/>
      <c r="EK213" s="3"/>
      <c r="EL213" s="3"/>
      <c r="EM213" s="3"/>
      <c r="EN213" s="3"/>
      <c r="EO213" s="3"/>
      <c r="EP213" s="3"/>
      <c r="EQ213" s="3"/>
      <c r="ER213" s="3"/>
      <c r="ES213" s="3"/>
      <c r="ET213" s="3"/>
      <c r="EU213" s="3"/>
      <c r="EV213" s="3"/>
      <c r="EW213" s="3"/>
      <c r="EX213" s="3"/>
      <c r="EY213" s="3"/>
      <c r="EZ213" s="3"/>
      <c r="FA213" s="3"/>
      <c r="FB213" s="3"/>
      <c r="FC213" s="3"/>
      <c r="FD213" s="3"/>
      <c r="FE213" s="3"/>
      <c r="FF213" s="3"/>
      <c r="FG213" s="3"/>
      <c r="FH213" s="3"/>
      <c r="FI213" s="3"/>
      <c r="FJ213" s="3"/>
      <c r="FK213" s="3"/>
      <c r="FL213" s="3"/>
      <c r="FM213" s="3"/>
      <c r="FN213" s="3"/>
      <c r="FO213" s="3"/>
    </row>
    <row r="214" spans="1:171" x14ac:dyDescent="0.25">
      <c r="A214" s="3"/>
      <c r="B214" s="3"/>
      <c r="C214" s="3"/>
      <c r="D214" s="3"/>
      <c r="E214" s="3"/>
      <c r="F214" s="3"/>
      <c r="G214" s="3"/>
      <c r="H214" s="3"/>
      <c r="I214" s="3"/>
      <c r="J214" s="3"/>
      <c r="K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c r="CL214" s="3"/>
      <c r="CM214" s="3"/>
      <c r="CN214" s="3"/>
      <c r="CO214" s="3"/>
      <c r="CP214" s="3"/>
      <c r="CQ214" s="3"/>
      <c r="CR214" s="3"/>
      <c r="CS214" s="3"/>
      <c r="CT214" s="3"/>
      <c r="CU214" s="3"/>
      <c r="CV214" s="3"/>
      <c r="CW214" s="3"/>
      <c r="CX214" s="3"/>
      <c r="CY214" s="3"/>
      <c r="CZ214" s="3"/>
      <c r="DA214" s="3"/>
      <c r="DB214" s="3"/>
      <c r="DC214" s="3"/>
      <c r="DD214" s="3"/>
      <c r="DE214" s="3"/>
      <c r="DF214" s="3"/>
      <c r="DG214" s="3"/>
      <c r="DH214" s="3"/>
      <c r="DI214" s="3"/>
      <c r="DJ214" s="3"/>
      <c r="DK214" s="3"/>
      <c r="DL214" s="3"/>
      <c r="DM214" s="3"/>
      <c r="DN214" s="3"/>
      <c r="DO214" s="3"/>
      <c r="DP214" s="3"/>
      <c r="DQ214" s="3"/>
      <c r="DR214" s="3"/>
      <c r="DS214" s="3"/>
      <c r="DT214" s="3"/>
      <c r="DU214" s="3"/>
      <c r="DV214" s="3"/>
      <c r="DW214" s="3"/>
      <c r="DX214" s="3"/>
      <c r="DY214" s="3"/>
      <c r="DZ214" s="3"/>
      <c r="EA214" s="3"/>
      <c r="EB214" s="3"/>
      <c r="EC214" s="3"/>
      <c r="ED214" s="3"/>
      <c r="EE214" s="3"/>
      <c r="EF214" s="3"/>
      <c r="EG214" s="3"/>
      <c r="EH214" s="3"/>
      <c r="EI214" s="3"/>
      <c r="EJ214" s="3"/>
      <c r="EK214" s="3"/>
      <c r="EL214" s="3"/>
      <c r="EM214" s="3"/>
      <c r="EN214" s="3"/>
      <c r="EO214" s="3"/>
      <c r="EP214" s="3"/>
      <c r="EQ214" s="3"/>
      <c r="ER214" s="3"/>
      <c r="ES214" s="3"/>
      <c r="ET214" s="3"/>
      <c r="EU214" s="3"/>
      <c r="EV214" s="3"/>
      <c r="EW214" s="3"/>
      <c r="EX214" s="3"/>
      <c r="EY214" s="3"/>
      <c r="EZ214" s="3"/>
      <c r="FA214" s="3"/>
      <c r="FB214" s="3"/>
      <c r="FC214" s="3"/>
      <c r="FD214" s="3"/>
      <c r="FE214" s="3"/>
      <c r="FF214" s="3"/>
      <c r="FG214" s="3"/>
      <c r="FH214" s="3"/>
      <c r="FI214" s="3"/>
      <c r="FJ214" s="3"/>
      <c r="FK214" s="3"/>
      <c r="FL214" s="3"/>
      <c r="FM214" s="3"/>
      <c r="FN214" s="3"/>
      <c r="FO214" s="3"/>
    </row>
    <row r="215" spans="1:171" x14ac:dyDescent="0.25">
      <c r="A215" s="3"/>
      <c r="B215" s="3"/>
      <c r="C215" s="3"/>
      <c r="D215" s="3"/>
      <c r="E215" s="3"/>
      <c r="F215" s="3"/>
      <c r="G215" s="3"/>
      <c r="H215" s="3"/>
      <c r="I215" s="3"/>
      <c r="J215" s="3"/>
      <c r="K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c r="CL215" s="3"/>
      <c r="CM215" s="3"/>
      <c r="CN215" s="3"/>
      <c r="CO215" s="3"/>
      <c r="CP215" s="3"/>
      <c r="CQ215" s="3"/>
      <c r="CR215" s="3"/>
      <c r="CS215" s="3"/>
      <c r="CT215" s="3"/>
      <c r="CU215" s="3"/>
      <c r="CV215" s="3"/>
      <c r="CW215" s="3"/>
      <c r="CX215" s="3"/>
      <c r="CY215" s="3"/>
      <c r="CZ215" s="3"/>
      <c r="DA215" s="3"/>
      <c r="DB215" s="3"/>
      <c r="DC215" s="3"/>
      <c r="DD215" s="3"/>
      <c r="DE215" s="3"/>
      <c r="DF215" s="3"/>
      <c r="DG215" s="3"/>
      <c r="DH215" s="3"/>
      <c r="DI215" s="3"/>
      <c r="DJ215" s="3"/>
      <c r="DK215" s="3"/>
      <c r="DL215" s="3"/>
      <c r="DM215" s="3"/>
      <c r="DN215" s="3"/>
      <c r="DO215" s="3"/>
      <c r="DP215" s="3"/>
      <c r="DQ215" s="3"/>
      <c r="DR215" s="3"/>
      <c r="DS215" s="3"/>
      <c r="DT215" s="3"/>
      <c r="DU215" s="3"/>
      <c r="DV215" s="3"/>
      <c r="DW215" s="3"/>
      <c r="DX215" s="3"/>
      <c r="DY215" s="3"/>
      <c r="DZ215" s="3"/>
      <c r="EA215" s="3"/>
      <c r="EB215" s="3"/>
      <c r="EC215" s="3"/>
      <c r="ED215" s="3"/>
      <c r="EE215" s="3"/>
      <c r="EF215" s="3"/>
      <c r="EG215" s="3"/>
      <c r="EH215" s="3"/>
      <c r="EI215" s="3"/>
      <c r="EJ215" s="3"/>
      <c r="EK215" s="3"/>
      <c r="EL215" s="3"/>
      <c r="EM215" s="3"/>
      <c r="EN215" s="3"/>
      <c r="EO215" s="3"/>
      <c r="EP215" s="3"/>
      <c r="EQ215" s="3"/>
      <c r="ER215" s="3"/>
      <c r="ES215" s="3"/>
      <c r="ET215" s="3"/>
      <c r="EU215" s="3"/>
      <c r="EV215" s="3"/>
      <c r="EW215" s="3"/>
      <c r="EX215" s="3"/>
      <c r="EY215" s="3"/>
      <c r="EZ215" s="3"/>
      <c r="FA215" s="3"/>
      <c r="FB215" s="3"/>
      <c r="FC215" s="3"/>
      <c r="FD215" s="3"/>
      <c r="FE215" s="3"/>
      <c r="FF215" s="3"/>
      <c r="FG215" s="3"/>
      <c r="FH215" s="3"/>
      <c r="FI215" s="3"/>
      <c r="FJ215" s="3"/>
      <c r="FK215" s="3"/>
      <c r="FL215" s="3"/>
      <c r="FM215" s="3"/>
      <c r="FN215" s="3"/>
      <c r="FO215" s="3"/>
    </row>
    <row r="216" spans="1:171" x14ac:dyDescent="0.25">
      <c r="A216" s="3"/>
      <c r="B216" s="3"/>
      <c r="C216" s="3"/>
      <c r="D216" s="3"/>
      <c r="E216" s="3"/>
      <c r="F216" s="3"/>
      <c r="G216" s="3"/>
      <c r="H216" s="3"/>
      <c r="I216" s="3"/>
      <c r="J216" s="3"/>
      <c r="K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c r="CL216" s="3"/>
      <c r="CM216" s="3"/>
      <c r="CN216" s="3"/>
      <c r="CO216" s="3"/>
      <c r="CP216" s="3"/>
      <c r="CQ216" s="3"/>
      <c r="CR216" s="3"/>
      <c r="CS216" s="3"/>
      <c r="CT216" s="3"/>
      <c r="CU216" s="3"/>
      <c r="CV216" s="3"/>
      <c r="CW216" s="3"/>
      <c r="CX216" s="3"/>
      <c r="CY216" s="3"/>
      <c r="CZ216" s="3"/>
      <c r="DA216" s="3"/>
      <c r="DB216" s="3"/>
      <c r="DC216" s="3"/>
      <c r="DD216" s="3"/>
      <c r="DE216" s="3"/>
      <c r="DF216" s="3"/>
      <c r="DG216" s="3"/>
      <c r="DH216" s="3"/>
      <c r="DI216" s="3"/>
      <c r="DJ216" s="3"/>
      <c r="DK216" s="3"/>
      <c r="DL216" s="3"/>
      <c r="DM216" s="3"/>
      <c r="DN216" s="3"/>
      <c r="DO216" s="3"/>
      <c r="DP216" s="3"/>
      <c r="DQ216" s="3"/>
      <c r="DR216" s="3"/>
      <c r="DS216" s="3"/>
      <c r="DT216" s="3"/>
      <c r="DU216" s="3"/>
      <c r="DV216" s="3"/>
      <c r="DW216" s="3"/>
      <c r="DX216" s="3"/>
      <c r="DY216" s="3"/>
      <c r="DZ216" s="3"/>
      <c r="EA216" s="3"/>
      <c r="EB216" s="3"/>
      <c r="EC216" s="3"/>
      <c r="ED216" s="3"/>
      <c r="EE216" s="3"/>
      <c r="EF216" s="3"/>
      <c r="EG216" s="3"/>
      <c r="EH216" s="3"/>
      <c r="EI216" s="3"/>
      <c r="EJ216" s="3"/>
      <c r="EK216" s="3"/>
      <c r="EL216" s="3"/>
      <c r="EM216" s="3"/>
      <c r="EN216" s="3"/>
      <c r="EO216" s="3"/>
      <c r="EP216" s="3"/>
      <c r="EQ216" s="3"/>
      <c r="ER216" s="3"/>
      <c r="ES216" s="3"/>
      <c r="ET216" s="3"/>
      <c r="EU216" s="3"/>
      <c r="EV216" s="3"/>
      <c r="EW216" s="3"/>
      <c r="EX216" s="3"/>
      <c r="EY216" s="3"/>
      <c r="EZ216" s="3"/>
      <c r="FA216" s="3"/>
      <c r="FB216" s="3"/>
      <c r="FC216" s="3"/>
      <c r="FD216" s="3"/>
      <c r="FE216" s="3"/>
      <c r="FF216" s="3"/>
      <c r="FG216" s="3"/>
      <c r="FH216" s="3"/>
      <c r="FI216" s="3"/>
      <c r="FJ216" s="3"/>
      <c r="FK216" s="3"/>
      <c r="FL216" s="3"/>
      <c r="FM216" s="3"/>
      <c r="FN216" s="3"/>
      <c r="FO216" s="3"/>
    </row>
    <row r="217" spans="1:171" x14ac:dyDescent="0.25">
      <c r="A217" s="3"/>
      <c r="B217" s="3"/>
      <c r="C217" s="3"/>
      <c r="D217" s="3"/>
      <c r="E217" s="3"/>
      <c r="F217" s="3"/>
      <c r="G217" s="3"/>
      <c r="H217" s="3"/>
      <c r="I217" s="3"/>
      <c r="J217" s="3"/>
      <c r="K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c r="CL217" s="3"/>
      <c r="CM217" s="3"/>
      <c r="CN217" s="3"/>
      <c r="CO217" s="3"/>
      <c r="CP217" s="3"/>
      <c r="CQ217" s="3"/>
      <c r="CR217" s="3"/>
      <c r="CS217" s="3"/>
      <c r="CT217" s="3"/>
      <c r="CU217" s="3"/>
      <c r="CV217" s="3"/>
      <c r="CW217" s="3"/>
      <c r="CX217" s="3"/>
      <c r="CY217" s="3"/>
      <c r="CZ217" s="3"/>
      <c r="DA217" s="3"/>
      <c r="DB217" s="3"/>
      <c r="DC217" s="3"/>
      <c r="DD217" s="3"/>
      <c r="DE217" s="3"/>
      <c r="DF217" s="3"/>
      <c r="DG217" s="3"/>
      <c r="DH217" s="3"/>
      <c r="DI217" s="3"/>
      <c r="DJ217" s="3"/>
      <c r="DK217" s="3"/>
      <c r="DL217" s="3"/>
      <c r="DM217" s="3"/>
      <c r="DN217" s="3"/>
      <c r="DO217" s="3"/>
      <c r="DP217" s="3"/>
      <c r="DQ217" s="3"/>
      <c r="DR217" s="3"/>
      <c r="DS217" s="3"/>
      <c r="DT217" s="3"/>
      <c r="DU217" s="3"/>
      <c r="DV217" s="3"/>
      <c r="DW217" s="3"/>
      <c r="DX217" s="3"/>
      <c r="DY217" s="3"/>
      <c r="DZ217" s="3"/>
      <c r="EA217" s="3"/>
      <c r="EB217" s="3"/>
      <c r="EC217" s="3"/>
      <c r="ED217" s="3"/>
      <c r="EE217" s="3"/>
      <c r="EF217" s="3"/>
      <c r="EG217" s="3"/>
      <c r="EH217" s="3"/>
      <c r="EI217" s="3"/>
      <c r="EJ217" s="3"/>
      <c r="EK217" s="3"/>
      <c r="EL217" s="3"/>
      <c r="EM217" s="3"/>
      <c r="EN217" s="3"/>
      <c r="EO217" s="3"/>
      <c r="EP217" s="3"/>
      <c r="EQ217" s="3"/>
      <c r="ER217" s="3"/>
      <c r="ES217" s="3"/>
      <c r="ET217" s="3"/>
      <c r="EU217" s="3"/>
      <c r="EV217" s="3"/>
      <c r="EW217" s="3"/>
      <c r="EX217" s="3"/>
      <c r="EY217" s="3"/>
      <c r="EZ217" s="3"/>
      <c r="FA217" s="3"/>
      <c r="FB217" s="3"/>
      <c r="FC217" s="3"/>
      <c r="FD217" s="3"/>
      <c r="FE217" s="3"/>
      <c r="FF217" s="3"/>
      <c r="FG217" s="3"/>
      <c r="FH217" s="3"/>
      <c r="FI217" s="3"/>
      <c r="FJ217" s="3"/>
      <c r="FK217" s="3"/>
      <c r="FL217" s="3"/>
      <c r="FM217" s="3"/>
      <c r="FN217" s="3"/>
      <c r="FO217" s="3"/>
    </row>
    <row r="218" spans="1:171" x14ac:dyDescent="0.25">
      <c r="A218" s="3"/>
      <c r="B218" s="3"/>
      <c r="C218" s="3"/>
      <c r="D218" s="3"/>
      <c r="E218" s="3"/>
      <c r="F218" s="3"/>
      <c r="G218" s="3"/>
      <c r="H218" s="3"/>
      <c r="I218" s="3"/>
      <c r="J218" s="3"/>
      <c r="K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c r="CL218" s="3"/>
      <c r="CM218" s="3"/>
      <c r="CN218" s="3"/>
      <c r="CO218" s="3"/>
      <c r="CP218" s="3"/>
      <c r="CQ218" s="3"/>
      <c r="CR218" s="3"/>
      <c r="CS218" s="3"/>
      <c r="CT218" s="3"/>
      <c r="CU218" s="3"/>
      <c r="CV218" s="3"/>
      <c r="CW218" s="3"/>
      <c r="CX218" s="3"/>
      <c r="CY218" s="3"/>
      <c r="CZ218" s="3"/>
      <c r="DA218" s="3"/>
      <c r="DB218" s="3"/>
      <c r="DC218" s="3"/>
      <c r="DD218" s="3"/>
      <c r="DE218" s="3"/>
      <c r="DF218" s="3"/>
      <c r="DG218" s="3"/>
      <c r="DH218" s="3"/>
      <c r="DI218" s="3"/>
      <c r="DJ218" s="3"/>
      <c r="DK218" s="3"/>
      <c r="DL218" s="3"/>
      <c r="DM218" s="3"/>
      <c r="DN218" s="3"/>
      <c r="DO218" s="3"/>
      <c r="DP218" s="3"/>
      <c r="DQ218" s="3"/>
      <c r="DR218" s="3"/>
      <c r="DS218" s="3"/>
      <c r="DT218" s="3"/>
      <c r="DU218" s="3"/>
      <c r="DV218" s="3"/>
      <c r="DW218" s="3"/>
      <c r="DX218" s="3"/>
      <c r="DY218" s="3"/>
      <c r="DZ218" s="3"/>
      <c r="EA218" s="3"/>
      <c r="EB218" s="3"/>
      <c r="EC218" s="3"/>
      <c r="ED218" s="3"/>
      <c r="EE218" s="3"/>
      <c r="EF218" s="3"/>
      <c r="EG218" s="3"/>
      <c r="EH218" s="3"/>
      <c r="EI218" s="3"/>
      <c r="EJ218" s="3"/>
      <c r="EK218" s="3"/>
      <c r="EL218" s="3"/>
      <c r="EM218" s="3"/>
      <c r="EN218" s="3"/>
      <c r="EO218" s="3"/>
      <c r="EP218" s="3"/>
      <c r="EQ218" s="3"/>
      <c r="ER218" s="3"/>
      <c r="ES218" s="3"/>
      <c r="ET218" s="3"/>
      <c r="EU218" s="3"/>
      <c r="EV218" s="3"/>
      <c r="EW218" s="3"/>
      <c r="EX218" s="3"/>
      <c r="EY218" s="3"/>
      <c r="EZ218" s="3"/>
      <c r="FA218" s="3"/>
      <c r="FB218" s="3"/>
      <c r="FC218" s="3"/>
      <c r="FD218" s="3"/>
      <c r="FE218" s="3"/>
      <c r="FF218" s="3"/>
      <c r="FG218" s="3"/>
      <c r="FH218" s="3"/>
      <c r="FI218" s="3"/>
      <c r="FJ218" s="3"/>
      <c r="FK218" s="3"/>
      <c r="FL218" s="3"/>
      <c r="FM218" s="3"/>
      <c r="FN218" s="3"/>
      <c r="FO218" s="3"/>
    </row>
    <row r="219" spans="1:171" x14ac:dyDescent="0.25">
      <c r="A219" s="3"/>
      <c r="B219" s="3"/>
      <c r="C219" s="3"/>
      <c r="D219" s="3"/>
      <c r="E219" s="3"/>
      <c r="F219" s="3"/>
      <c r="G219" s="3"/>
      <c r="H219" s="3"/>
      <c r="I219" s="3"/>
      <c r="J219" s="3"/>
      <c r="K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c r="CL219" s="3"/>
      <c r="CM219" s="3"/>
      <c r="CN219" s="3"/>
      <c r="CO219" s="3"/>
      <c r="CP219" s="3"/>
      <c r="CQ219" s="3"/>
      <c r="CR219" s="3"/>
      <c r="CS219" s="3"/>
      <c r="CT219" s="3"/>
      <c r="CU219" s="3"/>
      <c r="CV219" s="3"/>
      <c r="CW219" s="3"/>
      <c r="CX219" s="3"/>
      <c r="CY219" s="3"/>
      <c r="CZ219" s="3"/>
      <c r="DA219" s="3"/>
      <c r="DB219" s="3"/>
      <c r="DC219" s="3"/>
      <c r="DD219" s="3"/>
      <c r="DE219" s="3"/>
      <c r="DF219" s="3"/>
      <c r="DG219" s="3"/>
      <c r="DH219" s="3"/>
      <c r="DI219" s="3"/>
      <c r="DJ219" s="3"/>
      <c r="DK219" s="3"/>
      <c r="DL219" s="3"/>
      <c r="DM219" s="3"/>
      <c r="DN219" s="3"/>
      <c r="DO219" s="3"/>
      <c r="DP219" s="3"/>
      <c r="DQ219" s="3"/>
      <c r="DR219" s="3"/>
      <c r="DS219" s="3"/>
      <c r="DT219" s="3"/>
      <c r="DU219" s="3"/>
      <c r="DV219" s="3"/>
      <c r="DW219" s="3"/>
      <c r="DX219" s="3"/>
      <c r="DY219" s="3"/>
      <c r="DZ219" s="3"/>
      <c r="EA219" s="3"/>
      <c r="EB219" s="3"/>
      <c r="EC219" s="3"/>
      <c r="ED219" s="3"/>
      <c r="EE219" s="3"/>
      <c r="EF219" s="3"/>
      <c r="EG219" s="3"/>
      <c r="EH219" s="3"/>
      <c r="EI219" s="3"/>
      <c r="EJ219" s="3"/>
      <c r="EK219" s="3"/>
      <c r="EL219" s="3"/>
      <c r="EM219" s="3"/>
      <c r="EN219" s="3"/>
      <c r="EO219" s="3"/>
      <c r="EP219" s="3"/>
      <c r="EQ219" s="3"/>
      <c r="ER219" s="3"/>
      <c r="ES219" s="3"/>
      <c r="ET219" s="3"/>
      <c r="EU219" s="3"/>
      <c r="EV219" s="3"/>
      <c r="EW219" s="3"/>
      <c r="EX219" s="3"/>
      <c r="EY219" s="3"/>
      <c r="EZ219" s="3"/>
      <c r="FA219" s="3"/>
      <c r="FB219" s="3"/>
      <c r="FC219" s="3"/>
      <c r="FD219" s="3"/>
      <c r="FE219" s="3"/>
      <c r="FF219" s="3"/>
      <c r="FG219" s="3"/>
      <c r="FH219" s="3"/>
      <c r="FI219" s="3"/>
      <c r="FJ219" s="3"/>
      <c r="FK219" s="3"/>
      <c r="FL219" s="3"/>
      <c r="FM219" s="3"/>
      <c r="FN219" s="3"/>
      <c r="FO219" s="3"/>
    </row>
    <row r="220" spans="1:171" x14ac:dyDescent="0.25">
      <c r="A220" s="3"/>
      <c r="B220" s="3"/>
      <c r="C220" s="3"/>
      <c r="D220" s="3"/>
      <c r="E220" s="3"/>
      <c r="F220" s="3"/>
      <c r="G220" s="3"/>
      <c r="H220" s="3"/>
      <c r="I220" s="3"/>
      <c r="J220" s="3"/>
      <c r="K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c r="CL220" s="3"/>
      <c r="CM220" s="3"/>
      <c r="CN220" s="3"/>
      <c r="CO220" s="3"/>
      <c r="CP220" s="3"/>
      <c r="CQ220" s="3"/>
      <c r="CR220" s="3"/>
      <c r="CS220" s="3"/>
      <c r="CT220" s="3"/>
      <c r="CU220" s="3"/>
      <c r="CV220" s="3"/>
      <c r="CW220" s="3"/>
      <c r="CX220" s="3"/>
      <c r="CY220" s="3"/>
      <c r="CZ220" s="3"/>
      <c r="DA220" s="3"/>
      <c r="DB220" s="3"/>
      <c r="DC220" s="3"/>
      <c r="DD220" s="3"/>
      <c r="DE220" s="3"/>
      <c r="DF220" s="3"/>
      <c r="DG220" s="3"/>
      <c r="DH220" s="3"/>
      <c r="DI220" s="3"/>
      <c r="DJ220" s="3"/>
      <c r="DK220" s="3"/>
      <c r="DL220" s="3"/>
      <c r="DM220" s="3"/>
      <c r="DN220" s="3"/>
      <c r="DO220" s="3"/>
      <c r="DP220" s="3"/>
      <c r="DQ220" s="3"/>
      <c r="DR220" s="3"/>
      <c r="DS220" s="3"/>
      <c r="DT220" s="3"/>
      <c r="DU220" s="3"/>
      <c r="DV220" s="3"/>
      <c r="DW220" s="3"/>
      <c r="DX220" s="3"/>
      <c r="DY220" s="3"/>
      <c r="DZ220" s="3"/>
      <c r="EA220" s="3"/>
      <c r="EB220" s="3"/>
      <c r="EC220" s="3"/>
      <c r="ED220" s="3"/>
      <c r="EE220" s="3"/>
      <c r="EF220" s="3"/>
      <c r="EG220" s="3"/>
      <c r="EH220" s="3"/>
      <c r="EI220" s="3"/>
      <c r="EJ220" s="3"/>
      <c r="EK220" s="3"/>
      <c r="EL220" s="3"/>
      <c r="EM220" s="3"/>
      <c r="EN220" s="3"/>
      <c r="EO220" s="3"/>
      <c r="EP220" s="3"/>
      <c r="EQ220" s="3"/>
      <c r="ER220" s="3"/>
      <c r="ES220" s="3"/>
      <c r="ET220" s="3"/>
      <c r="EU220" s="3"/>
      <c r="EV220" s="3"/>
      <c r="EW220" s="3"/>
      <c r="EX220" s="3"/>
      <c r="EY220" s="3"/>
      <c r="EZ220" s="3"/>
      <c r="FA220" s="3"/>
      <c r="FB220" s="3"/>
      <c r="FC220" s="3"/>
      <c r="FD220" s="3"/>
      <c r="FE220" s="3"/>
      <c r="FF220" s="3"/>
      <c r="FG220" s="3"/>
      <c r="FH220" s="3"/>
      <c r="FI220" s="3"/>
      <c r="FJ220" s="3"/>
      <c r="FK220" s="3"/>
      <c r="FL220" s="3"/>
      <c r="FM220" s="3"/>
      <c r="FN220" s="3"/>
      <c r="FO220" s="3"/>
    </row>
    <row r="221" spans="1:171" x14ac:dyDescent="0.25">
      <c r="A221" s="3"/>
      <c r="B221" s="3"/>
      <c r="C221" s="3"/>
      <c r="D221" s="3"/>
      <c r="E221" s="3"/>
      <c r="F221" s="3"/>
      <c r="G221" s="3"/>
      <c r="H221" s="3"/>
      <c r="I221" s="3"/>
      <c r="J221" s="3"/>
      <c r="K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c r="CL221" s="3"/>
      <c r="CM221" s="3"/>
      <c r="CN221" s="3"/>
      <c r="CO221" s="3"/>
      <c r="CP221" s="3"/>
      <c r="CQ221" s="3"/>
      <c r="CR221" s="3"/>
      <c r="CS221" s="3"/>
      <c r="CT221" s="3"/>
      <c r="CU221" s="3"/>
      <c r="CV221" s="3"/>
      <c r="CW221" s="3"/>
      <c r="CX221" s="3"/>
      <c r="CY221" s="3"/>
      <c r="CZ221" s="3"/>
      <c r="DA221" s="3"/>
      <c r="DB221" s="3"/>
      <c r="DC221" s="3"/>
      <c r="DD221" s="3"/>
      <c r="DE221" s="3"/>
      <c r="DF221" s="3"/>
      <c r="DG221" s="3"/>
      <c r="DH221" s="3"/>
      <c r="DI221" s="3"/>
      <c r="DJ221" s="3"/>
      <c r="DK221" s="3"/>
      <c r="DL221" s="3"/>
      <c r="DM221" s="3"/>
      <c r="DN221" s="3"/>
      <c r="DO221" s="3"/>
      <c r="DP221" s="3"/>
      <c r="DQ221" s="3"/>
      <c r="DR221" s="3"/>
      <c r="DS221" s="3"/>
      <c r="DT221" s="3"/>
      <c r="DU221" s="3"/>
      <c r="DV221" s="3"/>
      <c r="DW221" s="3"/>
      <c r="DX221" s="3"/>
      <c r="DY221" s="3"/>
      <c r="DZ221" s="3"/>
      <c r="EA221" s="3"/>
      <c r="EB221" s="3"/>
      <c r="EC221" s="3"/>
      <c r="ED221" s="3"/>
      <c r="EE221" s="3"/>
      <c r="EF221" s="3"/>
      <c r="EG221" s="3"/>
      <c r="EH221" s="3"/>
      <c r="EI221" s="3"/>
      <c r="EJ221" s="3"/>
      <c r="EK221" s="3"/>
      <c r="EL221" s="3"/>
      <c r="EM221" s="3"/>
      <c r="EN221" s="3"/>
      <c r="EO221" s="3"/>
      <c r="EP221" s="3"/>
      <c r="EQ221" s="3"/>
      <c r="ER221" s="3"/>
      <c r="ES221" s="3"/>
      <c r="ET221" s="3"/>
      <c r="EU221" s="3"/>
      <c r="EV221" s="3"/>
      <c r="EW221" s="3"/>
      <c r="EX221" s="3"/>
      <c r="EY221" s="3"/>
      <c r="EZ221" s="3"/>
      <c r="FA221" s="3"/>
      <c r="FB221" s="3"/>
      <c r="FC221" s="3"/>
      <c r="FD221" s="3"/>
      <c r="FE221" s="3"/>
      <c r="FF221" s="3"/>
      <c r="FG221" s="3"/>
      <c r="FH221" s="3"/>
      <c r="FI221" s="3"/>
      <c r="FJ221" s="3"/>
      <c r="FK221" s="3"/>
      <c r="FL221" s="3"/>
      <c r="FM221" s="3"/>
      <c r="FN221" s="3"/>
      <c r="FO221" s="3"/>
    </row>
    <row r="222" spans="1:171" x14ac:dyDescent="0.25">
      <c r="A222" s="3"/>
      <c r="B222" s="3"/>
      <c r="C222" s="3"/>
      <c r="D222" s="3"/>
      <c r="E222" s="3"/>
      <c r="F222" s="3"/>
      <c r="G222" s="3"/>
      <c r="H222" s="3"/>
      <c r="I222" s="3"/>
      <c r="J222" s="3"/>
      <c r="K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c r="CL222" s="3"/>
      <c r="CM222" s="3"/>
      <c r="CN222" s="3"/>
      <c r="CO222" s="3"/>
      <c r="CP222" s="3"/>
      <c r="CQ222" s="3"/>
      <c r="CR222" s="3"/>
      <c r="CS222" s="3"/>
      <c r="CT222" s="3"/>
      <c r="CU222" s="3"/>
      <c r="CV222" s="3"/>
      <c r="CW222" s="3"/>
      <c r="CX222" s="3"/>
      <c r="CY222" s="3"/>
      <c r="CZ222" s="3"/>
      <c r="DA222" s="3"/>
      <c r="DB222" s="3"/>
      <c r="DC222" s="3"/>
      <c r="DD222" s="3"/>
      <c r="DE222" s="3"/>
      <c r="DF222" s="3"/>
      <c r="DG222" s="3"/>
      <c r="DH222" s="3"/>
      <c r="DI222" s="3"/>
      <c r="DJ222" s="3"/>
      <c r="DK222" s="3"/>
      <c r="DL222" s="3"/>
      <c r="DM222" s="3"/>
      <c r="DN222" s="3"/>
      <c r="DO222" s="3"/>
      <c r="DP222" s="3"/>
      <c r="DQ222" s="3"/>
      <c r="DR222" s="3"/>
      <c r="DS222" s="3"/>
      <c r="DT222" s="3"/>
      <c r="DU222" s="3"/>
      <c r="DV222" s="3"/>
      <c r="DW222" s="3"/>
      <c r="DX222" s="3"/>
      <c r="DY222" s="3"/>
      <c r="DZ222" s="3"/>
      <c r="EA222" s="3"/>
      <c r="EB222" s="3"/>
      <c r="EC222" s="3"/>
      <c r="ED222" s="3"/>
      <c r="EE222" s="3"/>
      <c r="EF222" s="3"/>
      <c r="EG222" s="3"/>
      <c r="EH222" s="3"/>
      <c r="EI222" s="3"/>
      <c r="EJ222" s="3"/>
      <c r="EK222" s="3"/>
      <c r="EL222" s="3"/>
      <c r="EM222" s="3"/>
      <c r="EN222" s="3"/>
      <c r="EO222" s="3"/>
      <c r="EP222" s="3"/>
      <c r="EQ222" s="3"/>
      <c r="ER222" s="3"/>
      <c r="ES222" s="3"/>
      <c r="ET222" s="3"/>
      <c r="EU222" s="3"/>
      <c r="EV222" s="3"/>
      <c r="EW222" s="3"/>
      <c r="EX222" s="3"/>
      <c r="EY222" s="3"/>
      <c r="EZ222" s="3"/>
      <c r="FA222" s="3"/>
      <c r="FB222" s="3"/>
      <c r="FC222" s="3"/>
      <c r="FD222" s="3"/>
      <c r="FE222" s="3"/>
      <c r="FF222" s="3"/>
      <c r="FG222" s="3"/>
      <c r="FH222" s="3"/>
      <c r="FI222" s="3"/>
      <c r="FJ222" s="3"/>
      <c r="FK222" s="3"/>
      <c r="FL222" s="3"/>
      <c r="FM222" s="3"/>
      <c r="FN222" s="3"/>
      <c r="FO222" s="3"/>
    </row>
    <row r="223" spans="1:171" x14ac:dyDescent="0.25">
      <c r="A223" s="3"/>
      <c r="B223" s="3"/>
      <c r="C223" s="3"/>
      <c r="D223" s="3"/>
      <c r="E223" s="3"/>
      <c r="F223" s="3"/>
      <c r="G223" s="3"/>
      <c r="H223" s="3"/>
      <c r="I223" s="3"/>
      <c r="J223" s="3"/>
      <c r="K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c r="CL223" s="3"/>
      <c r="CM223" s="3"/>
      <c r="CN223" s="3"/>
      <c r="CO223" s="3"/>
      <c r="CP223" s="3"/>
      <c r="CQ223" s="3"/>
      <c r="CR223" s="3"/>
      <c r="CS223" s="3"/>
      <c r="CT223" s="3"/>
      <c r="CU223" s="3"/>
      <c r="CV223" s="3"/>
      <c r="CW223" s="3"/>
      <c r="CX223" s="3"/>
      <c r="CY223" s="3"/>
      <c r="CZ223" s="3"/>
      <c r="DA223" s="3"/>
      <c r="DB223" s="3"/>
      <c r="DC223" s="3"/>
      <c r="DD223" s="3"/>
      <c r="DE223" s="3"/>
      <c r="DF223" s="3"/>
      <c r="DG223" s="3"/>
      <c r="DH223" s="3"/>
      <c r="DI223" s="3"/>
      <c r="DJ223" s="3"/>
      <c r="DK223" s="3"/>
      <c r="DL223" s="3"/>
      <c r="DM223" s="3"/>
      <c r="DN223" s="3"/>
      <c r="DO223" s="3"/>
      <c r="DP223" s="3"/>
      <c r="DQ223" s="3"/>
      <c r="DR223" s="3"/>
      <c r="DS223" s="3"/>
      <c r="DT223" s="3"/>
      <c r="DU223" s="3"/>
      <c r="DV223" s="3"/>
      <c r="DW223" s="3"/>
      <c r="DX223" s="3"/>
      <c r="DY223" s="3"/>
      <c r="DZ223" s="3"/>
      <c r="EA223" s="3"/>
      <c r="EB223" s="3"/>
      <c r="EC223" s="3"/>
      <c r="ED223" s="3"/>
      <c r="EE223" s="3"/>
      <c r="EF223" s="3"/>
      <c r="EG223" s="3"/>
      <c r="EH223" s="3"/>
      <c r="EI223" s="3"/>
      <c r="EJ223" s="3"/>
      <c r="EK223" s="3"/>
      <c r="EL223" s="3"/>
      <c r="EM223" s="3"/>
      <c r="EN223" s="3"/>
      <c r="EO223" s="3"/>
      <c r="EP223" s="3"/>
      <c r="EQ223" s="3"/>
      <c r="ER223" s="3"/>
      <c r="ES223" s="3"/>
      <c r="ET223" s="3"/>
      <c r="EU223" s="3"/>
      <c r="EV223" s="3"/>
      <c r="EW223" s="3"/>
      <c r="EX223" s="3"/>
      <c r="EY223" s="3"/>
      <c r="EZ223" s="3"/>
      <c r="FA223" s="3"/>
      <c r="FB223" s="3"/>
      <c r="FC223" s="3"/>
      <c r="FD223" s="3"/>
      <c r="FE223" s="3"/>
      <c r="FF223" s="3"/>
      <c r="FG223" s="3"/>
      <c r="FH223" s="3"/>
      <c r="FI223" s="3"/>
      <c r="FJ223" s="3"/>
      <c r="FK223" s="3"/>
      <c r="FL223" s="3"/>
      <c r="FM223" s="3"/>
      <c r="FN223" s="3"/>
      <c r="FO223" s="3"/>
    </row>
    <row r="224" spans="1:171" x14ac:dyDescent="0.25">
      <c r="A224" s="3"/>
      <c r="B224" s="3"/>
      <c r="C224" s="3"/>
      <c r="D224" s="3"/>
      <c r="E224" s="3"/>
      <c r="F224" s="3"/>
      <c r="G224" s="3"/>
      <c r="H224" s="3"/>
      <c r="I224" s="3"/>
      <c r="J224" s="3"/>
      <c r="K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c r="CL224" s="3"/>
      <c r="CM224" s="3"/>
      <c r="CN224" s="3"/>
      <c r="CO224" s="3"/>
      <c r="CP224" s="3"/>
      <c r="CQ224" s="3"/>
      <c r="CR224" s="3"/>
      <c r="CS224" s="3"/>
      <c r="CT224" s="3"/>
      <c r="CU224" s="3"/>
      <c r="CV224" s="3"/>
      <c r="CW224" s="3"/>
      <c r="CX224" s="3"/>
      <c r="CY224" s="3"/>
      <c r="CZ224" s="3"/>
      <c r="DA224" s="3"/>
      <c r="DB224" s="3"/>
      <c r="DC224" s="3"/>
      <c r="DD224" s="3"/>
      <c r="DE224" s="3"/>
      <c r="DF224" s="3"/>
      <c r="DG224" s="3"/>
      <c r="DH224" s="3"/>
      <c r="DI224" s="3"/>
      <c r="DJ224" s="3"/>
      <c r="DK224" s="3"/>
      <c r="DL224" s="3"/>
      <c r="DM224" s="3"/>
      <c r="DN224" s="3"/>
      <c r="DO224" s="3"/>
      <c r="DP224" s="3"/>
      <c r="DQ224" s="3"/>
      <c r="DR224" s="3"/>
      <c r="DS224" s="3"/>
      <c r="DT224" s="3"/>
      <c r="DU224" s="3"/>
      <c r="DV224" s="3"/>
      <c r="DW224" s="3"/>
      <c r="DX224" s="3"/>
      <c r="DY224" s="3"/>
      <c r="DZ224" s="3"/>
      <c r="EA224" s="3"/>
      <c r="EB224" s="3"/>
      <c r="EC224" s="3"/>
      <c r="ED224" s="3"/>
      <c r="EE224" s="3"/>
      <c r="EF224" s="3"/>
      <c r="EG224" s="3"/>
      <c r="EH224" s="3"/>
      <c r="EI224" s="3"/>
      <c r="EJ224" s="3"/>
      <c r="EK224" s="3"/>
      <c r="EL224" s="3"/>
      <c r="EM224" s="3"/>
      <c r="EN224" s="3"/>
      <c r="EO224" s="3"/>
      <c r="EP224" s="3"/>
      <c r="EQ224" s="3"/>
      <c r="ER224" s="3"/>
      <c r="ES224" s="3"/>
      <c r="ET224" s="3"/>
      <c r="EU224" s="3"/>
      <c r="EV224" s="3"/>
      <c r="EW224" s="3"/>
      <c r="EX224" s="3"/>
      <c r="EY224" s="3"/>
      <c r="EZ224" s="3"/>
      <c r="FA224" s="3"/>
      <c r="FB224" s="3"/>
      <c r="FC224" s="3"/>
      <c r="FD224" s="3"/>
      <c r="FE224" s="3"/>
      <c r="FF224" s="3"/>
      <c r="FG224" s="3"/>
      <c r="FH224" s="3"/>
      <c r="FI224" s="3"/>
      <c r="FJ224" s="3"/>
      <c r="FK224" s="3"/>
      <c r="FL224" s="3"/>
      <c r="FM224" s="3"/>
      <c r="FN224" s="3"/>
      <c r="FO224" s="3"/>
    </row>
    <row r="225" spans="1:171" x14ac:dyDescent="0.25">
      <c r="A225" s="3"/>
      <c r="B225" s="3"/>
      <c r="C225" s="3"/>
      <c r="D225" s="3"/>
      <c r="E225" s="3"/>
      <c r="F225" s="3"/>
      <c r="G225" s="3"/>
      <c r="H225" s="3"/>
      <c r="I225" s="3"/>
      <c r="J225" s="3"/>
      <c r="K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c r="CL225" s="3"/>
      <c r="CM225" s="3"/>
      <c r="CN225" s="3"/>
      <c r="CO225" s="3"/>
      <c r="CP225" s="3"/>
      <c r="CQ225" s="3"/>
      <c r="CR225" s="3"/>
      <c r="CS225" s="3"/>
      <c r="CT225" s="3"/>
      <c r="CU225" s="3"/>
      <c r="CV225" s="3"/>
      <c r="CW225" s="3"/>
      <c r="CX225" s="3"/>
      <c r="CY225" s="3"/>
      <c r="CZ225" s="3"/>
      <c r="DA225" s="3"/>
      <c r="DB225" s="3"/>
      <c r="DC225" s="3"/>
      <c r="DD225" s="3"/>
      <c r="DE225" s="3"/>
      <c r="DF225" s="3"/>
      <c r="DG225" s="3"/>
      <c r="DH225" s="3"/>
      <c r="DI225" s="3"/>
      <c r="DJ225" s="3"/>
      <c r="DK225" s="3"/>
      <c r="DL225" s="3"/>
      <c r="DM225" s="3"/>
      <c r="DN225" s="3"/>
      <c r="DO225" s="3"/>
      <c r="DP225" s="3"/>
      <c r="DQ225" s="3"/>
      <c r="DR225" s="3"/>
      <c r="DS225" s="3"/>
      <c r="DT225" s="3"/>
      <c r="DU225" s="3"/>
      <c r="DV225" s="3"/>
      <c r="DW225" s="3"/>
      <c r="DX225" s="3"/>
      <c r="DY225" s="3"/>
      <c r="DZ225" s="3"/>
      <c r="EA225" s="3"/>
      <c r="EB225" s="3"/>
      <c r="EC225" s="3"/>
      <c r="ED225" s="3"/>
      <c r="EE225" s="3"/>
      <c r="EF225" s="3"/>
      <c r="EG225" s="3"/>
      <c r="EH225" s="3"/>
      <c r="EI225" s="3"/>
      <c r="EJ225" s="3"/>
      <c r="EK225" s="3"/>
      <c r="EL225" s="3"/>
      <c r="EM225" s="3"/>
      <c r="EN225" s="3"/>
      <c r="EO225" s="3"/>
      <c r="EP225" s="3"/>
      <c r="EQ225" s="3"/>
      <c r="ER225" s="3"/>
      <c r="ES225" s="3"/>
      <c r="ET225" s="3"/>
      <c r="EU225" s="3"/>
      <c r="EV225" s="3"/>
      <c r="EW225" s="3"/>
      <c r="EX225" s="3"/>
      <c r="EY225" s="3"/>
      <c r="EZ225" s="3"/>
      <c r="FA225" s="3"/>
      <c r="FB225" s="3"/>
      <c r="FC225" s="3"/>
      <c r="FD225" s="3"/>
      <c r="FE225" s="3"/>
      <c r="FF225" s="3"/>
      <c r="FG225" s="3"/>
      <c r="FH225" s="3"/>
      <c r="FI225" s="3"/>
      <c r="FJ225" s="3"/>
      <c r="FK225" s="3"/>
      <c r="FL225" s="3"/>
      <c r="FM225" s="3"/>
      <c r="FN225" s="3"/>
      <c r="FO225" s="3"/>
    </row>
    <row r="226" spans="1:171" x14ac:dyDescent="0.25">
      <c r="A226" s="3"/>
      <c r="B226" s="3"/>
      <c r="C226" s="3"/>
      <c r="D226" s="3"/>
      <c r="E226" s="3"/>
      <c r="F226" s="3"/>
      <c r="G226" s="3"/>
      <c r="H226" s="3"/>
      <c r="I226" s="3"/>
      <c r="J226" s="3"/>
      <c r="K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c r="CL226" s="3"/>
      <c r="CM226" s="3"/>
      <c r="CN226" s="3"/>
      <c r="CO226" s="3"/>
      <c r="CP226" s="3"/>
      <c r="CQ226" s="3"/>
      <c r="CR226" s="3"/>
      <c r="CS226" s="3"/>
      <c r="CT226" s="3"/>
      <c r="CU226" s="3"/>
      <c r="CV226" s="3"/>
      <c r="CW226" s="3"/>
      <c r="CX226" s="3"/>
      <c r="CY226" s="3"/>
      <c r="CZ226" s="3"/>
      <c r="DA226" s="3"/>
      <c r="DB226" s="3"/>
      <c r="DC226" s="3"/>
      <c r="DD226" s="3"/>
      <c r="DE226" s="3"/>
      <c r="DF226" s="3"/>
      <c r="DG226" s="3"/>
      <c r="DH226" s="3"/>
      <c r="DI226" s="3"/>
      <c r="DJ226" s="3"/>
      <c r="DK226" s="3"/>
      <c r="DL226" s="3"/>
      <c r="DM226" s="3"/>
      <c r="DN226" s="3"/>
      <c r="DO226" s="3"/>
      <c r="DP226" s="3"/>
      <c r="DQ226" s="3"/>
      <c r="DR226" s="3"/>
      <c r="DS226" s="3"/>
      <c r="DT226" s="3"/>
      <c r="DU226" s="3"/>
      <c r="DV226" s="3"/>
      <c r="DW226" s="3"/>
      <c r="DX226" s="3"/>
      <c r="DY226" s="3"/>
      <c r="DZ226" s="3"/>
      <c r="EA226" s="3"/>
      <c r="EB226" s="3"/>
      <c r="EC226" s="3"/>
      <c r="ED226" s="3"/>
      <c r="EE226" s="3"/>
      <c r="EF226" s="3"/>
      <c r="EG226" s="3"/>
      <c r="EH226" s="3"/>
      <c r="EI226" s="3"/>
      <c r="EJ226" s="3"/>
      <c r="EK226" s="3"/>
      <c r="EL226" s="3"/>
      <c r="EM226" s="3"/>
      <c r="EN226" s="3"/>
      <c r="EO226" s="3"/>
      <c r="EP226" s="3"/>
      <c r="EQ226" s="3"/>
      <c r="ER226" s="3"/>
      <c r="ES226" s="3"/>
      <c r="ET226" s="3"/>
      <c r="EU226" s="3"/>
      <c r="EV226" s="3"/>
      <c r="EW226" s="3"/>
      <c r="EX226" s="3"/>
      <c r="EY226" s="3"/>
      <c r="EZ226" s="3"/>
      <c r="FA226" s="3"/>
      <c r="FB226" s="3"/>
      <c r="FC226" s="3"/>
      <c r="FD226" s="3"/>
      <c r="FE226" s="3"/>
      <c r="FF226" s="3"/>
      <c r="FG226" s="3"/>
      <c r="FH226" s="3"/>
      <c r="FI226" s="3"/>
      <c r="FJ226" s="3"/>
      <c r="FK226" s="3"/>
      <c r="FL226" s="3"/>
      <c r="FM226" s="3"/>
      <c r="FN226" s="3"/>
      <c r="FO226" s="3"/>
    </row>
    <row r="227" spans="1:171" x14ac:dyDescent="0.25">
      <c r="A227" s="3"/>
      <c r="B227" s="3"/>
      <c r="C227" s="3"/>
      <c r="D227" s="3"/>
      <c r="E227" s="3"/>
      <c r="F227" s="3"/>
      <c r="G227" s="3"/>
      <c r="H227" s="3"/>
      <c r="I227" s="3"/>
      <c r="J227" s="3"/>
      <c r="K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c r="CL227" s="3"/>
      <c r="CM227" s="3"/>
      <c r="CN227" s="3"/>
      <c r="CO227" s="3"/>
      <c r="CP227" s="3"/>
      <c r="CQ227" s="3"/>
      <c r="CR227" s="3"/>
      <c r="CS227" s="3"/>
      <c r="CT227" s="3"/>
      <c r="CU227" s="3"/>
      <c r="CV227" s="3"/>
      <c r="CW227" s="3"/>
      <c r="CX227" s="3"/>
      <c r="CY227" s="3"/>
      <c r="CZ227" s="3"/>
      <c r="DA227" s="3"/>
      <c r="DB227" s="3"/>
      <c r="DC227" s="3"/>
      <c r="DD227" s="3"/>
      <c r="DE227" s="3"/>
      <c r="DF227" s="3"/>
      <c r="DG227" s="3"/>
      <c r="DH227" s="3"/>
      <c r="DI227" s="3"/>
      <c r="DJ227" s="3"/>
      <c r="DK227" s="3"/>
      <c r="DL227" s="3"/>
      <c r="DM227" s="3"/>
      <c r="DN227" s="3"/>
      <c r="DO227" s="3"/>
      <c r="DP227" s="3"/>
      <c r="DQ227" s="3"/>
      <c r="DR227" s="3"/>
      <c r="DS227" s="3"/>
      <c r="DT227" s="3"/>
      <c r="DU227" s="3"/>
      <c r="DV227" s="3"/>
      <c r="DW227" s="3"/>
      <c r="DX227" s="3"/>
      <c r="DY227" s="3"/>
      <c r="DZ227" s="3"/>
      <c r="EA227" s="3"/>
      <c r="EB227" s="3"/>
      <c r="EC227" s="3"/>
      <c r="ED227" s="3"/>
      <c r="EE227" s="3"/>
      <c r="EF227" s="3"/>
      <c r="EG227" s="3"/>
      <c r="EH227" s="3"/>
      <c r="EI227" s="3"/>
      <c r="EJ227" s="3"/>
      <c r="EK227" s="3"/>
      <c r="EL227" s="3"/>
      <c r="EM227" s="3"/>
      <c r="EN227" s="3"/>
      <c r="EO227" s="3"/>
      <c r="EP227" s="3"/>
      <c r="EQ227" s="3"/>
      <c r="ER227" s="3"/>
      <c r="ES227" s="3"/>
      <c r="ET227" s="3"/>
      <c r="EU227" s="3"/>
      <c r="EV227" s="3"/>
      <c r="EW227" s="3"/>
      <c r="EX227" s="3"/>
      <c r="EY227" s="3"/>
      <c r="EZ227" s="3"/>
      <c r="FA227" s="3"/>
      <c r="FB227" s="3"/>
      <c r="FC227" s="3"/>
      <c r="FD227" s="3"/>
      <c r="FE227" s="3"/>
      <c r="FF227" s="3"/>
      <c r="FG227" s="3"/>
      <c r="FH227" s="3"/>
      <c r="FI227" s="3"/>
      <c r="FJ227" s="3"/>
      <c r="FK227" s="3"/>
      <c r="FL227" s="3"/>
      <c r="FM227" s="3"/>
      <c r="FN227" s="3"/>
      <c r="FO227" s="3"/>
    </row>
    <row r="228" spans="1:171" x14ac:dyDescent="0.25">
      <c r="A228" s="3"/>
      <c r="B228" s="3"/>
      <c r="C228" s="3"/>
      <c r="D228" s="3"/>
      <c r="E228" s="3"/>
      <c r="F228" s="3"/>
      <c r="G228" s="3"/>
      <c r="H228" s="3"/>
      <c r="I228" s="3"/>
      <c r="J228" s="3"/>
      <c r="K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c r="CL228" s="3"/>
      <c r="CM228" s="3"/>
      <c r="CN228" s="3"/>
      <c r="CO228" s="3"/>
      <c r="CP228" s="3"/>
      <c r="CQ228" s="3"/>
      <c r="CR228" s="3"/>
      <c r="CS228" s="3"/>
      <c r="CT228" s="3"/>
      <c r="CU228" s="3"/>
      <c r="CV228" s="3"/>
      <c r="CW228" s="3"/>
      <c r="CX228" s="3"/>
      <c r="CY228" s="3"/>
      <c r="CZ228" s="3"/>
      <c r="DA228" s="3"/>
      <c r="DB228" s="3"/>
      <c r="DC228" s="3"/>
      <c r="DD228" s="3"/>
      <c r="DE228" s="3"/>
      <c r="DF228" s="3"/>
      <c r="DG228" s="3"/>
      <c r="DH228" s="3"/>
      <c r="DI228" s="3"/>
      <c r="DJ228" s="3"/>
      <c r="DK228" s="3"/>
      <c r="DL228" s="3"/>
      <c r="DM228" s="3"/>
      <c r="DN228" s="3"/>
      <c r="DO228" s="3"/>
      <c r="DP228" s="3"/>
      <c r="DQ228" s="3"/>
      <c r="DR228" s="3"/>
      <c r="DS228" s="3"/>
      <c r="DT228" s="3"/>
      <c r="DU228" s="3"/>
      <c r="DV228" s="3"/>
      <c r="DW228" s="3"/>
      <c r="DX228" s="3"/>
      <c r="DY228" s="3"/>
      <c r="DZ228" s="3"/>
      <c r="EA228" s="3"/>
      <c r="EB228" s="3"/>
      <c r="EC228" s="3"/>
      <c r="ED228" s="3"/>
      <c r="EE228" s="3"/>
      <c r="EF228" s="3"/>
      <c r="EG228" s="3"/>
      <c r="EH228" s="3"/>
      <c r="EI228" s="3"/>
      <c r="EJ228" s="3"/>
      <c r="EK228" s="3"/>
      <c r="EL228" s="3"/>
      <c r="EM228" s="3"/>
      <c r="EN228" s="3"/>
      <c r="EO228" s="3"/>
      <c r="EP228" s="3"/>
      <c r="EQ228" s="3"/>
      <c r="ER228" s="3"/>
      <c r="ES228" s="3"/>
      <c r="ET228" s="3"/>
      <c r="EU228" s="3"/>
      <c r="EV228" s="3"/>
      <c r="EW228" s="3"/>
      <c r="EX228" s="3"/>
      <c r="EY228" s="3"/>
      <c r="EZ228" s="3"/>
      <c r="FA228" s="3"/>
      <c r="FB228" s="3"/>
      <c r="FC228" s="3"/>
      <c r="FD228" s="3"/>
      <c r="FE228" s="3"/>
      <c r="FF228" s="3"/>
      <c r="FG228" s="3"/>
      <c r="FH228" s="3"/>
      <c r="FI228" s="3"/>
      <c r="FJ228" s="3"/>
      <c r="FK228" s="3"/>
      <c r="FL228" s="3"/>
      <c r="FM228" s="3"/>
      <c r="FN228" s="3"/>
      <c r="FO228" s="3"/>
    </row>
    <row r="229" spans="1:171" x14ac:dyDescent="0.25">
      <c r="A229" s="3"/>
      <c r="B229" s="3"/>
      <c r="C229" s="3"/>
      <c r="D229" s="3"/>
      <c r="E229" s="3"/>
      <c r="F229" s="3"/>
      <c r="G229" s="3"/>
      <c r="H229" s="3"/>
      <c r="I229" s="3"/>
      <c r="J229" s="3"/>
      <c r="K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c r="CL229" s="3"/>
      <c r="CM229" s="3"/>
      <c r="CN229" s="3"/>
      <c r="CO229" s="3"/>
      <c r="CP229" s="3"/>
      <c r="CQ229" s="3"/>
      <c r="CR229" s="3"/>
      <c r="CS229" s="3"/>
      <c r="CT229" s="3"/>
      <c r="CU229" s="3"/>
      <c r="CV229" s="3"/>
      <c r="CW229" s="3"/>
      <c r="CX229" s="3"/>
      <c r="CY229" s="3"/>
      <c r="CZ229" s="3"/>
      <c r="DA229" s="3"/>
      <c r="DB229" s="3"/>
      <c r="DC229" s="3"/>
      <c r="DD229" s="3"/>
      <c r="DE229" s="3"/>
      <c r="DF229" s="3"/>
      <c r="DG229" s="3"/>
      <c r="DH229" s="3"/>
      <c r="DI229" s="3"/>
      <c r="DJ229" s="3"/>
      <c r="DK229" s="3"/>
      <c r="DL229" s="3"/>
      <c r="DM229" s="3"/>
      <c r="DN229" s="3"/>
      <c r="DO229" s="3"/>
      <c r="DP229" s="3"/>
      <c r="DQ229" s="3"/>
      <c r="DR229" s="3"/>
      <c r="DS229" s="3"/>
      <c r="DT229" s="3"/>
      <c r="DU229" s="3"/>
      <c r="DV229" s="3"/>
      <c r="DW229" s="3"/>
      <c r="DX229" s="3"/>
      <c r="DY229" s="3"/>
      <c r="DZ229" s="3"/>
      <c r="EA229" s="3"/>
      <c r="EB229" s="3"/>
      <c r="EC229" s="3"/>
      <c r="ED229" s="3"/>
      <c r="EE229" s="3"/>
      <c r="EF229" s="3"/>
      <c r="EG229" s="3"/>
      <c r="EH229" s="3"/>
      <c r="EI229" s="3"/>
      <c r="EJ229" s="3"/>
      <c r="EK229" s="3"/>
      <c r="EL229" s="3"/>
      <c r="EM229" s="3"/>
      <c r="EN229" s="3"/>
      <c r="EO229" s="3"/>
      <c r="EP229" s="3"/>
      <c r="EQ229" s="3"/>
      <c r="ER229" s="3"/>
      <c r="ES229" s="3"/>
      <c r="ET229" s="3"/>
      <c r="EU229" s="3"/>
      <c r="EV229" s="3"/>
      <c r="EW229" s="3"/>
      <c r="EX229" s="3"/>
      <c r="EY229" s="3"/>
      <c r="EZ229" s="3"/>
      <c r="FA229" s="3"/>
      <c r="FB229" s="3"/>
      <c r="FC229" s="3"/>
      <c r="FD229" s="3"/>
      <c r="FE229" s="3"/>
      <c r="FF229" s="3"/>
      <c r="FG229" s="3"/>
      <c r="FH229" s="3"/>
      <c r="FI229" s="3"/>
      <c r="FJ229" s="3"/>
      <c r="FK229" s="3"/>
      <c r="FL229" s="3"/>
      <c r="FM229" s="3"/>
      <c r="FN229" s="3"/>
      <c r="FO229" s="3"/>
    </row>
    <row r="230" spans="1:171" x14ac:dyDescent="0.25">
      <c r="A230" s="3"/>
      <c r="B230" s="3"/>
      <c r="C230" s="3"/>
      <c r="D230" s="3"/>
      <c r="E230" s="3"/>
      <c r="F230" s="3"/>
      <c r="G230" s="3"/>
      <c r="H230" s="3"/>
      <c r="I230" s="3"/>
      <c r="J230" s="3"/>
      <c r="K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c r="CL230" s="3"/>
      <c r="CM230" s="3"/>
      <c r="CN230" s="3"/>
      <c r="CO230" s="3"/>
      <c r="CP230" s="3"/>
      <c r="CQ230" s="3"/>
      <c r="CR230" s="3"/>
      <c r="CS230" s="3"/>
      <c r="CT230" s="3"/>
      <c r="CU230" s="3"/>
      <c r="CV230" s="3"/>
      <c r="CW230" s="3"/>
      <c r="CX230" s="3"/>
      <c r="CY230" s="3"/>
      <c r="CZ230" s="3"/>
      <c r="DA230" s="3"/>
      <c r="DB230" s="3"/>
      <c r="DC230" s="3"/>
      <c r="DD230" s="3"/>
      <c r="DE230" s="3"/>
      <c r="DF230" s="3"/>
      <c r="DG230" s="3"/>
      <c r="DH230" s="3"/>
      <c r="DI230" s="3"/>
      <c r="DJ230" s="3"/>
      <c r="DK230" s="3"/>
      <c r="DL230" s="3"/>
      <c r="DM230" s="3"/>
      <c r="DN230" s="3"/>
      <c r="DO230" s="3"/>
      <c r="DP230" s="3"/>
      <c r="DQ230" s="3"/>
      <c r="DR230" s="3"/>
      <c r="DS230" s="3"/>
      <c r="DT230" s="3"/>
      <c r="DU230" s="3"/>
      <c r="DV230" s="3"/>
      <c r="DW230" s="3"/>
      <c r="DX230" s="3"/>
      <c r="DY230" s="3"/>
      <c r="DZ230" s="3"/>
      <c r="EA230" s="3"/>
      <c r="EB230" s="3"/>
      <c r="EC230" s="3"/>
      <c r="ED230" s="3"/>
      <c r="EE230" s="3"/>
      <c r="EF230" s="3"/>
      <c r="EG230" s="3"/>
      <c r="EH230" s="3"/>
      <c r="EI230" s="3"/>
      <c r="EJ230" s="3"/>
      <c r="EK230" s="3"/>
      <c r="EL230" s="3"/>
      <c r="EM230" s="3"/>
      <c r="EN230" s="3"/>
      <c r="EO230" s="3"/>
      <c r="EP230" s="3"/>
      <c r="EQ230" s="3"/>
      <c r="ER230" s="3"/>
      <c r="ES230" s="3"/>
      <c r="ET230" s="3"/>
      <c r="EU230" s="3"/>
      <c r="EV230" s="3"/>
      <c r="EW230" s="3"/>
      <c r="EX230" s="3"/>
      <c r="EY230" s="3"/>
      <c r="EZ230" s="3"/>
      <c r="FA230" s="3"/>
      <c r="FB230" s="3"/>
      <c r="FC230" s="3"/>
      <c r="FD230" s="3"/>
      <c r="FE230" s="3"/>
      <c r="FF230" s="3"/>
      <c r="FG230" s="3"/>
      <c r="FH230" s="3"/>
      <c r="FI230" s="3"/>
      <c r="FJ230" s="3"/>
      <c r="FK230" s="3"/>
      <c r="FL230" s="3"/>
      <c r="FM230" s="3"/>
      <c r="FN230" s="3"/>
      <c r="FO230" s="3"/>
    </row>
    <row r="231" spans="1:171" x14ac:dyDescent="0.25">
      <c r="A231" s="3"/>
      <c r="B231" s="3"/>
      <c r="C231" s="3"/>
      <c r="D231" s="3"/>
      <c r="E231" s="3"/>
      <c r="F231" s="3"/>
      <c r="G231" s="3"/>
      <c r="H231" s="3"/>
      <c r="I231" s="3"/>
      <c r="J231" s="3"/>
      <c r="K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c r="CL231" s="3"/>
      <c r="CM231" s="3"/>
      <c r="CN231" s="3"/>
      <c r="CO231" s="3"/>
      <c r="CP231" s="3"/>
      <c r="CQ231" s="3"/>
      <c r="CR231" s="3"/>
      <c r="CS231" s="3"/>
      <c r="CT231" s="3"/>
      <c r="CU231" s="3"/>
      <c r="CV231" s="3"/>
      <c r="CW231" s="3"/>
      <c r="CX231" s="3"/>
      <c r="CY231" s="3"/>
      <c r="CZ231" s="3"/>
      <c r="DA231" s="3"/>
      <c r="DB231" s="3"/>
      <c r="DC231" s="3"/>
      <c r="DD231" s="3"/>
      <c r="DE231" s="3"/>
      <c r="DF231" s="3"/>
      <c r="DG231" s="3"/>
      <c r="DH231" s="3"/>
      <c r="DI231" s="3"/>
      <c r="DJ231" s="3"/>
      <c r="DK231" s="3"/>
      <c r="DL231" s="3"/>
      <c r="DM231" s="3"/>
      <c r="DN231" s="3"/>
      <c r="DO231" s="3"/>
      <c r="DP231" s="3"/>
      <c r="DQ231" s="3"/>
      <c r="DR231" s="3"/>
      <c r="DS231" s="3"/>
      <c r="DT231" s="3"/>
      <c r="DU231" s="3"/>
      <c r="DV231" s="3"/>
      <c r="DW231" s="3"/>
      <c r="DX231" s="3"/>
      <c r="DY231" s="3"/>
      <c r="DZ231" s="3"/>
      <c r="EA231" s="3"/>
      <c r="EB231" s="3"/>
      <c r="EC231" s="3"/>
      <c r="ED231" s="3"/>
      <c r="EE231" s="3"/>
      <c r="EF231" s="3"/>
      <c r="EG231" s="3"/>
      <c r="EH231" s="3"/>
      <c r="EI231" s="3"/>
      <c r="EJ231" s="3"/>
      <c r="EK231" s="3"/>
      <c r="EL231" s="3"/>
      <c r="EM231" s="3"/>
      <c r="EN231" s="3"/>
      <c r="EO231" s="3"/>
      <c r="EP231" s="3"/>
      <c r="EQ231" s="3"/>
      <c r="ER231" s="3"/>
      <c r="ES231" s="3"/>
      <c r="ET231" s="3"/>
      <c r="EU231" s="3"/>
      <c r="EV231" s="3"/>
      <c r="EW231" s="3"/>
      <c r="EX231" s="3"/>
      <c r="EY231" s="3"/>
      <c r="EZ231" s="3"/>
      <c r="FA231" s="3"/>
      <c r="FB231" s="3"/>
      <c r="FC231" s="3"/>
      <c r="FD231" s="3"/>
      <c r="FE231" s="3"/>
      <c r="FF231" s="3"/>
      <c r="FG231" s="3"/>
      <c r="FH231" s="3"/>
      <c r="FI231" s="3"/>
      <c r="FJ231" s="3"/>
      <c r="FK231" s="3"/>
      <c r="FL231" s="3"/>
      <c r="FM231" s="3"/>
      <c r="FN231" s="3"/>
      <c r="FO231" s="3"/>
    </row>
    <row r="232" spans="1:171" x14ac:dyDescent="0.25">
      <c r="A232" s="3"/>
      <c r="B232" s="3"/>
      <c r="C232" s="3"/>
      <c r="D232" s="3"/>
      <c r="E232" s="3"/>
      <c r="F232" s="3"/>
      <c r="G232" s="3"/>
      <c r="H232" s="3"/>
      <c r="I232" s="3"/>
      <c r="J232" s="3"/>
      <c r="K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c r="CL232" s="3"/>
      <c r="CM232" s="3"/>
      <c r="CN232" s="3"/>
      <c r="CO232" s="3"/>
      <c r="CP232" s="3"/>
      <c r="CQ232" s="3"/>
      <c r="CR232" s="3"/>
      <c r="CS232" s="3"/>
      <c r="CT232" s="3"/>
      <c r="CU232" s="3"/>
      <c r="CV232" s="3"/>
      <c r="CW232" s="3"/>
      <c r="CX232" s="3"/>
      <c r="CY232" s="3"/>
      <c r="CZ232" s="3"/>
      <c r="DA232" s="3"/>
      <c r="DB232" s="3"/>
      <c r="DC232" s="3"/>
      <c r="DD232" s="3"/>
      <c r="DE232" s="3"/>
      <c r="DF232" s="3"/>
      <c r="DG232" s="3"/>
      <c r="DH232" s="3"/>
      <c r="DI232" s="3"/>
      <c r="DJ232" s="3"/>
      <c r="DK232" s="3"/>
      <c r="DL232" s="3"/>
      <c r="DM232" s="3"/>
      <c r="DN232" s="3"/>
      <c r="DO232" s="3"/>
      <c r="DP232" s="3"/>
      <c r="DQ232" s="3"/>
      <c r="DR232" s="3"/>
      <c r="DS232" s="3"/>
      <c r="DT232" s="3"/>
      <c r="DU232" s="3"/>
      <c r="DV232" s="3"/>
      <c r="DW232" s="3"/>
      <c r="DX232" s="3"/>
      <c r="DY232" s="3"/>
      <c r="DZ232" s="3"/>
      <c r="EA232" s="3"/>
      <c r="EB232" s="3"/>
      <c r="EC232" s="3"/>
      <c r="ED232" s="3"/>
      <c r="EE232" s="3"/>
      <c r="EF232" s="3"/>
      <c r="EG232" s="3"/>
      <c r="EH232" s="3"/>
      <c r="EI232" s="3"/>
      <c r="EJ232" s="3"/>
      <c r="EK232" s="3"/>
      <c r="EL232" s="3"/>
      <c r="EM232" s="3"/>
      <c r="EN232" s="3"/>
      <c r="EO232" s="3"/>
      <c r="EP232" s="3"/>
      <c r="EQ232" s="3"/>
      <c r="ER232" s="3"/>
      <c r="ES232" s="3"/>
      <c r="ET232" s="3"/>
      <c r="EU232" s="3"/>
      <c r="EV232" s="3"/>
      <c r="EW232" s="3"/>
      <c r="EX232" s="3"/>
      <c r="EY232" s="3"/>
      <c r="EZ232" s="3"/>
      <c r="FA232" s="3"/>
      <c r="FB232" s="3"/>
      <c r="FC232" s="3"/>
      <c r="FD232" s="3"/>
      <c r="FE232" s="3"/>
      <c r="FF232" s="3"/>
      <c r="FG232" s="3"/>
      <c r="FH232" s="3"/>
      <c r="FI232" s="3"/>
      <c r="FJ232" s="3"/>
      <c r="FK232" s="3"/>
      <c r="FL232" s="3"/>
      <c r="FM232" s="3"/>
      <c r="FN232" s="3"/>
      <c r="FO232" s="3"/>
    </row>
    <row r="233" spans="1:171" x14ac:dyDescent="0.25">
      <c r="A233" s="3"/>
      <c r="B233" s="3"/>
      <c r="C233" s="3"/>
      <c r="D233" s="3"/>
      <c r="E233" s="3"/>
      <c r="F233" s="3"/>
      <c r="G233" s="3"/>
      <c r="H233" s="3"/>
      <c r="I233" s="3"/>
      <c r="J233" s="3"/>
      <c r="K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c r="CL233" s="3"/>
      <c r="CM233" s="3"/>
      <c r="CN233" s="3"/>
      <c r="CO233" s="3"/>
      <c r="CP233" s="3"/>
      <c r="CQ233" s="3"/>
      <c r="CR233" s="3"/>
      <c r="CS233" s="3"/>
      <c r="CT233" s="3"/>
      <c r="CU233" s="3"/>
      <c r="CV233" s="3"/>
      <c r="CW233" s="3"/>
      <c r="CX233" s="3"/>
      <c r="CY233" s="3"/>
      <c r="CZ233" s="3"/>
      <c r="DA233" s="3"/>
      <c r="DB233" s="3"/>
      <c r="DC233" s="3"/>
      <c r="DD233" s="3"/>
      <c r="DE233" s="3"/>
      <c r="DF233" s="3"/>
      <c r="DG233" s="3"/>
      <c r="DH233" s="3"/>
      <c r="DI233" s="3"/>
      <c r="DJ233" s="3"/>
      <c r="DK233" s="3"/>
      <c r="DL233" s="3"/>
      <c r="DM233" s="3"/>
      <c r="DN233" s="3"/>
      <c r="DO233" s="3"/>
      <c r="DP233" s="3"/>
      <c r="DQ233" s="3"/>
      <c r="DR233" s="3"/>
      <c r="DS233" s="3"/>
      <c r="DT233" s="3"/>
      <c r="DU233" s="3"/>
      <c r="DV233" s="3"/>
      <c r="DW233" s="3"/>
      <c r="DX233" s="3"/>
      <c r="DY233" s="3"/>
      <c r="DZ233" s="3"/>
      <c r="EA233" s="3"/>
      <c r="EB233" s="3"/>
      <c r="EC233" s="3"/>
      <c r="ED233" s="3"/>
      <c r="EE233" s="3"/>
      <c r="EF233" s="3"/>
      <c r="EG233" s="3"/>
      <c r="EH233" s="3"/>
      <c r="EI233" s="3"/>
      <c r="EJ233" s="3"/>
      <c r="EK233" s="3"/>
      <c r="EL233" s="3"/>
      <c r="EM233" s="3"/>
      <c r="EN233" s="3"/>
      <c r="EO233" s="3"/>
      <c r="EP233" s="3"/>
      <c r="EQ233" s="3"/>
      <c r="ER233" s="3"/>
      <c r="ES233" s="3"/>
      <c r="ET233" s="3"/>
      <c r="EU233" s="3"/>
      <c r="EV233" s="3"/>
      <c r="EW233" s="3"/>
      <c r="EX233" s="3"/>
      <c r="EY233" s="3"/>
      <c r="EZ233" s="3"/>
      <c r="FA233" s="3"/>
      <c r="FB233" s="3"/>
      <c r="FC233" s="3"/>
      <c r="FD233" s="3"/>
      <c r="FE233" s="3"/>
      <c r="FF233" s="3"/>
      <c r="FG233" s="3"/>
      <c r="FH233" s="3"/>
      <c r="FI233" s="3"/>
      <c r="FJ233" s="3"/>
      <c r="FK233" s="3"/>
      <c r="FL233" s="3"/>
      <c r="FM233" s="3"/>
      <c r="FN233" s="3"/>
      <c r="FO233" s="3"/>
    </row>
    <row r="234" spans="1:171" x14ac:dyDescent="0.25">
      <c r="A234" s="3"/>
      <c r="B234" s="3"/>
      <c r="C234" s="3"/>
      <c r="D234" s="3"/>
      <c r="E234" s="3"/>
      <c r="F234" s="3"/>
      <c r="G234" s="3"/>
      <c r="H234" s="3"/>
      <c r="I234" s="3"/>
      <c r="J234" s="3"/>
      <c r="K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c r="CL234" s="3"/>
      <c r="CM234" s="3"/>
      <c r="CN234" s="3"/>
      <c r="CO234" s="3"/>
      <c r="CP234" s="3"/>
      <c r="CQ234" s="3"/>
      <c r="CR234" s="3"/>
      <c r="CS234" s="3"/>
      <c r="CT234" s="3"/>
      <c r="CU234" s="3"/>
      <c r="CV234" s="3"/>
      <c r="CW234" s="3"/>
      <c r="CX234" s="3"/>
      <c r="CY234" s="3"/>
      <c r="CZ234" s="3"/>
      <c r="DA234" s="3"/>
      <c r="DB234" s="3"/>
      <c r="DC234" s="3"/>
      <c r="DD234" s="3"/>
      <c r="DE234" s="3"/>
      <c r="DF234" s="3"/>
      <c r="DG234" s="3"/>
      <c r="DH234" s="3"/>
      <c r="DI234" s="3"/>
      <c r="DJ234" s="3"/>
      <c r="DK234" s="3"/>
      <c r="DL234" s="3"/>
      <c r="DM234" s="3"/>
      <c r="DN234" s="3"/>
      <c r="DO234" s="3"/>
      <c r="DP234" s="3"/>
      <c r="DQ234" s="3"/>
      <c r="DR234" s="3"/>
      <c r="DS234" s="3"/>
      <c r="DT234" s="3"/>
      <c r="DU234" s="3"/>
      <c r="DV234" s="3"/>
      <c r="DW234" s="3"/>
      <c r="DX234" s="3"/>
      <c r="DY234" s="3"/>
      <c r="DZ234" s="3"/>
      <c r="EA234" s="3"/>
      <c r="EB234" s="3"/>
      <c r="EC234" s="3"/>
      <c r="ED234" s="3"/>
      <c r="EE234" s="3"/>
      <c r="EF234" s="3"/>
      <c r="EG234" s="3"/>
      <c r="EH234" s="3"/>
      <c r="EI234" s="3"/>
      <c r="EJ234" s="3"/>
      <c r="EK234" s="3"/>
      <c r="EL234" s="3"/>
      <c r="EM234" s="3"/>
      <c r="EN234" s="3"/>
      <c r="EO234" s="3"/>
      <c r="EP234" s="3"/>
      <c r="EQ234" s="3"/>
      <c r="ER234" s="3"/>
      <c r="ES234" s="3"/>
      <c r="ET234" s="3"/>
      <c r="EU234" s="3"/>
      <c r="EV234" s="3"/>
      <c r="EW234" s="3"/>
      <c r="EX234" s="3"/>
      <c r="EY234" s="3"/>
      <c r="EZ234" s="3"/>
      <c r="FA234" s="3"/>
      <c r="FB234" s="3"/>
      <c r="FC234" s="3"/>
      <c r="FD234" s="3"/>
      <c r="FE234" s="3"/>
      <c r="FF234" s="3"/>
      <c r="FG234" s="3"/>
      <c r="FH234" s="3"/>
      <c r="FI234" s="3"/>
      <c r="FJ234" s="3"/>
      <c r="FK234" s="3"/>
      <c r="FL234" s="3"/>
      <c r="FM234" s="3"/>
      <c r="FN234" s="3"/>
      <c r="FO234" s="3"/>
    </row>
    <row r="235" spans="1:171" x14ac:dyDescent="0.25">
      <c r="A235" s="3"/>
      <c r="B235" s="3"/>
      <c r="C235" s="3"/>
      <c r="D235" s="3"/>
      <c r="E235" s="3"/>
      <c r="F235" s="3"/>
      <c r="G235" s="3"/>
      <c r="H235" s="3"/>
      <c r="I235" s="3"/>
      <c r="J235" s="3"/>
      <c r="K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c r="CL235" s="3"/>
      <c r="CM235" s="3"/>
      <c r="CN235" s="3"/>
      <c r="CO235" s="3"/>
      <c r="CP235" s="3"/>
      <c r="CQ235" s="3"/>
      <c r="CR235" s="3"/>
      <c r="CS235" s="3"/>
      <c r="CT235" s="3"/>
      <c r="CU235" s="3"/>
      <c r="CV235" s="3"/>
      <c r="CW235" s="3"/>
      <c r="CX235" s="3"/>
      <c r="CY235" s="3"/>
      <c r="CZ235" s="3"/>
      <c r="DA235" s="3"/>
      <c r="DB235" s="3"/>
      <c r="DC235" s="3"/>
      <c r="DD235" s="3"/>
      <c r="DE235" s="3"/>
      <c r="DF235" s="3"/>
      <c r="DG235" s="3"/>
      <c r="DH235" s="3"/>
      <c r="DI235" s="3"/>
      <c r="DJ235" s="3"/>
      <c r="DK235" s="3"/>
      <c r="DL235" s="3"/>
      <c r="DM235" s="3"/>
      <c r="DN235" s="3"/>
      <c r="DO235" s="3"/>
      <c r="DP235" s="3"/>
      <c r="DQ235" s="3"/>
      <c r="DR235" s="3"/>
      <c r="DS235" s="3"/>
      <c r="DT235" s="3"/>
      <c r="DU235" s="3"/>
      <c r="DV235" s="3"/>
      <c r="DW235" s="3"/>
      <c r="DX235" s="3"/>
      <c r="DY235" s="3"/>
      <c r="DZ235" s="3"/>
      <c r="EA235" s="3"/>
      <c r="EB235" s="3"/>
      <c r="EC235" s="3"/>
      <c r="ED235" s="3"/>
      <c r="EE235" s="3"/>
      <c r="EF235" s="3"/>
      <c r="EG235" s="3"/>
      <c r="EH235" s="3"/>
      <c r="EI235" s="3"/>
      <c r="EJ235" s="3"/>
      <c r="EK235" s="3"/>
      <c r="EL235" s="3"/>
      <c r="EM235" s="3"/>
      <c r="EN235" s="3"/>
      <c r="EO235" s="3"/>
      <c r="EP235" s="3"/>
      <c r="EQ235" s="3"/>
      <c r="ER235" s="3"/>
      <c r="ES235" s="3"/>
      <c r="ET235" s="3"/>
      <c r="EU235" s="3"/>
      <c r="EV235" s="3"/>
      <c r="EW235" s="3"/>
      <c r="EX235" s="3"/>
      <c r="EY235" s="3"/>
      <c r="EZ235" s="3"/>
      <c r="FA235" s="3"/>
      <c r="FB235" s="3"/>
      <c r="FC235" s="3"/>
      <c r="FD235" s="3"/>
      <c r="FE235" s="3"/>
      <c r="FF235" s="3"/>
      <c r="FG235" s="3"/>
      <c r="FH235" s="3"/>
      <c r="FI235" s="3"/>
      <c r="FJ235" s="3"/>
      <c r="FK235" s="3"/>
      <c r="FL235" s="3"/>
      <c r="FM235" s="3"/>
      <c r="FN235" s="3"/>
      <c r="FO235" s="3"/>
    </row>
    <row r="236" spans="1:171" x14ac:dyDescent="0.25">
      <c r="A236" s="3"/>
      <c r="B236" s="3"/>
      <c r="C236" s="3"/>
      <c r="D236" s="3"/>
      <c r="E236" s="3"/>
      <c r="F236" s="3"/>
      <c r="G236" s="3"/>
      <c r="H236" s="3"/>
      <c r="I236" s="3"/>
      <c r="J236" s="3"/>
      <c r="K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c r="CL236" s="3"/>
      <c r="CM236" s="3"/>
      <c r="CN236" s="3"/>
      <c r="CO236" s="3"/>
      <c r="CP236" s="3"/>
      <c r="CQ236" s="3"/>
      <c r="CR236" s="3"/>
      <c r="CS236" s="3"/>
      <c r="CT236" s="3"/>
      <c r="CU236" s="3"/>
      <c r="CV236" s="3"/>
      <c r="CW236" s="3"/>
      <c r="CX236" s="3"/>
      <c r="CY236" s="3"/>
      <c r="CZ236" s="3"/>
      <c r="DA236" s="3"/>
      <c r="DB236" s="3"/>
      <c r="DC236" s="3"/>
      <c r="DD236" s="3"/>
      <c r="DE236" s="3"/>
      <c r="DF236" s="3"/>
      <c r="DG236" s="3"/>
      <c r="DH236" s="3"/>
      <c r="DI236" s="3"/>
      <c r="DJ236" s="3"/>
      <c r="DK236" s="3"/>
      <c r="DL236" s="3"/>
      <c r="DM236" s="3"/>
      <c r="DN236" s="3"/>
      <c r="DO236" s="3"/>
      <c r="DP236" s="3"/>
      <c r="DQ236" s="3"/>
      <c r="DR236" s="3"/>
      <c r="DS236" s="3"/>
      <c r="DT236" s="3"/>
      <c r="DU236" s="3"/>
      <c r="DV236" s="3"/>
      <c r="DW236" s="3"/>
      <c r="DX236" s="3"/>
      <c r="DY236" s="3"/>
      <c r="DZ236" s="3"/>
      <c r="EA236" s="3"/>
      <c r="EB236" s="3"/>
      <c r="EC236" s="3"/>
      <c r="ED236" s="3"/>
      <c r="EE236" s="3"/>
      <c r="EF236" s="3"/>
      <c r="EG236" s="3"/>
      <c r="EH236" s="3"/>
      <c r="EI236" s="3"/>
      <c r="EJ236" s="3"/>
      <c r="EK236" s="3"/>
      <c r="EL236" s="3"/>
      <c r="EM236" s="3"/>
      <c r="EN236" s="3"/>
      <c r="EO236" s="3"/>
      <c r="EP236" s="3"/>
      <c r="EQ236" s="3"/>
      <c r="ER236" s="3"/>
      <c r="ES236" s="3"/>
      <c r="ET236" s="3"/>
      <c r="EU236" s="3"/>
      <c r="EV236" s="3"/>
      <c r="EW236" s="3"/>
      <c r="EX236" s="3"/>
      <c r="EY236" s="3"/>
      <c r="EZ236" s="3"/>
      <c r="FA236" s="3"/>
      <c r="FB236" s="3"/>
      <c r="FC236" s="3"/>
      <c r="FD236" s="3"/>
      <c r="FE236" s="3"/>
      <c r="FF236" s="3"/>
      <c r="FG236" s="3"/>
      <c r="FH236" s="3"/>
      <c r="FI236" s="3"/>
      <c r="FJ236" s="3"/>
      <c r="FK236" s="3"/>
      <c r="FL236" s="3"/>
      <c r="FM236" s="3"/>
      <c r="FN236" s="3"/>
      <c r="FO236" s="3"/>
    </row>
    <row r="237" spans="1:171" x14ac:dyDescent="0.25">
      <c r="A237" s="3"/>
      <c r="B237" s="3"/>
      <c r="C237" s="3"/>
      <c r="D237" s="3"/>
      <c r="E237" s="3"/>
      <c r="F237" s="3"/>
      <c r="G237" s="3"/>
      <c r="H237" s="3"/>
      <c r="I237" s="3"/>
      <c r="J237" s="3"/>
      <c r="K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c r="CL237" s="3"/>
      <c r="CM237" s="3"/>
      <c r="CN237" s="3"/>
      <c r="CO237" s="3"/>
      <c r="CP237" s="3"/>
      <c r="CQ237" s="3"/>
      <c r="CR237" s="3"/>
      <c r="CS237" s="3"/>
      <c r="CT237" s="3"/>
      <c r="CU237" s="3"/>
      <c r="CV237" s="3"/>
      <c r="CW237" s="3"/>
      <c r="CX237" s="3"/>
      <c r="CY237" s="3"/>
      <c r="CZ237" s="3"/>
      <c r="DA237" s="3"/>
      <c r="DB237" s="3"/>
      <c r="DC237" s="3"/>
      <c r="DD237" s="3"/>
      <c r="DE237" s="3"/>
      <c r="DF237" s="3"/>
      <c r="DG237" s="3"/>
      <c r="DH237" s="3"/>
      <c r="DI237" s="3"/>
      <c r="DJ237" s="3"/>
      <c r="DK237" s="3"/>
      <c r="DL237" s="3"/>
      <c r="DM237" s="3"/>
      <c r="DN237" s="3"/>
      <c r="DO237" s="3"/>
      <c r="DP237" s="3"/>
      <c r="DQ237" s="3"/>
      <c r="DR237" s="3"/>
      <c r="DS237" s="3"/>
      <c r="DT237" s="3"/>
      <c r="DU237" s="3"/>
      <c r="DV237" s="3"/>
      <c r="DW237" s="3"/>
      <c r="DX237" s="3"/>
      <c r="DY237" s="3"/>
      <c r="DZ237" s="3"/>
      <c r="EA237" s="3"/>
      <c r="EB237" s="3"/>
      <c r="EC237" s="3"/>
      <c r="ED237" s="3"/>
      <c r="EE237" s="3"/>
      <c r="EF237" s="3"/>
      <c r="EG237" s="3"/>
      <c r="EH237" s="3"/>
      <c r="EI237" s="3"/>
      <c r="EJ237" s="3"/>
      <c r="EK237" s="3"/>
      <c r="EL237" s="3"/>
      <c r="EM237" s="3"/>
      <c r="EN237" s="3"/>
      <c r="EO237" s="3"/>
      <c r="EP237" s="3"/>
      <c r="EQ237" s="3"/>
      <c r="ER237" s="3"/>
      <c r="ES237" s="3"/>
      <c r="ET237" s="3"/>
      <c r="EU237" s="3"/>
      <c r="EV237" s="3"/>
      <c r="EW237" s="3"/>
      <c r="EX237" s="3"/>
      <c r="EY237" s="3"/>
      <c r="EZ237" s="3"/>
      <c r="FA237" s="3"/>
      <c r="FB237" s="3"/>
      <c r="FC237" s="3"/>
      <c r="FD237" s="3"/>
      <c r="FE237" s="3"/>
      <c r="FF237" s="3"/>
      <c r="FG237" s="3"/>
      <c r="FH237" s="3"/>
      <c r="FI237" s="3"/>
      <c r="FJ237" s="3"/>
      <c r="FK237" s="3"/>
      <c r="FL237" s="3"/>
      <c r="FM237" s="3"/>
      <c r="FN237" s="3"/>
      <c r="FO237" s="3"/>
    </row>
    <row r="238" spans="1:171" x14ac:dyDescent="0.25">
      <c r="A238" s="3"/>
      <c r="B238" s="3"/>
      <c r="C238" s="3"/>
      <c r="D238" s="3"/>
      <c r="E238" s="3"/>
      <c r="F238" s="3"/>
      <c r="G238" s="3"/>
      <c r="H238" s="3"/>
      <c r="I238" s="3"/>
      <c r="J238" s="3"/>
      <c r="K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c r="CL238" s="3"/>
      <c r="CM238" s="3"/>
      <c r="CN238" s="3"/>
      <c r="CO238" s="3"/>
      <c r="CP238" s="3"/>
      <c r="CQ238" s="3"/>
      <c r="CR238" s="3"/>
      <c r="CS238" s="3"/>
      <c r="CT238" s="3"/>
      <c r="CU238" s="3"/>
      <c r="CV238" s="3"/>
      <c r="CW238" s="3"/>
      <c r="CX238" s="3"/>
      <c r="CY238" s="3"/>
      <c r="CZ238" s="3"/>
      <c r="DA238" s="3"/>
      <c r="DB238" s="3"/>
      <c r="DC238" s="3"/>
      <c r="DD238" s="3"/>
      <c r="DE238" s="3"/>
      <c r="DF238" s="3"/>
      <c r="DG238" s="3"/>
      <c r="DH238" s="3"/>
      <c r="DI238" s="3"/>
      <c r="DJ238" s="3"/>
      <c r="DK238" s="3"/>
      <c r="DL238" s="3"/>
      <c r="DM238" s="3"/>
      <c r="DN238" s="3"/>
      <c r="DO238" s="3"/>
      <c r="DP238" s="3"/>
      <c r="DQ238" s="3"/>
      <c r="DR238" s="3"/>
      <c r="DS238" s="3"/>
      <c r="DT238" s="3"/>
      <c r="DU238" s="3"/>
      <c r="DV238" s="3"/>
      <c r="DW238" s="3"/>
      <c r="DX238" s="3"/>
      <c r="DY238" s="3"/>
      <c r="DZ238" s="3"/>
      <c r="EA238" s="3"/>
      <c r="EB238" s="3"/>
      <c r="EC238" s="3"/>
      <c r="ED238" s="3"/>
      <c r="EE238" s="3"/>
      <c r="EF238" s="3"/>
      <c r="EG238" s="3"/>
      <c r="EH238" s="3"/>
      <c r="EI238" s="3"/>
      <c r="EJ238" s="3"/>
      <c r="EK238" s="3"/>
      <c r="EL238" s="3"/>
      <c r="EM238" s="3"/>
      <c r="EN238" s="3"/>
      <c r="EO238" s="3"/>
      <c r="EP238" s="3"/>
      <c r="EQ238" s="3"/>
      <c r="ER238" s="3"/>
      <c r="ES238" s="3"/>
      <c r="ET238" s="3"/>
      <c r="EU238" s="3"/>
      <c r="EV238" s="3"/>
      <c r="EW238" s="3"/>
      <c r="EX238" s="3"/>
      <c r="EY238" s="3"/>
      <c r="EZ238" s="3"/>
      <c r="FA238" s="3"/>
      <c r="FB238" s="3"/>
      <c r="FC238" s="3"/>
      <c r="FD238" s="3"/>
      <c r="FE238" s="3"/>
      <c r="FF238" s="3"/>
      <c r="FG238" s="3"/>
      <c r="FH238" s="3"/>
      <c r="FI238" s="3"/>
      <c r="FJ238" s="3"/>
      <c r="FK238" s="3"/>
      <c r="FL238" s="3"/>
      <c r="FM238" s="3"/>
      <c r="FN238" s="3"/>
      <c r="FO238" s="3"/>
    </row>
    <row r="239" spans="1:171" x14ac:dyDescent="0.25">
      <c r="A239" s="3"/>
      <c r="B239" s="3"/>
      <c r="C239" s="3"/>
      <c r="D239" s="3"/>
      <c r="E239" s="3"/>
      <c r="F239" s="3"/>
      <c r="G239" s="3"/>
      <c r="H239" s="3"/>
      <c r="I239" s="3"/>
      <c r="J239" s="3"/>
      <c r="K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c r="CK239" s="3"/>
      <c r="CL239" s="3"/>
      <c r="CM239" s="3"/>
      <c r="CN239" s="3"/>
      <c r="CO239" s="3"/>
      <c r="CP239" s="3"/>
      <c r="CQ239" s="3"/>
      <c r="CR239" s="3"/>
      <c r="CS239" s="3"/>
      <c r="CT239" s="3"/>
      <c r="CU239" s="3"/>
      <c r="CV239" s="3"/>
      <c r="CW239" s="3"/>
      <c r="CX239" s="3"/>
      <c r="CY239" s="3"/>
      <c r="CZ239" s="3"/>
      <c r="DA239" s="3"/>
      <c r="DB239" s="3"/>
      <c r="DC239" s="3"/>
      <c r="DD239" s="3"/>
      <c r="DE239" s="3"/>
      <c r="DF239" s="3"/>
      <c r="DG239" s="3"/>
      <c r="DH239" s="3"/>
      <c r="DI239" s="3"/>
      <c r="DJ239" s="3"/>
      <c r="DK239" s="3"/>
      <c r="DL239" s="3"/>
      <c r="DM239" s="3"/>
      <c r="DN239" s="3"/>
      <c r="DO239" s="3"/>
      <c r="DP239" s="3"/>
      <c r="DQ239" s="3"/>
      <c r="DR239" s="3"/>
      <c r="DS239" s="3"/>
      <c r="DT239" s="3"/>
      <c r="DU239" s="3"/>
      <c r="DV239" s="3"/>
      <c r="DW239" s="3"/>
      <c r="DX239" s="3"/>
      <c r="DY239" s="3"/>
      <c r="DZ239" s="3"/>
      <c r="EA239" s="3"/>
      <c r="EB239" s="3"/>
      <c r="EC239" s="3"/>
      <c r="ED239" s="3"/>
      <c r="EE239" s="3"/>
      <c r="EF239" s="3"/>
      <c r="EG239" s="3"/>
      <c r="EH239" s="3"/>
      <c r="EI239" s="3"/>
      <c r="EJ239" s="3"/>
      <c r="EK239" s="3"/>
      <c r="EL239" s="3"/>
      <c r="EM239" s="3"/>
      <c r="EN239" s="3"/>
      <c r="EO239" s="3"/>
      <c r="EP239" s="3"/>
      <c r="EQ239" s="3"/>
      <c r="ER239" s="3"/>
      <c r="ES239" s="3"/>
      <c r="ET239" s="3"/>
      <c r="EU239" s="3"/>
      <c r="EV239" s="3"/>
      <c r="EW239" s="3"/>
      <c r="EX239" s="3"/>
      <c r="EY239" s="3"/>
      <c r="EZ239" s="3"/>
      <c r="FA239" s="3"/>
      <c r="FB239" s="3"/>
      <c r="FC239" s="3"/>
      <c r="FD239" s="3"/>
      <c r="FE239" s="3"/>
      <c r="FF239" s="3"/>
      <c r="FG239" s="3"/>
      <c r="FH239" s="3"/>
      <c r="FI239" s="3"/>
      <c r="FJ239" s="3"/>
      <c r="FK239" s="3"/>
      <c r="FL239" s="3"/>
      <c r="FM239" s="3"/>
      <c r="FN239" s="3"/>
      <c r="FO239" s="3"/>
    </row>
    <row r="240" spans="1:171" x14ac:dyDescent="0.25">
      <c r="A240" s="3"/>
      <c r="B240" s="3"/>
      <c r="C240" s="3"/>
      <c r="D240" s="3"/>
      <c r="E240" s="3"/>
      <c r="F240" s="3"/>
      <c r="G240" s="3"/>
      <c r="H240" s="3"/>
      <c r="I240" s="3"/>
      <c r="J240" s="3"/>
      <c r="K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c r="CL240" s="3"/>
      <c r="CM240" s="3"/>
      <c r="CN240" s="3"/>
      <c r="CO240" s="3"/>
      <c r="CP240" s="3"/>
      <c r="CQ240" s="3"/>
      <c r="CR240" s="3"/>
      <c r="CS240" s="3"/>
      <c r="CT240" s="3"/>
      <c r="CU240" s="3"/>
      <c r="CV240" s="3"/>
      <c r="CW240" s="3"/>
      <c r="CX240" s="3"/>
      <c r="CY240" s="3"/>
      <c r="CZ240" s="3"/>
      <c r="DA240" s="3"/>
      <c r="DB240" s="3"/>
      <c r="DC240" s="3"/>
      <c r="DD240" s="3"/>
      <c r="DE240" s="3"/>
      <c r="DF240" s="3"/>
      <c r="DG240" s="3"/>
      <c r="DH240" s="3"/>
      <c r="DI240" s="3"/>
      <c r="DJ240" s="3"/>
      <c r="DK240" s="3"/>
      <c r="DL240" s="3"/>
      <c r="DM240" s="3"/>
      <c r="DN240" s="3"/>
      <c r="DO240" s="3"/>
      <c r="DP240" s="3"/>
      <c r="DQ240" s="3"/>
      <c r="DR240" s="3"/>
      <c r="DS240" s="3"/>
      <c r="DT240" s="3"/>
      <c r="DU240" s="3"/>
      <c r="DV240" s="3"/>
      <c r="DW240" s="3"/>
      <c r="DX240" s="3"/>
      <c r="DY240" s="3"/>
      <c r="DZ240" s="3"/>
      <c r="EA240" s="3"/>
      <c r="EB240" s="3"/>
      <c r="EC240" s="3"/>
      <c r="ED240" s="3"/>
      <c r="EE240" s="3"/>
      <c r="EF240" s="3"/>
      <c r="EG240" s="3"/>
      <c r="EH240" s="3"/>
      <c r="EI240" s="3"/>
      <c r="EJ240" s="3"/>
      <c r="EK240" s="3"/>
      <c r="EL240" s="3"/>
      <c r="EM240" s="3"/>
      <c r="EN240" s="3"/>
      <c r="EO240" s="3"/>
      <c r="EP240" s="3"/>
      <c r="EQ240" s="3"/>
      <c r="ER240" s="3"/>
      <c r="ES240" s="3"/>
      <c r="ET240" s="3"/>
      <c r="EU240" s="3"/>
      <c r="EV240" s="3"/>
      <c r="EW240" s="3"/>
      <c r="EX240" s="3"/>
      <c r="EY240" s="3"/>
      <c r="EZ240" s="3"/>
      <c r="FA240" s="3"/>
      <c r="FB240" s="3"/>
      <c r="FC240" s="3"/>
      <c r="FD240" s="3"/>
      <c r="FE240" s="3"/>
      <c r="FF240" s="3"/>
      <c r="FG240" s="3"/>
      <c r="FH240" s="3"/>
      <c r="FI240" s="3"/>
      <c r="FJ240" s="3"/>
      <c r="FK240" s="3"/>
      <c r="FL240" s="3"/>
      <c r="FM240" s="3"/>
      <c r="FN240" s="3"/>
      <c r="FO240" s="3"/>
    </row>
    <row r="241" spans="1:171" x14ac:dyDescent="0.25">
      <c r="A241" s="3"/>
      <c r="B241" s="3"/>
      <c r="C241" s="3"/>
      <c r="D241" s="3"/>
      <c r="E241" s="3"/>
      <c r="F241" s="3"/>
      <c r="G241" s="3"/>
      <c r="H241" s="3"/>
      <c r="I241" s="3"/>
      <c r="J241" s="3"/>
      <c r="K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c r="CL241" s="3"/>
      <c r="CM241" s="3"/>
      <c r="CN241" s="3"/>
      <c r="CO241" s="3"/>
      <c r="CP241" s="3"/>
      <c r="CQ241" s="3"/>
      <c r="CR241" s="3"/>
      <c r="CS241" s="3"/>
      <c r="CT241" s="3"/>
      <c r="CU241" s="3"/>
      <c r="CV241" s="3"/>
      <c r="CW241" s="3"/>
      <c r="CX241" s="3"/>
      <c r="CY241" s="3"/>
      <c r="CZ241" s="3"/>
      <c r="DA241" s="3"/>
      <c r="DB241" s="3"/>
      <c r="DC241" s="3"/>
      <c r="DD241" s="3"/>
      <c r="DE241" s="3"/>
      <c r="DF241" s="3"/>
      <c r="DG241" s="3"/>
      <c r="DH241" s="3"/>
      <c r="DI241" s="3"/>
      <c r="DJ241" s="3"/>
      <c r="DK241" s="3"/>
      <c r="DL241" s="3"/>
      <c r="DM241" s="3"/>
      <c r="DN241" s="3"/>
      <c r="DO241" s="3"/>
      <c r="DP241" s="3"/>
      <c r="DQ241" s="3"/>
      <c r="DR241" s="3"/>
      <c r="DS241" s="3"/>
      <c r="DT241" s="3"/>
      <c r="DU241" s="3"/>
      <c r="DV241" s="3"/>
      <c r="DW241" s="3"/>
      <c r="DX241" s="3"/>
      <c r="DY241" s="3"/>
      <c r="DZ241" s="3"/>
      <c r="EA241" s="3"/>
      <c r="EB241" s="3"/>
      <c r="EC241" s="3"/>
      <c r="ED241" s="3"/>
      <c r="EE241" s="3"/>
      <c r="EF241" s="3"/>
      <c r="EG241" s="3"/>
      <c r="EH241" s="3"/>
      <c r="EI241" s="3"/>
      <c r="EJ241" s="3"/>
      <c r="EK241" s="3"/>
      <c r="EL241" s="3"/>
      <c r="EM241" s="3"/>
      <c r="EN241" s="3"/>
      <c r="EO241" s="3"/>
      <c r="EP241" s="3"/>
      <c r="EQ241" s="3"/>
      <c r="ER241" s="3"/>
      <c r="ES241" s="3"/>
      <c r="ET241" s="3"/>
      <c r="EU241" s="3"/>
      <c r="EV241" s="3"/>
      <c r="EW241" s="3"/>
      <c r="EX241" s="3"/>
      <c r="EY241" s="3"/>
      <c r="EZ241" s="3"/>
      <c r="FA241" s="3"/>
      <c r="FB241" s="3"/>
      <c r="FC241" s="3"/>
      <c r="FD241" s="3"/>
      <c r="FE241" s="3"/>
      <c r="FF241" s="3"/>
      <c r="FG241" s="3"/>
      <c r="FH241" s="3"/>
      <c r="FI241" s="3"/>
      <c r="FJ241" s="3"/>
      <c r="FK241" s="3"/>
      <c r="FL241" s="3"/>
      <c r="FM241" s="3"/>
      <c r="FN241" s="3"/>
      <c r="FO241" s="3"/>
    </row>
    <row r="242" spans="1:171" x14ac:dyDescent="0.25">
      <c r="A242" s="3"/>
      <c r="B242" s="3"/>
      <c r="C242" s="3"/>
      <c r="D242" s="3"/>
      <c r="E242" s="3"/>
      <c r="F242" s="3"/>
      <c r="G242" s="3"/>
      <c r="H242" s="3"/>
      <c r="I242" s="3"/>
      <c r="J242" s="3"/>
      <c r="K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c r="CL242" s="3"/>
      <c r="CM242" s="3"/>
      <c r="CN242" s="3"/>
      <c r="CO242" s="3"/>
      <c r="CP242" s="3"/>
      <c r="CQ242" s="3"/>
      <c r="CR242" s="3"/>
      <c r="CS242" s="3"/>
      <c r="CT242" s="3"/>
      <c r="CU242" s="3"/>
      <c r="CV242" s="3"/>
      <c r="CW242" s="3"/>
      <c r="CX242" s="3"/>
      <c r="CY242" s="3"/>
      <c r="CZ242" s="3"/>
      <c r="DA242" s="3"/>
      <c r="DB242" s="3"/>
      <c r="DC242" s="3"/>
      <c r="DD242" s="3"/>
      <c r="DE242" s="3"/>
      <c r="DF242" s="3"/>
      <c r="DG242" s="3"/>
      <c r="DH242" s="3"/>
      <c r="DI242" s="3"/>
      <c r="DJ242" s="3"/>
      <c r="DK242" s="3"/>
      <c r="DL242" s="3"/>
      <c r="DM242" s="3"/>
      <c r="DN242" s="3"/>
      <c r="DO242" s="3"/>
      <c r="DP242" s="3"/>
      <c r="DQ242" s="3"/>
      <c r="DR242" s="3"/>
      <c r="DS242" s="3"/>
      <c r="DT242" s="3"/>
      <c r="DU242" s="3"/>
      <c r="DV242" s="3"/>
      <c r="DW242" s="3"/>
      <c r="DX242" s="3"/>
      <c r="DY242" s="3"/>
      <c r="DZ242" s="3"/>
      <c r="EA242" s="3"/>
      <c r="EB242" s="3"/>
      <c r="EC242" s="3"/>
      <c r="ED242" s="3"/>
      <c r="EE242" s="3"/>
      <c r="EF242" s="3"/>
      <c r="EG242" s="3"/>
      <c r="EH242" s="3"/>
      <c r="EI242" s="3"/>
      <c r="EJ242" s="3"/>
      <c r="EK242" s="3"/>
      <c r="EL242" s="3"/>
      <c r="EM242" s="3"/>
      <c r="EN242" s="3"/>
      <c r="EO242" s="3"/>
      <c r="EP242" s="3"/>
      <c r="EQ242" s="3"/>
      <c r="ER242" s="3"/>
      <c r="ES242" s="3"/>
      <c r="ET242" s="3"/>
      <c r="EU242" s="3"/>
      <c r="EV242" s="3"/>
      <c r="EW242" s="3"/>
      <c r="EX242" s="3"/>
      <c r="EY242" s="3"/>
      <c r="EZ242" s="3"/>
      <c r="FA242" s="3"/>
      <c r="FB242" s="3"/>
      <c r="FC242" s="3"/>
      <c r="FD242" s="3"/>
      <c r="FE242" s="3"/>
      <c r="FF242" s="3"/>
      <c r="FG242" s="3"/>
      <c r="FH242" s="3"/>
      <c r="FI242" s="3"/>
      <c r="FJ242" s="3"/>
      <c r="FK242" s="3"/>
      <c r="FL242" s="3"/>
      <c r="FM242" s="3"/>
      <c r="FN242" s="3"/>
      <c r="FO242" s="3"/>
    </row>
    <row r="243" spans="1:171" x14ac:dyDescent="0.25">
      <c r="A243" s="3"/>
      <c r="B243" s="3"/>
      <c r="C243" s="3"/>
      <c r="D243" s="3"/>
      <c r="E243" s="3"/>
      <c r="F243" s="3"/>
      <c r="G243" s="3"/>
      <c r="H243" s="3"/>
      <c r="I243" s="3"/>
      <c r="J243" s="3"/>
      <c r="K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c r="CK243" s="3"/>
      <c r="CL243" s="3"/>
      <c r="CM243" s="3"/>
      <c r="CN243" s="3"/>
      <c r="CO243" s="3"/>
      <c r="CP243" s="3"/>
      <c r="CQ243" s="3"/>
      <c r="CR243" s="3"/>
      <c r="CS243" s="3"/>
      <c r="CT243" s="3"/>
      <c r="CU243" s="3"/>
      <c r="CV243" s="3"/>
      <c r="CW243" s="3"/>
      <c r="CX243" s="3"/>
      <c r="CY243" s="3"/>
      <c r="CZ243" s="3"/>
      <c r="DA243" s="3"/>
      <c r="DB243" s="3"/>
      <c r="DC243" s="3"/>
      <c r="DD243" s="3"/>
      <c r="DE243" s="3"/>
      <c r="DF243" s="3"/>
      <c r="DG243" s="3"/>
      <c r="DH243" s="3"/>
      <c r="DI243" s="3"/>
      <c r="DJ243" s="3"/>
      <c r="DK243" s="3"/>
      <c r="DL243" s="3"/>
      <c r="DM243" s="3"/>
      <c r="DN243" s="3"/>
      <c r="DO243" s="3"/>
      <c r="DP243" s="3"/>
      <c r="DQ243" s="3"/>
      <c r="DR243" s="3"/>
      <c r="DS243" s="3"/>
      <c r="DT243" s="3"/>
      <c r="DU243" s="3"/>
      <c r="DV243" s="3"/>
      <c r="DW243" s="3"/>
      <c r="DX243" s="3"/>
      <c r="DY243" s="3"/>
      <c r="DZ243" s="3"/>
      <c r="EA243" s="3"/>
      <c r="EB243" s="3"/>
      <c r="EC243" s="3"/>
      <c r="ED243" s="3"/>
      <c r="EE243" s="3"/>
      <c r="EF243" s="3"/>
      <c r="EG243" s="3"/>
      <c r="EH243" s="3"/>
      <c r="EI243" s="3"/>
      <c r="EJ243" s="3"/>
      <c r="EK243" s="3"/>
      <c r="EL243" s="3"/>
      <c r="EM243" s="3"/>
      <c r="EN243" s="3"/>
      <c r="EO243" s="3"/>
      <c r="EP243" s="3"/>
      <c r="EQ243" s="3"/>
      <c r="ER243" s="3"/>
      <c r="ES243" s="3"/>
      <c r="ET243" s="3"/>
      <c r="EU243" s="3"/>
      <c r="EV243" s="3"/>
      <c r="EW243" s="3"/>
      <c r="EX243" s="3"/>
      <c r="EY243" s="3"/>
      <c r="EZ243" s="3"/>
      <c r="FA243" s="3"/>
      <c r="FB243" s="3"/>
      <c r="FC243" s="3"/>
      <c r="FD243" s="3"/>
      <c r="FE243" s="3"/>
      <c r="FF243" s="3"/>
      <c r="FG243" s="3"/>
      <c r="FH243" s="3"/>
      <c r="FI243" s="3"/>
      <c r="FJ243" s="3"/>
      <c r="FK243" s="3"/>
      <c r="FL243" s="3"/>
      <c r="FM243" s="3"/>
      <c r="FN243" s="3"/>
      <c r="FO243" s="3"/>
    </row>
    <row r="244" spans="1:171" x14ac:dyDescent="0.25">
      <c r="A244" s="3"/>
      <c r="B244" s="3"/>
      <c r="C244" s="3"/>
      <c r="D244" s="3"/>
      <c r="E244" s="3"/>
      <c r="F244" s="3"/>
      <c r="G244" s="3"/>
      <c r="H244" s="3"/>
      <c r="I244" s="3"/>
      <c r="J244" s="3"/>
      <c r="K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c r="CL244" s="3"/>
      <c r="CM244" s="3"/>
      <c r="CN244" s="3"/>
      <c r="CO244" s="3"/>
      <c r="CP244" s="3"/>
      <c r="CQ244" s="3"/>
      <c r="CR244" s="3"/>
      <c r="CS244" s="3"/>
      <c r="CT244" s="3"/>
      <c r="CU244" s="3"/>
      <c r="CV244" s="3"/>
      <c r="CW244" s="3"/>
      <c r="CX244" s="3"/>
      <c r="CY244" s="3"/>
      <c r="CZ244" s="3"/>
      <c r="DA244" s="3"/>
      <c r="DB244" s="3"/>
      <c r="DC244" s="3"/>
      <c r="DD244" s="3"/>
      <c r="DE244" s="3"/>
      <c r="DF244" s="3"/>
      <c r="DG244" s="3"/>
      <c r="DH244" s="3"/>
      <c r="DI244" s="3"/>
      <c r="DJ244" s="3"/>
      <c r="DK244" s="3"/>
      <c r="DL244" s="3"/>
      <c r="DM244" s="3"/>
      <c r="DN244" s="3"/>
      <c r="DO244" s="3"/>
      <c r="DP244" s="3"/>
      <c r="DQ244" s="3"/>
      <c r="DR244" s="3"/>
      <c r="DS244" s="3"/>
      <c r="DT244" s="3"/>
      <c r="DU244" s="3"/>
      <c r="DV244" s="3"/>
      <c r="DW244" s="3"/>
      <c r="DX244" s="3"/>
      <c r="DY244" s="3"/>
      <c r="DZ244" s="3"/>
      <c r="EA244" s="3"/>
      <c r="EB244" s="3"/>
      <c r="EC244" s="3"/>
      <c r="ED244" s="3"/>
      <c r="EE244" s="3"/>
      <c r="EF244" s="3"/>
      <c r="EG244" s="3"/>
      <c r="EH244" s="3"/>
      <c r="EI244" s="3"/>
      <c r="EJ244" s="3"/>
      <c r="EK244" s="3"/>
      <c r="EL244" s="3"/>
      <c r="EM244" s="3"/>
      <c r="EN244" s="3"/>
      <c r="EO244" s="3"/>
      <c r="EP244" s="3"/>
      <c r="EQ244" s="3"/>
      <c r="ER244" s="3"/>
      <c r="ES244" s="3"/>
      <c r="ET244" s="3"/>
      <c r="EU244" s="3"/>
      <c r="EV244" s="3"/>
      <c r="EW244" s="3"/>
      <c r="EX244" s="3"/>
      <c r="EY244" s="3"/>
      <c r="EZ244" s="3"/>
      <c r="FA244" s="3"/>
      <c r="FB244" s="3"/>
      <c r="FC244" s="3"/>
      <c r="FD244" s="3"/>
      <c r="FE244" s="3"/>
      <c r="FF244" s="3"/>
      <c r="FG244" s="3"/>
      <c r="FH244" s="3"/>
      <c r="FI244" s="3"/>
      <c r="FJ244" s="3"/>
      <c r="FK244" s="3"/>
      <c r="FL244" s="3"/>
      <c r="FM244" s="3"/>
      <c r="FN244" s="3"/>
      <c r="FO244" s="3"/>
    </row>
    <row r="245" spans="1:171" x14ac:dyDescent="0.25">
      <c r="A245" s="3"/>
      <c r="B245" s="3"/>
      <c r="C245" s="3"/>
      <c r="D245" s="3"/>
      <c r="E245" s="3"/>
      <c r="F245" s="3"/>
      <c r="G245" s="3"/>
      <c r="H245" s="3"/>
      <c r="I245" s="3"/>
      <c r="J245" s="3"/>
      <c r="K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c r="CL245" s="3"/>
      <c r="CM245" s="3"/>
      <c r="CN245" s="3"/>
      <c r="CO245" s="3"/>
      <c r="CP245" s="3"/>
      <c r="CQ245" s="3"/>
      <c r="CR245" s="3"/>
      <c r="CS245" s="3"/>
      <c r="CT245" s="3"/>
      <c r="CU245" s="3"/>
      <c r="CV245" s="3"/>
      <c r="CW245" s="3"/>
      <c r="CX245" s="3"/>
      <c r="CY245" s="3"/>
      <c r="CZ245" s="3"/>
      <c r="DA245" s="3"/>
      <c r="DB245" s="3"/>
      <c r="DC245" s="3"/>
      <c r="DD245" s="3"/>
      <c r="DE245" s="3"/>
      <c r="DF245" s="3"/>
      <c r="DG245" s="3"/>
      <c r="DH245" s="3"/>
      <c r="DI245" s="3"/>
      <c r="DJ245" s="3"/>
      <c r="DK245" s="3"/>
      <c r="DL245" s="3"/>
      <c r="DM245" s="3"/>
      <c r="DN245" s="3"/>
      <c r="DO245" s="3"/>
      <c r="DP245" s="3"/>
      <c r="DQ245" s="3"/>
      <c r="DR245" s="3"/>
      <c r="DS245" s="3"/>
      <c r="DT245" s="3"/>
      <c r="DU245" s="3"/>
      <c r="DV245" s="3"/>
      <c r="DW245" s="3"/>
      <c r="DX245" s="3"/>
      <c r="DY245" s="3"/>
      <c r="DZ245" s="3"/>
      <c r="EA245" s="3"/>
      <c r="EB245" s="3"/>
      <c r="EC245" s="3"/>
      <c r="ED245" s="3"/>
      <c r="EE245" s="3"/>
      <c r="EF245" s="3"/>
      <c r="EG245" s="3"/>
      <c r="EH245" s="3"/>
      <c r="EI245" s="3"/>
      <c r="EJ245" s="3"/>
      <c r="EK245" s="3"/>
      <c r="EL245" s="3"/>
      <c r="EM245" s="3"/>
      <c r="EN245" s="3"/>
      <c r="EO245" s="3"/>
      <c r="EP245" s="3"/>
      <c r="EQ245" s="3"/>
      <c r="ER245" s="3"/>
      <c r="ES245" s="3"/>
      <c r="ET245" s="3"/>
      <c r="EU245" s="3"/>
      <c r="EV245" s="3"/>
      <c r="EW245" s="3"/>
      <c r="EX245" s="3"/>
      <c r="EY245" s="3"/>
      <c r="EZ245" s="3"/>
      <c r="FA245" s="3"/>
      <c r="FB245" s="3"/>
      <c r="FC245" s="3"/>
      <c r="FD245" s="3"/>
      <c r="FE245" s="3"/>
      <c r="FF245" s="3"/>
      <c r="FG245" s="3"/>
      <c r="FH245" s="3"/>
      <c r="FI245" s="3"/>
      <c r="FJ245" s="3"/>
      <c r="FK245" s="3"/>
      <c r="FL245" s="3"/>
      <c r="FM245" s="3"/>
      <c r="FN245" s="3"/>
      <c r="FO245" s="3"/>
    </row>
    <row r="246" spans="1:171" x14ac:dyDescent="0.25">
      <c r="A246" s="3"/>
      <c r="B246" s="3"/>
      <c r="C246" s="3"/>
      <c r="D246" s="3"/>
      <c r="E246" s="3"/>
      <c r="F246" s="3"/>
      <c r="G246" s="3"/>
      <c r="H246" s="3"/>
      <c r="I246" s="3"/>
      <c r="J246" s="3"/>
      <c r="K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c r="CJ246" s="3"/>
      <c r="CK246" s="3"/>
      <c r="CL246" s="3"/>
      <c r="CM246" s="3"/>
      <c r="CN246" s="3"/>
      <c r="CO246" s="3"/>
      <c r="CP246" s="3"/>
      <c r="CQ246" s="3"/>
      <c r="CR246" s="3"/>
      <c r="CS246" s="3"/>
      <c r="CT246" s="3"/>
      <c r="CU246" s="3"/>
      <c r="CV246" s="3"/>
      <c r="CW246" s="3"/>
      <c r="CX246" s="3"/>
      <c r="CY246" s="3"/>
      <c r="CZ246" s="3"/>
      <c r="DA246" s="3"/>
      <c r="DB246" s="3"/>
      <c r="DC246" s="3"/>
      <c r="DD246" s="3"/>
      <c r="DE246" s="3"/>
      <c r="DF246" s="3"/>
      <c r="DG246" s="3"/>
      <c r="DH246" s="3"/>
      <c r="DI246" s="3"/>
      <c r="DJ246" s="3"/>
      <c r="DK246" s="3"/>
      <c r="DL246" s="3"/>
      <c r="DM246" s="3"/>
      <c r="DN246" s="3"/>
      <c r="DO246" s="3"/>
      <c r="DP246" s="3"/>
      <c r="DQ246" s="3"/>
      <c r="DR246" s="3"/>
      <c r="DS246" s="3"/>
      <c r="DT246" s="3"/>
      <c r="DU246" s="3"/>
      <c r="DV246" s="3"/>
      <c r="DW246" s="3"/>
      <c r="DX246" s="3"/>
      <c r="DY246" s="3"/>
      <c r="DZ246" s="3"/>
      <c r="EA246" s="3"/>
      <c r="EB246" s="3"/>
      <c r="EC246" s="3"/>
      <c r="ED246" s="3"/>
      <c r="EE246" s="3"/>
      <c r="EF246" s="3"/>
      <c r="EG246" s="3"/>
      <c r="EH246" s="3"/>
      <c r="EI246" s="3"/>
      <c r="EJ246" s="3"/>
      <c r="EK246" s="3"/>
      <c r="EL246" s="3"/>
      <c r="EM246" s="3"/>
      <c r="EN246" s="3"/>
      <c r="EO246" s="3"/>
      <c r="EP246" s="3"/>
      <c r="EQ246" s="3"/>
      <c r="ER246" s="3"/>
      <c r="ES246" s="3"/>
      <c r="ET246" s="3"/>
      <c r="EU246" s="3"/>
      <c r="EV246" s="3"/>
      <c r="EW246" s="3"/>
      <c r="EX246" s="3"/>
      <c r="EY246" s="3"/>
      <c r="EZ246" s="3"/>
      <c r="FA246" s="3"/>
      <c r="FB246" s="3"/>
      <c r="FC246" s="3"/>
      <c r="FD246" s="3"/>
      <c r="FE246" s="3"/>
      <c r="FF246" s="3"/>
      <c r="FG246" s="3"/>
      <c r="FH246" s="3"/>
      <c r="FI246" s="3"/>
      <c r="FJ246" s="3"/>
      <c r="FK246" s="3"/>
      <c r="FL246" s="3"/>
      <c r="FM246" s="3"/>
      <c r="FN246" s="3"/>
      <c r="FO246" s="3"/>
    </row>
    <row r="247" spans="1:171" x14ac:dyDescent="0.25">
      <c r="B247" s="3"/>
      <c r="C247" s="3"/>
      <c r="D247" s="3"/>
      <c r="E247" s="3"/>
      <c r="F247" s="3"/>
      <c r="G247" s="3"/>
      <c r="H247" s="3"/>
      <c r="I247" s="3"/>
      <c r="J247" s="3"/>
      <c r="K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c r="CK247" s="3"/>
      <c r="CL247" s="3"/>
      <c r="CM247" s="3"/>
      <c r="CN247" s="3"/>
      <c r="CO247" s="3"/>
      <c r="CP247" s="3"/>
      <c r="CQ247" s="3"/>
      <c r="CR247" s="3"/>
      <c r="CS247" s="3"/>
      <c r="CT247" s="3"/>
      <c r="CU247" s="3"/>
      <c r="CV247" s="3"/>
      <c r="CW247" s="3"/>
      <c r="CX247" s="3"/>
      <c r="CY247" s="3"/>
      <c r="CZ247" s="3"/>
      <c r="DA247" s="3"/>
      <c r="DB247" s="3"/>
      <c r="DC247" s="3"/>
      <c r="DD247" s="3"/>
      <c r="DE247" s="3"/>
      <c r="DF247" s="3"/>
      <c r="DG247" s="3"/>
      <c r="DH247" s="3"/>
      <c r="DI247" s="3"/>
      <c r="DJ247" s="3"/>
      <c r="DK247" s="3"/>
      <c r="DL247" s="3"/>
      <c r="DM247" s="3"/>
      <c r="DN247" s="3"/>
      <c r="DO247" s="3"/>
      <c r="DP247" s="3"/>
      <c r="DQ247" s="3"/>
      <c r="DR247" s="3"/>
      <c r="DS247" s="3"/>
      <c r="DT247" s="3"/>
      <c r="DU247" s="3"/>
      <c r="DV247" s="3"/>
      <c r="DW247" s="3"/>
      <c r="DX247" s="3"/>
      <c r="DY247" s="3"/>
      <c r="DZ247" s="3"/>
      <c r="EA247" s="3"/>
      <c r="EB247" s="3"/>
      <c r="EC247" s="3"/>
      <c r="ED247" s="3"/>
      <c r="EE247" s="3"/>
      <c r="EF247" s="3"/>
      <c r="EG247" s="3"/>
      <c r="EH247" s="3"/>
      <c r="EI247" s="3"/>
      <c r="EJ247" s="3"/>
      <c r="EK247" s="3"/>
      <c r="EL247" s="3"/>
      <c r="EM247" s="3"/>
      <c r="EN247" s="3"/>
      <c r="EO247" s="3"/>
      <c r="EP247" s="3"/>
      <c r="EQ247" s="3"/>
      <c r="ER247" s="3"/>
      <c r="ES247" s="3"/>
      <c r="ET247" s="3"/>
      <c r="EU247" s="3"/>
      <c r="EV247" s="3"/>
      <c r="EW247" s="3"/>
      <c r="EX247" s="3"/>
      <c r="EY247" s="3"/>
      <c r="EZ247" s="3"/>
      <c r="FA247" s="3"/>
      <c r="FB247" s="3"/>
      <c r="FC247" s="3"/>
      <c r="FD247" s="3"/>
      <c r="FE247" s="3"/>
      <c r="FF247" s="3"/>
      <c r="FG247" s="3"/>
      <c r="FH247" s="3"/>
      <c r="FI247" s="3"/>
      <c r="FJ247" s="3"/>
      <c r="FK247" s="3"/>
      <c r="FL247" s="3"/>
      <c r="FM247" s="3"/>
      <c r="FN247" s="3"/>
      <c r="FO247" s="3"/>
    </row>
    <row r="248" spans="1:171" x14ac:dyDescent="0.25">
      <c r="B248" s="3"/>
      <c r="C248" s="3"/>
      <c r="D248" s="3"/>
      <c r="E248" s="3"/>
      <c r="F248" s="3"/>
      <c r="G248" s="3"/>
      <c r="H248" s="3"/>
      <c r="I248" s="3"/>
      <c r="J248" s="3"/>
      <c r="K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c r="CL248" s="3"/>
      <c r="CM248" s="3"/>
      <c r="CN248" s="3"/>
      <c r="CO248" s="3"/>
      <c r="CP248" s="3"/>
      <c r="CQ248" s="3"/>
      <c r="CR248" s="3"/>
      <c r="CS248" s="3"/>
      <c r="CT248" s="3"/>
      <c r="CU248" s="3"/>
      <c r="CV248" s="3"/>
      <c r="CW248" s="3"/>
      <c r="CX248" s="3"/>
      <c r="CY248" s="3"/>
      <c r="CZ248" s="3"/>
      <c r="DA248" s="3"/>
      <c r="DB248" s="3"/>
      <c r="DC248" s="3"/>
      <c r="DD248" s="3"/>
      <c r="DE248" s="3"/>
      <c r="DF248" s="3"/>
      <c r="DG248" s="3"/>
      <c r="DH248" s="3"/>
      <c r="DI248" s="3"/>
      <c r="DJ248" s="3"/>
      <c r="DK248" s="3"/>
      <c r="DL248" s="3"/>
      <c r="DM248" s="3"/>
      <c r="DN248" s="3"/>
      <c r="DO248" s="3"/>
      <c r="DP248" s="3"/>
      <c r="DQ248" s="3"/>
      <c r="DR248" s="3"/>
      <c r="DS248" s="3"/>
      <c r="DT248" s="3"/>
      <c r="DU248" s="3"/>
      <c r="DV248" s="3"/>
      <c r="DW248" s="3"/>
      <c r="DX248" s="3"/>
      <c r="DY248" s="3"/>
      <c r="DZ248" s="3"/>
      <c r="EA248" s="3"/>
      <c r="EB248" s="3"/>
      <c r="EC248" s="3"/>
      <c r="ED248" s="3"/>
      <c r="EE248" s="3"/>
      <c r="EF248" s="3"/>
      <c r="EG248" s="3"/>
      <c r="EH248" s="3"/>
      <c r="EI248" s="3"/>
      <c r="EJ248" s="3"/>
      <c r="EK248" s="3"/>
      <c r="EL248" s="3"/>
      <c r="EM248" s="3"/>
      <c r="EN248" s="3"/>
      <c r="EO248" s="3"/>
      <c r="EP248" s="3"/>
      <c r="EQ248" s="3"/>
      <c r="ER248" s="3"/>
      <c r="ES248" s="3"/>
      <c r="ET248" s="3"/>
      <c r="EU248" s="3"/>
      <c r="EV248" s="3"/>
      <c r="EW248" s="3"/>
      <c r="EX248" s="3"/>
      <c r="EY248" s="3"/>
      <c r="EZ248" s="3"/>
      <c r="FA248" s="3"/>
      <c r="FB248" s="3"/>
      <c r="FC248" s="3"/>
      <c r="FD248" s="3"/>
      <c r="FE248" s="3"/>
      <c r="FF248" s="3"/>
      <c r="FG248" s="3"/>
      <c r="FH248" s="3"/>
      <c r="FI248" s="3"/>
      <c r="FJ248" s="3"/>
      <c r="FK248" s="3"/>
      <c r="FL248" s="3"/>
      <c r="FM248" s="3"/>
      <c r="FN248" s="3"/>
      <c r="FO248" s="3"/>
    </row>
    <row r="249" spans="1:171" x14ac:dyDescent="0.25">
      <c r="B249" s="3"/>
      <c r="C249" s="3"/>
      <c r="D249" s="3"/>
      <c r="E249" s="3"/>
      <c r="F249" s="3"/>
      <c r="G249" s="3"/>
      <c r="H249" s="3"/>
      <c r="I249" s="3"/>
      <c r="J249" s="3"/>
      <c r="K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c r="CL249" s="3"/>
      <c r="CM249" s="3"/>
      <c r="CN249" s="3"/>
      <c r="CO249" s="3"/>
      <c r="CP249" s="3"/>
      <c r="CQ249" s="3"/>
      <c r="CR249" s="3"/>
      <c r="CS249" s="3"/>
      <c r="CT249" s="3"/>
      <c r="CU249" s="3"/>
      <c r="CV249" s="3"/>
      <c r="CW249" s="3"/>
      <c r="CX249" s="3"/>
      <c r="CY249" s="3"/>
      <c r="CZ249" s="3"/>
      <c r="DA249" s="3"/>
      <c r="DB249" s="3"/>
      <c r="DC249" s="3"/>
      <c r="DD249" s="3"/>
      <c r="DE249" s="3"/>
      <c r="DF249" s="3"/>
      <c r="DG249" s="3"/>
      <c r="DH249" s="3"/>
      <c r="DI249" s="3"/>
      <c r="DJ249" s="3"/>
      <c r="DK249" s="3"/>
      <c r="DL249" s="3"/>
      <c r="DM249" s="3"/>
      <c r="DN249" s="3"/>
      <c r="DO249" s="3"/>
      <c r="DP249" s="3"/>
      <c r="DQ249" s="3"/>
      <c r="DR249" s="3"/>
      <c r="DS249" s="3"/>
      <c r="DT249" s="3"/>
      <c r="DU249" s="3"/>
      <c r="DV249" s="3"/>
      <c r="DW249" s="3"/>
      <c r="DX249" s="3"/>
      <c r="DY249" s="3"/>
      <c r="DZ249" s="3"/>
      <c r="EA249" s="3"/>
      <c r="EB249" s="3"/>
      <c r="EC249" s="3"/>
      <c r="ED249" s="3"/>
      <c r="EE249" s="3"/>
      <c r="EF249" s="3"/>
      <c r="EG249" s="3"/>
      <c r="EH249" s="3"/>
      <c r="EI249" s="3"/>
      <c r="EJ249" s="3"/>
      <c r="EK249" s="3"/>
      <c r="EL249" s="3"/>
      <c r="EM249" s="3"/>
      <c r="EN249" s="3"/>
      <c r="EO249" s="3"/>
      <c r="EP249" s="3"/>
      <c r="EQ249" s="3"/>
      <c r="ER249" s="3"/>
      <c r="ES249" s="3"/>
      <c r="ET249" s="3"/>
      <c r="EU249" s="3"/>
      <c r="EV249" s="3"/>
      <c r="EW249" s="3"/>
      <c r="EX249" s="3"/>
      <c r="EY249" s="3"/>
      <c r="EZ249" s="3"/>
      <c r="FA249" s="3"/>
      <c r="FB249" s="3"/>
      <c r="FC249" s="3"/>
      <c r="FD249" s="3"/>
      <c r="FE249" s="3"/>
      <c r="FF249" s="3"/>
      <c r="FG249" s="3"/>
      <c r="FH249" s="3"/>
      <c r="FI249" s="3"/>
      <c r="FJ249" s="3"/>
      <c r="FK249" s="3"/>
      <c r="FL249" s="3"/>
      <c r="FM249" s="3"/>
      <c r="FN249" s="3"/>
      <c r="FO249" s="3"/>
    </row>
    <row r="250" spans="1:171" x14ac:dyDescent="0.25">
      <c r="B250" s="3"/>
      <c r="C250" s="3"/>
      <c r="D250" s="3"/>
      <c r="E250" s="3"/>
      <c r="F250" s="3"/>
      <c r="G250" s="3"/>
      <c r="H250" s="3"/>
      <c r="I250" s="3"/>
      <c r="J250" s="3"/>
      <c r="K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c r="CL250" s="3"/>
      <c r="CM250" s="3"/>
      <c r="CN250" s="3"/>
      <c r="CO250" s="3"/>
      <c r="CP250" s="3"/>
      <c r="CQ250" s="3"/>
      <c r="CR250" s="3"/>
      <c r="CS250" s="3"/>
      <c r="CT250" s="3"/>
      <c r="CU250" s="3"/>
      <c r="CV250" s="3"/>
      <c r="CW250" s="3"/>
      <c r="CX250" s="3"/>
      <c r="CY250" s="3"/>
      <c r="CZ250" s="3"/>
      <c r="DA250" s="3"/>
      <c r="DB250" s="3"/>
      <c r="DC250" s="3"/>
      <c r="DD250" s="3"/>
      <c r="DE250" s="3"/>
      <c r="DF250" s="3"/>
      <c r="DG250" s="3"/>
      <c r="DH250" s="3"/>
      <c r="DI250" s="3"/>
      <c r="DJ250" s="3"/>
      <c r="DK250" s="3"/>
      <c r="DL250" s="3"/>
      <c r="DM250" s="3"/>
      <c r="DN250" s="3"/>
      <c r="DO250" s="3"/>
      <c r="DP250" s="3"/>
      <c r="DQ250" s="3"/>
      <c r="DR250" s="3"/>
      <c r="DS250" s="3"/>
      <c r="DT250" s="3"/>
      <c r="DU250" s="3"/>
      <c r="DV250" s="3"/>
      <c r="DW250" s="3"/>
      <c r="DX250" s="3"/>
      <c r="DY250" s="3"/>
      <c r="DZ250" s="3"/>
      <c r="EA250" s="3"/>
      <c r="EB250" s="3"/>
      <c r="EC250" s="3"/>
      <c r="ED250" s="3"/>
      <c r="EE250" s="3"/>
      <c r="EF250" s="3"/>
      <c r="EG250" s="3"/>
      <c r="EH250" s="3"/>
      <c r="EI250" s="3"/>
      <c r="EJ250" s="3"/>
      <c r="EK250" s="3"/>
      <c r="EL250" s="3"/>
      <c r="EM250" s="3"/>
      <c r="EN250" s="3"/>
      <c r="EO250" s="3"/>
      <c r="EP250" s="3"/>
      <c r="EQ250" s="3"/>
      <c r="ER250" s="3"/>
      <c r="ES250" s="3"/>
      <c r="ET250" s="3"/>
      <c r="EU250" s="3"/>
      <c r="EV250" s="3"/>
      <c r="EW250" s="3"/>
      <c r="EX250" s="3"/>
      <c r="EY250" s="3"/>
      <c r="EZ250" s="3"/>
      <c r="FA250" s="3"/>
      <c r="FB250" s="3"/>
      <c r="FC250" s="3"/>
      <c r="FD250" s="3"/>
      <c r="FE250" s="3"/>
      <c r="FF250" s="3"/>
      <c r="FG250" s="3"/>
      <c r="FH250" s="3"/>
      <c r="FI250" s="3"/>
      <c r="FJ250" s="3"/>
      <c r="FK250" s="3"/>
      <c r="FL250" s="3"/>
      <c r="FM250" s="3"/>
      <c r="FN250" s="3"/>
      <c r="FO250" s="3"/>
    </row>
    <row r="251" spans="1:171" x14ac:dyDescent="0.25">
      <c r="B251" s="3"/>
      <c r="C251" s="3"/>
      <c r="D251" s="3"/>
      <c r="E251" s="3"/>
      <c r="F251" s="3"/>
      <c r="G251" s="3"/>
      <c r="H251" s="3"/>
      <c r="I251" s="3"/>
      <c r="J251" s="3"/>
      <c r="K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c r="CL251" s="3"/>
      <c r="CM251" s="3"/>
      <c r="CN251" s="3"/>
      <c r="CO251" s="3"/>
      <c r="CP251" s="3"/>
      <c r="CQ251" s="3"/>
      <c r="CR251" s="3"/>
      <c r="CS251" s="3"/>
      <c r="CT251" s="3"/>
      <c r="CU251" s="3"/>
      <c r="CV251" s="3"/>
      <c r="CW251" s="3"/>
      <c r="CX251" s="3"/>
      <c r="CY251" s="3"/>
      <c r="CZ251" s="3"/>
      <c r="DA251" s="3"/>
      <c r="DB251" s="3"/>
      <c r="DC251" s="3"/>
      <c r="DD251" s="3"/>
      <c r="DE251" s="3"/>
      <c r="DF251" s="3"/>
      <c r="DG251" s="3"/>
      <c r="DH251" s="3"/>
      <c r="DI251" s="3"/>
      <c r="DJ251" s="3"/>
      <c r="DK251" s="3"/>
      <c r="DL251" s="3"/>
      <c r="DM251" s="3"/>
      <c r="DN251" s="3"/>
      <c r="DO251" s="3"/>
      <c r="DP251" s="3"/>
      <c r="DQ251" s="3"/>
      <c r="DR251" s="3"/>
      <c r="DS251" s="3"/>
      <c r="DT251" s="3"/>
      <c r="DU251" s="3"/>
      <c r="DV251" s="3"/>
      <c r="DW251" s="3"/>
      <c r="DX251" s="3"/>
      <c r="DY251" s="3"/>
      <c r="DZ251" s="3"/>
      <c r="EA251" s="3"/>
      <c r="EB251" s="3"/>
      <c r="EC251" s="3"/>
      <c r="ED251" s="3"/>
      <c r="EE251" s="3"/>
      <c r="EF251" s="3"/>
      <c r="EG251" s="3"/>
      <c r="EH251" s="3"/>
      <c r="EI251" s="3"/>
      <c r="EJ251" s="3"/>
      <c r="EK251" s="3"/>
      <c r="EL251" s="3"/>
      <c r="EM251" s="3"/>
      <c r="EN251" s="3"/>
      <c r="EO251" s="3"/>
      <c r="EP251" s="3"/>
      <c r="EQ251" s="3"/>
      <c r="ER251" s="3"/>
      <c r="ES251" s="3"/>
      <c r="ET251" s="3"/>
      <c r="EU251" s="3"/>
      <c r="EV251" s="3"/>
      <c r="EW251" s="3"/>
      <c r="EX251" s="3"/>
      <c r="EY251" s="3"/>
      <c r="EZ251" s="3"/>
      <c r="FA251" s="3"/>
      <c r="FB251" s="3"/>
      <c r="FC251" s="3"/>
      <c r="FD251" s="3"/>
      <c r="FE251" s="3"/>
      <c r="FF251" s="3"/>
      <c r="FG251" s="3"/>
      <c r="FH251" s="3"/>
      <c r="FI251" s="3"/>
      <c r="FJ251" s="3"/>
      <c r="FK251" s="3"/>
      <c r="FL251" s="3"/>
      <c r="FM251" s="3"/>
      <c r="FN251" s="3"/>
      <c r="FO251" s="3"/>
    </row>
    <row r="252" spans="1:171" x14ac:dyDescent="0.25">
      <c r="B252" s="3"/>
      <c r="C252" s="3"/>
      <c r="D252" s="3"/>
      <c r="E252" s="3"/>
      <c r="F252" s="3"/>
      <c r="G252" s="3"/>
      <c r="H252" s="3"/>
      <c r="I252" s="3"/>
      <c r="J252" s="3"/>
      <c r="K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c r="CK252" s="3"/>
      <c r="CL252" s="3"/>
      <c r="CM252" s="3"/>
      <c r="CN252" s="3"/>
      <c r="CO252" s="3"/>
      <c r="CP252" s="3"/>
      <c r="CQ252" s="3"/>
      <c r="CR252" s="3"/>
      <c r="CS252" s="3"/>
      <c r="CT252" s="3"/>
      <c r="CU252" s="3"/>
      <c r="CV252" s="3"/>
      <c r="CW252" s="3"/>
      <c r="CX252" s="3"/>
      <c r="CY252" s="3"/>
      <c r="CZ252" s="3"/>
      <c r="DA252" s="3"/>
      <c r="DB252" s="3"/>
      <c r="DC252" s="3"/>
      <c r="DD252" s="3"/>
      <c r="DE252" s="3"/>
      <c r="DF252" s="3"/>
      <c r="DG252" s="3"/>
      <c r="DH252" s="3"/>
      <c r="DI252" s="3"/>
      <c r="DJ252" s="3"/>
      <c r="DK252" s="3"/>
      <c r="DL252" s="3"/>
      <c r="DM252" s="3"/>
      <c r="DN252" s="3"/>
      <c r="DO252" s="3"/>
      <c r="DP252" s="3"/>
      <c r="DQ252" s="3"/>
      <c r="DR252" s="3"/>
      <c r="DS252" s="3"/>
      <c r="DT252" s="3"/>
      <c r="DU252" s="3"/>
      <c r="DV252" s="3"/>
      <c r="DW252" s="3"/>
      <c r="DX252" s="3"/>
      <c r="DY252" s="3"/>
      <c r="DZ252" s="3"/>
      <c r="EA252" s="3"/>
      <c r="EB252" s="3"/>
      <c r="EC252" s="3"/>
      <c r="ED252" s="3"/>
      <c r="EE252" s="3"/>
      <c r="EF252" s="3"/>
      <c r="EG252" s="3"/>
      <c r="EH252" s="3"/>
      <c r="EI252" s="3"/>
      <c r="EJ252" s="3"/>
      <c r="EK252" s="3"/>
      <c r="EL252" s="3"/>
      <c r="EM252" s="3"/>
      <c r="EN252" s="3"/>
      <c r="EO252" s="3"/>
      <c r="EP252" s="3"/>
      <c r="EQ252" s="3"/>
      <c r="ER252" s="3"/>
      <c r="ES252" s="3"/>
      <c r="ET252" s="3"/>
      <c r="EU252" s="3"/>
      <c r="EV252" s="3"/>
      <c r="EW252" s="3"/>
      <c r="EX252" s="3"/>
      <c r="EY252" s="3"/>
      <c r="EZ252" s="3"/>
      <c r="FA252" s="3"/>
      <c r="FB252" s="3"/>
      <c r="FC252" s="3"/>
      <c r="FD252" s="3"/>
      <c r="FE252" s="3"/>
      <c r="FF252" s="3"/>
      <c r="FG252" s="3"/>
      <c r="FH252" s="3"/>
      <c r="FI252" s="3"/>
      <c r="FJ252" s="3"/>
      <c r="FK252" s="3"/>
      <c r="FL252" s="3"/>
      <c r="FM252" s="3"/>
      <c r="FN252" s="3"/>
      <c r="FO252" s="3"/>
    </row>
    <row r="253" spans="1:171" x14ac:dyDescent="0.25">
      <c r="B253" s="3"/>
      <c r="C253" s="3"/>
      <c r="D253" s="3"/>
      <c r="E253" s="3"/>
      <c r="F253" s="3"/>
      <c r="G253" s="3"/>
      <c r="H253" s="3"/>
      <c r="I253" s="3"/>
      <c r="J253" s="3"/>
      <c r="K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c r="CL253" s="3"/>
      <c r="CM253" s="3"/>
      <c r="CN253" s="3"/>
      <c r="CO253" s="3"/>
      <c r="CP253" s="3"/>
      <c r="CQ253" s="3"/>
      <c r="CR253" s="3"/>
      <c r="CS253" s="3"/>
      <c r="CT253" s="3"/>
      <c r="CU253" s="3"/>
      <c r="CV253" s="3"/>
      <c r="CW253" s="3"/>
      <c r="CX253" s="3"/>
      <c r="CY253" s="3"/>
      <c r="CZ253" s="3"/>
      <c r="DA253" s="3"/>
      <c r="DB253" s="3"/>
      <c r="DC253" s="3"/>
      <c r="DD253" s="3"/>
      <c r="DE253" s="3"/>
      <c r="DF253" s="3"/>
      <c r="DG253" s="3"/>
      <c r="DH253" s="3"/>
      <c r="DI253" s="3"/>
      <c r="DJ253" s="3"/>
      <c r="DK253" s="3"/>
      <c r="DL253" s="3"/>
      <c r="DM253" s="3"/>
      <c r="DN253" s="3"/>
      <c r="DO253" s="3"/>
      <c r="DP253" s="3"/>
      <c r="DQ253" s="3"/>
      <c r="DR253" s="3"/>
      <c r="DS253" s="3"/>
      <c r="DT253" s="3"/>
      <c r="DU253" s="3"/>
      <c r="DV253" s="3"/>
      <c r="DW253" s="3"/>
      <c r="DX253" s="3"/>
      <c r="DY253" s="3"/>
      <c r="DZ253" s="3"/>
      <c r="EA253" s="3"/>
      <c r="EB253" s="3"/>
      <c r="EC253" s="3"/>
      <c r="ED253" s="3"/>
      <c r="EE253" s="3"/>
      <c r="EF253" s="3"/>
      <c r="EG253" s="3"/>
      <c r="EH253" s="3"/>
      <c r="EI253" s="3"/>
      <c r="EJ253" s="3"/>
      <c r="EK253" s="3"/>
      <c r="EL253" s="3"/>
      <c r="EM253" s="3"/>
      <c r="EN253" s="3"/>
      <c r="EO253" s="3"/>
      <c r="EP253" s="3"/>
      <c r="EQ253" s="3"/>
      <c r="ER253" s="3"/>
      <c r="ES253" s="3"/>
      <c r="ET253" s="3"/>
      <c r="EU253" s="3"/>
      <c r="EV253" s="3"/>
      <c r="EW253" s="3"/>
      <c r="EX253" s="3"/>
      <c r="EY253" s="3"/>
      <c r="EZ253" s="3"/>
      <c r="FA253" s="3"/>
      <c r="FB253" s="3"/>
      <c r="FC253" s="3"/>
      <c r="FD253" s="3"/>
      <c r="FE253" s="3"/>
      <c r="FF253" s="3"/>
      <c r="FG253" s="3"/>
      <c r="FH253" s="3"/>
      <c r="FI253" s="3"/>
      <c r="FJ253" s="3"/>
      <c r="FK253" s="3"/>
      <c r="FL253" s="3"/>
      <c r="FM253" s="3"/>
      <c r="FN253" s="3"/>
      <c r="FO253" s="3"/>
    </row>
    <row r="254" spans="1:171" x14ac:dyDescent="0.25">
      <c r="B254" s="3"/>
      <c r="C254" s="3"/>
      <c r="D254" s="3"/>
      <c r="E254" s="3"/>
      <c r="F254" s="3"/>
      <c r="G254" s="3"/>
      <c r="H254" s="3"/>
      <c r="I254" s="3"/>
      <c r="J254" s="3"/>
      <c r="K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c r="CI254" s="3"/>
      <c r="CJ254" s="3"/>
      <c r="CK254" s="3"/>
      <c r="CL254" s="3"/>
      <c r="CM254" s="3"/>
      <c r="CN254" s="3"/>
      <c r="CO254" s="3"/>
      <c r="CP254" s="3"/>
      <c r="CQ254" s="3"/>
      <c r="CR254" s="3"/>
      <c r="CS254" s="3"/>
      <c r="CT254" s="3"/>
      <c r="CU254" s="3"/>
      <c r="CV254" s="3"/>
      <c r="CW254" s="3"/>
      <c r="CX254" s="3"/>
      <c r="CY254" s="3"/>
      <c r="CZ254" s="3"/>
      <c r="DA254" s="3"/>
      <c r="DB254" s="3"/>
      <c r="DC254" s="3"/>
      <c r="DD254" s="3"/>
      <c r="DE254" s="3"/>
      <c r="DF254" s="3"/>
      <c r="DG254" s="3"/>
      <c r="DH254" s="3"/>
      <c r="DI254" s="3"/>
      <c r="DJ254" s="3"/>
      <c r="DK254" s="3"/>
      <c r="DL254" s="3"/>
      <c r="DM254" s="3"/>
      <c r="DN254" s="3"/>
      <c r="DO254" s="3"/>
      <c r="DP254" s="3"/>
      <c r="DQ254" s="3"/>
      <c r="DR254" s="3"/>
      <c r="DS254" s="3"/>
      <c r="DT254" s="3"/>
      <c r="DU254" s="3"/>
      <c r="DV254" s="3"/>
      <c r="DW254" s="3"/>
      <c r="DX254" s="3"/>
      <c r="DY254" s="3"/>
      <c r="DZ254" s="3"/>
      <c r="EA254" s="3"/>
      <c r="EB254" s="3"/>
      <c r="EC254" s="3"/>
      <c r="ED254" s="3"/>
      <c r="EE254" s="3"/>
      <c r="EF254" s="3"/>
      <c r="EG254" s="3"/>
      <c r="EH254" s="3"/>
      <c r="EI254" s="3"/>
      <c r="EJ254" s="3"/>
      <c r="EK254" s="3"/>
      <c r="EL254" s="3"/>
      <c r="EM254" s="3"/>
      <c r="EN254" s="3"/>
      <c r="EO254" s="3"/>
      <c r="EP254" s="3"/>
      <c r="EQ254" s="3"/>
      <c r="ER254" s="3"/>
      <c r="ES254" s="3"/>
      <c r="ET254" s="3"/>
      <c r="EU254" s="3"/>
      <c r="EV254" s="3"/>
      <c r="EW254" s="3"/>
      <c r="EX254" s="3"/>
      <c r="EY254" s="3"/>
      <c r="EZ254" s="3"/>
      <c r="FA254" s="3"/>
      <c r="FB254" s="3"/>
      <c r="FC254" s="3"/>
      <c r="FD254" s="3"/>
      <c r="FE254" s="3"/>
      <c r="FF254" s="3"/>
      <c r="FG254" s="3"/>
      <c r="FH254" s="3"/>
      <c r="FI254" s="3"/>
      <c r="FJ254" s="3"/>
      <c r="FK254" s="3"/>
      <c r="FL254" s="3"/>
      <c r="FM254" s="3"/>
      <c r="FN254" s="3"/>
      <c r="FO254" s="3"/>
    </row>
    <row r="255" spans="1:171" x14ac:dyDescent="0.25">
      <c r="B255" s="3"/>
      <c r="C255" s="3"/>
      <c r="D255" s="3"/>
      <c r="E255" s="3"/>
      <c r="F255" s="3"/>
      <c r="G255" s="3"/>
      <c r="H255" s="3"/>
      <c r="I255" s="3"/>
      <c r="J255" s="3"/>
      <c r="K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c r="CJ255" s="3"/>
      <c r="CK255" s="3"/>
      <c r="CL255" s="3"/>
      <c r="CM255" s="3"/>
      <c r="CN255" s="3"/>
      <c r="CO255" s="3"/>
      <c r="CP255" s="3"/>
      <c r="CQ255" s="3"/>
      <c r="CR255" s="3"/>
      <c r="CS255" s="3"/>
      <c r="CT255" s="3"/>
      <c r="CU255" s="3"/>
      <c r="CV255" s="3"/>
      <c r="CW255" s="3"/>
      <c r="CX255" s="3"/>
      <c r="CY255" s="3"/>
      <c r="CZ255" s="3"/>
      <c r="DA255" s="3"/>
      <c r="DB255" s="3"/>
      <c r="DC255" s="3"/>
      <c r="DD255" s="3"/>
      <c r="DE255" s="3"/>
      <c r="DF255" s="3"/>
      <c r="DG255" s="3"/>
      <c r="DH255" s="3"/>
      <c r="DI255" s="3"/>
      <c r="DJ255" s="3"/>
      <c r="DK255" s="3"/>
      <c r="DL255" s="3"/>
      <c r="DM255" s="3"/>
      <c r="DN255" s="3"/>
      <c r="DO255" s="3"/>
      <c r="DP255" s="3"/>
      <c r="DQ255" s="3"/>
      <c r="DR255" s="3"/>
      <c r="DS255" s="3"/>
      <c r="DT255" s="3"/>
      <c r="DU255" s="3"/>
      <c r="DV255" s="3"/>
      <c r="DW255" s="3"/>
      <c r="DX255" s="3"/>
      <c r="DY255" s="3"/>
      <c r="DZ255" s="3"/>
      <c r="EA255" s="3"/>
      <c r="EB255" s="3"/>
      <c r="EC255" s="3"/>
      <c r="ED255" s="3"/>
      <c r="EE255" s="3"/>
      <c r="EF255" s="3"/>
      <c r="EG255" s="3"/>
      <c r="EH255" s="3"/>
      <c r="EI255" s="3"/>
      <c r="EJ255" s="3"/>
      <c r="EK255" s="3"/>
      <c r="EL255" s="3"/>
      <c r="EM255" s="3"/>
      <c r="EN255" s="3"/>
      <c r="EO255" s="3"/>
      <c r="EP255" s="3"/>
      <c r="EQ255" s="3"/>
      <c r="ER255" s="3"/>
      <c r="ES255" s="3"/>
      <c r="ET255" s="3"/>
      <c r="EU255" s="3"/>
      <c r="EV255" s="3"/>
      <c r="EW255" s="3"/>
      <c r="EX255" s="3"/>
      <c r="EY255" s="3"/>
      <c r="EZ255" s="3"/>
      <c r="FA255" s="3"/>
      <c r="FB255" s="3"/>
      <c r="FC255" s="3"/>
      <c r="FD255" s="3"/>
      <c r="FE255" s="3"/>
      <c r="FF255" s="3"/>
      <c r="FG255" s="3"/>
      <c r="FH255" s="3"/>
      <c r="FI255" s="3"/>
      <c r="FJ255" s="3"/>
      <c r="FK255" s="3"/>
      <c r="FL255" s="3"/>
      <c r="FM255" s="3"/>
      <c r="FN255" s="3"/>
      <c r="FO255" s="3"/>
    </row>
  </sheetData>
  <sheetProtection algorithmName="SHA-512" hashValue="xMicYDenc7xIZong8wIayxOrMU2EjQ9XhdWFkVDTDCtra1P8vNmi/2fe+7UMIiubSfCpbqLcPOAOqoUl76sfbw==" saltValue="/xwhr/uZKzCqXZ0dADP2Eg==" spinCount="100000" sheet="1" formatCells="0" formatColumns="0" formatRows="0"/>
  <mergeCells count="63">
    <mergeCell ref="H14:H15"/>
    <mergeCell ref="B2:G3"/>
    <mergeCell ref="B14:B15"/>
    <mergeCell ref="D9:G9"/>
    <mergeCell ref="J5:K5"/>
    <mergeCell ref="J2:K3"/>
    <mergeCell ref="D11:G11"/>
    <mergeCell ref="B12:B13"/>
    <mergeCell ref="D12:E12"/>
    <mergeCell ref="F12:G12"/>
    <mergeCell ref="D13:E13"/>
    <mergeCell ref="F13:G13"/>
    <mergeCell ref="D6:G6"/>
    <mergeCell ref="D7:G7"/>
    <mergeCell ref="D8:G8"/>
    <mergeCell ref="D15:E15"/>
    <mergeCell ref="F48:G48"/>
    <mergeCell ref="F49:G49"/>
    <mergeCell ref="F15:G15"/>
    <mergeCell ref="D14:E14"/>
    <mergeCell ref="F14:G14"/>
    <mergeCell ref="D17:E18"/>
    <mergeCell ref="F17:G18"/>
    <mergeCell ref="D51:E51"/>
    <mergeCell ref="D57:E57"/>
    <mergeCell ref="D58:E58"/>
    <mergeCell ref="D59:E59"/>
    <mergeCell ref="D60:E60"/>
    <mergeCell ref="D52:E52"/>
    <mergeCell ref="D53:E53"/>
    <mergeCell ref="D54:E54"/>
    <mergeCell ref="D56:E56"/>
    <mergeCell ref="F58:G58"/>
    <mergeCell ref="F59:G59"/>
    <mergeCell ref="F60:G60"/>
    <mergeCell ref="F56:G56"/>
    <mergeCell ref="F50:G50"/>
    <mergeCell ref="F51:G51"/>
    <mergeCell ref="F52:G52"/>
    <mergeCell ref="F53:G53"/>
    <mergeCell ref="F54:G54"/>
    <mergeCell ref="F57:G57"/>
    <mergeCell ref="H17:H18"/>
    <mergeCell ref="B17:B18"/>
    <mergeCell ref="B38:C39"/>
    <mergeCell ref="H28:H32"/>
    <mergeCell ref="D41:E41"/>
    <mergeCell ref="D50:E50"/>
    <mergeCell ref="D43:E43"/>
    <mergeCell ref="D44:E44"/>
    <mergeCell ref="F41:G41"/>
    <mergeCell ref="F42:G42"/>
    <mergeCell ref="F43:G43"/>
    <mergeCell ref="F44:G44"/>
    <mergeCell ref="D42:E42"/>
    <mergeCell ref="D45:E45"/>
    <mergeCell ref="D46:E46"/>
    <mergeCell ref="D47:E47"/>
    <mergeCell ref="D48:E48"/>
    <mergeCell ref="D49:E49"/>
    <mergeCell ref="F45:G45"/>
    <mergeCell ref="F46:G46"/>
    <mergeCell ref="F47:G47"/>
  </mergeCells>
  <dataValidations count="1">
    <dataValidation type="whole" allowBlank="1" showInputMessage="1" showErrorMessage="1" sqref="C10:C12 D10:G11 C14" xr:uid="{A1672ACF-CE09-4CB3-A4E1-F005F2CFBA6F}">
      <formula1>0</formula1>
      <formula2>3000</formula2>
    </dataValidation>
  </dataValidations>
  <printOptions gridLines="1"/>
  <pageMargins left="0.7" right="0.7" top="0.75" bottom="0.75" header="0.3" footer="0.3"/>
  <pageSetup paperSize="9" scale="55" orientation="landscape" horizontalDpi="4294967293" verticalDpi="4294967293"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6190D5D2-3F34-4313-9C75-2B52E910AF00}">
          <x14:formula1>
            <xm:f>'To be hidden'!$J$2:$J$6</xm:f>
          </x14:formula1>
          <xm:sqref>F13 C13:D13</xm:sqref>
        </x14:dataValidation>
        <x14:dataValidation type="list" allowBlank="1" showInputMessage="1" showErrorMessage="1" xr:uid="{26CFEF8E-FDDA-43D0-A342-71D1B3594999}">
          <x14:formula1>
            <xm:f>'To be hidden'!$H$2:$H$7</xm:f>
          </x14:formula1>
          <xm:sqref>D9:G9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64533-FEB8-4BE8-BD49-0A5154A759B0}">
  <sheetPr>
    <tabColor theme="4"/>
    <pageSetUpPr fitToPage="1"/>
  </sheetPr>
  <dimension ref="A2:X186"/>
  <sheetViews>
    <sheetView topLeftCell="C1" zoomScale="70" zoomScaleNormal="70" workbookViewId="0">
      <pane ySplit="23" topLeftCell="A24" activePane="bottomLeft" state="frozen"/>
      <selection activeCell="C1" sqref="C1"/>
      <selection pane="bottomLeft" activeCell="J37" sqref="J37"/>
    </sheetView>
  </sheetViews>
  <sheetFormatPr defaultColWidth="8.77734375" defaultRowHeight="13.2" x14ac:dyDescent="0.25"/>
  <cols>
    <col min="1" max="1" width="8.21875" style="61" hidden="1" customWidth="1"/>
    <col min="2" max="2" width="11.21875" style="61" hidden="1" customWidth="1"/>
    <col min="3" max="3" width="7.21875" style="61" customWidth="1"/>
    <col min="4" max="4" width="52.77734375" style="3" customWidth="1"/>
    <col min="5" max="6" width="16.77734375" style="66" customWidth="1"/>
    <col min="7" max="7" width="22.77734375" style="66" customWidth="1"/>
    <col min="8" max="23" width="12.77734375" style="3" customWidth="1"/>
    <col min="24" max="24" width="94.5546875" style="3" customWidth="1"/>
    <col min="25" max="16384" width="8.77734375" style="3"/>
  </cols>
  <sheetData>
    <row r="2" spans="1:24" ht="17.399999999999999" x14ac:dyDescent="0.25">
      <c r="D2" s="114" t="s">
        <v>99</v>
      </c>
      <c r="E2" s="80"/>
      <c r="F2" s="80"/>
      <c r="G2" s="80"/>
      <c r="H2" s="81"/>
      <c r="I2" s="81"/>
      <c r="J2" s="81"/>
      <c r="K2" s="81"/>
      <c r="L2" s="81"/>
      <c r="M2" s="81"/>
      <c r="N2" s="81"/>
      <c r="O2" s="81"/>
      <c r="P2" s="81"/>
      <c r="Q2" s="81"/>
      <c r="R2" s="81"/>
      <c r="S2" s="81"/>
      <c r="T2" s="81"/>
      <c r="U2" s="81"/>
      <c r="V2" s="81"/>
      <c r="W2" s="81"/>
      <c r="X2" s="81"/>
    </row>
    <row r="3" spans="1:24" ht="15.6" x14ac:dyDescent="0.25">
      <c r="D3" s="82"/>
      <c r="E3" s="80"/>
      <c r="F3" s="80"/>
      <c r="G3" s="80"/>
      <c r="H3" s="81"/>
      <c r="I3" s="81"/>
      <c r="J3" s="81"/>
      <c r="K3" s="81"/>
      <c r="L3" s="81"/>
      <c r="M3" s="81"/>
      <c r="N3" s="81"/>
      <c r="O3" s="81"/>
      <c r="P3" s="81"/>
      <c r="Q3" s="81"/>
      <c r="R3" s="81"/>
      <c r="S3" s="81"/>
      <c r="T3" s="81"/>
      <c r="U3" s="81"/>
      <c r="V3" s="81"/>
      <c r="W3" s="81"/>
      <c r="X3" s="81"/>
    </row>
    <row r="5" spans="1:24" x14ac:dyDescent="0.25">
      <c r="D5" s="90" t="s">
        <v>100</v>
      </c>
      <c r="E5" s="597" cm="1">
        <f t="array" ref="E5:F5">'1.0 Project Information'!D13:E13</f>
        <v>0</v>
      </c>
      <c r="F5" s="523">
        <v>0</v>
      </c>
      <c r="G5" s="295"/>
      <c r="H5" s="93"/>
      <c r="I5" s="93"/>
      <c r="J5" s="93"/>
      <c r="K5" s="93"/>
      <c r="X5" s="165"/>
    </row>
    <row r="6" spans="1:24" x14ac:dyDescent="0.25">
      <c r="D6" s="90" t="s">
        <v>101</v>
      </c>
      <c r="E6" s="597">
        <f>'1.0 Project Information'!D36</f>
        <v>0</v>
      </c>
      <c r="F6" s="540" t="s">
        <v>102</v>
      </c>
      <c r="G6" s="295"/>
      <c r="H6" s="93"/>
      <c r="I6" s="93"/>
      <c r="J6" s="93"/>
      <c r="K6" s="93"/>
      <c r="X6" s="165"/>
    </row>
    <row r="7" spans="1:24" ht="13.2" customHeight="1" x14ac:dyDescent="0.25">
      <c r="D7" s="90" t="s">
        <v>103</v>
      </c>
      <c r="E7" s="757"/>
      <c r="F7" s="758"/>
      <c r="G7" s="94" t="s">
        <v>104</v>
      </c>
      <c r="H7" s="93"/>
      <c r="I7" s="757"/>
      <c r="J7" s="758"/>
      <c r="K7" s="93"/>
      <c r="L7" s="165" t="s">
        <v>105</v>
      </c>
    </row>
    <row r="8" spans="1:24" x14ac:dyDescent="0.25">
      <c r="D8" s="91" t="s">
        <v>106</v>
      </c>
      <c r="E8" s="759"/>
      <c r="F8" s="760"/>
      <c r="G8" s="93"/>
      <c r="H8" s="93"/>
      <c r="I8" s="93"/>
      <c r="J8" s="93"/>
      <c r="K8" s="93"/>
    </row>
    <row r="10" spans="1:24" hidden="1" x14ac:dyDescent="0.25"/>
    <row r="11" spans="1:24" hidden="1" x14ac:dyDescent="0.25"/>
    <row r="12" spans="1:24" hidden="1" x14ac:dyDescent="0.25"/>
    <row r="13" spans="1:24" x14ac:dyDescent="0.25">
      <c r="D13" s="91" t="s">
        <v>107</v>
      </c>
      <c r="E13" s="598" t="str">
        <f>'1.0 Project Information'!U53</f>
        <v>0 tCO2e</v>
      </c>
      <c r="F13" s="95"/>
      <c r="G13" s="95"/>
      <c r="H13" s="96" t="s">
        <v>108</v>
      </c>
      <c r="I13" s="599" t="e">
        <f>'1.0 Project Information'!U55</f>
        <v>#DIV/0!</v>
      </c>
      <c r="J13" s="541"/>
      <c r="K13" s="97"/>
      <c r="X13" s="165"/>
    </row>
    <row r="15" spans="1:24" s="89" customFormat="1" ht="32.549999999999997" hidden="1" customHeight="1" x14ac:dyDescent="0.25">
      <c r="A15" s="88"/>
      <c r="B15" s="88"/>
      <c r="C15" s="88"/>
      <c r="D15" s="193" t="s">
        <v>109</v>
      </c>
      <c r="E15" s="197">
        <f>0.001*SUM(H35:J40,H46:J46,H48:J50,H57:J64,H69:J69,H71:J76,H82:J85,H88:J88,H90:J91,H97:J101,H106:J108,H54:J54)</f>
        <v>0</v>
      </c>
      <c r="F15" s="195" t="s">
        <v>110</v>
      </c>
      <c r="G15" s="195"/>
      <c r="H15" s="196" t="s">
        <v>108</v>
      </c>
      <c r="I15" s="197" t="e">
        <f>E15*1000/($E$13*1000/$I$13)</f>
        <v>#VALUE!</v>
      </c>
      <c r="J15" s="198" t="s">
        <v>111</v>
      </c>
      <c r="K15" s="196"/>
      <c r="L15" s="181" t="s">
        <v>112</v>
      </c>
      <c r="M15" s="3"/>
      <c r="N15" s="3"/>
      <c r="O15" s="3"/>
      <c r="P15" s="3"/>
      <c r="Q15" s="3"/>
      <c r="R15" s="3"/>
      <c r="S15" s="3"/>
      <c r="T15" s="3"/>
      <c r="U15" s="3"/>
      <c r="V15" s="3"/>
      <c r="W15" s="3"/>
    </row>
    <row r="16" spans="1:24" ht="15" hidden="1" x14ac:dyDescent="0.25">
      <c r="D16" s="92"/>
      <c r="E16" s="325"/>
      <c r="F16" s="110"/>
      <c r="G16" s="110"/>
      <c r="H16" s="92"/>
      <c r="I16" s="92"/>
      <c r="J16" s="111"/>
      <c r="K16" s="92"/>
    </row>
    <row r="17" spans="1:24" s="89" customFormat="1" ht="32.549999999999997" hidden="1" customHeight="1" x14ac:dyDescent="0.25">
      <c r="A17" s="88"/>
      <c r="B17" s="88"/>
      <c r="C17" s="88"/>
      <c r="D17" s="199" t="s">
        <v>113</v>
      </c>
      <c r="E17" s="197">
        <f>0.001*SUM(H30:J32,H35:J46,H48:J54,H57:J69,H71:J80,H82:J88,H90:J95,H97:J104,H106:J110,H112:J112,H147:J147,H149:J154,H156:J164,H114:J145)</f>
        <v>0</v>
      </c>
      <c r="F17" s="195" t="s">
        <v>110</v>
      </c>
      <c r="G17" s="195"/>
      <c r="H17" s="196" t="s">
        <v>108</v>
      </c>
      <c r="I17" s="197" t="e">
        <f>E17*1000/($E$13*1000/$I$13)</f>
        <v>#VALUE!</v>
      </c>
      <c r="J17" s="198" t="s">
        <v>111</v>
      </c>
      <c r="K17" s="196"/>
      <c r="L17" s="181" t="s">
        <v>112</v>
      </c>
      <c r="M17" s="3"/>
      <c r="N17" s="3"/>
      <c r="O17" s="3"/>
      <c r="P17" s="3"/>
      <c r="Q17" s="3"/>
      <c r="R17" s="3"/>
      <c r="S17" s="3"/>
      <c r="T17" s="3"/>
      <c r="U17" s="3"/>
      <c r="V17" s="3"/>
      <c r="W17" s="3"/>
    </row>
    <row r="18" spans="1:24" s="89" customFormat="1" ht="15.6" hidden="1" x14ac:dyDescent="0.25">
      <c r="A18" s="88"/>
      <c r="B18" s="88"/>
      <c r="C18" s="88"/>
      <c r="D18" s="112"/>
      <c r="E18" s="104"/>
      <c r="F18" s="105"/>
      <c r="G18" s="105"/>
      <c r="H18" s="106"/>
      <c r="I18" s="107"/>
      <c r="J18" s="108"/>
      <c r="K18" s="106"/>
      <c r="M18" s="3"/>
      <c r="N18" s="3"/>
      <c r="O18" s="3"/>
      <c r="P18" s="3"/>
      <c r="Q18" s="3"/>
      <c r="R18" s="3"/>
      <c r="S18" s="3"/>
      <c r="T18" s="3"/>
      <c r="U18" s="3"/>
      <c r="V18" s="3"/>
      <c r="W18" s="3"/>
    </row>
    <row r="19" spans="1:24" s="89" customFormat="1" ht="32.549999999999997" hidden="1" customHeight="1" x14ac:dyDescent="0.25">
      <c r="A19" s="88"/>
      <c r="B19" s="88"/>
      <c r="C19" s="88"/>
      <c r="D19" s="199" t="s">
        <v>114</v>
      </c>
      <c r="E19" s="197">
        <f>0.001*SUM(S27:V28,G30:V32,G35:V46,G48:V54,G57:V69,G71:V80,G82:V88,G90:V95,G97:V104,G106:V110,G112:V112,G147:V147,G149:V154,G156:V164,F197,G115:V145)</f>
        <v>0</v>
      </c>
      <c r="F19" s="195" t="s">
        <v>110</v>
      </c>
      <c r="G19" s="195"/>
      <c r="H19" s="196" t="s">
        <v>108</v>
      </c>
      <c r="I19" s="197" t="e">
        <f>E19*1000/($E$13*1000/$I$13)</f>
        <v>#VALUE!</v>
      </c>
      <c r="J19" s="198" t="s">
        <v>111</v>
      </c>
      <c r="K19" s="196"/>
      <c r="L19" s="181" t="s">
        <v>112</v>
      </c>
      <c r="M19" s="3"/>
      <c r="N19" s="3"/>
      <c r="O19" s="3"/>
      <c r="P19" s="3"/>
      <c r="Q19" s="3"/>
      <c r="R19" s="3"/>
      <c r="S19" s="3"/>
      <c r="T19" s="3"/>
      <c r="U19" s="3"/>
      <c r="V19" s="3"/>
      <c r="W19" s="3"/>
    </row>
    <row r="20" spans="1:24" hidden="1" x14ac:dyDescent="0.25"/>
    <row r="21" spans="1:24" hidden="1" x14ac:dyDescent="0.25"/>
    <row r="22" spans="1:24" ht="34.950000000000003" customHeight="1" x14ac:dyDescent="0.25">
      <c r="D22" s="157" t="s">
        <v>115</v>
      </c>
      <c r="E22" s="158"/>
      <c r="F22" s="158"/>
      <c r="G22" s="754" t="s">
        <v>116</v>
      </c>
      <c r="H22" s="755"/>
      <c r="I22" s="755"/>
      <c r="J22" s="755"/>
      <c r="K22" s="755"/>
      <c r="L22" s="755"/>
      <c r="M22" s="755"/>
      <c r="N22" s="755"/>
      <c r="O22" s="755"/>
      <c r="P22" s="755"/>
      <c r="Q22" s="755"/>
      <c r="R22" s="755"/>
      <c r="S22" s="755"/>
      <c r="T22" s="755"/>
      <c r="U22" s="755"/>
      <c r="V22" s="755"/>
      <c r="W22" s="755"/>
      <c r="X22" s="159"/>
    </row>
    <row r="23" spans="1:24" s="8" customFormat="1" ht="28.2" thickBot="1" x14ac:dyDescent="0.3">
      <c r="A23" s="62"/>
      <c r="B23" s="62"/>
      <c r="C23" s="62"/>
      <c r="D23" s="9"/>
      <c r="E23" s="154" t="s">
        <v>117</v>
      </c>
      <c r="F23" s="182" t="s">
        <v>118</v>
      </c>
      <c r="G23" s="336" t="s">
        <v>119</v>
      </c>
      <c r="H23" s="155" t="s">
        <v>120</v>
      </c>
      <c r="I23" s="155" t="s">
        <v>121</v>
      </c>
      <c r="J23" s="155" t="s">
        <v>122</v>
      </c>
      <c r="K23" s="155" t="s">
        <v>123</v>
      </c>
      <c r="L23" s="155" t="s">
        <v>124</v>
      </c>
      <c r="M23" s="155" t="s">
        <v>125</v>
      </c>
      <c r="N23" s="155" t="s">
        <v>126</v>
      </c>
      <c r="O23" s="155" t="s">
        <v>127</v>
      </c>
      <c r="P23" s="155" t="s">
        <v>128</v>
      </c>
      <c r="Q23" s="155" t="s">
        <v>129</v>
      </c>
      <c r="R23" s="155" t="s">
        <v>130</v>
      </c>
      <c r="S23" s="155" t="s">
        <v>131</v>
      </c>
      <c r="T23" s="155" t="s">
        <v>132</v>
      </c>
      <c r="U23" s="155" t="s">
        <v>133</v>
      </c>
      <c r="V23" s="155" t="s">
        <v>134</v>
      </c>
      <c r="W23" s="155" t="s">
        <v>135</v>
      </c>
      <c r="X23" s="190" t="s">
        <v>136</v>
      </c>
    </row>
    <row r="24" spans="1:24" x14ac:dyDescent="0.25">
      <c r="D24" s="148" t="s">
        <v>137</v>
      </c>
      <c r="E24" s="289" t="s">
        <v>138</v>
      </c>
      <c r="F24" s="290" t="s">
        <v>139</v>
      </c>
      <c r="G24" s="333" t="s">
        <v>140</v>
      </c>
      <c r="H24" s="331" t="s">
        <v>138</v>
      </c>
      <c r="I24" s="289" t="s">
        <v>138</v>
      </c>
      <c r="J24" s="289" t="s">
        <v>138</v>
      </c>
      <c r="K24" s="333" t="s">
        <v>140</v>
      </c>
      <c r="L24" s="333" t="s">
        <v>140</v>
      </c>
      <c r="M24" s="333" t="s">
        <v>140</v>
      </c>
      <c r="N24" s="333" t="s">
        <v>140</v>
      </c>
      <c r="O24" s="333" t="s">
        <v>140</v>
      </c>
      <c r="P24" s="333" t="s">
        <v>140</v>
      </c>
      <c r="Q24" s="333" t="s">
        <v>140</v>
      </c>
      <c r="R24" s="333" t="s">
        <v>140</v>
      </c>
      <c r="S24" s="333" t="s">
        <v>140</v>
      </c>
      <c r="T24" s="333" t="s">
        <v>140</v>
      </c>
      <c r="U24" s="333" t="s">
        <v>140</v>
      </c>
      <c r="V24" s="333" t="s">
        <v>140</v>
      </c>
      <c r="W24" s="333" t="s">
        <v>140</v>
      </c>
      <c r="X24" s="291"/>
    </row>
    <row r="25" spans="1:24" ht="26.4" x14ac:dyDescent="0.25">
      <c r="A25" s="61" t="s">
        <v>141</v>
      </c>
      <c r="D25" s="149" t="s">
        <v>142</v>
      </c>
      <c r="E25" s="289" t="s">
        <v>138</v>
      </c>
      <c r="F25" s="290" t="s">
        <v>138</v>
      </c>
      <c r="G25" s="334" t="s">
        <v>143</v>
      </c>
      <c r="H25" s="331" t="s">
        <v>138</v>
      </c>
      <c r="I25" s="289" t="s">
        <v>138</v>
      </c>
      <c r="J25" s="289" t="s">
        <v>138</v>
      </c>
      <c r="K25" s="292" t="s">
        <v>144</v>
      </c>
      <c r="L25" s="289" t="s">
        <v>138</v>
      </c>
      <c r="M25" s="289" t="s">
        <v>138</v>
      </c>
      <c r="N25" s="289" t="s">
        <v>138</v>
      </c>
      <c r="O25" s="289" t="s">
        <v>138</v>
      </c>
      <c r="P25" s="289" t="s">
        <v>138</v>
      </c>
      <c r="Q25" s="289" t="s">
        <v>138</v>
      </c>
      <c r="R25" s="289" t="s">
        <v>138</v>
      </c>
      <c r="S25" s="289" t="s">
        <v>138</v>
      </c>
      <c r="T25" s="289" t="s">
        <v>138</v>
      </c>
      <c r="U25" s="289" t="s">
        <v>138</v>
      </c>
      <c r="V25" s="289" t="s">
        <v>138</v>
      </c>
      <c r="W25" s="293" t="s">
        <v>145</v>
      </c>
      <c r="X25" s="294" t="s">
        <v>146</v>
      </c>
    </row>
    <row r="26" spans="1:24" s="1" customFormat="1" ht="14.4" thickBot="1" x14ac:dyDescent="0.3">
      <c r="A26" s="63"/>
      <c r="B26" s="63"/>
      <c r="C26" s="63"/>
      <c r="D26" s="14" t="s">
        <v>147</v>
      </c>
      <c r="E26" s="70"/>
      <c r="F26" s="70"/>
      <c r="G26" s="335"/>
      <c r="H26" s="15"/>
      <c r="I26" s="15"/>
      <c r="J26" s="15"/>
      <c r="K26" s="15"/>
      <c r="L26" s="15"/>
      <c r="M26" s="15"/>
      <c r="N26" s="15"/>
      <c r="O26" s="15"/>
      <c r="P26" s="15"/>
      <c r="Q26" s="15"/>
      <c r="R26" s="15"/>
      <c r="S26" s="15"/>
      <c r="T26" s="15"/>
      <c r="U26" s="15"/>
      <c r="V26" s="15"/>
      <c r="W26" s="191"/>
      <c r="X26" s="16"/>
    </row>
    <row r="27" spans="1:24" x14ac:dyDescent="0.25">
      <c r="A27" s="61">
        <v>0.1</v>
      </c>
      <c r="B27" s="61" t="s">
        <v>148</v>
      </c>
      <c r="D27" s="7" t="s">
        <v>149</v>
      </c>
      <c r="E27" s="68"/>
      <c r="F27" s="183" t="s">
        <v>150</v>
      </c>
      <c r="G27" s="397"/>
      <c r="H27" s="397"/>
      <c r="I27" s="397"/>
      <c r="J27" s="397"/>
      <c r="K27" s="397"/>
      <c r="L27" s="397"/>
      <c r="M27" s="397"/>
      <c r="N27" s="397"/>
      <c r="O27" s="397"/>
      <c r="P27" s="397"/>
      <c r="Q27" s="600"/>
      <c r="R27" s="600"/>
      <c r="S27" s="397"/>
      <c r="T27" s="397"/>
      <c r="U27" s="397"/>
      <c r="V27" s="397"/>
      <c r="W27" s="397"/>
      <c r="X27" s="398"/>
    </row>
    <row r="28" spans="1:24" x14ac:dyDescent="0.25">
      <c r="A28" s="61">
        <v>0.2</v>
      </c>
      <c r="B28" s="61" t="s">
        <v>151</v>
      </c>
      <c r="D28" s="7" t="s">
        <v>152</v>
      </c>
      <c r="E28" s="68"/>
      <c r="F28" s="183" t="s">
        <v>150</v>
      </c>
      <c r="G28" s="397"/>
      <c r="H28" s="397"/>
      <c r="I28" s="397"/>
      <c r="J28" s="397"/>
      <c r="K28" s="397"/>
      <c r="L28" s="397"/>
      <c r="M28" s="397"/>
      <c r="N28" s="397"/>
      <c r="O28" s="397"/>
      <c r="P28" s="397"/>
      <c r="Q28" s="600"/>
      <c r="R28" s="600"/>
      <c r="S28" s="397"/>
      <c r="T28" s="397"/>
      <c r="U28" s="397"/>
      <c r="V28" s="397"/>
      <c r="W28" s="397"/>
      <c r="X28" s="398"/>
    </row>
    <row r="29" spans="1:24" s="1" customFormat="1" ht="14.4" thickBot="1" x14ac:dyDescent="0.3">
      <c r="A29" s="63"/>
      <c r="B29" s="63"/>
      <c r="C29" s="63"/>
      <c r="D29" s="14" t="s">
        <v>153</v>
      </c>
      <c r="E29" s="70"/>
      <c r="F29" s="70"/>
      <c r="G29" s="601"/>
      <c r="H29" s="602"/>
      <c r="I29" s="602"/>
      <c r="J29" s="602"/>
      <c r="K29" s="602"/>
      <c r="L29" s="602"/>
      <c r="M29" s="602"/>
      <c r="N29" s="602"/>
      <c r="O29" s="602"/>
      <c r="P29" s="602"/>
      <c r="Q29" s="602"/>
      <c r="R29" s="602"/>
      <c r="S29" s="602"/>
      <c r="T29" s="602"/>
      <c r="U29" s="602"/>
      <c r="V29" s="602"/>
      <c r="W29" s="603"/>
      <c r="X29" s="604"/>
    </row>
    <row r="30" spans="1:24" x14ac:dyDescent="0.25">
      <c r="A30" s="61">
        <v>0.3</v>
      </c>
      <c r="D30" s="7" t="s">
        <v>154</v>
      </c>
      <c r="E30" s="68"/>
      <c r="F30" s="183" t="s">
        <v>150</v>
      </c>
      <c r="G30" s="395"/>
      <c r="H30" s="396"/>
      <c r="I30" s="397"/>
      <c r="J30" s="397"/>
      <c r="K30" s="397"/>
      <c r="L30" s="397"/>
      <c r="M30" s="397"/>
      <c r="N30" s="397"/>
      <c r="O30" s="397"/>
      <c r="P30" s="397"/>
      <c r="Q30" s="600"/>
      <c r="R30" s="600"/>
      <c r="S30" s="397"/>
      <c r="T30" s="397"/>
      <c r="U30" s="397"/>
      <c r="V30" s="397"/>
      <c r="W30" s="397"/>
      <c r="X30" s="398"/>
    </row>
    <row r="31" spans="1:24" x14ac:dyDescent="0.25">
      <c r="A31" s="61">
        <v>0.4</v>
      </c>
      <c r="D31" s="7" t="s">
        <v>155</v>
      </c>
      <c r="E31" s="68"/>
      <c r="F31" s="183" t="s">
        <v>150</v>
      </c>
      <c r="G31" s="395"/>
      <c r="H31" s="396"/>
      <c r="I31" s="397"/>
      <c r="J31" s="397"/>
      <c r="K31" s="397"/>
      <c r="L31" s="397"/>
      <c r="M31" s="397"/>
      <c r="N31" s="397"/>
      <c r="O31" s="397"/>
      <c r="P31" s="397"/>
      <c r="Q31" s="600"/>
      <c r="R31" s="600"/>
      <c r="S31" s="397"/>
      <c r="T31" s="397"/>
      <c r="U31" s="397"/>
      <c r="V31" s="397"/>
      <c r="W31" s="397"/>
      <c r="X31" s="398"/>
    </row>
    <row r="32" spans="1:24" x14ac:dyDescent="0.25">
      <c r="A32" s="61">
        <v>0.5</v>
      </c>
      <c r="D32" s="7" t="s">
        <v>156</v>
      </c>
      <c r="E32" s="68"/>
      <c r="F32" s="183" t="s">
        <v>150</v>
      </c>
      <c r="G32" s="395"/>
      <c r="H32" s="396"/>
      <c r="I32" s="397"/>
      <c r="J32" s="397"/>
      <c r="K32" s="397"/>
      <c r="L32" s="397"/>
      <c r="M32" s="397"/>
      <c r="N32" s="397"/>
      <c r="O32" s="397"/>
      <c r="P32" s="397"/>
      <c r="Q32" s="600"/>
      <c r="R32" s="600"/>
      <c r="S32" s="397"/>
      <c r="T32" s="397"/>
      <c r="U32" s="397"/>
      <c r="V32" s="397"/>
      <c r="W32" s="397"/>
      <c r="X32" s="398"/>
    </row>
    <row r="33" spans="1:24" s="1" customFormat="1" ht="14.4" thickBot="1" x14ac:dyDescent="0.3">
      <c r="A33" s="63"/>
      <c r="B33" s="63"/>
      <c r="C33" s="63"/>
      <c r="D33" s="14" t="s">
        <v>157</v>
      </c>
      <c r="E33" s="70"/>
      <c r="F33" s="70"/>
      <c r="G33" s="601"/>
      <c r="H33" s="602"/>
      <c r="I33" s="602"/>
      <c r="J33" s="602"/>
      <c r="K33" s="602"/>
      <c r="L33" s="602"/>
      <c r="M33" s="602"/>
      <c r="N33" s="602"/>
      <c r="O33" s="602"/>
      <c r="P33" s="602"/>
      <c r="Q33" s="602"/>
      <c r="R33" s="602"/>
      <c r="S33" s="602"/>
      <c r="T33" s="602"/>
      <c r="U33" s="602"/>
      <c r="V33" s="602"/>
      <c r="W33" s="603"/>
      <c r="X33" s="604"/>
    </row>
    <row r="34" spans="1:24" ht="13.8" thickBot="1" x14ac:dyDescent="0.3">
      <c r="D34" s="11" t="s">
        <v>96</v>
      </c>
      <c r="E34" s="71"/>
      <c r="F34" s="71" t="s">
        <v>158</v>
      </c>
      <c r="G34" s="605"/>
      <c r="H34" s="606"/>
      <c r="I34" s="607"/>
      <c r="J34" s="607"/>
      <c r="K34" s="607"/>
      <c r="L34" s="607"/>
      <c r="M34" s="607"/>
      <c r="N34" s="607"/>
      <c r="O34" s="607"/>
      <c r="P34" s="607"/>
      <c r="Q34" s="607"/>
      <c r="R34" s="607"/>
      <c r="S34" s="607"/>
      <c r="T34" s="607"/>
      <c r="U34" s="607"/>
      <c r="V34" s="607"/>
      <c r="W34" s="608"/>
      <c r="X34" s="609"/>
    </row>
    <row r="35" spans="1:24" x14ac:dyDescent="0.25">
      <c r="A35" s="61" t="s">
        <v>159</v>
      </c>
      <c r="B35" s="61" t="s">
        <v>160</v>
      </c>
      <c r="D35" s="10" t="s">
        <v>161</v>
      </c>
      <c r="E35" s="72" t="s">
        <v>150</v>
      </c>
      <c r="F35" s="184"/>
      <c r="G35" s="399"/>
      <c r="H35" s="400"/>
      <c r="I35" s="402"/>
      <c r="J35" s="402"/>
      <c r="K35" s="402"/>
      <c r="L35" s="402"/>
      <c r="M35" s="402"/>
      <c r="N35" s="402"/>
      <c r="O35" s="402"/>
      <c r="P35" s="402"/>
      <c r="Q35" s="600"/>
      <c r="R35" s="600"/>
      <c r="S35" s="402"/>
      <c r="T35" s="402"/>
      <c r="U35" s="402"/>
      <c r="V35" s="402"/>
      <c r="W35" s="402"/>
      <c r="X35" s="403" t="s">
        <v>162</v>
      </c>
    </row>
    <row r="36" spans="1:24" x14ac:dyDescent="0.25">
      <c r="A36" s="61" t="s">
        <v>159</v>
      </c>
      <c r="B36" s="223" t="s">
        <v>163</v>
      </c>
      <c r="C36" s="223"/>
      <c r="D36" s="7" t="s">
        <v>164</v>
      </c>
      <c r="E36" s="69" t="s">
        <v>150</v>
      </c>
      <c r="F36" s="185"/>
      <c r="G36" s="395"/>
      <c r="H36" s="396"/>
      <c r="I36" s="397"/>
      <c r="J36" s="397"/>
      <c r="K36" s="397"/>
      <c r="L36" s="397"/>
      <c r="M36" s="397"/>
      <c r="N36" s="397"/>
      <c r="O36" s="397"/>
      <c r="P36" s="397"/>
      <c r="Q36" s="600"/>
      <c r="R36" s="600"/>
      <c r="S36" s="397"/>
      <c r="T36" s="397"/>
      <c r="U36" s="397"/>
      <c r="V36" s="397"/>
      <c r="W36" s="397"/>
      <c r="X36" s="403" t="s">
        <v>162</v>
      </c>
    </row>
    <row r="37" spans="1:24" x14ac:dyDescent="0.25">
      <c r="A37" s="61" t="s">
        <v>159</v>
      </c>
      <c r="B37" s="223" t="s">
        <v>163</v>
      </c>
      <c r="C37" s="223"/>
      <c r="D37" s="7" t="s">
        <v>165</v>
      </c>
      <c r="E37" s="69" t="s">
        <v>150</v>
      </c>
      <c r="F37" s="185"/>
      <c r="G37" s="395"/>
      <c r="H37" s="396"/>
      <c r="I37" s="397"/>
      <c r="J37" s="397"/>
      <c r="K37" s="397"/>
      <c r="L37" s="397"/>
      <c r="M37" s="397"/>
      <c r="N37" s="397"/>
      <c r="O37" s="397"/>
      <c r="P37" s="397"/>
      <c r="Q37" s="600"/>
      <c r="R37" s="600"/>
      <c r="S37" s="397"/>
      <c r="T37" s="397"/>
      <c r="U37" s="397"/>
      <c r="V37" s="397"/>
      <c r="W37" s="397"/>
      <c r="X37" s="403" t="s">
        <v>166</v>
      </c>
    </row>
    <row r="38" spans="1:24" x14ac:dyDescent="0.25">
      <c r="A38" s="61" t="s">
        <v>159</v>
      </c>
      <c r="B38" s="223" t="s">
        <v>163</v>
      </c>
      <c r="C38" s="223"/>
      <c r="D38" s="7" t="s">
        <v>167</v>
      </c>
      <c r="E38" s="69" t="s">
        <v>150</v>
      </c>
      <c r="F38" s="185"/>
      <c r="G38" s="395"/>
      <c r="H38" s="396"/>
      <c r="I38" s="397"/>
      <c r="J38" s="397"/>
      <c r="K38" s="397"/>
      <c r="L38" s="397"/>
      <c r="M38" s="397"/>
      <c r="N38" s="397"/>
      <c r="O38" s="397"/>
      <c r="P38" s="397"/>
      <c r="Q38" s="600"/>
      <c r="R38" s="600"/>
      <c r="S38" s="397"/>
      <c r="T38" s="397"/>
      <c r="U38" s="397"/>
      <c r="V38" s="397"/>
      <c r="W38" s="397"/>
      <c r="X38" s="403" t="s">
        <v>166</v>
      </c>
    </row>
    <row r="39" spans="1:24" x14ac:dyDescent="0.25">
      <c r="A39" s="61" t="s">
        <v>159</v>
      </c>
      <c r="B39" s="223" t="s">
        <v>163</v>
      </c>
      <c r="C39" s="223"/>
      <c r="D39" s="7" t="s">
        <v>168</v>
      </c>
      <c r="E39" s="69" t="s">
        <v>150</v>
      </c>
      <c r="F39" s="185"/>
      <c r="G39" s="395"/>
      <c r="H39" s="396"/>
      <c r="I39" s="397"/>
      <c r="J39" s="397"/>
      <c r="K39" s="397"/>
      <c r="L39" s="397"/>
      <c r="M39" s="397"/>
      <c r="N39" s="397"/>
      <c r="O39" s="397"/>
      <c r="P39" s="397"/>
      <c r="Q39" s="600"/>
      <c r="R39" s="600"/>
      <c r="S39" s="397"/>
      <c r="T39" s="397"/>
      <c r="U39" s="397"/>
      <c r="V39" s="397"/>
      <c r="W39" s="397"/>
      <c r="X39" s="403" t="s">
        <v>166</v>
      </c>
    </row>
    <row r="40" spans="1:24" x14ac:dyDescent="0.25">
      <c r="A40" s="61" t="s">
        <v>159</v>
      </c>
      <c r="B40" s="223" t="s">
        <v>169</v>
      </c>
      <c r="C40" s="223"/>
      <c r="D40" s="7" t="s">
        <v>170</v>
      </c>
      <c r="E40" s="69" t="s">
        <v>150</v>
      </c>
      <c r="F40" s="185"/>
      <c r="G40" s="395"/>
      <c r="H40" s="396"/>
      <c r="I40" s="397"/>
      <c r="J40" s="397"/>
      <c r="K40" s="397"/>
      <c r="L40" s="397"/>
      <c r="M40" s="397"/>
      <c r="N40" s="397"/>
      <c r="O40" s="397"/>
      <c r="P40" s="397"/>
      <c r="Q40" s="600"/>
      <c r="R40" s="600"/>
      <c r="S40" s="397"/>
      <c r="T40" s="397"/>
      <c r="U40" s="397"/>
      <c r="V40" s="397"/>
      <c r="W40" s="397"/>
      <c r="X40" s="403" t="s">
        <v>171</v>
      </c>
    </row>
    <row r="41" spans="1:24" x14ac:dyDescent="0.25">
      <c r="A41" s="61" t="s">
        <v>159</v>
      </c>
      <c r="B41" s="61" t="s">
        <v>172</v>
      </c>
      <c r="D41" s="7" t="s">
        <v>173</v>
      </c>
      <c r="E41" s="68"/>
      <c r="F41" s="183" t="s">
        <v>150</v>
      </c>
      <c r="G41" s="395"/>
      <c r="H41" s="396"/>
      <c r="I41" s="397"/>
      <c r="J41" s="397"/>
      <c r="K41" s="397"/>
      <c r="L41" s="397"/>
      <c r="M41" s="397"/>
      <c r="N41" s="397"/>
      <c r="O41" s="397"/>
      <c r="P41" s="397"/>
      <c r="Q41" s="600"/>
      <c r="R41" s="600"/>
      <c r="S41" s="397"/>
      <c r="T41" s="397"/>
      <c r="U41" s="397"/>
      <c r="V41" s="397"/>
      <c r="W41" s="397"/>
      <c r="X41" s="398" t="s">
        <v>174</v>
      </c>
    </row>
    <row r="42" spans="1:24" x14ac:dyDescent="0.25">
      <c r="A42" s="61" t="s">
        <v>159</v>
      </c>
      <c r="B42" s="61" t="s">
        <v>175</v>
      </c>
      <c r="D42" s="60" t="s">
        <v>176</v>
      </c>
      <c r="E42" s="68"/>
      <c r="F42" s="183" t="s">
        <v>150</v>
      </c>
      <c r="G42" s="395"/>
      <c r="H42" s="396"/>
      <c r="I42" s="397"/>
      <c r="J42" s="397"/>
      <c r="K42" s="397"/>
      <c r="L42" s="397"/>
      <c r="M42" s="397"/>
      <c r="N42" s="397"/>
      <c r="O42" s="397"/>
      <c r="P42" s="397"/>
      <c r="Q42" s="600"/>
      <c r="R42" s="600"/>
      <c r="S42" s="397"/>
      <c r="T42" s="397"/>
      <c r="U42" s="397"/>
      <c r="V42" s="397"/>
      <c r="W42" s="397"/>
      <c r="X42" s="398"/>
    </row>
    <row r="43" spans="1:24" x14ac:dyDescent="0.25">
      <c r="D43" s="60" t="s">
        <v>177</v>
      </c>
      <c r="E43" s="68"/>
      <c r="F43" s="183" t="s">
        <v>150</v>
      </c>
      <c r="G43" s="395"/>
      <c r="H43" s="396"/>
      <c r="I43" s="397"/>
      <c r="J43" s="397"/>
      <c r="K43" s="397"/>
      <c r="L43" s="397"/>
      <c r="M43" s="397"/>
      <c r="N43" s="397"/>
      <c r="O43" s="397"/>
      <c r="P43" s="397"/>
      <c r="Q43" s="600"/>
      <c r="R43" s="600"/>
      <c r="S43" s="397"/>
      <c r="T43" s="397"/>
      <c r="U43" s="397"/>
      <c r="V43" s="397"/>
      <c r="W43" s="397"/>
      <c r="X43" s="398" t="s">
        <v>178</v>
      </c>
    </row>
    <row r="44" spans="1:24" x14ac:dyDescent="0.25">
      <c r="A44" s="61" t="s">
        <v>159</v>
      </c>
      <c r="B44" s="61" t="s">
        <v>179</v>
      </c>
      <c r="D44" s="7" t="s">
        <v>180</v>
      </c>
      <c r="E44" s="68"/>
      <c r="F44" s="183" t="s">
        <v>150</v>
      </c>
      <c r="G44" s="395"/>
      <c r="H44" s="396"/>
      <c r="I44" s="397"/>
      <c r="J44" s="397"/>
      <c r="K44" s="397"/>
      <c r="L44" s="397"/>
      <c r="M44" s="397"/>
      <c r="N44" s="397"/>
      <c r="O44" s="397"/>
      <c r="P44" s="397"/>
      <c r="Q44" s="600"/>
      <c r="R44" s="600"/>
      <c r="S44" s="397"/>
      <c r="T44" s="397"/>
      <c r="U44" s="397"/>
      <c r="V44" s="397"/>
      <c r="W44" s="397"/>
      <c r="X44" s="398"/>
    </row>
    <row r="45" spans="1:24" x14ac:dyDescent="0.25">
      <c r="B45" s="61" t="s">
        <v>181</v>
      </c>
      <c r="D45" s="7" t="s">
        <v>182</v>
      </c>
      <c r="E45" s="68"/>
      <c r="F45" s="183" t="s">
        <v>150</v>
      </c>
      <c r="G45" s="399"/>
      <c r="H45" s="400"/>
      <c r="I45" s="397"/>
      <c r="J45" s="397"/>
      <c r="K45" s="397"/>
      <c r="L45" s="397"/>
      <c r="M45" s="397"/>
      <c r="N45" s="397"/>
      <c r="O45" s="397"/>
      <c r="P45" s="397"/>
      <c r="Q45" s="600"/>
      <c r="R45" s="600"/>
      <c r="S45" s="397"/>
      <c r="T45" s="397"/>
      <c r="U45" s="397"/>
      <c r="V45" s="397"/>
      <c r="W45" s="397"/>
      <c r="X45" s="401"/>
    </row>
    <row r="46" spans="1:24" x14ac:dyDescent="0.25">
      <c r="A46" s="61">
        <v>7.1</v>
      </c>
      <c r="D46" s="7" t="s">
        <v>183</v>
      </c>
      <c r="E46" s="69" t="s">
        <v>150</v>
      </c>
      <c r="F46" s="185"/>
      <c r="G46" s="395"/>
      <c r="H46" s="396"/>
      <c r="I46" s="397"/>
      <c r="J46" s="397"/>
      <c r="K46" s="397"/>
      <c r="L46" s="397"/>
      <c r="M46" s="397"/>
      <c r="N46" s="397"/>
      <c r="O46" s="397"/>
      <c r="P46" s="397"/>
      <c r="Q46" s="600"/>
      <c r="R46" s="600"/>
      <c r="S46" s="397"/>
      <c r="T46" s="397"/>
      <c r="U46" s="397"/>
      <c r="V46" s="397"/>
      <c r="W46" s="397"/>
      <c r="X46" s="398" t="s">
        <v>184</v>
      </c>
    </row>
    <row r="47" spans="1:24" ht="13.8" thickBot="1" x14ac:dyDescent="0.3">
      <c r="D47" s="12" t="s">
        <v>185</v>
      </c>
      <c r="E47" s="74"/>
      <c r="F47" s="74" t="s">
        <v>186</v>
      </c>
      <c r="G47" s="605"/>
      <c r="H47" s="606"/>
      <c r="I47" s="610"/>
      <c r="J47" s="610"/>
      <c r="K47" s="610"/>
      <c r="L47" s="610"/>
      <c r="M47" s="610"/>
      <c r="N47" s="610"/>
      <c r="O47" s="610"/>
      <c r="P47" s="610"/>
      <c r="Q47" s="610"/>
      <c r="R47" s="610"/>
      <c r="S47" s="610"/>
      <c r="T47" s="610"/>
      <c r="U47" s="610"/>
      <c r="V47" s="610"/>
      <c r="W47" s="611"/>
      <c r="X47" s="612"/>
    </row>
    <row r="48" spans="1:24" x14ac:dyDescent="0.25">
      <c r="A48" s="61" t="s">
        <v>187</v>
      </c>
      <c r="B48" s="61" t="s">
        <v>172</v>
      </c>
      <c r="D48" s="10" t="s">
        <v>188</v>
      </c>
      <c r="E48" s="72" t="s">
        <v>150</v>
      </c>
      <c r="F48" s="184"/>
      <c r="G48" s="399"/>
      <c r="H48" s="400"/>
      <c r="I48" s="402"/>
      <c r="J48" s="402"/>
      <c r="K48" s="402"/>
      <c r="L48" s="402"/>
      <c r="M48" s="402"/>
      <c r="N48" s="402"/>
      <c r="O48" s="402"/>
      <c r="P48" s="402"/>
      <c r="Q48" s="600"/>
      <c r="R48" s="600"/>
      <c r="S48" s="402"/>
      <c r="T48" s="402"/>
      <c r="U48" s="402"/>
      <c r="V48" s="402"/>
      <c r="W48" s="402"/>
      <c r="X48" s="403" t="s">
        <v>166</v>
      </c>
    </row>
    <row r="49" spans="1:24" x14ac:dyDescent="0.25">
      <c r="A49" s="61" t="s">
        <v>187</v>
      </c>
      <c r="B49" s="61" t="s">
        <v>175</v>
      </c>
      <c r="D49" s="7" t="s">
        <v>189</v>
      </c>
      <c r="E49" s="69" t="s">
        <v>150</v>
      </c>
      <c r="F49" s="185"/>
      <c r="G49" s="395"/>
      <c r="H49" s="396"/>
      <c r="I49" s="397"/>
      <c r="J49" s="397"/>
      <c r="K49" s="397"/>
      <c r="L49" s="397"/>
      <c r="M49" s="397"/>
      <c r="N49" s="397"/>
      <c r="O49" s="397"/>
      <c r="P49" s="397"/>
      <c r="Q49" s="600"/>
      <c r="R49" s="600"/>
      <c r="S49" s="397"/>
      <c r="T49" s="397"/>
      <c r="U49" s="397"/>
      <c r="V49" s="397"/>
      <c r="W49" s="397"/>
      <c r="X49" s="403" t="s">
        <v>162</v>
      </c>
    </row>
    <row r="50" spans="1:24" x14ac:dyDescent="0.25">
      <c r="A50" s="61" t="s">
        <v>187</v>
      </c>
      <c r="B50" s="61" t="s">
        <v>190</v>
      </c>
      <c r="D50" s="7" t="s">
        <v>191</v>
      </c>
      <c r="E50" s="69" t="s">
        <v>150</v>
      </c>
      <c r="F50" s="185"/>
      <c r="G50" s="395"/>
      <c r="H50" s="396"/>
      <c r="I50" s="397"/>
      <c r="J50" s="397"/>
      <c r="K50" s="397"/>
      <c r="L50" s="397"/>
      <c r="M50" s="397"/>
      <c r="N50" s="397"/>
      <c r="O50" s="397"/>
      <c r="P50" s="397"/>
      <c r="Q50" s="600"/>
      <c r="R50" s="600"/>
      <c r="S50" s="397"/>
      <c r="T50" s="397"/>
      <c r="U50" s="397"/>
      <c r="V50" s="397"/>
      <c r="W50" s="397"/>
      <c r="X50" s="403" t="s">
        <v>171</v>
      </c>
    </row>
    <row r="51" spans="1:24" x14ac:dyDescent="0.25">
      <c r="A51" s="61" t="s">
        <v>187</v>
      </c>
      <c r="B51" s="61" t="s">
        <v>175</v>
      </c>
      <c r="D51" s="7" t="s">
        <v>180</v>
      </c>
      <c r="E51" s="68"/>
      <c r="F51" s="183" t="s">
        <v>150</v>
      </c>
      <c r="G51" s="395"/>
      <c r="H51" s="396"/>
      <c r="I51" s="397"/>
      <c r="J51" s="397"/>
      <c r="K51" s="397"/>
      <c r="L51" s="397"/>
      <c r="M51" s="397"/>
      <c r="N51" s="397"/>
      <c r="O51" s="397"/>
      <c r="P51" s="397"/>
      <c r="Q51" s="600"/>
      <c r="R51" s="600"/>
      <c r="S51" s="397"/>
      <c r="T51" s="397"/>
      <c r="U51" s="397"/>
      <c r="V51" s="397"/>
      <c r="W51" s="397"/>
      <c r="X51" s="398"/>
    </row>
    <row r="52" spans="1:24" x14ac:dyDescent="0.25">
      <c r="A52" s="61" t="s">
        <v>192</v>
      </c>
      <c r="B52" s="61" t="s">
        <v>193</v>
      </c>
      <c r="D52" s="60" t="s">
        <v>194</v>
      </c>
      <c r="E52" s="68"/>
      <c r="F52" s="183" t="s">
        <v>150</v>
      </c>
      <c r="G52" s="395"/>
      <c r="H52" s="396"/>
      <c r="I52" s="397"/>
      <c r="J52" s="397"/>
      <c r="K52" s="397"/>
      <c r="L52" s="397"/>
      <c r="M52" s="397"/>
      <c r="N52" s="397"/>
      <c r="O52" s="397"/>
      <c r="P52" s="397"/>
      <c r="Q52" s="600"/>
      <c r="R52" s="600"/>
      <c r="S52" s="397"/>
      <c r="T52" s="397"/>
      <c r="U52" s="397"/>
      <c r="V52" s="397"/>
      <c r="W52" s="397"/>
      <c r="X52" s="398"/>
    </row>
    <row r="53" spans="1:24" x14ac:dyDescent="0.25">
      <c r="B53" s="61" t="s">
        <v>181</v>
      </c>
      <c r="D53" s="7" t="s">
        <v>182</v>
      </c>
      <c r="E53" s="68"/>
      <c r="F53" s="183" t="s">
        <v>150</v>
      </c>
      <c r="G53" s="399"/>
      <c r="H53" s="400"/>
      <c r="I53" s="397"/>
      <c r="J53" s="397"/>
      <c r="K53" s="397"/>
      <c r="L53" s="397"/>
      <c r="M53" s="397"/>
      <c r="N53" s="397"/>
      <c r="O53" s="397"/>
      <c r="P53" s="397"/>
      <c r="Q53" s="600"/>
      <c r="R53" s="600"/>
      <c r="S53" s="397"/>
      <c r="T53" s="397"/>
      <c r="U53" s="397"/>
      <c r="V53" s="397"/>
      <c r="W53" s="397"/>
      <c r="X53" s="401"/>
    </row>
    <row r="54" spans="1:24" x14ac:dyDescent="0.25">
      <c r="A54" s="61">
        <v>7.1</v>
      </c>
      <c r="D54" s="7" t="s">
        <v>195</v>
      </c>
      <c r="E54" s="69" t="s">
        <v>150</v>
      </c>
      <c r="F54" s="185"/>
      <c r="G54" s="395"/>
      <c r="H54" s="396"/>
      <c r="I54" s="397"/>
      <c r="J54" s="397"/>
      <c r="K54" s="397"/>
      <c r="L54" s="397"/>
      <c r="M54" s="397"/>
      <c r="N54" s="397"/>
      <c r="O54" s="397"/>
      <c r="P54" s="397"/>
      <c r="Q54" s="600"/>
      <c r="R54" s="600"/>
      <c r="S54" s="397"/>
      <c r="T54" s="397"/>
      <c r="U54" s="397"/>
      <c r="V54" s="397"/>
      <c r="W54" s="397"/>
      <c r="X54" s="398" t="s">
        <v>196</v>
      </c>
    </row>
    <row r="55" spans="1:24" s="1" customFormat="1" ht="14.4" thickBot="1" x14ac:dyDescent="0.3">
      <c r="A55" s="63"/>
      <c r="B55" s="63"/>
      <c r="C55" s="63"/>
      <c r="D55" s="14" t="s">
        <v>197</v>
      </c>
      <c r="E55" s="75"/>
      <c r="F55" s="75"/>
      <c r="G55" s="613"/>
      <c r="H55" s="614"/>
      <c r="I55" s="614"/>
      <c r="J55" s="614"/>
      <c r="K55" s="614"/>
      <c r="L55" s="614"/>
      <c r="M55" s="614"/>
      <c r="N55" s="614"/>
      <c r="O55" s="614"/>
      <c r="P55" s="614"/>
      <c r="Q55" s="614"/>
      <c r="R55" s="614"/>
      <c r="S55" s="614"/>
      <c r="T55" s="614"/>
      <c r="U55" s="614"/>
      <c r="V55" s="614"/>
      <c r="W55" s="615"/>
      <c r="X55" s="616"/>
    </row>
    <row r="56" spans="1:24" ht="13.8" thickBot="1" x14ac:dyDescent="0.3">
      <c r="D56" s="12" t="s">
        <v>94</v>
      </c>
      <c r="E56" s="74"/>
      <c r="F56" s="74" t="s">
        <v>198</v>
      </c>
      <c r="G56" s="605"/>
      <c r="H56" s="606"/>
      <c r="I56" s="610"/>
      <c r="J56" s="610"/>
      <c r="K56" s="610"/>
      <c r="L56" s="610"/>
      <c r="M56" s="610"/>
      <c r="N56" s="610"/>
      <c r="O56" s="610"/>
      <c r="P56" s="610"/>
      <c r="Q56" s="610"/>
      <c r="R56" s="610"/>
      <c r="S56" s="610"/>
      <c r="T56" s="610"/>
      <c r="U56" s="610"/>
      <c r="V56" s="610"/>
      <c r="W56" s="611"/>
      <c r="X56" s="612"/>
    </row>
    <row r="57" spans="1:24" x14ac:dyDescent="0.25">
      <c r="A57" s="61" t="s">
        <v>199</v>
      </c>
      <c r="B57" s="61" t="s">
        <v>190</v>
      </c>
      <c r="D57" s="10" t="s">
        <v>200</v>
      </c>
      <c r="E57" s="72" t="s">
        <v>150</v>
      </c>
      <c r="F57" s="184"/>
      <c r="G57" s="399"/>
      <c r="H57" s="400"/>
      <c r="I57" s="402"/>
      <c r="J57" s="402"/>
      <c r="K57" s="402"/>
      <c r="L57" s="402"/>
      <c r="M57" s="402"/>
      <c r="N57" s="402"/>
      <c r="O57" s="402"/>
      <c r="P57" s="402"/>
      <c r="Q57" s="600"/>
      <c r="R57" s="600"/>
      <c r="S57" s="402"/>
      <c r="T57" s="402"/>
      <c r="U57" s="402"/>
      <c r="V57" s="402"/>
      <c r="W57" s="402"/>
      <c r="X57" s="403" t="s">
        <v>201</v>
      </c>
    </row>
    <row r="58" spans="1:24" x14ac:dyDescent="0.25">
      <c r="A58" s="61">
        <v>2.2000000000000002</v>
      </c>
      <c r="B58" s="61" t="s">
        <v>202</v>
      </c>
      <c r="D58" s="7" t="s">
        <v>203</v>
      </c>
      <c r="E58" s="69" t="s">
        <v>150</v>
      </c>
      <c r="F58" s="185"/>
      <c r="G58" s="395"/>
      <c r="H58" s="396"/>
      <c r="I58" s="397"/>
      <c r="J58" s="397"/>
      <c r="K58" s="397"/>
      <c r="L58" s="397"/>
      <c r="M58" s="397"/>
      <c r="N58" s="397"/>
      <c r="O58" s="397"/>
      <c r="P58" s="397"/>
      <c r="Q58" s="600"/>
      <c r="R58" s="600"/>
      <c r="S58" s="397"/>
      <c r="T58" s="397"/>
      <c r="U58" s="397"/>
      <c r="V58" s="397"/>
      <c r="W58" s="397"/>
      <c r="X58" s="403" t="s">
        <v>166</v>
      </c>
    </row>
    <row r="59" spans="1:24" x14ac:dyDescent="0.25">
      <c r="A59" s="61">
        <v>2.2000000000000002</v>
      </c>
      <c r="B59" s="61">
        <v>1.03</v>
      </c>
      <c r="D59" s="7" t="s">
        <v>204</v>
      </c>
      <c r="E59" s="69" t="s">
        <v>150</v>
      </c>
      <c r="F59" s="185"/>
      <c r="G59" s="395"/>
      <c r="H59" s="396"/>
      <c r="I59" s="397"/>
      <c r="J59" s="397"/>
      <c r="K59" s="397"/>
      <c r="L59" s="397"/>
      <c r="M59" s="397"/>
      <c r="N59" s="397"/>
      <c r="O59" s="397"/>
      <c r="P59" s="397"/>
      <c r="Q59" s="600"/>
      <c r="R59" s="600"/>
      <c r="S59" s="397"/>
      <c r="T59" s="397"/>
      <c r="U59" s="397"/>
      <c r="V59" s="397"/>
      <c r="W59" s="397"/>
      <c r="X59" s="398" t="s">
        <v>205</v>
      </c>
    </row>
    <row r="60" spans="1:24" x14ac:dyDescent="0.25">
      <c r="A60" s="61">
        <v>2.1</v>
      </c>
      <c r="B60" s="61" t="s">
        <v>206</v>
      </c>
      <c r="D60" s="7" t="s">
        <v>207</v>
      </c>
      <c r="E60" s="69" t="s">
        <v>150</v>
      </c>
      <c r="F60" s="185"/>
      <c r="G60" s="395"/>
      <c r="H60" s="396"/>
      <c r="I60" s="397"/>
      <c r="J60" s="397"/>
      <c r="K60" s="397"/>
      <c r="L60" s="397"/>
      <c r="M60" s="397"/>
      <c r="N60" s="397"/>
      <c r="O60" s="397"/>
      <c r="P60" s="397"/>
      <c r="Q60" s="600"/>
      <c r="R60" s="600"/>
      <c r="S60" s="397"/>
      <c r="T60" s="397"/>
      <c r="U60" s="397"/>
      <c r="V60" s="397"/>
      <c r="W60" s="397"/>
      <c r="X60" s="403" t="s">
        <v>171</v>
      </c>
    </row>
    <row r="61" spans="1:24" x14ac:dyDescent="0.25">
      <c r="A61" s="61">
        <v>2.1</v>
      </c>
      <c r="B61" s="61" t="s">
        <v>206</v>
      </c>
      <c r="D61" s="7" t="s">
        <v>208</v>
      </c>
      <c r="E61" s="69" t="s">
        <v>150</v>
      </c>
      <c r="F61" s="185"/>
      <c r="G61" s="395"/>
      <c r="H61" s="396"/>
      <c r="I61" s="397"/>
      <c r="J61" s="397"/>
      <c r="K61" s="397"/>
      <c r="L61" s="397"/>
      <c r="M61" s="397"/>
      <c r="N61" s="397"/>
      <c r="O61" s="397"/>
      <c r="P61" s="397"/>
      <c r="Q61" s="600"/>
      <c r="R61" s="600"/>
      <c r="S61" s="397"/>
      <c r="T61" s="397"/>
      <c r="U61" s="397"/>
      <c r="V61" s="397"/>
      <c r="W61" s="397"/>
      <c r="X61" s="398"/>
    </row>
    <row r="62" spans="1:24" x14ac:dyDescent="0.25">
      <c r="A62" s="61">
        <v>2.1</v>
      </c>
      <c r="B62" s="61" t="s">
        <v>206</v>
      </c>
      <c r="D62" s="7" t="s">
        <v>209</v>
      </c>
      <c r="E62" s="69" t="s">
        <v>150</v>
      </c>
      <c r="F62" s="185"/>
      <c r="G62" s="395"/>
      <c r="H62" s="396"/>
      <c r="I62" s="397"/>
      <c r="J62" s="397"/>
      <c r="K62" s="397"/>
      <c r="L62" s="397"/>
      <c r="M62" s="397"/>
      <c r="N62" s="397"/>
      <c r="O62" s="397"/>
      <c r="P62" s="397"/>
      <c r="Q62" s="600"/>
      <c r="R62" s="600"/>
      <c r="S62" s="397"/>
      <c r="T62" s="397"/>
      <c r="U62" s="397"/>
      <c r="V62" s="397"/>
      <c r="W62" s="397"/>
      <c r="X62" s="398" t="s">
        <v>210</v>
      </c>
    </row>
    <row r="63" spans="1:24" x14ac:dyDescent="0.25">
      <c r="A63" s="61">
        <v>2.4</v>
      </c>
      <c r="B63" s="61" t="s">
        <v>211</v>
      </c>
      <c r="D63" s="7" t="s">
        <v>212</v>
      </c>
      <c r="E63" s="69" t="s">
        <v>150</v>
      </c>
      <c r="F63" s="185"/>
      <c r="G63" s="395"/>
      <c r="H63" s="396"/>
      <c r="I63" s="397"/>
      <c r="J63" s="397"/>
      <c r="K63" s="397"/>
      <c r="L63" s="397"/>
      <c r="M63" s="397"/>
      <c r="N63" s="397"/>
      <c r="O63" s="397"/>
      <c r="P63" s="397"/>
      <c r="Q63" s="600"/>
      <c r="R63" s="600"/>
      <c r="S63" s="397"/>
      <c r="T63" s="397"/>
      <c r="U63" s="397"/>
      <c r="V63" s="397"/>
      <c r="W63" s="397"/>
      <c r="X63" s="398" t="s">
        <v>213</v>
      </c>
    </row>
    <row r="64" spans="1:24" x14ac:dyDescent="0.25">
      <c r="A64" s="61">
        <v>3.2</v>
      </c>
      <c r="B64" s="61" t="s">
        <v>214</v>
      </c>
      <c r="D64" s="7" t="s">
        <v>215</v>
      </c>
      <c r="E64" s="69" t="s">
        <v>150</v>
      </c>
      <c r="F64" s="185"/>
      <c r="G64" s="395"/>
      <c r="H64" s="396"/>
      <c r="I64" s="397"/>
      <c r="J64" s="397"/>
      <c r="K64" s="397"/>
      <c r="L64" s="397"/>
      <c r="M64" s="397"/>
      <c r="N64" s="397"/>
      <c r="O64" s="397"/>
      <c r="P64" s="397"/>
      <c r="Q64" s="600"/>
      <c r="R64" s="600"/>
      <c r="S64" s="397"/>
      <c r="T64" s="397"/>
      <c r="U64" s="397"/>
      <c r="V64" s="397"/>
      <c r="W64" s="397"/>
      <c r="X64" s="398" t="s">
        <v>216</v>
      </c>
    </row>
    <row r="65" spans="1:24" x14ac:dyDescent="0.25">
      <c r="A65" s="61">
        <v>3.2</v>
      </c>
      <c r="B65" s="61" t="s">
        <v>217</v>
      </c>
      <c r="D65" s="10" t="s">
        <v>218</v>
      </c>
      <c r="E65" s="73"/>
      <c r="F65" s="186" t="s">
        <v>150</v>
      </c>
      <c r="G65" s="399"/>
      <c r="H65" s="400"/>
      <c r="I65" s="402"/>
      <c r="J65" s="402"/>
      <c r="K65" s="402"/>
      <c r="L65" s="402"/>
      <c r="M65" s="402"/>
      <c r="N65" s="402"/>
      <c r="O65" s="402"/>
      <c r="P65" s="402"/>
      <c r="Q65" s="600"/>
      <c r="R65" s="600"/>
      <c r="S65" s="402"/>
      <c r="T65" s="402"/>
      <c r="U65" s="402"/>
      <c r="V65" s="402"/>
      <c r="W65" s="402"/>
      <c r="X65" s="403"/>
    </row>
    <row r="66" spans="1:24" x14ac:dyDescent="0.25">
      <c r="A66" s="61">
        <v>3.3</v>
      </c>
      <c r="B66" s="61" t="s">
        <v>219</v>
      </c>
      <c r="D66" s="7" t="s">
        <v>220</v>
      </c>
      <c r="E66" s="68"/>
      <c r="F66" s="183" t="s">
        <v>150</v>
      </c>
      <c r="G66" s="395"/>
      <c r="H66" s="396"/>
      <c r="I66" s="397"/>
      <c r="J66" s="397"/>
      <c r="K66" s="397"/>
      <c r="L66" s="397"/>
      <c r="M66" s="397"/>
      <c r="N66" s="397"/>
      <c r="O66" s="397"/>
      <c r="P66" s="397"/>
      <c r="Q66" s="600"/>
      <c r="R66" s="600"/>
      <c r="S66" s="397"/>
      <c r="T66" s="397"/>
      <c r="U66" s="397"/>
      <c r="V66" s="397"/>
      <c r="W66" s="397"/>
      <c r="X66" s="398"/>
    </row>
    <row r="67" spans="1:24" x14ac:dyDescent="0.25">
      <c r="A67" s="61">
        <v>3.2</v>
      </c>
      <c r="B67" s="61" t="s">
        <v>219</v>
      </c>
      <c r="D67" s="7" t="s">
        <v>221</v>
      </c>
      <c r="E67" s="68"/>
      <c r="F67" s="183" t="s">
        <v>150</v>
      </c>
      <c r="G67" s="395"/>
      <c r="H67" s="396"/>
      <c r="I67" s="397"/>
      <c r="J67" s="397"/>
      <c r="K67" s="397"/>
      <c r="L67" s="397"/>
      <c r="M67" s="397"/>
      <c r="N67" s="397"/>
      <c r="O67" s="397"/>
      <c r="P67" s="397"/>
      <c r="Q67" s="600"/>
      <c r="R67" s="600"/>
      <c r="S67" s="397"/>
      <c r="T67" s="397"/>
      <c r="U67" s="397"/>
      <c r="V67" s="397"/>
      <c r="W67" s="397"/>
      <c r="X67" s="398"/>
    </row>
    <row r="68" spans="1:24" x14ac:dyDescent="0.25">
      <c r="D68" s="7" t="s">
        <v>182</v>
      </c>
      <c r="E68" s="68"/>
      <c r="F68" s="183" t="s">
        <v>150</v>
      </c>
      <c r="G68" s="399"/>
      <c r="H68" s="400"/>
      <c r="I68" s="397"/>
      <c r="J68" s="397"/>
      <c r="K68" s="397"/>
      <c r="L68" s="397"/>
      <c r="M68" s="397"/>
      <c r="N68" s="397"/>
      <c r="O68" s="397"/>
      <c r="P68" s="397"/>
      <c r="Q68" s="600"/>
      <c r="R68" s="600"/>
      <c r="S68" s="397"/>
      <c r="T68" s="397"/>
      <c r="U68" s="397"/>
      <c r="V68" s="397"/>
      <c r="W68" s="397"/>
      <c r="X68" s="401"/>
    </row>
    <row r="69" spans="1:24" x14ac:dyDescent="0.25">
      <c r="A69" s="61">
        <v>7.1</v>
      </c>
      <c r="D69" s="7" t="s">
        <v>222</v>
      </c>
      <c r="E69" s="69" t="s">
        <v>150</v>
      </c>
      <c r="F69" s="185"/>
      <c r="G69" s="395"/>
      <c r="H69" s="396"/>
      <c r="I69" s="397"/>
      <c r="J69" s="397"/>
      <c r="K69" s="397"/>
      <c r="L69" s="397"/>
      <c r="M69" s="397"/>
      <c r="N69" s="397"/>
      <c r="O69" s="397"/>
      <c r="P69" s="397"/>
      <c r="Q69" s="600"/>
      <c r="R69" s="600"/>
      <c r="S69" s="397"/>
      <c r="T69" s="397"/>
      <c r="U69" s="397"/>
      <c r="V69" s="397"/>
      <c r="W69" s="397"/>
      <c r="X69" s="398" t="s">
        <v>223</v>
      </c>
    </row>
    <row r="70" spans="1:24" ht="13.8" thickBot="1" x14ac:dyDescent="0.3">
      <c r="D70" s="12" t="s">
        <v>224</v>
      </c>
      <c r="E70" s="74"/>
      <c r="F70" s="74" t="s">
        <v>225</v>
      </c>
      <c r="G70" s="605"/>
      <c r="H70" s="606"/>
      <c r="I70" s="610"/>
      <c r="J70" s="610"/>
      <c r="K70" s="610"/>
      <c r="L70" s="610"/>
      <c r="M70" s="610"/>
      <c r="N70" s="610"/>
      <c r="O70" s="610"/>
      <c r="P70" s="610"/>
      <c r="Q70" s="610"/>
      <c r="R70" s="610"/>
      <c r="S70" s="610"/>
      <c r="T70" s="610"/>
      <c r="U70" s="610"/>
      <c r="V70" s="610"/>
      <c r="W70" s="611"/>
      <c r="X70" s="612"/>
    </row>
    <row r="71" spans="1:24" x14ac:dyDescent="0.25">
      <c r="A71" s="61">
        <v>2.2999999999999998</v>
      </c>
      <c r="B71" s="61" t="s">
        <v>202</v>
      </c>
      <c r="D71" s="10" t="s">
        <v>226</v>
      </c>
      <c r="E71" s="72" t="s">
        <v>150</v>
      </c>
      <c r="F71" s="184"/>
      <c r="G71" s="399"/>
      <c r="H71" s="400"/>
      <c r="I71" s="402"/>
      <c r="J71" s="402"/>
      <c r="K71" s="402"/>
      <c r="L71" s="402"/>
      <c r="M71" s="402"/>
      <c r="N71" s="402"/>
      <c r="O71" s="402"/>
      <c r="P71" s="402"/>
      <c r="Q71" s="600"/>
      <c r="R71" s="600"/>
      <c r="S71" s="402"/>
      <c r="T71" s="402"/>
      <c r="U71" s="402"/>
      <c r="V71" s="402"/>
      <c r="W71" s="402"/>
      <c r="X71" s="403" t="s">
        <v>166</v>
      </c>
    </row>
    <row r="72" spans="1:24" x14ac:dyDescent="0.25">
      <c r="A72" s="61">
        <v>2.1</v>
      </c>
      <c r="B72" s="61" t="s">
        <v>227</v>
      </c>
      <c r="D72" s="7" t="s">
        <v>207</v>
      </c>
      <c r="E72" s="69" t="s">
        <v>150</v>
      </c>
      <c r="F72" s="185"/>
      <c r="G72" s="395"/>
      <c r="H72" s="396"/>
      <c r="I72" s="397"/>
      <c r="J72" s="397"/>
      <c r="K72" s="397"/>
      <c r="L72" s="397"/>
      <c r="M72" s="397"/>
      <c r="N72" s="397"/>
      <c r="O72" s="397"/>
      <c r="P72" s="397"/>
      <c r="Q72" s="600"/>
      <c r="R72" s="600"/>
      <c r="S72" s="397"/>
      <c r="T72" s="397"/>
      <c r="U72" s="397"/>
      <c r="V72" s="397"/>
      <c r="W72" s="397"/>
      <c r="X72" s="403" t="s">
        <v>171</v>
      </c>
    </row>
    <row r="73" spans="1:24" x14ac:dyDescent="0.25">
      <c r="A73" s="61">
        <v>2.1</v>
      </c>
      <c r="B73" s="61" t="s">
        <v>227</v>
      </c>
      <c r="D73" s="7" t="s">
        <v>228</v>
      </c>
      <c r="E73" s="69" t="s">
        <v>150</v>
      </c>
      <c r="F73" s="185"/>
      <c r="G73" s="395"/>
      <c r="H73" s="396"/>
      <c r="I73" s="397"/>
      <c r="J73" s="397"/>
      <c r="K73" s="397"/>
      <c r="L73" s="397"/>
      <c r="M73" s="397"/>
      <c r="N73" s="397"/>
      <c r="O73" s="397"/>
      <c r="P73" s="397"/>
      <c r="Q73" s="600"/>
      <c r="R73" s="600"/>
      <c r="S73" s="397"/>
      <c r="T73" s="397"/>
      <c r="U73" s="397"/>
      <c r="V73" s="397"/>
      <c r="W73" s="397"/>
      <c r="X73" s="398"/>
    </row>
    <row r="74" spans="1:24" x14ac:dyDescent="0.25">
      <c r="A74" s="61">
        <v>2.2999999999999998</v>
      </c>
      <c r="B74" s="61" t="s">
        <v>227</v>
      </c>
      <c r="D74" s="7" t="s">
        <v>229</v>
      </c>
      <c r="E74" s="69" t="s">
        <v>150</v>
      </c>
      <c r="F74" s="185"/>
      <c r="G74" s="395"/>
      <c r="H74" s="396"/>
      <c r="I74" s="397"/>
      <c r="J74" s="397"/>
      <c r="K74" s="397"/>
      <c r="L74" s="397"/>
      <c r="M74" s="397"/>
      <c r="N74" s="397"/>
      <c r="O74" s="397"/>
      <c r="P74" s="397"/>
      <c r="Q74" s="600"/>
      <c r="R74" s="600"/>
      <c r="S74" s="397"/>
      <c r="T74" s="397"/>
      <c r="U74" s="397"/>
      <c r="V74" s="397"/>
      <c r="W74" s="397"/>
      <c r="X74" s="756" t="s">
        <v>230</v>
      </c>
    </row>
    <row r="75" spans="1:24" x14ac:dyDescent="0.25">
      <c r="A75" s="61">
        <v>2.2999999999999998</v>
      </c>
      <c r="B75" s="61" t="s">
        <v>231</v>
      </c>
      <c r="D75" s="7" t="s">
        <v>232</v>
      </c>
      <c r="E75" s="69" t="s">
        <v>150</v>
      </c>
      <c r="F75" s="185"/>
      <c r="G75" s="395"/>
      <c r="H75" s="396"/>
      <c r="I75" s="397"/>
      <c r="J75" s="397"/>
      <c r="K75" s="397"/>
      <c r="L75" s="397"/>
      <c r="M75" s="397"/>
      <c r="N75" s="397"/>
      <c r="O75" s="397"/>
      <c r="P75" s="397"/>
      <c r="Q75" s="600"/>
      <c r="R75" s="600"/>
      <c r="S75" s="397"/>
      <c r="T75" s="397"/>
      <c r="U75" s="397"/>
      <c r="V75" s="397"/>
      <c r="W75" s="397"/>
      <c r="X75" s="756"/>
    </row>
    <row r="76" spans="1:24" x14ac:dyDescent="0.25">
      <c r="A76" s="61">
        <v>2.2999999999999998</v>
      </c>
      <c r="B76" s="61" t="s">
        <v>231</v>
      </c>
      <c r="D76" s="7" t="s">
        <v>233</v>
      </c>
      <c r="E76" s="69" t="s">
        <v>150</v>
      </c>
      <c r="F76" s="185"/>
      <c r="G76" s="395"/>
      <c r="H76" s="396"/>
      <c r="I76" s="397"/>
      <c r="J76" s="397"/>
      <c r="K76" s="397"/>
      <c r="L76" s="397"/>
      <c r="M76" s="397"/>
      <c r="N76" s="397"/>
      <c r="O76" s="397"/>
      <c r="P76" s="397"/>
      <c r="Q76" s="600"/>
      <c r="R76" s="600"/>
      <c r="S76" s="397"/>
      <c r="T76" s="397"/>
      <c r="U76" s="397"/>
      <c r="V76" s="397"/>
      <c r="W76" s="397"/>
      <c r="X76" s="398" t="s">
        <v>234</v>
      </c>
    </row>
    <row r="77" spans="1:24" x14ac:dyDescent="0.25">
      <c r="A77" s="61">
        <v>2.2999999999999998</v>
      </c>
      <c r="B77" s="61" t="s">
        <v>235</v>
      </c>
      <c r="D77" s="7" t="s">
        <v>236</v>
      </c>
      <c r="E77" s="68"/>
      <c r="F77" s="183" t="s">
        <v>150</v>
      </c>
      <c r="G77" s="395"/>
      <c r="H77" s="396"/>
      <c r="I77" s="397"/>
      <c r="J77" s="397"/>
      <c r="K77" s="397"/>
      <c r="L77" s="397"/>
      <c r="M77" s="397"/>
      <c r="N77" s="397"/>
      <c r="O77" s="397"/>
      <c r="P77" s="397"/>
      <c r="Q77" s="600"/>
      <c r="R77" s="600"/>
      <c r="S77" s="397"/>
      <c r="T77" s="397"/>
      <c r="U77" s="397"/>
      <c r="V77" s="397"/>
      <c r="W77" s="397"/>
      <c r="X77" s="398"/>
    </row>
    <row r="78" spans="1:24" x14ac:dyDescent="0.25">
      <c r="A78" s="61">
        <v>2.2999999999999998</v>
      </c>
      <c r="B78" s="61" t="s">
        <v>235</v>
      </c>
      <c r="D78" s="7" t="s">
        <v>237</v>
      </c>
      <c r="E78" s="68"/>
      <c r="F78" s="183" t="s">
        <v>150</v>
      </c>
      <c r="G78" s="395"/>
      <c r="H78" s="396"/>
      <c r="I78" s="397"/>
      <c r="J78" s="397"/>
      <c r="K78" s="397"/>
      <c r="L78" s="397"/>
      <c r="M78" s="397"/>
      <c r="N78" s="397"/>
      <c r="O78" s="397"/>
      <c r="P78" s="397"/>
      <c r="Q78" s="600"/>
      <c r="R78" s="600"/>
      <c r="S78" s="397"/>
      <c r="T78" s="397"/>
      <c r="U78" s="397"/>
      <c r="V78" s="397"/>
      <c r="W78" s="397"/>
      <c r="X78" s="398"/>
    </row>
    <row r="79" spans="1:24" x14ac:dyDescent="0.25">
      <c r="A79" s="61">
        <v>3.2</v>
      </c>
      <c r="B79" s="61" t="s">
        <v>219</v>
      </c>
      <c r="D79" s="10" t="s">
        <v>220</v>
      </c>
      <c r="E79" s="73"/>
      <c r="F79" s="186" t="s">
        <v>150</v>
      </c>
      <c r="G79" s="399"/>
      <c r="H79" s="400"/>
      <c r="I79" s="402"/>
      <c r="J79" s="402"/>
      <c r="K79" s="402"/>
      <c r="L79" s="402"/>
      <c r="M79" s="402"/>
      <c r="N79" s="402"/>
      <c r="O79" s="402"/>
      <c r="P79" s="402"/>
      <c r="Q79" s="600"/>
      <c r="R79" s="600"/>
      <c r="S79" s="402"/>
      <c r="T79" s="402"/>
      <c r="U79" s="402"/>
      <c r="V79" s="402"/>
      <c r="W79" s="402"/>
      <c r="X79" s="403"/>
    </row>
    <row r="80" spans="1:24" x14ac:dyDescent="0.25">
      <c r="D80" s="7" t="s">
        <v>182</v>
      </c>
      <c r="E80" s="68"/>
      <c r="F80" s="183" t="s">
        <v>150</v>
      </c>
      <c r="G80" s="399"/>
      <c r="H80" s="400"/>
      <c r="I80" s="397"/>
      <c r="J80" s="397"/>
      <c r="K80" s="397"/>
      <c r="L80" s="397"/>
      <c r="M80" s="397"/>
      <c r="N80" s="397"/>
      <c r="O80" s="397"/>
      <c r="P80" s="397"/>
      <c r="Q80" s="600"/>
      <c r="R80" s="600"/>
      <c r="S80" s="397"/>
      <c r="T80" s="397"/>
      <c r="U80" s="397"/>
      <c r="V80" s="397"/>
      <c r="W80" s="397"/>
      <c r="X80" s="401"/>
    </row>
    <row r="81" spans="1:24" ht="13.8" thickBot="1" x14ac:dyDescent="0.3">
      <c r="D81" s="12" t="s">
        <v>95</v>
      </c>
      <c r="E81" s="74"/>
      <c r="F81" s="74" t="s">
        <v>238</v>
      </c>
      <c r="G81" s="605"/>
      <c r="H81" s="606"/>
      <c r="I81" s="610"/>
      <c r="J81" s="610"/>
      <c r="K81" s="610"/>
      <c r="L81" s="610"/>
      <c r="M81" s="610"/>
      <c r="N81" s="610"/>
      <c r="O81" s="610"/>
      <c r="P81" s="610"/>
      <c r="Q81" s="610"/>
      <c r="R81" s="610"/>
      <c r="S81" s="610"/>
      <c r="T81" s="610"/>
      <c r="U81" s="610"/>
      <c r="V81" s="610"/>
      <c r="W81" s="611"/>
      <c r="X81" s="612"/>
    </row>
    <row r="82" spans="1:24" x14ac:dyDescent="0.25">
      <c r="A82" s="61">
        <v>2.1</v>
      </c>
      <c r="B82" s="61" t="s">
        <v>239</v>
      </c>
      <c r="D82" s="10" t="s">
        <v>240</v>
      </c>
      <c r="E82" s="72" t="s">
        <v>150</v>
      </c>
      <c r="F82" s="184"/>
      <c r="G82" s="399"/>
      <c r="H82" s="400"/>
      <c r="I82" s="402"/>
      <c r="J82" s="402"/>
      <c r="K82" s="402"/>
      <c r="L82" s="402"/>
      <c r="M82" s="402"/>
      <c r="N82" s="402"/>
      <c r="O82" s="402"/>
      <c r="P82" s="402"/>
      <c r="Q82" s="600"/>
      <c r="R82" s="600"/>
      <c r="S82" s="402"/>
      <c r="T82" s="402"/>
      <c r="U82" s="402"/>
      <c r="V82" s="402"/>
      <c r="W82" s="402"/>
      <c r="X82" s="403" t="s">
        <v>241</v>
      </c>
    </row>
    <row r="83" spans="1:24" x14ac:dyDescent="0.25">
      <c r="A83" s="61">
        <v>2.1</v>
      </c>
      <c r="B83" s="61" t="s">
        <v>239</v>
      </c>
      <c r="D83" s="7" t="s">
        <v>242</v>
      </c>
      <c r="E83" s="69" t="s">
        <v>150</v>
      </c>
      <c r="F83" s="185"/>
      <c r="G83" s="395"/>
      <c r="H83" s="396"/>
      <c r="I83" s="397"/>
      <c r="J83" s="397"/>
      <c r="K83" s="397"/>
      <c r="L83" s="397"/>
      <c r="M83" s="397"/>
      <c r="N83" s="397"/>
      <c r="O83" s="397"/>
      <c r="P83" s="397"/>
      <c r="Q83" s="600"/>
      <c r="R83" s="600"/>
      <c r="S83" s="397"/>
      <c r="T83" s="397"/>
      <c r="U83" s="397"/>
      <c r="V83" s="397"/>
      <c r="W83" s="397"/>
      <c r="X83" s="398"/>
    </row>
    <row r="84" spans="1:24" x14ac:dyDescent="0.25">
      <c r="A84" s="61">
        <v>2.1</v>
      </c>
      <c r="B84" s="61" t="s">
        <v>239</v>
      </c>
      <c r="D84" s="7" t="s">
        <v>209</v>
      </c>
      <c r="E84" s="69" t="s">
        <v>150</v>
      </c>
      <c r="F84" s="185"/>
      <c r="G84" s="395"/>
      <c r="H84" s="396"/>
      <c r="I84" s="397"/>
      <c r="J84" s="397"/>
      <c r="K84" s="397"/>
      <c r="L84" s="397"/>
      <c r="M84" s="397"/>
      <c r="N84" s="397"/>
      <c r="O84" s="397"/>
      <c r="P84" s="397"/>
      <c r="Q84" s="600"/>
      <c r="R84" s="600"/>
      <c r="S84" s="397"/>
      <c r="T84" s="397"/>
      <c r="U84" s="397"/>
      <c r="V84" s="397"/>
      <c r="W84" s="397"/>
      <c r="X84" s="398" t="s">
        <v>243</v>
      </c>
    </row>
    <row r="85" spans="1:24" x14ac:dyDescent="0.25">
      <c r="A85" s="61">
        <v>3.1</v>
      </c>
      <c r="B85" s="61" t="s">
        <v>214</v>
      </c>
      <c r="D85" s="7" t="s">
        <v>215</v>
      </c>
      <c r="E85" s="69" t="s">
        <v>150</v>
      </c>
      <c r="F85" s="185"/>
      <c r="G85" s="395"/>
      <c r="H85" s="396"/>
      <c r="I85" s="397"/>
      <c r="J85" s="397"/>
      <c r="K85" s="397"/>
      <c r="L85" s="397"/>
      <c r="M85" s="397"/>
      <c r="N85" s="397"/>
      <c r="O85" s="397"/>
      <c r="P85" s="397"/>
      <c r="Q85" s="600"/>
      <c r="R85" s="600"/>
      <c r="S85" s="397"/>
      <c r="T85" s="397"/>
      <c r="U85" s="397"/>
      <c r="V85" s="397"/>
      <c r="W85" s="397"/>
      <c r="X85" s="398" t="s">
        <v>244</v>
      </c>
    </row>
    <row r="86" spans="1:24" x14ac:dyDescent="0.25">
      <c r="A86" s="61">
        <v>3.1</v>
      </c>
      <c r="B86" s="61" t="s">
        <v>219</v>
      </c>
      <c r="D86" s="7" t="s">
        <v>245</v>
      </c>
      <c r="E86" s="68"/>
      <c r="F86" s="183" t="s">
        <v>150</v>
      </c>
      <c r="G86" s="395"/>
      <c r="H86" s="396"/>
      <c r="I86" s="397"/>
      <c r="J86" s="397"/>
      <c r="K86" s="397"/>
      <c r="L86" s="397"/>
      <c r="M86" s="397"/>
      <c r="N86" s="397"/>
      <c r="O86" s="397"/>
      <c r="P86" s="397"/>
      <c r="Q86" s="600"/>
      <c r="R86" s="600"/>
      <c r="S86" s="397"/>
      <c r="T86" s="397"/>
      <c r="U86" s="397"/>
      <c r="V86" s="397"/>
      <c r="W86" s="397"/>
      <c r="X86" s="398"/>
    </row>
    <row r="87" spans="1:24" x14ac:dyDescent="0.25">
      <c r="D87" s="7" t="s">
        <v>182</v>
      </c>
      <c r="E87" s="68"/>
      <c r="F87" s="183" t="s">
        <v>150</v>
      </c>
      <c r="G87" s="399"/>
      <c r="H87" s="400"/>
      <c r="I87" s="397"/>
      <c r="J87" s="397"/>
      <c r="K87" s="397"/>
      <c r="L87" s="397"/>
      <c r="M87" s="397"/>
      <c r="N87" s="397"/>
      <c r="O87" s="397"/>
      <c r="P87" s="397"/>
      <c r="Q87" s="600"/>
      <c r="R87" s="600"/>
      <c r="S87" s="397"/>
      <c r="T87" s="397"/>
      <c r="U87" s="397"/>
      <c r="V87" s="397"/>
      <c r="W87" s="397"/>
      <c r="X87" s="401"/>
    </row>
    <row r="88" spans="1:24" x14ac:dyDescent="0.25">
      <c r="A88" s="61">
        <v>7.1</v>
      </c>
      <c r="D88" s="7" t="s">
        <v>246</v>
      </c>
      <c r="E88" s="69" t="s">
        <v>150</v>
      </c>
      <c r="F88" s="185"/>
      <c r="G88" s="395"/>
      <c r="H88" s="396"/>
      <c r="I88" s="397"/>
      <c r="J88" s="397"/>
      <c r="K88" s="397"/>
      <c r="L88" s="397"/>
      <c r="M88" s="397"/>
      <c r="N88" s="397"/>
      <c r="O88" s="397"/>
      <c r="P88" s="397"/>
      <c r="Q88" s="600"/>
      <c r="R88" s="600"/>
      <c r="S88" s="397"/>
      <c r="T88" s="397"/>
      <c r="U88" s="397"/>
      <c r="V88" s="397"/>
      <c r="W88" s="397"/>
      <c r="X88" s="398" t="s">
        <v>247</v>
      </c>
    </row>
    <row r="89" spans="1:24" ht="13.8" thickBot="1" x14ac:dyDescent="0.3">
      <c r="D89" s="12" t="s">
        <v>248</v>
      </c>
      <c r="E89" s="74"/>
      <c r="F89" s="74" t="s">
        <v>249</v>
      </c>
      <c r="G89" s="605"/>
      <c r="H89" s="606"/>
      <c r="I89" s="610"/>
      <c r="J89" s="610"/>
      <c r="K89" s="610"/>
      <c r="L89" s="610"/>
      <c r="M89" s="610"/>
      <c r="N89" s="610"/>
      <c r="O89" s="610"/>
      <c r="P89" s="610"/>
      <c r="Q89" s="610"/>
      <c r="R89" s="610"/>
      <c r="S89" s="610"/>
      <c r="T89" s="610"/>
      <c r="U89" s="610"/>
      <c r="V89" s="610"/>
      <c r="W89" s="611"/>
      <c r="X89" s="612"/>
    </row>
    <row r="90" spans="1:24" x14ac:dyDescent="0.25">
      <c r="A90" s="61" t="s">
        <v>250</v>
      </c>
      <c r="B90" s="223" t="s">
        <v>239</v>
      </c>
      <c r="C90" s="223"/>
      <c r="D90" s="10" t="s">
        <v>251</v>
      </c>
      <c r="E90" s="72" t="s">
        <v>150</v>
      </c>
      <c r="F90" s="184"/>
      <c r="G90" s="399"/>
      <c r="H90" s="400"/>
      <c r="I90" s="402"/>
      <c r="J90" s="402"/>
      <c r="K90" s="402"/>
      <c r="L90" s="402"/>
      <c r="M90" s="402"/>
      <c r="N90" s="402"/>
      <c r="O90" s="402"/>
      <c r="P90" s="402"/>
      <c r="Q90" s="600"/>
      <c r="R90" s="600"/>
      <c r="S90" s="402"/>
      <c r="T90" s="402"/>
      <c r="U90" s="402"/>
      <c r="V90" s="402"/>
      <c r="W90" s="402"/>
      <c r="X90" s="403" t="s">
        <v>162</v>
      </c>
    </row>
    <row r="91" spans="1:24" x14ac:dyDescent="0.25">
      <c r="A91" s="61" t="s">
        <v>250</v>
      </c>
      <c r="B91" s="61" t="s">
        <v>252</v>
      </c>
      <c r="D91" s="7" t="s">
        <v>253</v>
      </c>
      <c r="E91" s="69" t="s">
        <v>150</v>
      </c>
      <c r="F91" s="185"/>
      <c r="G91" s="395"/>
      <c r="H91" s="396"/>
      <c r="I91" s="397"/>
      <c r="J91" s="397"/>
      <c r="K91" s="397"/>
      <c r="L91" s="397"/>
      <c r="M91" s="397"/>
      <c r="N91" s="397"/>
      <c r="O91" s="397"/>
      <c r="P91" s="397"/>
      <c r="Q91" s="600"/>
      <c r="R91" s="600"/>
      <c r="S91" s="397"/>
      <c r="T91" s="397"/>
      <c r="U91" s="397"/>
      <c r="V91" s="397"/>
      <c r="W91" s="397"/>
      <c r="X91" s="398" t="s">
        <v>254</v>
      </c>
    </row>
    <row r="92" spans="1:24" x14ac:dyDescent="0.25">
      <c r="A92" s="61">
        <v>2.7</v>
      </c>
      <c r="B92" s="61" t="s">
        <v>252</v>
      </c>
      <c r="D92" s="7" t="s">
        <v>255</v>
      </c>
      <c r="E92" s="68"/>
      <c r="F92" s="183" t="s">
        <v>150</v>
      </c>
      <c r="G92" s="395"/>
      <c r="H92" s="396"/>
      <c r="I92" s="397"/>
      <c r="J92" s="397"/>
      <c r="K92" s="397"/>
      <c r="L92" s="397"/>
      <c r="M92" s="397"/>
      <c r="N92" s="397"/>
      <c r="O92" s="397"/>
      <c r="P92" s="397"/>
      <c r="Q92" s="600"/>
      <c r="R92" s="600"/>
      <c r="S92" s="397"/>
      <c r="T92" s="397"/>
      <c r="U92" s="397"/>
      <c r="V92" s="397"/>
      <c r="W92" s="397"/>
      <c r="X92" s="398"/>
    </row>
    <row r="93" spans="1:24" x14ac:dyDescent="0.25">
      <c r="A93" s="61">
        <v>3.1</v>
      </c>
      <c r="B93" s="61" t="s">
        <v>256</v>
      </c>
      <c r="D93" s="224" t="s">
        <v>257</v>
      </c>
      <c r="E93" s="68"/>
      <c r="F93" s="183" t="s">
        <v>150</v>
      </c>
      <c r="G93" s="395"/>
      <c r="H93" s="396"/>
      <c r="I93" s="397"/>
      <c r="J93" s="397"/>
      <c r="K93" s="397"/>
      <c r="L93" s="397"/>
      <c r="M93" s="397"/>
      <c r="N93" s="397"/>
      <c r="O93" s="397"/>
      <c r="P93" s="397"/>
      <c r="Q93" s="600"/>
      <c r="R93" s="600"/>
      <c r="S93" s="397"/>
      <c r="T93" s="397"/>
      <c r="U93" s="397"/>
      <c r="V93" s="397"/>
      <c r="W93" s="397"/>
      <c r="X93" s="398"/>
    </row>
    <row r="94" spans="1:24" x14ac:dyDescent="0.25">
      <c r="A94" s="61">
        <v>2.8</v>
      </c>
      <c r="B94" s="61" t="s">
        <v>258</v>
      </c>
      <c r="D94" s="224" t="s">
        <v>259</v>
      </c>
      <c r="E94" s="68"/>
      <c r="F94" s="183" t="s">
        <v>150</v>
      </c>
      <c r="G94" s="395"/>
      <c r="H94" s="396"/>
      <c r="I94" s="397"/>
      <c r="J94" s="397"/>
      <c r="K94" s="397"/>
      <c r="L94" s="397"/>
      <c r="M94" s="397"/>
      <c r="N94" s="397"/>
      <c r="O94" s="397"/>
      <c r="P94" s="397"/>
      <c r="Q94" s="600"/>
      <c r="R94" s="600"/>
      <c r="S94" s="397"/>
      <c r="T94" s="397"/>
      <c r="U94" s="397"/>
      <c r="V94" s="397"/>
      <c r="W94" s="397"/>
      <c r="X94" s="398"/>
    </row>
    <row r="95" spans="1:24" x14ac:dyDescent="0.25">
      <c r="D95" s="7" t="s">
        <v>182</v>
      </c>
      <c r="E95" s="68"/>
      <c r="F95" s="183" t="s">
        <v>150</v>
      </c>
      <c r="G95" s="399"/>
      <c r="H95" s="400"/>
      <c r="I95" s="397"/>
      <c r="J95" s="397"/>
      <c r="K95" s="397"/>
      <c r="L95" s="397"/>
      <c r="M95" s="397"/>
      <c r="N95" s="397"/>
      <c r="O95" s="397"/>
      <c r="P95" s="397"/>
      <c r="Q95" s="600"/>
      <c r="R95" s="600"/>
      <c r="S95" s="397"/>
      <c r="T95" s="397"/>
      <c r="U95" s="397"/>
      <c r="V95" s="397"/>
      <c r="W95" s="397"/>
      <c r="X95" s="401"/>
    </row>
    <row r="96" spans="1:24" ht="13.8" thickBot="1" x14ac:dyDescent="0.3">
      <c r="D96" s="12" t="s">
        <v>260</v>
      </c>
      <c r="E96" s="74"/>
      <c r="F96" s="74" t="s">
        <v>261</v>
      </c>
      <c r="G96" s="605"/>
      <c r="H96" s="606"/>
      <c r="I96" s="610"/>
      <c r="J96" s="610"/>
      <c r="K96" s="610"/>
      <c r="L96" s="610"/>
      <c r="M96" s="610"/>
      <c r="N96" s="610"/>
      <c r="O96" s="610"/>
      <c r="P96" s="610"/>
      <c r="Q96" s="610"/>
      <c r="R96" s="610"/>
      <c r="S96" s="610"/>
      <c r="T96" s="610"/>
      <c r="U96" s="610"/>
      <c r="V96" s="610"/>
      <c r="W96" s="611"/>
      <c r="X96" s="612"/>
    </row>
    <row r="97" spans="1:24" x14ac:dyDescent="0.25">
      <c r="A97" s="61">
        <v>2.5</v>
      </c>
      <c r="B97" s="61" t="s">
        <v>262</v>
      </c>
      <c r="D97" s="10" t="s">
        <v>263</v>
      </c>
      <c r="E97" s="72" t="s">
        <v>150</v>
      </c>
      <c r="F97" s="184"/>
      <c r="G97" s="399"/>
      <c r="H97" s="400"/>
      <c r="I97" s="402"/>
      <c r="J97" s="402"/>
      <c r="K97" s="402"/>
      <c r="L97" s="402"/>
      <c r="M97" s="402"/>
      <c r="N97" s="402"/>
      <c r="O97" s="402"/>
      <c r="P97" s="402"/>
      <c r="Q97" s="600"/>
      <c r="R97" s="600"/>
      <c r="S97" s="402"/>
      <c r="T97" s="402"/>
      <c r="U97" s="402"/>
      <c r="V97" s="402"/>
      <c r="W97" s="402"/>
      <c r="X97" s="403"/>
    </row>
    <row r="98" spans="1:24" x14ac:dyDescent="0.25">
      <c r="A98" s="61">
        <v>2.5</v>
      </c>
      <c r="B98" s="61" t="s">
        <v>262</v>
      </c>
      <c r="D98" s="7" t="s">
        <v>233</v>
      </c>
      <c r="E98" s="69" t="s">
        <v>150</v>
      </c>
      <c r="F98" s="185"/>
      <c r="G98" s="395"/>
      <c r="H98" s="396"/>
      <c r="I98" s="397"/>
      <c r="J98" s="397"/>
      <c r="K98" s="397"/>
      <c r="L98" s="397"/>
      <c r="M98" s="397"/>
      <c r="N98" s="397"/>
      <c r="O98" s="397"/>
      <c r="P98" s="397"/>
      <c r="Q98" s="600"/>
      <c r="R98" s="600"/>
      <c r="S98" s="397"/>
      <c r="T98" s="397"/>
      <c r="U98" s="397"/>
      <c r="V98" s="397"/>
      <c r="W98" s="397"/>
      <c r="X98" s="398"/>
    </row>
    <row r="99" spans="1:24" x14ac:dyDescent="0.25">
      <c r="A99" s="61">
        <v>2.5</v>
      </c>
      <c r="B99" s="61" t="s">
        <v>262</v>
      </c>
      <c r="D99" s="7" t="s">
        <v>264</v>
      </c>
      <c r="E99" s="69" t="s">
        <v>150</v>
      </c>
      <c r="F99" s="185"/>
      <c r="G99" s="395"/>
      <c r="H99" s="396"/>
      <c r="I99" s="397"/>
      <c r="J99" s="397"/>
      <c r="K99" s="397"/>
      <c r="L99" s="397"/>
      <c r="M99" s="397"/>
      <c r="N99" s="397"/>
      <c r="O99" s="397"/>
      <c r="P99" s="397"/>
      <c r="Q99" s="600"/>
      <c r="R99" s="600"/>
      <c r="S99" s="397"/>
      <c r="T99" s="397"/>
      <c r="U99" s="397"/>
      <c r="V99" s="397"/>
      <c r="W99" s="397"/>
      <c r="X99" s="398"/>
    </row>
    <row r="100" spans="1:24" x14ac:dyDescent="0.25">
      <c r="A100" s="61">
        <v>2.5</v>
      </c>
      <c r="B100" s="61" t="s">
        <v>262</v>
      </c>
      <c r="D100" s="7" t="s">
        <v>265</v>
      </c>
      <c r="E100" s="69" t="s">
        <v>150</v>
      </c>
      <c r="F100" s="185"/>
      <c r="G100" s="395"/>
      <c r="H100" s="396"/>
      <c r="I100" s="397"/>
      <c r="J100" s="397"/>
      <c r="K100" s="397"/>
      <c r="L100" s="397"/>
      <c r="M100" s="397"/>
      <c r="N100" s="397"/>
      <c r="O100" s="397"/>
      <c r="P100" s="397"/>
      <c r="Q100" s="600"/>
      <c r="R100" s="600"/>
      <c r="S100" s="397"/>
      <c r="T100" s="397"/>
      <c r="U100" s="397"/>
      <c r="V100" s="397"/>
      <c r="W100" s="397"/>
      <c r="X100" s="398"/>
    </row>
    <row r="101" spans="1:24" x14ac:dyDescent="0.25">
      <c r="A101" s="61">
        <v>2.5</v>
      </c>
      <c r="B101" s="61" t="s">
        <v>266</v>
      </c>
      <c r="D101" s="7" t="s">
        <v>267</v>
      </c>
      <c r="E101" s="69" t="s">
        <v>150</v>
      </c>
      <c r="F101" s="185"/>
      <c r="G101" s="395"/>
      <c r="H101" s="396"/>
      <c r="I101" s="397"/>
      <c r="J101" s="397"/>
      <c r="K101" s="397"/>
      <c r="L101" s="397"/>
      <c r="M101" s="397"/>
      <c r="N101" s="397"/>
      <c r="O101" s="397"/>
      <c r="P101" s="397"/>
      <c r="Q101" s="600"/>
      <c r="R101" s="600"/>
      <c r="S101" s="397"/>
      <c r="T101" s="397"/>
      <c r="U101" s="397"/>
      <c r="V101" s="397"/>
      <c r="W101" s="397"/>
      <c r="X101" s="398"/>
    </row>
    <row r="102" spans="1:24" x14ac:dyDescent="0.25">
      <c r="A102" s="61">
        <v>2.5</v>
      </c>
      <c r="B102" s="61" t="s">
        <v>262</v>
      </c>
      <c r="D102" s="7" t="s">
        <v>268</v>
      </c>
      <c r="E102" s="68"/>
      <c r="F102" s="183" t="s">
        <v>150</v>
      </c>
      <c r="G102" s="395"/>
      <c r="H102" s="396"/>
      <c r="I102" s="397"/>
      <c r="J102" s="397"/>
      <c r="K102" s="397"/>
      <c r="L102" s="397"/>
      <c r="M102" s="397"/>
      <c r="N102" s="397"/>
      <c r="O102" s="397"/>
      <c r="P102" s="397"/>
      <c r="Q102" s="600"/>
      <c r="R102" s="600"/>
      <c r="S102" s="397"/>
      <c r="T102" s="397"/>
      <c r="U102" s="397"/>
      <c r="V102" s="397"/>
      <c r="W102" s="397"/>
      <c r="X102" s="398"/>
    </row>
    <row r="103" spans="1:24" x14ac:dyDescent="0.25">
      <c r="A103" s="61">
        <v>3.1</v>
      </c>
      <c r="D103" s="7" t="s">
        <v>269</v>
      </c>
      <c r="E103" s="68"/>
      <c r="F103" s="183" t="s">
        <v>150</v>
      </c>
      <c r="G103" s="395"/>
      <c r="H103" s="396"/>
      <c r="I103" s="397"/>
      <c r="J103" s="397"/>
      <c r="K103" s="397"/>
      <c r="L103" s="397"/>
      <c r="M103" s="397"/>
      <c r="N103" s="397"/>
      <c r="O103" s="397"/>
      <c r="P103" s="397"/>
      <c r="Q103" s="600"/>
      <c r="R103" s="600"/>
      <c r="S103" s="397"/>
      <c r="T103" s="397"/>
      <c r="U103" s="397"/>
      <c r="V103" s="397"/>
      <c r="W103" s="397"/>
      <c r="X103" s="398"/>
    </row>
    <row r="104" spans="1:24" x14ac:dyDescent="0.25">
      <c r="D104" s="7" t="s">
        <v>182</v>
      </c>
      <c r="E104" s="68"/>
      <c r="F104" s="183" t="s">
        <v>150</v>
      </c>
      <c r="G104" s="399"/>
      <c r="H104" s="400"/>
      <c r="I104" s="397"/>
      <c r="J104" s="397"/>
      <c r="K104" s="397"/>
      <c r="L104" s="397"/>
      <c r="M104" s="397"/>
      <c r="N104" s="397"/>
      <c r="O104" s="397"/>
      <c r="P104" s="397"/>
      <c r="Q104" s="600"/>
      <c r="R104" s="600"/>
      <c r="S104" s="397"/>
      <c r="T104" s="397"/>
      <c r="U104" s="397"/>
      <c r="V104" s="397"/>
      <c r="W104" s="397"/>
      <c r="X104" s="401"/>
    </row>
    <row r="105" spans="1:24" ht="13.8" thickBot="1" x14ac:dyDescent="0.3">
      <c r="D105" s="13" t="s">
        <v>270</v>
      </c>
      <c r="E105" s="76"/>
      <c r="F105" s="76" t="s">
        <v>271</v>
      </c>
      <c r="G105" s="605"/>
      <c r="H105" s="606"/>
      <c r="I105" s="617"/>
      <c r="J105" s="617"/>
      <c r="K105" s="617"/>
      <c r="L105" s="617"/>
      <c r="M105" s="617"/>
      <c r="N105" s="617"/>
      <c r="O105" s="617"/>
      <c r="P105" s="617"/>
      <c r="Q105" s="617"/>
      <c r="R105" s="617"/>
      <c r="S105" s="617"/>
      <c r="T105" s="617"/>
      <c r="U105" s="617"/>
      <c r="V105" s="617"/>
      <c r="W105" s="618"/>
      <c r="X105" s="619"/>
    </row>
    <row r="106" spans="1:24" x14ac:dyDescent="0.25">
      <c r="A106" s="61">
        <v>2.6</v>
      </c>
      <c r="B106" s="61" t="s">
        <v>272</v>
      </c>
      <c r="D106" s="10" t="s">
        <v>273</v>
      </c>
      <c r="E106" s="72" t="s">
        <v>150</v>
      </c>
      <c r="F106" s="184"/>
      <c r="G106" s="399"/>
      <c r="H106" s="400"/>
      <c r="I106" s="402"/>
      <c r="J106" s="402"/>
      <c r="K106" s="402"/>
      <c r="L106" s="402"/>
      <c r="M106" s="402"/>
      <c r="N106" s="402"/>
      <c r="O106" s="402"/>
      <c r="P106" s="402"/>
      <c r="Q106" s="600"/>
      <c r="R106" s="600"/>
      <c r="S106" s="402"/>
      <c r="T106" s="402"/>
      <c r="U106" s="402"/>
      <c r="V106" s="402"/>
      <c r="W106" s="402"/>
      <c r="X106" s="403"/>
    </row>
    <row r="107" spans="1:24" x14ac:dyDescent="0.25">
      <c r="A107" s="61">
        <v>2.6</v>
      </c>
      <c r="B107" s="61" t="s">
        <v>272</v>
      </c>
      <c r="D107" s="7" t="s">
        <v>274</v>
      </c>
      <c r="E107" s="69" t="s">
        <v>150</v>
      </c>
      <c r="F107" s="185"/>
      <c r="G107" s="395"/>
      <c r="H107" s="396"/>
      <c r="I107" s="397"/>
      <c r="J107" s="397"/>
      <c r="K107" s="397"/>
      <c r="L107" s="397"/>
      <c r="M107" s="397"/>
      <c r="N107" s="397"/>
      <c r="O107" s="397"/>
      <c r="P107" s="397"/>
      <c r="Q107" s="600"/>
      <c r="R107" s="600"/>
      <c r="S107" s="397"/>
      <c r="T107" s="397"/>
      <c r="U107" s="397"/>
      <c r="V107" s="397"/>
      <c r="W107" s="397"/>
      <c r="X107" s="398"/>
    </row>
    <row r="108" spans="1:24" x14ac:dyDescent="0.25">
      <c r="A108" s="61">
        <v>2.6</v>
      </c>
      <c r="B108" s="61" t="s">
        <v>272</v>
      </c>
      <c r="D108" s="7" t="s">
        <v>275</v>
      </c>
      <c r="E108" s="69" t="s">
        <v>150</v>
      </c>
      <c r="F108" s="185"/>
      <c r="G108" s="395"/>
      <c r="H108" s="396"/>
      <c r="I108" s="397"/>
      <c r="J108" s="397"/>
      <c r="K108" s="397"/>
      <c r="L108" s="397"/>
      <c r="M108" s="397"/>
      <c r="N108" s="397"/>
      <c r="O108" s="397"/>
      <c r="P108" s="397"/>
      <c r="Q108" s="600"/>
      <c r="R108" s="600"/>
      <c r="S108" s="397"/>
      <c r="T108" s="397"/>
      <c r="U108" s="397"/>
      <c r="V108" s="397"/>
      <c r="W108" s="397"/>
      <c r="X108" s="398"/>
    </row>
    <row r="109" spans="1:24" x14ac:dyDescent="0.25">
      <c r="A109" s="61">
        <v>2.6</v>
      </c>
      <c r="B109" s="61" t="s">
        <v>266</v>
      </c>
      <c r="D109" s="7" t="s">
        <v>276</v>
      </c>
      <c r="E109" s="68"/>
      <c r="F109" s="183" t="s">
        <v>150</v>
      </c>
      <c r="G109" s="395"/>
      <c r="H109" s="396"/>
      <c r="I109" s="397"/>
      <c r="J109" s="397"/>
      <c r="K109" s="397"/>
      <c r="L109" s="397"/>
      <c r="M109" s="397"/>
      <c r="N109" s="397"/>
      <c r="O109" s="397"/>
      <c r="P109" s="397"/>
      <c r="Q109" s="600"/>
      <c r="R109" s="600"/>
      <c r="S109" s="397"/>
      <c r="T109" s="397"/>
      <c r="U109" s="397"/>
      <c r="V109" s="397"/>
      <c r="W109" s="397"/>
      <c r="X109" s="398"/>
    </row>
    <row r="110" spans="1:24" x14ac:dyDescent="0.25">
      <c r="A110" s="61">
        <v>2.6</v>
      </c>
      <c r="B110" s="61" t="s">
        <v>277</v>
      </c>
      <c r="D110" s="7" t="s">
        <v>278</v>
      </c>
      <c r="E110" s="68"/>
      <c r="F110" s="183" t="s">
        <v>150</v>
      </c>
      <c r="G110" s="395"/>
      <c r="H110" s="396"/>
      <c r="I110" s="397"/>
      <c r="J110" s="397"/>
      <c r="K110" s="397"/>
      <c r="L110" s="397"/>
      <c r="M110" s="397"/>
      <c r="N110" s="397"/>
      <c r="O110" s="397"/>
      <c r="P110" s="397"/>
      <c r="Q110" s="600"/>
      <c r="R110" s="600"/>
      <c r="S110" s="397"/>
      <c r="T110" s="397"/>
      <c r="U110" s="397"/>
      <c r="V110" s="397"/>
      <c r="W110" s="397"/>
      <c r="X110" s="398"/>
    </row>
    <row r="111" spans="1:24" s="1" customFormat="1" ht="14.4" thickBot="1" x14ac:dyDescent="0.3">
      <c r="A111" s="63"/>
      <c r="B111" s="63"/>
      <c r="C111" s="63"/>
      <c r="D111" s="17" t="s">
        <v>279</v>
      </c>
      <c r="E111" s="77"/>
      <c r="F111" s="77" t="s">
        <v>280</v>
      </c>
      <c r="G111" s="620"/>
      <c r="H111" s="621"/>
      <c r="I111" s="622"/>
      <c r="J111" s="622"/>
      <c r="K111" s="622"/>
      <c r="L111" s="622"/>
      <c r="M111" s="622"/>
      <c r="N111" s="622"/>
      <c r="O111" s="622"/>
      <c r="P111" s="622"/>
      <c r="Q111" s="622"/>
      <c r="R111" s="622"/>
      <c r="S111" s="622"/>
      <c r="T111" s="622"/>
      <c r="U111" s="622"/>
      <c r="V111" s="622"/>
      <c r="W111" s="623"/>
      <c r="X111" s="624"/>
    </row>
    <row r="112" spans="1:24" ht="13.8" thickBot="1" x14ac:dyDescent="0.3">
      <c r="A112" s="61">
        <v>4.0999999999999996</v>
      </c>
      <c r="B112" s="61" t="s">
        <v>281</v>
      </c>
      <c r="D112" s="7" t="s">
        <v>282</v>
      </c>
      <c r="E112" s="68"/>
      <c r="F112" s="183" t="s">
        <v>150</v>
      </c>
      <c r="G112" s="404"/>
      <c r="H112" s="405"/>
      <c r="I112" s="396"/>
      <c r="J112" s="397"/>
      <c r="K112" s="397"/>
      <c r="L112" s="397"/>
      <c r="M112" s="397"/>
      <c r="N112" s="397"/>
      <c r="O112" s="397"/>
      <c r="P112" s="397"/>
      <c r="Q112" s="600"/>
      <c r="R112" s="600"/>
      <c r="S112" s="397"/>
      <c r="T112" s="397"/>
      <c r="U112" s="397"/>
      <c r="V112" s="397"/>
      <c r="W112" s="397"/>
      <c r="X112" s="398"/>
    </row>
    <row r="113" spans="1:24" ht="26.4" x14ac:dyDescent="0.25">
      <c r="A113" s="63"/>
      <c r="B113" s="63"/>
      <c r="C113" s="63"/>
      <c r="D113" s="234" t="s">
        <v>283</v>
      </c>
      <c r="E113" s="235"/>
      <c r="F113" s="332" t="s">
        <v>284</v>
      </c>
      <c r="G113" s="625"/>
      <c r="H113" s="626"/>
      <c r="I113" s="627"/>
      <c r="J113" s="627"/>
      <c r="K113" s="627"/>
      <c r="L113" s="627"/>
      <c r="M113" s="627"/>
      <c r="N113" s="627"/>
      <c r="O113" s="627"/>
      <c r="P113" s="627"/>
      <c r="Q113" s="627"/>
      <c r="R113" s="627"/>
      <c r="S113" s="627"/>
      <c r="T113" s="627"/>
      <c r="U113" s="627"/>
      <c r="V113" s="627"/>
      <c r="W113" s="627"/>
      <c r="X113" s="628" t="s">
        <v>285</v>
      </c>
    </row>
    <row r="114" spans="1:24" ht="13.8" thickBot="1" x14ac:dyDescent="0.3">
      <c r="A114" s="61">
        <v>5.0999999999999996</v>
      </c>
      <c r="B114" s="61" t="s">
        <v>286</v>
      </c>
      <c r="D114" s="13" t="s">
        <v>287</v>
      </c>
      <c r="E114" s="76"/>
      <c r="F114" s="76"/>
      <c r="G114" s="605"/>
      <c r="H114" s="606"/>
      <c r="I114" s="617"/>
      <c r="J114" s="617"/>
      <c r="K114" s="617"/>
      <c r="L114" s="617"/>
      <c r="M114" s="617"/>
      <c r="N114" s="617"/>
      <c r="O114" s="617"/>
      <c r="P114" s="617"/>
      <c r="Q114" s="617"/>
      <c r="R114" s="617"/>
      <c r="S114" s="617"/>
      <c r="T114" s="617"/>
      <c r="U114" s="617"/>
      <c r="V114" s="617"/>
      <c r="W114" s="618"/>
      <c r="X114" s="619"/>
    </row>
    <row r="115" spans="1:24" x14ac:dyDescent="0.25">
      <c r="D115" s="244" t="s">
        <v>288</v>
      </c>
      <c r="E115" s="388"/>
      <c r="F115" s="188" t="s">
        <v>150</v>
      </c>
      <c r="G115" s="406"/>
      <c r="H115" s="407"/>
      <c r="I115" s="408"/>
      <c r="J115" s="408"/>
      <c r="K115" s="408"/>
      <c r="L115" s="408"/>
      <c r="M115" s="408"/>
      <c r="N115" s="408"/>
      <c r="O115" s="408"/>
      <c r="P115" s="408"/>
      <c r="Q115" s="600"/>
      <c r="R115" s="600"/>
      <c r="S115" s="408"/>
      <c r="T115" s="408"/>
      <c r="U115" s="408"/>
      <c r="V115" s="408"/>
      <c r="W115" s="408"/>
      <c r="X115" s="409"/>
    </row>
    <row r="116" spans="1:24" ht="13.8" thickBot="1" x14ac:dyDescent="0.3">
      <c r="A116" s="61">
        <v>5.2</v>
      </c>
      <c r="D116" s="13" t="s">
        <v>289</v>
      </c>
      <c r="E116" s="76"/>
      <c r="F116" s="76"/>
      <c r="G116" s="605"/>
      <c r="H116" s="606"/>
      <c r="I116" s="617"/>
      <c r="J116" s="617"/>
      <c r="K116" s="617"/>
      <c r="L116" s="617"/>
      <c r="M116" s="617"/>
      <c r="N116" s="617"/>
      <c r="O116" s="617"/>
      <c r="P116" s="617"/>
      <c r="Q116" s="617"/>
      <c r="R116" s="617"/>
      <c r="S116" s="617"/>
      <c r="T116" s="617"/>
      <c r="U116" s="617"/>
      <c r="V116" s="617"/>
      <c r="W116" s="618"/>
      <c r="X116" s="619"/>
    </row>
    <row r="117" spans="1:24" x14ac:dyDescent="0.25">
      <c r="D117" s="244" t="s">
        <v>288</v>
      </c>
      <c r="E117" s="388"/>
      <c r="F117" s="188" t="s">
        <v>150</v>
      </c>
      <c r="G117" s="406"/>
      <c r="H117" s="407"/>
      <c r="I117" s="408"/>
      <c r="J117" s="408"/>
      <c r="K117" s="408"/>
      <c r="L117" s="408"/>
      <c r="M117" s="408"/>
      <c r="N117" s="408"/>
      <c r="O117" s="408"/>
      <c r="P117" s="408"/>
      <c r="Q117" s="600"/>
      <c r="R117" s="600"/>
      <c r="S117" s="408"/>
      <c r="T117" s="408"/>
      <c r="U117" s="408"/>
      <c r="V117" s="408"/>
      <c r="W117" s="408"/>
      <c r="X117" s="410"/>
    </row>
    <row r="118" spans="1:24" ht="13.8" thickBot="1" x14ac:dyDescent="0.3">
      <c r="A118" s="61">
        <v>5.3</v>
      </c>
      <c r="B118" s="61" t="s">
        <v>290</v>
      </c>
      <c r="D118" s="13" t="s">
        <v>291</v>
      </c>
      <c r="E118" s="76"/>
      <c r="F118" s="76"/>
      <c r="G118" s="605"/>
      <c r="H118" s="606"/>
      <c r="I118" s="617"/>
      <c r="J118" s="617"/>
      <c r="K118" s="617"/>
      <c r="L118" s="617"/>
      <c r="M118" s="617"/>
      <c r="N118" s="617"/>
      <c r="O118" s="617"/>
      <c r="P118" s="617"/>
      <c r="Q118" s="617"/>
      <c r="R118" s="617"/>
      <c r="S118" s="617"/>
      <c r="T118" s="617"/>
      <c r="U118" s="617"/>
      <c r="V118" s="617"/>
      <c r="W118" s="618"/>
      <c r="X118" s="619"/>
    </row>
    <row r="119" spans="1:24" x14ac:dyDescent="0.25">
      <c r="D119" s="244" t="s">
        <v>288</v>
      </c>
      <c r="E119" s="388"/>
      <c r="F119" s="188" t="s">
        <v>150</v>
      </c>
      <c r="G119" s="406"/>
      <c r="H119" s="407"/>
      <c r="I119" s="408"/>
      <c r="J119" s="408"/>
      <c r="K119" s="408"/>
      <c r="L119" s="408"/>
      <c r="M119" s="408"/>
      <c r="N119" s="408"/>
      <c r="O119" s="408"/>
      <c r="P119" s="408"/>
      <c r="Q119" s="600"/>
      <c r="R119" s="600"/>
      <c r="S119" s="408"/>
      <c r="T119" s="408"/>
      <c r="U119" s="408"/>
      <c r="V119" s="408"/>
      <c r="W119" s="408"/>
      <c r="X119" s="410"/>
    </row>
    <row r="120" spans="1:24" ht="13.8" thickBot="1" x14ac:dyDescent="0.3">
      <c r="A120" s="61">
        <v>5.4</v>
      </c>
      <c r="B120" s="61" t="s">
        <v>292</v>
      </c>
      <c r="D120" s="13" t="s">
        <v>293</v>
      </c>
      <c r="E120" s="76"/>
      <c r="F120" s="76"/>
      <c r="G120" s="605"/>
      <c r="H120" s="606"/>
      <c r="I120" s="617"/>
      <c r="J120" s="617"/>
      <c r="K120" s="617"/>
      <c r="L120" s="617"/>
      <c r="M120" s="617"/>
      <c r="N120" s="617"/>
      <c r="O120" s="617"/>
      <c r="P120" s="617"/>
      <c r="Q120" s="617"/>
      <c r="R120" s="617"/>
      <c r="S120" s="617"/>
      <c r="T120" s="617"/>
      <c r="U120" s="617"/>
      <c r="V120" s="617"/>
      <c r="W120" s="618"/>
      <c r="X120" s="619"/>
    </row>
    <row r="121" spans="1:24" x14ac:dyDescent="0.25">
      <c r="D121" s="244" t="s">
        <v>288</v>
      </c>
      <c r="E121" s="388"/>
      <c r="F121" s="188" t="s">
        <v>150</v>
      </c>
      <c r="G121" s="406"/>
      <c r="H121" s="407"/>
      <c r="I121" s="408"/>
      <c r="J121" s="408"/>
      <c r="K121" s="408"/>
      <c r="L121" s="408"/>
      <c r="M121" s="408"/>
      <c r="N121" s="408"/>
      <c r="O121" s="408"/>
      <c r="P121" s="408"/>
      <c r="Q121" s="600"/>
      <c r="R121" s="600"/>
      <c r="S121" s="408"/>
      <c r="T121" s="408"/>
      <c r="U121" s="408"/>
      <c r="V121" s="408"/>
      <c r="W121" s="408"/>
      <c r="X121" s="410"/>
    </row>
    <row r="122" spans="1:24" ht="13.8" thickBot="1" x14ac:dyDescent="0.3">
      <c r="A122" s="61">
        <v>5.5</v>
      </c>
      <c r="B122" s="61" t="s">
        <v>294</v>
      </c>
      <c r="D122" s="13" t="s">
        <v>295</v>
      </c>
      <c r="E122" s="76"/>
      <c r="F122" s="76"/>
      <c r="G122" s="605"/>
      <c r="H122" s="606"/>
      <c r="I122" s="617"/>
      <c r="J122" s="617"/>
      <c r="K122" s="617"/>
      <c r="L122" s="617"/>
      <c r="M122" s="617"/>
      <c r="N122" s="617"/>
      <c r="O122" s="617"/>
      <c r="P122" s="617"/>
      <c r="Q122" s="617"/>
      <c r="R122" s="617"/>
      <c r="S122" s="617"/>
      <c r="T122" s="617"/>
      <c r="U122" s="617"/>
      <c r="V122" s="617"/>
      <c r="W122" s="618"/>
      <c r="X122" s="619"/>
    </row>
    <row r="123" spans="1:24" x14ac:dyDescent="0.25">
      <c r="D123" s="245" t="s">
        <v>296</v>
      </c>
      <c r="E123" s="388"/>
      <c r="F123" s="188" t="s">
        <v>150</v>
      </c>
      <c r="G123" s="406"/>
      <c r="H123" s="407"/>
      <c r="I123" s="408"/>
      <c r="J123" s="408"/>
      <c r="K123" s="408"/>
      <c r="L123" s="408"/>
      <c r="M123" s="408"/>
      <c r="N123" s="408"/>
      <c r="O123" s="408"/>
      <c r="P123" s="408"/>
      <c r="Q123" s="600"/>
      <c r="R123" s="600"/>
      <c r="S123" s="408"/>
      <c r="T123" s="408"/>
      <c r="U123" s="408"/>
      <c r="V123" s="408"/>
      <c r="W123" s="408"/>
      <c r="X123" s="410" t="s">
        <v>297</v>
      </c>
    </row>
    <row r="124" spans="1:24" x14ac:dyDescent="0.25">
      <c r="D124" s="244" t="s">
        <v>298</v>
      </c>
      <c r="E124" s="388"/>
      <c r="F124" s="188" t="s">
        <v>150</v>
      </c>
      <c r="G124" s="406"/>
      <c r="H124" s="407"/>
      <c r="I124" s="408"/>
      <c r="J124" s="408"/>
      <c r="K124" s="408"/>
      <c r="L124" s="408"/>
      <c r="M124" s="408"/>
      <c r="N124" s="408"/>
      <c r="O124" s="408"/>
      <c r="P124" s="408"/>
      <c r="Q124" s="600"/>
      <c r="R124" s="600"/>
      <c r="S124" s="408"/>
      <c r="T124" s="408"/>
      <c r="U124" s="408"/>
      <c r="V124" s="408"/>
      <c r="W124" s="408"/>
      <c r="X124" s="410"/>
    </row>
    <row r="125" spans="1:24" ht="13.8" thickBot="1" x14ac:dyDescent="0.3">
      <c r="A125" s="61">
        <v>5.6</v>
      </c>
      <c r="B125" s="61" t="s">
        <v>294</v>
      </c>
      <c r="D125" s="13" t="s">
        <v>299</v>
      </c>
      <c r="E125" s="76"/>
      <c r="F125" s="76"/>
      <c r="G125" s="605"/>
      <c r="H125" s="606"/>
      <c r="I125" s="617"/>
      <c r="J125" s="617"/>
      <c r="K125" s="617"/>
      <c r="L125" s="617"/>
      <c r="M125" s="617"/>
      <c r="N125" s="617"/>
      <c r="O125" s="617"/>
      <c r="P125" s="617"/>
      <c r="Q125" s="617"/>
      <c r="R125" s="617"/>
      <c r="S125" s="617"/>
      <c r="T125" s="617"/>
      <c r="U125" s="617"/>
      <c r="V125" s="617"/>
      <c r="W125" s="618"/>
      <c r="X125" s="619"/>
    </row>
    <row r="126" spans="1:24" x14ac:dyDescent="0.25">
      <c r="D126" s="246" t="s">
        <v>300</v>
      </c>
      <c r="E126" s="388"/>
      <c r="F126" s="188" t="s">
        <v>150</v>
      </c>
      <c r="G126" s="406"/>
      <c r="H126" s="407"/>
      <c r="I126" s="408"/>
      <c r="J126" s="408"/>
      <c r="K126" s="408"/>
      <c r="L126" s="408"/>
      <c r="M126" s="408"/>
      <c r="N126" s="408"/>
      <c r="O126" s="408"/>
      <c r="P126" s="408"/>
      <c r="Q126" s="600"/>
      <c r="R126" s="600"/>
      <c r="S126" s="408"/>
      <c r="T126" s="408"/>
      <c r="U126" s="408"/>
      <c r="V126" s="408"/>
      <c r="W126" s="408"/>
      <c r="X126" s="410" t="s">
        <v>301</v>
      </c>
    </row>
    <row r="127" spans="1:24" x14ac:dyDescent="0.25">
      <c r="D127" s="244" t="s">
        <v>298</v>
      </c>
      <c r="E127" s="388"/>
      <c r="F127" s="188" t="s">
        <v>150</v>
      </c>
      <c r="G127" s="406"/>
      <c r="H127" s="407"/>
      <c r="I127" s="408"/>
      <c r="J127" s="408"/>
      <c r="K127" s="408"/>
      <c r="L127" s="408"/>
      <c r="M127" s="408"/>
      <c r="N127" s="408"/>
      <c r="O127" s="408"/>
      <c r="P127" s="408"/>
      <c r="Q127" s="600"/>
      <c r="R127" s="600"/>
      <c r="S127" s="408"/>
      <c r="T127" s="408"/>
      <c r="U127" s="408"/>
      <c r="V127" s="408"/>
      <c r="W127" s="408"/>
      <c r="X127" s="410"/>
    </row>
    <row r="128" spans="1:24" ht="13.8" thickBot="1" x14ac:dyDescent="0.3">
      <c r="A128" s="61">
        <v>5.7</v>
      </c>
      <c r="B128" s="61" t="s">
        <v>294</v>
      </c>
      <c r="D128" s="13" t="s">
        <v>302</v>
      </c>
      <c r="E128" s="76"/>
      <c r="F128" s="76"/>
      <c r="G128" s="605"/>
      <c r="H128" s="606"/>
      <c r="I128" s="617"/>
      <c r="J128" s="617"/>
      <c r="K128" s="617"/>
      <c r="L128" s="617"/>
      <c r="M128" s="617"/>
      <c r="N128" s="617"/>
      <c r="O128" s="617"/>
      <c r="P128" s="617"/>
      <c r="Q128" s="617"/>
      <c r="R128" s="617"/>
      <c r="S128" s="617"/>
      <c r="T128" s="617"/>
      <c r="U128" s="617"/>
      <c r="V128" s="617"/>
      <c r="W128" s="618"/>
      <c r="X128" s="619"/>
    </row>
    <row r="129" spans="1:24" x14ac:dyDescent="0.25">
      <c r="D129" s="246" t="s">
        <v>303</v>
      </c>
      <c r="E129" s="388"/>
      <c r="F129" s="188" t="s">
        <v>150</v>
      </c>
      <c r="G129" s="411"/>
      <c r="H129" s="407"/>
      <c r="I129" s="408"/>
      <c r="J129" s="408"/>
      <c r="K129" s="408"/>
      <c r="L129" s="408"/>
      <c r="M129" s="408"/>
      <c r="N129" s="408"/>
      <c r="O129" s="408"/>
      <c r="P129" s="408"/>
      <c r="Q129" s="600"/>
      <c r="R129" s="600"/>
      <c r="S129" s="408"/>
      <c r="T129" s="408"/>
      <c r="U129" s="408"/>
      <c r="V129" s="408"/>
      <c r="W129" s="408"/>
      <c r="X129" s="410" t="s">
        <v>304</v>
      </c>
    </row>
    <row r="130" spans="1:24" x14ac:dyDescent="0.25">
      <c r="D130" s="244" t="s">
        <v>298</v>
      </c>
      <c r="E130" s="388"/>
      <c r="F130" s="188" t="s">
        <v>150</v>
      </c>
      <c r="G130" s="406"/>
      <c r="H130" s="407"/>
      <c r="I130" s="408"/>
      <c r="J130" s="408"/>
      <c r="K130" s="408"/>
      <c r="L130" s="408"/>
      <c r="M130" s="408"/>
      <c r="N130" s="408"/>
      <c r="O130" s="408"/>
      <c r="P130" s="408"/>
      <c r="Q130" s="600"/>
      <c r="R130" s="600"/>
      <c r="S130" s="408"/>
      <c r="T130" s="408"/>
      <c r="U130" s="408"/>
      <c r="V130" s="408"/>
      <c r="W130" s="408"/>
      <c r="X130" s="410"/>
    </row>
    <row r="131" spans="1:24" ht="13.8" thickBot="1" x14ac:dyDescent="0.3">
      <c r="A131" s="61">
        <v>5.8</v>
      </c>
      <c r="B131" s="61" t="s">
        <v>305</v>
      </c>
      <c r="D131" s="13" t="s">
        <v>306</v>
      </c>
      <c r="E131" s="76"/>
      <c r="F131" s="76"/>
      <c r="G131" s="605"/>
      <c r="H131" s="606"/>
      <c r="I131" s="617"/>
      <c r="J131" s="617"/>
      <c r="K131" s="617"/>
      <c r="L131" s="617"/>
      <c r="M131" s="617"/>
      <c r="N131" s="617"/>
      <c r="O131" s="617"/>
      <c r="P131" s="617"/>
      <c r="Q131" s="617"/>
      <c r="R131" s="617"/>
      <c r="S131" s="617"/>
      <c r="T131" s="617"/>
      <c r="U131" s="617"/>
      <c r="V131" s="617"/>
      <c r="W131" s="618"/>
      <c r="X131" s="619"/>
    </row>
    <row r="132" spans="1:24" x14ac:dyDescent="0.25">
      <c r="D132" s="246" t="s">
        <v>307</v>
      </c>
      <c r="E132" s="388"/>
      <c r="F132" s="188" t="s">
        <v>150</v>
      </c>
      <c r="G132" s="406"/>
      <c r="H132" s="407"/>
      <c r="I132" s="408"/>
      <c r="J132" s="408"/>
      <c r="K132" s="408"/>
      <c r="L132" s="408"/>
      <c r="M132" s="408"/>
      <c r="N132" s="408"/>
      <c r="O132" s="408"/>
      <c r="P132" s="408"/>
      <c r="Q132" s="600"/>
      <c r="R132" s="600"/>
      <c r="S132" s="408"/>
      <c r="T132" s="408"/>
      <c r="U132" s="408"/>
      <c r="V132" s="408"/>
      <c r="W132" s="408"/>
      <c r="X132" s="410"/>
    </row>
    <row r="133" spans="1:24" x14ac:dyDescent="0.25">
      <c r="D133" s="244" t="s">
        <v>298</v>
      </c>
      <c r="E133" s="388"/>
      <c r="F133" s="188" t="s">
        <v>150</v>
      </c>
      <c r="G133" s="406"/>
      <c r="H133" s="407"/>
      <c r="I133" s="408"/>
      <c r="J133" s="408"/>
      <c r="K133" s="408"/>
      <c r="L133" s="408"/>
      <c r="M133" s="408"/>
      <c r="N133" s="408"/>
      <c r="O133" s="408"/>
      <c r="P133" s="408"/>
      <c r="Q133" s="600"/>
      <c r="R133" s="600"/>
      <c r="S133" s="408"/>
      <c r="T133" s="408"/>
      <c r="U133" s="408"/>
      <c r="V133" s="408"/>
      <c r="W133" s="408"/>
      <c r="X133" s="410"/>
    </row>
    <row r="134" spans="1:24" ht="13.8" thickBot="1" x14ac:dyDescent="0.3">
      <c r="A134" s="61">
        <v>5.9</v>
      </c>
      <c r="D134" s="13" t="s">
        <v>308</v>
      </c>
      <c r="E134" s="76"/>
      <c r="F134" s="76"/>
      <c r="G134" s="605"/>
      <c r="H134" s="606"/>
      <c r="I134" s="617"/>
      <c r="J134" s="617"/>
      <c r="K134" s="617"/>
      <c r="L134" s="617"/>
      <c r="M134" s="617"/>
      <c r="N134" s="617"/>
      <c r="O134" s="617"/>
      <c r="P134" s="617"/>
      <c r="Q134" s="617"/>
      <c r="R134" s="617"/>
      <c r="S134" s="617"/>
      <c r="T134" s="617"/>
      <c r="U134" s="617"/>
      <c r="V134" s="617"/>
      <c r="W134" s="618"/>
      <c r="X134" s="619"/>
    </row>
    <row r="135" spans="1:24" x14ac:dyDescent="0.25">
      <c r="D135" s="246" t="s">
        <v>288</v>
      </c>
      <c r="E135" s="388"/>
      <c r="F135" s="188" t="s">
        <v>150</v>
      </c>
      <c r="G135" s="406"/>
      <c r="H135" s="407"/>
      <c r="I135" s="408"/>
      <c r="J135" s="408"/>
      <c r="K135" s="408"/>
      <c r="L135" s="408"/>
      <c r="M135" s="408"/>
      <c r="N135" s="408"/>
      <c r="O135" s="408"/>
      <c r="P135" s="408"/>
      <c r="Q135" s="600"/>
      <c r="R135" s="600"/>
      <c r="S135" s="408"/>
      <c r="T135" s="408"/>
      <c r="U135" s="408"/>
      <c r="V135" s="408"/>
      <c r="W135" s="408"/>
      <c r="X135" s="410"/>
    </row>
    <row r="136" spans="1:24" ht="13.8" thickBot="1" x14ac:dyDescent="0.3">
      <c r="A136" s="64" t="s">
        <v>309</v>
      </c>
      <c r="B136" s="64" t="s">
        <v>310</v>
      </c>
      <c r="C136" s="64"/>
      <c r="D136" s="13" t="s">
        <v>311</v>
      </c>
      <c r="E136" s="76"/>
      <c r="F136" s="76"/>
      <c r="G136" s="605"/>
      <c r="H136" s="606"/>
      <c r="I136" s="617"/>
      <c r="J136" s="617"/>
      <c r="K136" s="617"/>
      <c r="L136" s="617"/>
      <c r="M136" s="617"/>
      <c r="N136" s="617"/>
      <c r="O136" s="617"/>
      <c r="P136" s="617"/>
      <c r="Q136" s="617"/>
      <c r="R136" s="617"/>
      <c r="S136" s="617"/>
      <c r="T136" s="617"/>
      <c r="U136" s="617"/>
      <c r="V136" s="617"/>
      <c r="W136" s="618"/>
      <c r="X136" s="619"/>
    </row>
    <row r="137" spans="1:24" x14ac:dyDescent="0.25">
      <c r="A137" s="64"/>
      <c r="B137" s="64"/>
      <c r="C137" s="64"/>
      <c r="D137" s="246" t="s">
        <v>312</v>
      </c>
      <c r="E137" s="388"/>
      <c r="F137" s="188" t="s">
        <v>150</v>
      </c>
      <c r="G137" s="406"/>
      <c r="H137" s="407"/>
      <c r="I137" s="408"/>
      <c r="J137" s="408"/>
      <c r="K137" s="408"/>
      <c r="L137" s="408"/>
      <c r="M137" s="408"/>
      <c r="N137" s="408"/>
      <c r="O137" s="408"/>
      <c r="P137" s="408"/>
      <c r="Q137" s="600"/>
      <c r="R137" s="600"/>
      <c r="S137" s="408"/>
      <c r="T137" s="408"/>
      <c r="U137" s="408"/>
      <c r="V137" s="408"/>
      <c r="W137" s="408"/>
      <c r="X137" s="410"/>
    </row>
    <row r="138" spans="1:24" x14ac:dyDescent="0.25">
      <c r="A138" s="64"/>
      <c r="B138" s="64"/>
      <c r="C138" s="64"/>
      <c r="D138" s="246" t="s">
        <v>313</v>
      </c>
      <c r="E138" s="388"/>
      <c r="F138" s="188" t="s">
        <v>150</v>
      </c>
      <c r="G138" s="406"/>
      <c r="H138" s="407"/>
      <c r="I138" s="408"/>
      <c r="J138" s="408"/>
      <c r="K138" s="408"/>
      <c r="L138" s="408"/>
      <c r="M138" s="408"/>
      <c r="N138" s="408"/>
      <c r="O138" s="408"/>
      <c r="P138" s="408"/>
      <c r="Q138" s="600"/>
      <c r="R138" s="600"/>
      <c r="S138" s="408"/>
      <c r="T138" s="408"/>
      <c r="U138" s="408"/>
      <c r="V138" s="408"/>
      <c r="W138" s="408"/>
      <c r="X138" s="410"/>
    </row>
    <row r="139" spans="1:24" x14ac:dyDescent="0.25">
      <c r="A139" s="64"/>
      <c r="B139" s="64"/>
      <c r="C139" s="64"/>
      <c r="D139" s="244" t="s">
        <v>298</v>
      </c>
      <c r="E139" s="388"/>
      <c r="F139" s="188" t="s">
        <v>150</v>
      </c>
      <c r="G139" s="406"/>
      <c r="H139" s="407"/>
      <c r="I139" s="408"/>
      <c r="J139" s="408"/>
      <c r="K139" s="408"/>
      <c r="L139" s="408"/>
      <c r="M139" s="408"/>
      <c r="N139" s="408"/>
      <c r="O139" s="408"/>
      <c r="P139" s="408"/>
      <c r="Q139" s="600"/>
      <c r="R139" s="600"/>
      <c r="S139" s="408"/>
      <c r="T139" s="408"/>
      <c r="U139" s="408"/>
      <c r="V139" s="408"/>
      <c r="W139" s="408"/>
      <c r="X139" s="410"/>
    </row>
    <row r="140" spans="1:24" ht="13.8" thickBot="1" x14ac:dyDescent="0.3">
      <c r="A140" s="61">
        <v>5.1100000000000003</v>
      </c>
      <c r="B140" s="61" t="s">
        <v>314</v>
      </c>
      <c r="D140" s="13" t="s">
        <v>315</v>
      </c>
      <c r="E140" s="76"/>
      <c r="F140" s="76"/>
      <c r="G140" s="605"/>
      <c r="H140" s="606"/>
      <c r="I140" s="617"/>
      <c r="J140" s="617"/>
      <c r="K140" s="617"/>
      <c r="L140" s="617"/>
      <c r="M140" s="617"/>
      <c r="N140" s="617"/>
      <c r="O140" s="617"/>
      <c r="P140" s="617"/>
      <c r="Q140" s="617"/>
      <c r="R140" s="617"/>
      <c r="S140" s="617"/>
      <c r="T140" s="617"/>
      <c r="U140" s="617"/>
      <c r="V140" s="617"/>
      <c r="W140" s="618"/>
      <c r="X140" s="619"/>
    </row>
    <row r="141" spans="1:24" x14ac:dyDescent="0.25">
      <c r="D141" s="244" t="s">
        <v>288</v>
      </c>
      <c r="E141" s="388"/>
      <c r="F141" s="188" t="s">
        <v>150</v>
      </c>
      <c r="G141" s="411"/>
      <c r="H141" s="407"/>
      <c r="I141" s="408"/>
      <c r="J141" s="408"/>
      <c r="K141" s="408"/>
      <c r="L141" s="408"/>
      <c r="M141" s="408"/>
      <c r="N141" s="408"/>
      <c r="O141" s="408"/>
      <c r="P141" s="408"/>
      <c r="Q141" s="600"/>
      <c r="R141" s="600"/>
      <c r="S141" s="408"/>
      <c r="T141" s="408"/>
      <c r="U141" s="408"/>
      <c r="V141" s="408"/>
      <c r="W141" s="408"/>
      <c r="X141" s="410"/>
    </row>
    <row r="142" spans="1:24" ht="13.8" thickBot="1" x14ac:dyDescent="0.3">
      <c r="A142" s="61">
        <v>5.12</v>
      </c>
      <c r="B142" s="61" t="s">
        <v>316</v>
      </c>
      <c r="D142" s="13" t="s">
        <v>317</v>
      </c>
      <c r="E142" s="76"/>
      <c r="F142" s="76"/>
      <c r="G142" s="605"/>
      <c r="H142" s="606"/>
      <c r="I142" s="617"/>
      <c r="J142" s="617"/>
      <c r="K142" s="617"/>
      <c r="L142" s="617"/>
      <c r="M142" s="617"/>
      <c r="N142" s="617"/>
      <c r="O142" s="617"/>
      <c r="P142" s="617"/>
      <c r="Q142" s="617"/>
      <c r="R142" s="617"/>
      <c r="S142" s="617"/>
      <c r="T142" s="617"/>
      <c r="U142" s="617"/>
      <c r="V142" s="617"/>
      <c r="W142" s="618"/>
      <c r="X142" s="619"/>
    </row>
    <row r="143" spans="1:24" x14ac:dyDescent="0.25">
      <c r="D143" s="244" t="s">
        <v>288</v>
      </c>
      <c r="E143" s="388"/>
      <c r="F143" s="188" t="s">
        <v>150</v>
      </c>
      <c r="G143" s="411"/>
      <c r="H143" s="407"/>
      <c r="I143" s="408"/>
      <c r="J143" s="408"/>
      <c r="K143" s="408"/>
      <c r="L143" s="408"/>
      <c r="M143" s="408"/>
      <c r="N143" s="408"/>
      <c r="O143" s="408"/>
      <c r="P143" s="408"/>
      <c r="Q143" s="600"/>
      <c r="R143" s="600"/>
      <c r="S143" s="408"/>
      <c r="T143" s="408"/>
      <c r="U143" s="408"/>
      <c r="V143" s="408"/>
      <c r="W143" s="408"/>
      <c r="X143" s="410"/>
    </row>
    <row r="144" spans="1:24" s="226" customFormat="1" ht="13.8" thickBot="1" x14ac:dyDescent="0.3">
      <c r="A144" s="61">
        <v>5.13</v>
      </c>
      <c r="B144" s="61" t="s">
        <v>318</v>
      </c>
      <c r="C144" s="61"/>
      <c r="D144" s="13" t="s">
        <v>319</v>
      </c>
      <c r="E144" s="76"/>
      <c r="F144" s="76"/>
      <c r="G144" s="629"/>
      <c r="H144" s="630"/>
      <c r="I144" s="631"/>
      <c r="J144" s="631"/>
      <c r="K144" s="631"/>
      <c r="L144" s="631"/>
      <c r="M144" s="631"/>
      <c r="N144" s="631"/>
      <c r="O144" s="631"/>
      <c r="P144" s="631"/>
      <c r="Q144" s="631"/>
      <c r="R144" s="631"/>
      <c r="S144" s="631"/>
      <c r="T144" s="631"/>
      <c r="U144" s="631"/>
      <c r="V144" s="631"/>
      <c r="W144" s="632"/>
      <c r="X144" s="633"/>
    </row>
    <row r="145" spans="1:24" s="226" customFormat="1" x14ac:dyDescent="0.25">
      <c r="A145" s="61"/>
      <c r="B145" s="61"/>
      <c r="C145" s="61"/>
      <c r="D145" s="244" t="s">
        <v>288</v>
      </c>
      <c r="E145" s="67"/>
      <c r="F145" s="243" t="s">
        <v>150</v>
      </c>
      <c r="G145" s="553"/>
      <c r="H145" s="554"/>
      <c r="I145" s="555"/>
      <c r="J145" s="555"/>
      <c r="K145" s="555"/>
      <c r="L145" s="555"/>
      <c r="M145" s="555"/>
      <c r="N145" s="555"/>
      <c r="O145" s="555"/>
      <c r="P145" s="555"/>
      <c r="Q145" s="634"/>
      <c r="R145" s="634"/>
      <c r="S145" s="555"/>
      <c r="T145" s="555"/>
      <c r="U145" s="555"/>
      <c r="V145" s="555"/>
      <c r="W145" s="555"/>
      <c r="X145" s="556"/>
    </row>
    <row r="146" spans="1:24" ht="14.4" thickBot="1" x14ac:dyDescent="0.3">
      <c r="A146" s="63"/>
      <c r="B146" s="63"/>
      <c r="C146" s="63"/>
      <c r="D146" s="236" t="s">
        <v>320</v>
      </c>
      <c r="E146" s="237"/>
      <c r="F146" s="238" t="s">
        <v>321</v>
      </c>
      <c r="G146" s="635"/>
      <c r="H146" s="636"/>
      <c r="I146" s="637"/>
      <c r="J146" s="637"/>
      <c r="K146" s="637"/>
      <c r="L146" s="637"/>
      <c r="M146" s="637"/>
      <c r="N146" s="637"/>
      <c r="O146" s="637"/>
      <c r="P146" s="637"/>
      <c r="Q146" s="637"/>
      <c r="R146" s="637"/>
      <c r="S146" s="637"/>
      <c r="T146" s="637"/>
      <c r="U146" s="637"/>
      <c r="V146" s="637"/>
      <c r="W146" s="637"/>
      <c r="X146" s="638"/>
    </row>
    <row r="147" spans="1:24" x14ac:dyDescent="0.25">
      <c r="A147" s="61">
        <v>4.0999999999999996</v>
      </c>
      <c r="D147" s="337" t="s">
        <v>288</v>
      </c>
      <c r="E147" s="338"/>
      <c r="F147" s="339" t="s">
        <v>150</v>
      </c>
      <c r="G147" s="412"/>
      <c r="H147" s="413"/>
      <c r="I147" s="414"/>
      <c r="J147" s="414"/>
      <c r="K147" s="414"/>
      <c r="L147" s="414"/>
      <c r="M147" s="414"/>
      <c r="N147" s="414"/>
      <c r="O147" s="414"/>
      <c r="P147" s="414"/>
      <c r="Q147" s="600"/>
      <c r="R147" s="600"/>
      <c r="S147" s="414"/>
      <c r="T147" s="414"/>
      <c r="U147" s="414"/>
      <c r="V147" s="414"/>
      <c r="W147" s="414"/>
      <c r="X147" s="415"/>
    </row>
    <row r="148" spans="1:24" ht="14.4" thickBot="1" x14ac:dyDescent="0.3">
      <c r="A148" s="63"/>
      <c r="B148" s="63"/>
      <c r="C148" s="63"/>
      <c r="D148" s="236" t="s">
        <v>322</v>
      </c>
      <c r="E148" s="237"/>
      <c r="F148" s="238" t="s">
        <v>323</v>
      </c>
      <c r="G148" s="635"/>
      <c r="H148" s="636"/>
      <c r="I148" s="637"/>
      <c r="J148" s="637"/>
      <c r="K148" s="637"/>
      <c r="L148" s="637"/>
      <c r="M148" s="637"/>
      <c r="N148" s="637"/>
      <c r="O148" s="637"/>
      <c r="P148" s="637"/>
      <c r="Q148" s="637"/>
      <c r="R148" s="637"/>
      <c r="S148" s="637"/>
      <c r="T148" s="637"/>
      <c r="U148" s="637"/>
      <c r="V148" s="637"/>
      <c r="W148" s="637"/>
      <c r="X148" s="638"/>
    </row>
    <row r="149" spans="1:24" s="87" customFormat="1" ht="12.6" customHeight="1" x14ac:dyDescent="0.25">
      <c r="A149" s="85">
        <v>7.1</v>
      </c>
      <c r="B149" s="85" t="s">
        <v>151</v>
      </c>
      <c r="C149" s="85"/>
      <c r="D149" s="60" t="s">
        <v>324</v>
      </c>
      <c r="E149" s="86"/>
      <c r="F149" s="188" t="s">
        <v>150</v>
      </c>
      <c r="G149" s="416"/>
      <c r="H149" s="417"/>
      <c r="I149" s="418"/>
      <c r="J149" s="418"/>
      <c r="K149" s="418"/>
      <c r="L149" s="418"/>
      <c r="M149" s="418"/>
      <c r="N149" s="418"/>
      <c r="O149" s="418"/>
      <c r="P149" s="418"/>
      <c r="Q149" s="600"/>
      <c r="R149" s="600"/>
      <c r="S149" s="418"/>
      <c r="T149" s="418"/>
      <c r="U149" s="418"/>
      <c r="V149" s="418"/>
      <c r="W149" s="418"/>
      <c r="X149" s="419" t="s">
        <v>325</v>
      </c>
    </row>
    <row r="150" spans="1:24" ht="12.6" customHeight="1" x14ac:dyDescent="0.25">
      <c r="A150" s="61">
        <v>7.2</v>
      </c>
      <c r="D150" s="7" t="s">
        <v>326</v>
      </c>
      <c r="E150" s="68"/>
      <c r="F150" s="188" t="s">
        <v>150</v>
      </c>
      <c r="G150" s="420"/>
      <c r="H150" s="396"/>
      <c r="I150" s="397"/>
      <c r="J150" s="397"/>
      <c r="K150" s="397"/>
      <c r="L150" s="397"/>
      <c r="M150" s="397"/>
      <c r="N150" s="397"/>
      <c r="O150" s="397"/>
      <c r="P150" s="397"/>
      <c r="Q150" s="600"/>
      <c r="R150" s="600"/>
      <c r="S150" s="397"/>
      <c r="T150" s="397"/>
      <c r="U150" s="397"/>
      <c r="V150" s="397"/>
      <c r="W150" s="397"/>
      <c r="X150" s="398"/>
    </row>
    <row r="151" spans="1:24" x14ac:dyDescent="0.25">
      <c r="A151" s="61">
        <v>7.3</v>
      </c>
      <c r="D151" s="7" t="s">
        <v>327</v>
      </c>
      <c r="E151" s="68"/>
      <c r="F151" s="188" t="s">
        <v>150</v>
      </c>
      <c r="G151" s="420"/>
      <c r="H151" s="396"/>
      <c r="I151" s="397"/>
      <c r="J151" s="397"/>
      <c r="K151" s="397"/>
      <c r="L151" s="397"/>
      <c r="M151" s="397"/>
      <c r="N151" s="397"/>
      <c r="O151" s="397"/>
      <c r="P151" s="397"/>
      <c r="Q151" s="600"/>
      <c r="R151" s="600"/>
      <c r="S151" s="397"/>
      <c r="T151" s="397"/>
      <c r="U151" s="397"/>
      <c r="V151" s="397"/>
      <c r="W151" s="397"/>
      <c r="X151" s="398"/>
    </row>
    <row r="152" spans="1:24" x14ac:dyDescent="0.25">
      <c r="A152" s="61">
        <v>7.4</v>
      </c>
      <c r="D152" s="7" t="s">
        <v>328</v>
      </c>
      <c r="E152" s="68"/>
      <c r="F152" s="188" t="s">
        <v>150</v>
      </c>
      <c r="G152" s="416"/>
      <c r="H152" s="400"/>
      <c r="I152" s="397"/>
      <c r="J152" s="397"/>
      <c r="K152" s="397"/>
      <c r="L152" s="397"/>
      <c r="M152" s="397"/>
      <c r="N152" s="397"/>
      <c r="O152" s="397"/>
      <c r="P152" s="397"/>
      <c r="Q152" s="600"/>
      <c r="R152" s="600"/>
      <c r="S152" s="397"/>
      <c r="T152" s="397"/>
      <c r="U152" s="397"/>
      <c r="V152" s="397"/>
      <c r="W152" s="397"/>
      <c r="X152" s="398"/>
    </row>
    <row r="153" spans="1:24" x14ac:dyDescent="0.25">
      <c r="A153" s="61">
        <v>7.5</v>
      </c>
      <c r="D153" s="7" t="s">
        <v>329</v>
      </c>
      <c r="E153" s="68"/>
      <c r="F153" s="188" t="s">
        <v>150</v>
      </c>
      <c r="G153" s="420"/>
      <c r="H153" s="396"/>
      <c r="I153" s="397"/>
      <c r="J153" s="397"/>
      <c r="K153" s="397"/>
      <c r="L153" s="397"/>
      <c r="M153" s="397"/>
      <c r="N153" s="397"/>
      <c r="O153" s="397"/>
      <c r="P153" s="397"/>
      <c r="Q153" s="600"/>
      <c r="R153" s="600"/>
      <c r="S153" s="397"/>
      <c r="T153" s="397"/>
      <c r="U153" s="397"/>
      <c r="V153" s="397"/>
      <c r="W153" s="397"/>
      <c r="X153" s="398"/>
    </row>
    <row r="154" spans="1:24" x14ac:dyDescent="0.25">
      <c r="A154" s="61">
        <v>7.6</v>
      </c>
      <c r="D154" s="340" t="s">
        <v>330</v>
      </c>
      <c r="E154" s="341"/>
      <c r="F154" s="342" t="s">
        <v>150</v>
      </c>
      <c r="G154" s="421"/>
      <c r="H154" s="422"/>
      <c r="I154" s="423"/>
      <c r="J154" s="423"/>
      <c r="K154" s="423"/>
      <c r="L154" s="423"/>
      <c r="M154" s="423"/>
      <c r="N154" s="423"/>
      <c r="O154" s="423"/>
      <c r="P154" s="423"/>
      <c r="Q154" s="600"/>
      <c r="R154" s="600"/>
      <c r="S154" s="423"/>
      <c r="T154" s="423"/>
      <c r="U154" s="423"/>
      <c r="V154" s="423"/>
      <c r="W154" s="423"/>
      <c r="X154" s="424"/>
    </row>
    <row r="155" spans="1:24" ht="14.4" thickBot="1" x14ac:dyDescent="0.3">
      <c r="A155" s="63"/>
      <c r="B155" s="63"/>
      <c r="C155" s="63"/>
      <c r="D155" s="236" t="s">
        <v>331</v>
      </c>
      <c r="E155" s="237"/>
      <c r="F155" s="238" t="s">
        <v>332</v>
      </c>
      <c r="G155" s="635"/>
      <c r="H155" s="636"/>
      <c r="I155" s="637"/>
      <c r="J155" s="637"/>
      <c r="K155" s="637"/>
      <c r="L155" s="637"/>
      <c r="M155" s="637"/>
      <c r="N155" s="637"/>
      <c r="O155" s="637"/>
      <c r="P155" s="637"/>
      <c r="Q155" s="637"/>
      <c r="R155" s="637"/>
      <c r="S155" s="637"/>
      <c r="T155" s="637"/>
      <c r="U155" s="637"/>
      <c r="V155" s="637"/>
      <c r="W155" s="637"/>
      <c r="X155" s="638"/>
    </row>
    <row r="156" spans="1:24" x14ac:dyDescent="0.25">
      <c r="A156" s="61">
        <v>8.1</v>
      </c>
      <c r="B156" s="61">
        <v>1.01</v>
      </c>
      <c r="D156" s="7" t="s">
        <v>333</v>
      </c>
      <c r="E156" s="68"/>
      <c r="F156" s="188" t="s">
        <v>150</v>
      </c>
      <c r="G156" s="416"/>
      <c r="H156" s="400"/>
      <c r="I156" s="397"/>
      <c r="J156" s="397"/>
      <c r="K156" s="397"/>
      <c r="L156" s="397"/>
      <c r="M156" s="397"/>
      <c r="N156" s="397"/>
      <c r="O156" s="397"/>
      <c r="P156" s="397"/>
      <c r="Q156" s="600"/>
      <c r="R156" s="600"/>
      <c r="S156" s="397"/>
      <c r="T156" s="397"/>
      <c r="U156" s="397"/>
      <c r="V156" s="397"/>
      <c r="W156" s="397"/>
      <c r="X156" s="398"/>
    </row>
    <row r="157" spans="1:24" x14ac:dyDescent="0.25">
      <c r="A157" s="61">
        <v>8.1999999999999993</v>
      </c>
      <c r="B157" s="61" t="s">
        <v>334</v>
      </c>
      <c r="D157" s="7" t="s">
        <v>335</v>
      </c>
      <c r="E157" s="68"/>
      <c r="F157" s="188" t="s">
        <v>150</v>
      </c>
      <c r="G157" s="416"/>
      <c r="H157" s="400"/>
      <c r="I157" s="397"/>
      <c r="J157" s="397"/>
      <c r="K157" s="397"/>
      <c r="L157" s="397"/>
      <c r="M157" s="397"/>
      <c r="N157" s="397"/>
      <c r="O157" s="397"/>
      <c r="P157" s="397"/>
      <c r="Q157" s="600"/>
      <c r="R157" s="600"/>
      <c r="S157" s="397"/>
      <c r="T157" s="397"/>
      <c r="U157" s="397"/>
      <c r="V157" s="397"/>
      <c r="W157" s="397"/>
      <c r="X157" s="398"/>
    </row>
    <row r="158" spans="1:24" x14ac:dyDescent="0.25">
      <c r="A158" s="61">
        <v>8.3000000000000007</v>
      </c>
      <c r="B158" s="61" t="s">
        <v>336</v>
      </c>
      <c r="D158" s="7" t="s">
        <v>337</v>
      </c>
      <c r="E158" s="68"/>
      <c r="F158" s="188" t="s">
        <v>150</v>
      </c>
      <c r="G158" s="420"/>
      <c r="H158" s="396"/>
      <c r="I158" s="397"/>
      <c r="J158" s="397"/>
      <c r="K158" s="397"/>
      <c r="L158" s="397"/>
      <c r="M158" s="397"/>
      <c r="N158" s="397"/>
      <c r="O158" s="397"/>
      <c r="P158" s="397"/>
      <c r="Q158" s="600"/>
      <c r="R158" s="600"/>
      <c r="S158" s="397"/>
      <c r="T158" s="397"/>
      <c r="U158" s="397"/>
      <c r="V158" s="397"/>
      <c r="W158" s="397"/>
      <c r="X158" s="398"/>
    </row>
    <row r="159" spans="1:24" x14ac:dyDescent="0.25">
      <c r="A159" s="61">
        <v>8.4</v>
      </c>
      <c r="B159" s="61" t="s">
        <v>338</v>
      </c>
      <c r="D159" s="7" t="s">
        <v>339</v>
      </c>
      <c r="E159" s="68"/>
      <c r="F159" s="188" t="s">
        <v>150</v>
      </c>
      <c r="G159" s="416"/>
      <c r="H159" s="400"/>
      <c r="I159" s="397"/>
      <c r="J159" s="397"/>
      <c r="K159" s="397"/>
      <c r="L159" s="397"/>
      <c r="M159" s="397"/>
      <c r="N159" s="397"/>
      <c r="O159" s="397"/>
      <c r="P159" s="397"/>
      <c r="Q159" s="600"/>
      <c r="R159" s="600"/>
      <c r="S159" s="397"/>
      <c r="T159" s="397"/>
      <c r="U159" s="397"/>
      <c r="V159" s="397"/>
      <c r="W159" s="397"/>
      <c r="X159" s="398"/>
    </row>
    <row r="160" spans="1:24" x14ac:dyDescent="0.25">
      <c r="A160" s="61">
        <v>8.5</v>
      </c>
      <c r="B160" s="61">
        <v>2.04</v>
      </c>
      <c r="D160" s="7" t="s">
        <v>340</v>
      </c>
      <c r="E160" s="68"/>
      <c r="F160" s="188" t="s">
        <v>150</v>
      </c>
      <c r="G160" s="420"/>
      <c r="H160" s="396"/>
      <c r="I160" s="397"/>
      <c r="J160" s="397"/>
      <c r="K160" s="397"/>
      <c r="L160" s="397"/>
      <c r="M160" s="397"/>
      <c r="N160" s="397"/>
      <c r="O160" s="397"/>
      <c r="P160" s="397"/>
      <c r="Q160" s="600"/>
      <c r="R160" s="600"/>
      <c r="S160" s="397"/>
      <c r="T160" s="397"/>
      <c r="U160" s="397"/>
      <c r="V160" s="397"/>
      <c r="W160" s="397"/>
      <c r="X160" s="398"/>
    </row>
    <row r="161" spans="1:24" x14ac:dyDescent="0.25">
      <c r="A161" s="61">
        <v>8.6</v>
      </c>
      <c r="B161" s="61" t="s">
        <v>341</v>
      </c>
      <c r="D161" s="7" t="s">
        <v>342</v>
      </c>
      <c r="E161" s="68"/>
      <c r="F161" s="188" t="s">
        <v>150</v>
      </c>
      <c r="G161" s="420"/>
      <c r="H161" s="396"/>
      <c r="I161" s="397"/>
      <c r="J161" s="397"/>
      <c r="K161" s="397"/>
      <c r="L161" s="397"/>
      <c r="M161" s="397"/>
      <c r="N161" s="397"/>
      <c r="O161" s="397"/>
      <c r="P161" s="397"/>
      <c r="Q161" s="600"/>
      <c r="R161" s="600"/>
      <c r="S161" s="397"/>
      <c r="T161" s="397"/>
      <c r="U161" s="397"/>
      <c r="V161" s="397"/>
      <c r="W161" s="397"/>
      <c r="X161" s="398"/>
    </row>
    <row r="162" spans="1:24" x14ac:dyDescent="0.25">
      <c r="A162" s="61">
        <v>8.6999999999999993</v>
      </c>
      <c r="B162" s="61" t="s">
        <v>343</v>
      </c>
      <c r="D162" s="7" t="s">
        <v>344</v>
      </c>
      <c r="E162" s="68"/>
      <c r="F162" s="188" t="s">
        <v>150</v>
      </c>
      <c r="G162" s="420"/>
      <c r="H162" s="396"/>
      <c r="I162" s="397"/>
      <c r="J162" s="397"/>
      <c r="K162" s="397"/>
      <c r="L162" s="397"/>
      <c r="M162" s="397"/>
      <c r="N162" s="397"/>
      <c r="O162" s="397"/>
      <c r="P162" s="397"/>
      <c r="Q162" s="600"/>
      <c r="R162" s="600"/>
      <c r="S162" s="397"/>
      <c r="T162" s="397"/>
      <c r="U162" s="397"/>
      <c r="V162" s="397"/>
      <c r="W162" s="397"/>
      <c r="X162" s="398"/>
    </row>
    <row r="163" spans="1:24" x14ac:dyDescent="0.25">
      <c r="A163" s="61">
        <v>8.8000000000000007</v>
      </c>
      <c r="D163" s="7" t="s">
        <v>345</v>
      </c>
      <c r="E163" s="68"/>
      <c r="F163" s="188" t="s">
        <v>150</v>
      </c>
      <c r="G163" s="420"/>
      <c r="H163" s="396"/>
      <c r="I163" s="397"/>
      <c r="J163" s="397"/>
      <c r="K163" s="397"/>
      <c r="L163" s="397"/>
      <c r="M163" s="397"/>
      <c r="N163" s="397"/>
      <c r="O163" s="397"/>
      <c r="P163" s="397"/>
      <c r="Q163" s="600"/>
      <c r="R163" s="600"/>
      <c r="S163" s="397"/>
      <c r="T163" s="397"/>
      <c r="U163" s="397"/>
      <c r="V163" s="397"/>
      <c r="W163" s="397"/>
      <c r="X163" s="398"/>
    </row>
    <row r="164" spans="1:24" x14ac:dyDescent="0.25">
      <c r="D164" s="340" t="s">
        <v>182</v>
      </c>
      <c r="E164" s="341"/>
      <c r="F164" s="342" t="s">
        <v>150</v>
      </c>
      <c r="G164" s="420"/>
      <c r="H164" s="396"/>
      <c r="I164" s="397"/>
      <c r="J164" s="397"/>
      <c r="K164" s="397"/>
      <c r="L164" s="397"/>
      <c r="M164" s="397"/>
      <c r="N164" s="397"/>
      <c r="O164" s="397"/>
      <c r="P164" s="397"/>
      <c r="Q164" s="600"/>
      <c r="R164" s="600"/>
      <c r="S164" s="397"/>
      <c r="T164" s="397"/>
      <c r="U164" s="397"/>
      <c r="V164" s="397"/>
      <c r="W164" s="397"/>
      <c r="X164" s="425"/>
    </row>
    <row r="165" spans="1:24" ht="14.4" thickBot="1" x14ac:dyDescent="0.3">
      <c r="A165" s="63"/>
      <c r="B165" s="63"/>
      <c r="C165" s="63"/>
      <c r="D165" s="236" t="s">
        <v>346</v>
      </c>
      <c r="E165" s="237"/>
      <c r="F165" s="238"/>
      <c r="G165" s="635"/>
      <c r="H165" s="636"/>
      <c r="I165" s="637"/>
      <c r="J165" s="637"/>
      <c r="K165" s="637"/>
      <c r="L165" s="637"/>
      <c r="M165" s="637"/>
      <c r="N165" s="637"/>
      <c r="O165" s="637"/>
      <c r="P165" s="637"/>
      <c r="Q165" s="637"/>
      <c r="R165" s="637"/>
      <c r="S165" s="637"/>
      <c r="T165" s="637"/>
      <c r="U165" s="637"/>
      <c r="V165" s="637"/>
      <c r="W165" s="637"/>
      <c r="X165" s="638"/>
    </row>
    <row r="166" spans="1:24" s="226" customFormat="1" ht="13.8" thickBot="1" x14ac:dyDescent="0.3">
      <c r="A166" s="61"/>
      <c r="B166" s="61"/>
      <c r="C166" s="61"/>
      <c r="D166" s="13" t="s">
        <v>347</v>
      </c>
      <c r="E166" s="76"/>
      <c r="F166" s="76"/>
      <c r="G166" s="605"/>
      <c r="H166" s="606"/>
      <c r="I166" s="617"/>
      <c r="J166" s="617"/>
      <c r="K166" s="617"/>
      <c r="L166" s="617"/>
      <c r="M166" s="617"/>
      <c r="N166" s="617"/>
      <c r="O166" s="617"/>
      <c r="P166" s="617"/>
      <c r="Q166" s="631"/>
      <c r="R166" s="617"/>
      <c r="S166" s="617"/>
      <c r="T166" s="617"/>
      <c r="U166" s="617"/>
      <c r="V166" s="617"/>
      <c r="W166" s="618"/>
      <c r="X166" s="619"/>
    </row>
    <row r="167" spans="1:24" ht="13.8" thickBot="1" x14ac:dyDescent="0.3">
      <c r="D167" s="7" t="s">
        <v>348</v>
      </c>
      <c r="E167" s="68"/>
      <c r="F167" s="188" t="s">
        <v>150</v>
      </c>
      <c r="G167" s="639"/>
      <c r="H167" s="640"/>
      <c r="I167" s="634"/>
      <c r="J167" s="634"/>
      <c r="K167" s="634"/>
      <c r="L167" s="634"/>
      <c r="M167" s="634"/>
      <c r="N167" s="634"/>
      <c r="O167" s="634"/>
      <c r="P167" s="699"/>
      <c r="Q167" s="700"/>
      <c r="R167" s="396"/>
      <c r="S167" s="634"/>
      <c r="T167" s="634"/>
      <c r="U167" s="634"/>
      <c r="V167" s="634"/>
      <c r="W167" s="634"/>
      <c r="X167" s="761" t="s">
        <v>349</v>
      </c>
    </row>
    <row r="168" spans="1:24" x14ac:dyDescent="0.25">
      <c r="D168" s="7" t="s">
        <v>350</v>
      </c>
      <c r="E168" s="68"/>
      <c r="F168" s="188" t="s">
        <v>150</v>
      </c>
      <c r="G168" s="639"/>
      <c r="H168" s="640"/>
      <c r="I168" s="634"/>
      <c r="J168" s="634"/>
      <c r="K168" s="634"/>
      <c r="L168" s="634"/>
      <c r="M168" s="634"/>
      <c r="N168" s="634"/>
      <c r="O168" s="634"/>
      <c r="P168" s="634"/>
      <c r="Q168" s="402"/>
      <c r="R168" s="397"/>
      <c r="S168" s="634"/>
      <c r="T168" s="634"/>
      <c r="U168" s="634"/>
      <c r="V168" s="634"/>
      <c r="W168" s="634"/>
      <c r="X168" s="762"/>
    </row>
    <row r="169" spans="1:24" x14ac:dyDescent="0.25">
      <c r="D169" s="7" t="s">
        <v>351</v>
      </c>
      <c r="E169" s="68"/>
      <c r="F169" s="188" t="s">
        <v>150</v>
      </c>
      <c r="G169" s="639"/>
      <c r="H169" s="640"/>
      <c r="I169" s="634"/>
      <c r="J169" s="634"/>
      <c r="K169" s="634"/>
      <c r="L169" s="634"/>
      <c r="M169" s="634"/>
      <c r="N169" s="634"/>
      <c r="O169" s="634"/>
      <c r="P169" s="634"/>
      <c r="Q169" s="397"/>
      <c r="R169" s="397"/>
      <c r="S169" s="634"/>
      <c r="T169" s="634"/>
      <c r="U169" s="634"/>
      <c r="V169" s="634"/>
      <c r="W169" s="634"/>
      <c r="X169" s="762"/>
    </row>
    <row r="170" spans="1:24" x14ac:dyDescent="0.25">
      <c r="D170" s="7" t="s">
        <v>352</v>
      </c>
      <c r="E170" s="68"/>
      <c r="F170" s="188" t="s">
        <v>150</v>
      </c>
      <c r="G170" s="639"/>
      <c r="H170" s="640"/>
      <c r="I170" s="634"/>
      <c r="J170" s="634"/>
      <c r="K170" s="634"/>
      <c r="L170" s="634"/>
      <c r="M170" s="634"/>
      <c r="N170" s="634"/>
      <c r="O170" s="634"/>
      <c r="P170" s="634"/>
      <c r="Q170" s="397"/>
      <c r="R170" s="397"/>
      <c r="S170" s="634"/>
      <c r="T170" s="634"/>
      <c r="U170" s="634"/>
      <c r="V170" s="634"/>
      <c r="W170" s="634"/>
      <c r="X170" s="762"/>
    </row>
    <row r="171" spans="1:24" x14ac:dyDescent="0.25">
      <c r="D171" s="7" t="s">
        <v>353</v>
      </c>
      <c r="E171" s="68"/>
      <c r="F171" s="188" t="s">
        <v>150</v>
      </c>
      <c r="G171" s="639"/>
      <c r="H171" s="640"/>
      <c r="I171" s="634"/>
      <c r="J171" s="634"/>
      <c r="K171" s="634"/>
      <c r="L171" s="634"/>
      <c r="M171" s="634"/>
      <c r="N171" s="634"/>
      <c r="O171" s="634"/>
      <c r="P171" s="634"/>
      <c r="Q171" s="397"/>
      <c r="R171" s="397"/>
      <c r="S171" s="634"/>
      <c r="T171" s="634"/>
      <c r="U171" s="634"/>
      <c r="V171" s="634"/>
      <c r="W171" s="634"/>
      <c r="X171" s="762"/>
    </row>
    <row r="172" spans="1:24" x14ac:dyDescent="0.25">
      <c r="D172" s="7" t="s">
        <v>354</v>
      </c>
      <c r="E172" s="68"/>
      <c r="F172" s="188" t="s">
        <v>150</v>
      </c>
      <c r="G172" s="639"/>
      <c r="H172" s="640"/>
      <c r="I172" s="634"/>
      <c r="J172" s="634"/>
      <c r="K172" s="634"/>
      <c r="L172" s="634"/>
      <c r="M172" s="634"/>
      <c r="N172" s="634"/>
      <c r="O172" s="634"/>
      <c r="P172" s="634"/>
      <c r="Q172" s="397"/>
      <c r="R172" s="397"/>
      <c r="S172" s="634"/>
      <c r="T172" s="634"/>
      <c r="U172" s="634"/>
      <c r="V172" s="634"/>
      <c r="W172" s="634"/>
      <c r="X172" s="763"/>
    </row>
    <row r="173" spans="1:24" s="226" customFormat="1" ht="13.8" thickBot="1" x14ac:dyDescent="0.3">
      <c r="A173" s="61"/>
      <c r="B173" s="61"/>
      <c r="C173" s="61"/>
      <c r="D173" s="13" t="s">
        <v>355</v>
      </c>
      <c r="E173" s="76"/>
      <c r="F173" s="76"/>
      <c r="G173" s="605"/>
      <c r="H173" s="606"/>
      <c r="I173" s="617"/>
      <c r="J173" s="617"/>
      <c r="K173" s="617"/>
      <c r="L173" s="617"/>
      <c r="M173" s="617"/>
      <c r="N173" s="617"/>
      <c r="O173" s="617"/>
      <c r="P173" s="617"/>
      <c r="Q173" s="631"/>
      <c r="R173" s="617"/>
      <c r="S173" s="617"/>
      <c r="T173" s="617"/>
      <c r="U173" s="617"/>
      <c r="V173" s="617"/>
      <c r="W173" s="618"/>
      <c r="X173" s="619"/>
    </row>
    <row r="174" spans="1:24" ht="13.8" thickBot="1" x14ac:dyDescent="0.3">
      <c r="D174" s="7" t="s">
        <v>356</v>
      </c>
      <c r="E174" s="68"/>
      <c r="F174" s="188" t="s">
        <v>150</v>
      </c>
      <c r="G174" s="639"/>
      <c r="H174" s="640"/>
      <c r="I174" s="634"/>
      <c r="J174" s="634"/>
      <c r="K174" s="634"/>
      <c r="L174" s="634"/>
      <c r="M174" s="634"/>
      <c r="N174" s="634"/>
      <c r="O174" s="634"/>
      <c r="P174" s="699"/>
      <c r="Q174" s="700"/>
      <c r="R174" s="396"/>
      <c r="S174" s="634"/>
      <c r="T174" s="634"/>
      <c r="U174" s="634"/>
      <c r="V174" s="634"/>
      <c r="W174" s="634"/>
      <c r="X174" s="761" t="s">
        <v>349</v>
      </c>
    </row>
    <row r="175" spans="1:24" x14ac:dyDescent="0.25">
      <c r="D175" s="7" t="s">
        <v>357</v>
      </c>
      <c r="E175" s="68"/>
      <c r="F175" s="188" t="s">
        <v>150</v>
      </c>
      <c r="G175" s="639"/>
      <c r="H175" s="640"/>
      <c r="I175" s="634"/>
      <c r="J175" s="634"/>
      <c r="K175" s="634"/>
      <c r="L175" s="634"/>
      <c r="M175" s="634"/>
      <c r="N175" s="634"/>
      <c r="O175" s="634"/>
      <c r="P175" s="634"/>
      <c r="Q175" s="402"/>
      <c r="R175" s="397"/>
      <c r="S175" s="634"/>
      <c r="T175" s="634"/>
      <c r="U175" s="634"/>
      <c r="V175" s="634"/>
      <c r="W175" s="634"/>
      <c r="X175" s="762"/>
    </row>
    <row r="176" spans="1:24" x14ac:dyDescent="0.25">
      <c r="D176" s="7" t="s">
        <v>358</v>
      </c>
      <c r="E176" s="68"/>
      <c r="F176" s="188" t="s">
        <v>150</v>
      </c>
      <c r="G176" s="639"/>
      <c r="H176" s="640"/>
      <c r="I176" s="634"/>
      <c r="J176" s="634"/>
      <c r="K176" s="634"/>
      <c r="L176" s="634"/>
      <c r="M176" s="634"/>
      <c r="N176" s="634"/>
      <c r="O176" s="634"/>
      <c r="P176" s="634"/>
      <c r="Q176" s="397"/>
      <c r="R176" s="397"/>
      <c r="S176" s="634"/>
      <c r="T176" s="634"/>
      <c r="U176" s="634"/>
      <c r="V176" s="634"/>
      <c r="W176" s="634"/>
      <c r="X176" s="762"/>
    </row>
    <row r="177" spans="1:24" x14ac:dyDescent="0.25">
      <c r="D177" s="7" t="s">
        <v>359</v>
      </c>
      <c r="E177" s="68"/>
      <c r="F177" s="188" t="s">
        <v>150</v>
      </c>
      <c r="G177" s="639"/>
      <c r="H177" s="640"/>
      <c r="I177" s="634"/>
      <c r="J177" s="634"/>
      <c r="K177" s="634"/>
      <c r="L177" s="634"/>
      <c r="M177" s="634"/>
      <c r="N177" s="634"/>
      <c r="O177" s="634"/>
      <c r="P177" s="634"/>
      <c r="Q177" s="397"/>
      <c r="R177" s="397"/>
      <c r="S177" s="634"/>
      <c r="T177" s="634"/>
      <c r="U177" s="634"/>
      <c r="V177" s="634"/>
      <c r="W177" s="634"/>
      <c r="X177" s="762"/>
    </row>
    <row r="178" spans="1:24" x14ac:dyDescent="0.25">
      <c r="D178" s="7" t="s">
        <v>360</v>
      </c>
      <c r="E178" s="68"/>
      <c r="F178" s="188" t="s">
        <v>150</v>
      </c>
      <c r="G178" s="639"/>
      <c r="H178" s="640"/>
      <c r="I178" s="634"/>
      <c r="J178" s="634"/>
      <c r="K178" s="634"/>
      <c r="L178" s="634"/>
      <c r="M178" s="634"/>
      <c r="N178" s="634"/>
      <c r="O178" s="634"/>
      <c r="P178" s="634"/>
      <c r="Q178" s="397"/>
      <c r="R178" s="397"/>
      <c r="S178" s="634"/>
      <c r="T178" s="634"/>
      <c r="U178" s="634"/>
      <c r="V178" s="634"/>
      <c r="W178" s="634"/>
      <c r="X178" s="762"/>
    </row>
    <row r="179" spans="1:24" x14ac:dyDescent="0.25">
      <c r="D179" s="7" t="s">
        <v>361</v>
      </c>
      <c r="E179" s="68"/>
      <c r="F179" s="188" t="s">
        <v>150</v>
      </c>
      <c r="G179" s="639"/>
      <c r="H179" s="640"/>
      <c r="I179" s="634"/>
      <c r="J179" s="634"/>
      <c r="K179" s="634"/>
      <c r="L179" s="634"/>
      <c r="M179" s="634"/>
      <c r="N179" s="634"/>
      <c r="O179" s="634"/>
      <c r="P179" s="634"/>
      <c r="Q179" s="397"/>
      <c r="R179" s="397"/>
      <c r="S179" s="634"/>
      <c r="T179" s="634"/>
      <c r="U179" s="634"/>
      <c r="V179" s="634"/>
      <c r="W179" s="634"/>
      <c r="X179" s="763"/>
    </row>
    <row r="180" spans="1:24" x14ac:dyDescent="0.25">
      <c r="D180" s="313"/>
      <c r="E180" s="67"/>
      <c r="F180" s="314"/>
      <c r="G180" s="314"/>
      <c r="H180" s="67"/>
      <c r="I180" s="67"/>
      <c r="J180" s="67"/>
      <c r="K180" s="67"/>
      <c r="L180" s="313"/>
      <c r="M180" s="313"/>
      <c r="N180" s="313"/>
      <c r="O180" s="313"/>
      <c r="P180" s="313"/>
      <c r="Q180" s="313"/>
      <c r="R180" s="313"/>
      <c r="S180" s="67"/>
      <c r="T180" s="67"/>
      <c r="U180" s="67"/>
      <c r="V180" s="67"/>
      <c r="W180" s="67"/>
      <c r="X180" s="315"/>
    </row>
    <row r="181" spans="1:24" ht="14.4" thickBot="1" x14ac:dyDescent="0.3">
      <c r="A181" s="63"/>
      <c r="B181" s="63"/>
      <c r="C181" s="63"/>
      <c r="D181" s="236" t="s">
        <v>362</v>
      </c>
      <c r="E181" s="237" t="s">
        <v>363</v>
      </c>
      <c r="F181" s="238"/>
      <c r="G181" s="238"/>
      <c r="H181" s="239"/>
      <c r="I181" s="240"/>
      <c r="J181" s="240"/>
      <c r="K181" s="240"/>
      <c r="L181" s="240"/>
      <c r="M181" s="240"/>
      <c r="N181" s="240"/>
      <c r="O181" s="240"/>
      <c r="P181" s="240"/>
      <c r="Q181" s="240"/>
      <c r="R181" s="240"/>
      <c r="S181" s="240"/>
      <c r="T181" s="240"/>
      <c r="U181" s="240"/>
      <c r="V181" s="240"/>
      <c r="W181" s="240"/>
      <c r="X181" s="241"/>
    </row>
    <row r="182" spans="1:24" ht="81.599999999999994" customHeight="1" thickBot="1" x14ac:dyDescent="0.3">
      <c r="A182" s="317"/>
      <c r="B182" s="317"/>
      <c r="C182" s="317"/>
      <c r="D182" s="751" t="s">
        <v>364</v>
      </c>
      <c r="E182" s="752"/>
      <c r="F182" s="752"/>
      <c r="G182" s="752"/>
      <c r="H182" s="752"/>
      <c r="I182" s="752"/>
      <c r="J182" s="752"/>
      <c r="K182" s="752"/>
      <c r="L182" s="752"/>
      <c r="M182" s="752"/>
      <c r="N182" s="752"/>
      <c r="O182" s="752"/>
      <c r="P182" s="752"/>
      <c r="Q182" s="752"/>
      <c r="R182" s="752"/>
      <c r="S182" s="752"/>
      <c r="T182" s="752"/>
      <c r="U182" s="752"/>
      <c r="V182" s="752"/>
      <c r="W182" s="753"/>
      <c r="X182" s="318"/>
    </row>
    <row r="183" spans="1:24" ht="25.95" customHeight="1" x14ac:dyDescent="0.25">
      <c r="A183" s="228" t="s">
        <v>365</v>
      </c>
      <c r="D183" s="227" t="s">
        <v>366</v>
      </c>
      <c r="E183" s="68"/>
      <c r="F183" s="316"/>
      <c r="G183" s="641"/>
      <c r="H183" s="397"/>
      <c r="I183" s="397"/>
      <c r="J183" s="397"/>
      <c r="K183" s="397"/>
      <c r="L183" s="397"/>
      <c r="M183" s="397"/>
      <c r="N183" s="397"/>
      <c r="O183" s="397"/>
      <c r="P183" s="397"/>
      <c r="Q183" s="600"/>
      <c r="R183" s="600"/>
      <c r="S183" s="397"/>
      <c r="T183" s="397"/>
      <c r="U183" s="397"/>
      <c r="V183" s="397"/>
      <c r="W183" s="397"/>
      <c r="X183" s="709"/>
    </row>
    <row r="184" spans="1:24" ht="25.95" customHeight="1" x14ac:dyDescent="0.25">
      <c r="D184" s="227" t="s">
        <v>367</v>
      </c>
      <c r="E184" s="68"/>
      <c r="F184" s="316"/>
      <c r="G184" s="641"/>
      <c r="H184" s="634"/>
      <c r="I184" s="634"/>
      <c r="J184" s="634"/>
      <c r="K184" s="634"/>
      <c r="L184" s="634"/>
      <c r="M184" s="634"/>
      <c r="N184" s="634"/>
      <c r="O184" s="634"/>
      <c r="P184" s="634"/>
      <c r="Q184" s="397"/>
      <c r="R184" s="397"/>
      <c r="S184" s="634"/>
      <c r="T184" s="634"/>
      <c r="U184" s="634"/>
      <c r="V184" s="634"/>
      <c r="W184" s="634"/>
      <c r="X184" s="710"/>
    </row>
    <row r="185" spans="1:24" ht="26.55" customHeight="1" x14ac:dyDescent="0.25">
      <c r="A185" s="228"/>
      <c r="D185" s="227" t="s">
        <v>368</v>
      </c>
      <c r="E185" s="68"/>
      <c r="F185" s="316"/>
      <c r="G185" s="641"/>
      <c r="H185" s="397"/>
      <c r="I185" s="397"/>
      <c r="J185" s="397"/>
      <c r="K185" s="397"/>
      <c r="L185" s="397"/>
      <c r="M185" s="397"/>
      <c r="N185" s="397"/>
      <c r="O185" s="397"/>
      <c r="P185" s="397"/>
      <c r="Q185" s="600"/>
      <c r="R185" s="600"/>
      <c r="S185" s="397"/>
      <c r="T185" s="397"/>
      <c r="U185" s="397"/>
      <c r="V185" s="397"/>
      <c r="W185" s="397"/>
      <c r="X185" s="426"/>
    </row>
    <row r="186" spans="1:24" ht="25.95" customHeight="1" x14ac:dyDescent="0.25">
      <c r="D186" s="227" t="s">
        <v>369</v>
      </c>
      <c r="E186" s="68"/>
      <c r="F186" s="316"/>
      <c r="G186" s="641"/>
      <c r="H186" s="634"/>
      <c r="I186" s="634"/>
      <c r="J186" s="634"/>
      <c r="K186" s="634"/>
      <c r="L186" s="634"/>
      <c r="M186" s="634"/>
      <c r="N186" s="634"/>
      <c r="O186" s="634"/>
      <c r="P186" s="634"/>
      <c r="Q186" s="397"/>
      <c r="R186" s="397"/>
      <c r="S186" s="634"/>
      <c r="T186" s="634"/>
      <c r="U186" s="634"/>
      <c r="V186" s="634"/>
      <c r="W186" s="634"/>
      <c r="X186" s="710"/>
    </row>
  </sheetData>
  <sheetProtection algorithmName="SHA-512" hashValue="V3IilZ+22I6il9cCdbeoth2jsUiMB6kD3apVX4cq9+DK2UMYY+8GZaoWqAJ52+iTSr2ss8aL8tPqWtGPfjIBWg==" saltValue="kzQGPiVlu8lbw8CQIw9aqw==" spinCount="100000" sheet="1" formatCells="0" formatColumns="0" formatRows="0" insertColumns="0" insertRows="0"/>
  <mergeCells count="8">
    <mergeCell ref="D182:W182"/>
    <mergeCell ref="G22:W22"/>
    <mergeCell ref="X74:X75"/>
    <mergeCell ref="E7:F7"/>
    <mergeCell ref="E8:F8"/>
    <mergeCell ref="X167:X172"/>
    <mergeCell ref="X174:X179"/>
    <mergeCell ref="I7:J7"/>
  </mergeCells>
  <phoneticPr fontId="80" type="noConversion"/>
  <dataValidations count="1">
    <dataValidation type="date" allowBlank="1" showInputMessage="1" showErrorMessage="1" sqref="E8:F8" xr:uid="{1920A85E-82A6-40B6-93FD-717A3B59EF6F}">
      <formula1>1</formula1>
      <formula2>401769</formula2>
    </dataValidation>
  </dataValidations>
  <pageMargins left="0.7" right="0.7" top="0.75" bottom="0.75" header="0.3" footer="0.3"/>
  <pageSetup paperSize="9" scale="32" orientation="portrait" r:id="rId1"/>
  <ignoredErrors>
    <ignoredError sqref="E5" evalError="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D00B4EB-0E01-4203-80FE-4DFAA16F48E3}">
          <x14:formula1>
            <xm:f>'To be hidden'!$L$2:$L$8</xm:f>
          </x14:formula1>
          <xm:sqref>E7:F7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3AFE3-5C5D-4239-941A-F4A862BBBE7B}">
  <sheetPr>
    <tabColor theme="4"/>
    <pageSetUpPr fitToPage="1"/>
  </sheetPr>
  <dimension ref="A2:X229"/>
  <sheetViews>
    <sheetView topLeftCell="C2" zoomScale="70" zoomScaleNormal="70" workbookViewId="0">
      <pane ySplit="22" topLeftCell="A189" activePane="bottomLeft" state="frozen"/>
      <selection activeCell="D2" sqref="D2"/>
      <selection pane="bottomLeft" activeCell="I223" sqref="I223"/>
    </sheetView>
  </sheetViews>
  <sheetFormatPr defaultColWidth="8.77734375" defaultRowHeight="13.2" x14ac:dyDescent="0.25"/>
  <cols>
    <col min="1" max="1" width="8.21875" style="160" hidden="1" customWidth="1"/>
    <col min="2" max="2" width="10.21875" style="160" hidden="1" customWidth="1"/>
    <col min="3" max="3" width="5.21875" style="160" customWidth="1"/>
    <col min="4" max="4" width="52.21875" style="3" customWidth="1"/>
    <col min="5" max="7" width="16.77734375" style="66" customWidth="1"/>
    <col min="8" max="23" width="12.77734375" style="3" customWidth="1"/>
    <col min="24" max="24" width="91.21875" style="3" customWidth="1"/>
    <col min="25" max="16384" width="8.77734375" style="3"/>
  </cols>
  <sheetData>
    <row r="2" spans="1:24" ht="17.399999999999999" x14ac:dyDescent="0.25">
      <c r="D2" s="114" t="s">
        <v>370</v>
      </c>
      <c r="E2" s="80"/>
      <c r="F2" s="80"/>
      <c r="G2" s="80"/>
      <c r="H2" s="81"/>
      <c r="I2" s="81"/>
      <c r="J2" s="81"/>
      <c r="K2" s="81"/>
      <c r="L2" s="81"/>
      <c r="M2" s="81"/>
      <c r="N2" s="81"/>
      <c r="O2" s="81"/>
      <c r="P2" s="81"/>
      <c r="Q2" s="81"/>
      <c r="R2" s="81"/>
      <c r="S2" s="81"/>
      <c r="T2" s="81"/>
      <c r="U2" s="81"/>
      <c r="V2" s="81"/>
      <c r="W2" s="81"/>
      <c r="X2" s="81"/>
    </row>
    <row r="3" spans="1:24" ht="15.6" x14ac:dyDescent="0.25">
      <c r="D3" s="82"/>
      <c r="E3" s="80"/>
      <c r="F3" s="80"/>
      <c r="G3" s="80"/>
      <c r="H3" s="81"/>
      <c r="I3" s="81"/>
      <c r="J3" s="81"/>
      <c r="K3" s="81"/>
      <c r="L3" s="81"/>
      <c r="M3" s="81"/>
      <c r="N3" s="81"/>
      <c r="O3" s="81"/>
      <c r="P3" s="81"/>
      <c r="Q3" s="81"/>
      <c r="R3" s="81"/>
      <c r="S3" s="81"/>
      <c r="T3" s="81"/>
      <c r="U3" s="81"/>
      <c r="V3" s="81"/>
      <c r="W3" s="81"/>
      <c r="X3" s="81"/>
    </row>
    <row r="5" spans="1:24" x14ac:dyDescent="0.25">
      <c r="D5" s="90" t="s">
        <v>100</v>
      </c>
      <c r="E5" s="648" cm="1">
        <f t="array" ref="E5:F5">'1.0 Project Information'!F13:G13</f>
        <v>0</v>
      </c>
      <c r="F5" s="543">
        <v>0</v>
      </c>
      <c r="G5" s="295"/>
      <c r="H5" s="295"/>
      <c r="I5" s="93"/>
      <c r="J5" s="93"/>
      <c r="K5" s="93"/>
    </row>
    <row r="6" spans="1:24" x14ac:dyDescent="0.25">
      <c r="D6" s="90" t="s">
        <v>101</v>
      </c>
      <c r="E6" s="648">
        <f>'1.0 Project Information'!F36</f>
        <v>0</v>
      </c>
      <c r="F6" s="542" t="s">
        <v>102</v>
      </c>
      <c r="G6" s="295"/>
      <c r="H6" s="295"/>
      <c r="I6" s="93"/>
      <c r="J6" s="93"/>
      <c r="K6" s="93"/>
    </row>
    <row r="7" spans="1:24" x14ac:dyDescent="0.25">
      <c r="D7" s="90" t="s">
        <v>103</v>
      </c>
      <c r="E7" s="757"/>
      <c r="F7" s="758"/>
      <c r="G7" s="94" t="s">
        <v>104</v>
      </c>
      <c r="H7" s="94"/>
      <c r="I7" s="93"/>
      <c r="J7" s="757"/>
      <c r="K7" s="758"/>
      <c r="L7" s="165" t="s">
        <v>105</v>
      </c>
      <c r="M7" s="165"/>
      <c r="N7" s="165"/>
      <c r="O7" s="165"/>
      <c r="P7" s="165"/>
      <c r="Q7" s="165"/>
      <c r="R7" s="165"/>
    </row>
    <row r="8" spans="1:24" x14ac:dyDescent="0.25">
      <c r="D8" s="90" t="s">
        <v>106</v>
      </c>
      <c r="E8" s="757"/>
      <c r="F8" s="758"/>
      <c r="G8" s="6"/>
      <c r="H8" s="6"/>
      <c r="I8" s="81"/>
      <c r="J8" s="113"/>
      <c r="K8" s="113"/>
    </row>
    <row r="9" spans="1:24" x14ac:dyDescent="0.25">
      <c r="D9" s="90" t="s">
        <v>371</v>
      </c>
      <c r="E9" s="757"/>
      <c r="F9" s="758"/>
      <c r="G9" s="295" t="s">
        <v>372</v>
      </c>
      <c r="H9" s="295"/>
      <c r="I9" s="93"/>
      <c r="J9" s="93"/>
      <c r="K9" s="93"/>
    </row>
    <row r="10" spans="1:24" x14ac:dyDescent="0.25">
      <c r="D10" s="90" t="s">
        <v>373</v>
      </c>
      <c r="E10" s="757"/>
      <c r="F10" s="758"/>
      <c r="G10" s="295" t="s">
        <v>374</v>
      </c>
      <c r="H10" s="295"/>
      <c r="I10" s="93"/>
      <c r="J10" s="93"/>
      <c r="K10" s="93"/>
    </row>
    <row r="12" spans="1:24" x14ac:dyDescent="0.25">
      <c r="A12" s="164"/>
      <c r="B12" s="164"/>
      <c r="C12" s="164"/>
      <c r="D12" s="91" t="s">
        <v>107</v>
      </c>
      <c r="E12" s="649" t="str">
        <f>'2.0 OBC - WLC Reporting'!E13</f>
        <v>0 tCO2e</v>
      </c>
      <c r="F12" s="95"/>
      <c r="G12" s="95"/>
      <c r="H12" s="96" t="s">
        <v>108</v>
      </c>
      <c r="I12" s="651" t="e">
        <f>'2.0 OBC - WLC Reporting'!I13</f>
        <v>#DIV/0!</v>
      </c>
      <c r="J12" s="541"/>
      <c r="K12" s="97"/>
    </row>
    <row r="13" spans="1:24" x14ac:dyDescent="0.25">
      <c r="D13" s="91" t="s">
        <v>375</v>
      </c>
      <c r="E13" s="650" t="str">
        <f>'1.0 Project Information'!V53</f>
        <v>0 tCO2e</v>
      </c>
      <c r="F13" s="95"/>
      <c r="G13" s="95"/>
      <c r="H13" s="96" t="s">
        <v>108</v>
      </c>
      <c r="I13" s="597" t="e">
        <f>'1.0 Project Information'!V55</f>
        <v>#DIV/0!</v>
      </c>
      <c r="J13" s="541"/>
      <c r="K13" s="97"/>
      <c r="L13" s="165"/>
      <c r="M13" s="165"/>
      <c r="N13" s="165"/>
      <c r="O13" s="165"/>
      <c r="P13" s="165"/>
      <c r="Q13" s="165"/>
      <c r="R13" s="165"/>
    </row>
    <row r="15" spans="1:24" s="89" customFormat="1" ht="32.549999999999997" hidden="1" customHeight="1" x14ac:dyDescent="0.25">
      <c r="A15" s="161"/>
      <c r="B15" s="161"/>
      <c r="C15" s="161"/>
      <c r="D15" s="193" t="s">
        <v>109</v>
      </c>
      <c r="E15" s="197">
        <f>0.001*SUM(H35:J40,H46:J46,H48:J50,H57:J64,H69:J69,H71:J76,H82:J85,H88:J88,H90:J91,H97:J101,H106:J108,H54:J54)</f>
        <v>0</v>
      </c>
      <c r="F15" s="195" t="s">
        <v>110</v>
      </c>
      <c r="G15" s="195"/>
      <c r="H15" s="196" t="s">
        <v>108</v>
      </c>
      <c r="I15" s="197" t="e">
        <f>E15*1000/($E$13*1000/$I$13)</f>
        <v>#VALUE!</v>
      </c>
      <c r="J15" s="198" t="s">
        <v>111</v>
      </c>
      <c r="K15" s="196"/>
      <c r="L15" s="181" t="s">
        <v>112</v>
      </c>
      <c r="M15" s="181"/>
      <c r="N15" s="181"/>
      <c r="O15" s="181"/>
      <c r="P15" s="181"/>
      <c r="Q15" s="181"/>
      <c r="R15" s="181"/>
      <c r="S15" s="3"/>
      <c r="T15" s="3"/>
      <c r="U15" s="3"/>
      <c r="V15" s="3"/>
      <c r="W15" s="3"/>
    </row>
    <row r="16" spans="1:24" ht="15" hidden="1" x14ac:dyDescent="0.25">
      <c r="D16" s="92"/>
      <c r="E16" s="325"/>
      <c r="F16" s="110"/>
      <c r="G16" s="110"/>
      <c r="H16" s="92"/>
      <c r="I16" s="92"/>
      <c r="J16" s="111"/>
      <c r="K16" s="92"/>
    </row>
    <row r="17" spans="1:24" s="89" customFormat="1" ht="32.549999999999997" hidden="1" customHeight="1" x14ac:dyDescent="0.25">
      <c r="A17" s="161"/>
      <c r="B17" s="161"/>
      <c r="C17" s="161"/>
      <c r="D17" s="199" t="s">
        <v>113</v>
      </c>
      <c r="E17" s="197">
        <f>0.001*SUM(H30:J32,H35:J46,H48:J54,H57:J69,H71:J80,H82:J88,H90:J95,H97:J104,H106:J110,H112:J112,H115:J131,H133:J143,H145:J153,H155:J158,H160:J164,H178:J188,H170:J176,H166:J168,H190:J190,H192:J197,H199:J207)</f>
        <v>0</v>
      </c>
      <c r="F17" s="195" t="s">
        <v>110</v>
      </c>
      <c r="G17" s="195"/>
      <c r="H17" s="196" t="s">
        <v>108</v>
      </c>
      <c r="I17" s="197" t="e">
        <f>E17*1000/($E$13*1000/$I$13)</f>
        <v>#VALUE!</v>
      </c>
      <c r="J17" s="198" t="s">
        <v>111</v>
      </c>
      <c r="K17" s="196"/>
      <c r="L17" s="181" t="s">
        <v>112</v>
      </c>
      <c r="M17" s="181"/>
      <c r="N17" s="181"/>
      <c r="O17" s="181"/>
      <c r="P17" s="181"/>
      <c r="Q17" s="181"/>
      <c r="R17" s="181"/>
      <c r="S17" s="3"/>
      <c r="T17" s="3"/>
      <c r="U17" s="3"/>
      <c r="V17" s="3"/>
      <c r="W17" s="3"/>
    </row>
    <row r="18" spans="1:24" s="89" customFormat="1" ht="15.6" hidden="1" x14ac:dyDescent="0.25">
      <c r="A18" s="161"/>
      <c r="B18" s="161"/>
      <c r="C18" s="161"/>
      <c r="D18" s="112"/>
      <c r="E18" s="107"/>
      <c r="F18" s="105"/>
      <c r="G18" s="105"/>
      <c r="H18" s="106"/>
      <c r="I18" s="107"/>
      <c r="J18" s="108"/>
      <c r="K18" s="106"/>
      <c r="S18" s="3"/>
      <c r="T18" s="3"/>
      <c r="U18" s="3"/>
      <c r="V18" s="3"/>
      <c r="W18" s="3"/>
    </row>
    <row r="19" spans="1:24" s="89" customFormat="1" ht="32.549999999999997" hidden="1" customHeight="1" x14ac:dyDescent="0.25">
      <c r="A19" s="161"/>
      <c r="B19" s="161"/>
      <c r="C19" s="161"/>
      <c r="D19" s="199" t="s">
        <v>114</v>
      </c>
      <c r="E19" s="197">
        <f>0.001*SUM(S27:V28,G30:V32,G35:V46,G48:V54,G57:V69,G71:V80,G82:V88,G90:V95,G97:V104,G106:V110,G112:V112,G115:V116,G118:V119,G121:V124,G126:V131,G133:V143,G145:V153,G155:V158,G160:V164,G166:V168,G170:V176,G178:V188,G190:V190,G192:V197,G199:V207)</f>
        <v>0</v>
      </c>
      <c r="F19" s="195" t="s">
        <v>110</v>
      </c>
      <c r="G19" s="195"/>
      <c r="H19" s="196" t="s">
        <v>108</v>
      </c>
      <c r="I19" s="197" t="e">
        <f>E19*1000/($E$13*1000/$I$13)</f>
        <v>#VALUE!</v>
      </c>
      <c r="J19" s="198" t="s">
        <v>111</v>
      </c>
      <c r="K19" s="196"/>
      <c r="L19" s="181" t="s">
        <v>112</v>
      </c>
      <c r="M19" s="181"/>
      <c r="N19" s="181"/>
      <c r="O19" s="181"/>
      <c r="P19" s="181"/>
      <c r="Q19" s="181"/>
      <c r="R19" s="181"/>
      <c r="S19" s="3"/>
      <c r="T19" s="3"/>
      <c r="U19" s="3"/>
      <c r="V19" s="3"/>
      <c r="W19" s="3"/>
    </row>
    <row r="20" spans="1:24" hidden="1" x14ac:dyDescent="0.25"/>
    <row r="21" spans="1:24" hidden="1" x14ac:dyDescent="0.25"/>
    <row r="22" spans="1:24" ht="34.950000000000003" customHeight="1" x14ac:dyDescent="0.25">
      <c r="D22" s="157" t="s">
        <v>115</v>
      </c>
      <c r="E22" s="158"/>
      <c r="F22" s="158"/>
      <c r="G22" s="158"/>
      <c r="H22" s="765" t="s">
        <v>116</v>
      </c>
      <c r="I22" s="766"/>
      <c r="J22" s="766"/>
      <c r="K22" s="766"/>
      <c r="L22" s="766"/>
      <c r="M22" s="766"/>
      <c r="N22" s="766"/>
      <c r="O22" s="766"/>
      <c r="P22" s="766"/>
      <c r="Q22" s="766"/>
      <c r="R22" s="766"/>
      <c r="S22" s="766"/>
      <c r="T22" s="766"/>
      <c r="U22" s="766"/>
      <c r="V22" s="766"/>
      <c r="W22" s="766"/>
      <c r="X22" s="159"/>
    </row>
    <row r="23" spans="1:24" s="8" customFormat="1" ht="55.8" thickBot="1" x14ac:dyDescent="0.3">
      <c r="A23" s="162"/>
      <c r="B23" s="162"/>
      <c r="C23" s="162"/>
      <c r="D23" s="9"/>
      <c r="E23" s="154" t="s">
        <v>117</v>
      </c>
      <c r="F23" s="154" t="s">
        <v>118</v>
      </c>
      <c r="G23" s="336" t="s">
        <v>119</v>
      </c>
      <c r="H23" s="155" t="s">
        <v>120</v>
      </c>
      <c r="I23" s="155" t="s">
        <v>121</v>
      </c>
      <c r="J23" s="155" t="s">
        <v>122</v>
      </c>
      <c r="K23" s="155" t="s">
        <v>123</v>
      </c>
      <c r="L23" s="155" t="s">
        <v>124</v>
      </c>
      <c r="M23" s="155" t="s">
        <v>125</v>
      </c>
      <c r="N23" s="155" t="s">
        <v>126</v>
      </c>
      <c r="O23" s="155" t="s">
        <v>127</v>
      </c>
      <c r="P23" s="155" t="s">
        <v>128</v>
      </c>
      <c r="Q23" s="155" t="s">
        <v>129</v>
      </c>
      <c r="R23" s="155" t="s">
        <v>130</v>
      </c>
      <c r="S23" s="155" t="s">
        <v>131</v>
      </c>
      <c r="T23" s="155" t="s">
        <v>132</v>
      </c>
      <c r="U23" s="155" t="s">
        <v>133</v>
      </c>
      <c r="V23" s="155" t="s">
        <v>134</v>
      </c>
      <c r="W23" s="155" t="s">
        <v>135</v>
      </c>
      <c r="X23" s="156" t="s">
        <v>136</v>
      </c>
    </row>
    <row r="24" spans="1:24" x14ac:dyDescent="0.25">
      <c r="D24" s="148" t="s">
        <v>137</v>
      </c>
      <c r="E24" s="146" t="s">
        <v>138</v>
      </c>
      <c r="F24" s="333" t="s">
        <v>140</v>
      </c>
      <c r="G24" s="333" t="s">
        <v>140</v>
      </c>
      <c r="H24" s="146" t="s">
        <v>138</v>
      </c>
      <c r="I24" s="146" t="s">
        <v>138</v>
      </c>
      <c r="J24" s="146" t="s">
        <v>138</v>
      </c>
      <c r="K24" s="333" t="s">
        <v>140</v>
      </c>
      <c r="L24" s="333" t="s">
        <v>140</v>
      </c>
      <c r="M24" s="333" t="s">
        <v>140</v>
      </c>
      <c r="N24" s="333" t="s">
        <v>140</v>
      </c>
      <c r="O24" s="333" t="s">
        <v>140</v>
      </c>
      <c r="P24" s="333" t="s">
        <v>140</v>
      </c>
      <c r="Q24" s="333" t="s">
        <v>140</v>
      </c>
      <c r="R24" s="333" t="s">
        <v>140</v>
      </c>
      <c r="S24" s="333" t="s">
        <v>140</v>
      </c>
      <c r="T24" s="333" t="s">
        <v>140</v>
      </c>
      <c r="U24" s="333" t="s">
        <v>140</v>
      </c>
      <c r="V24" s="333" t="s">
        <v>140</v>
      </c>
      <c r="W24" s="333" t="s">
        <v>140</v>
      </c>
      <c r="X24" s="153"/>
    </row>
    <row r="25" spans="1:24" ht="26.4" x14ac:dyDescent="0.25">
      <c r="A25" s="160" t="s">
        <v>141</v>
      </c>
      <c r="D25" s="149" t="s">
        <v>142</v>
      </c>
      <c r="E25" s="146" t="s">
        <v>138</v>
      </c>
      <c r="F25" s="146" t="s">
        <v>138</v>
      </c>
      <c r="G25" s="334" t="s">
        <v>143</v>
      </c>
      <c r="H25" s="146" t="s">
        <v>138</v>
      </c>
      <c r="I25" s="146" t="s">
        <v>138</v>
      </c>
      <c r="J25" s="146" t="s">
        <v>138</v>
      </c>
      <c r="K25" s="150" t="s">
        <v>144</v>
      </c>
      <c r="L25" s="146" t="s">
        <v>138</v>
      </c>
      <c r="M25" s="146" t="s">
        <v>138</v>
      </c>
      <c r="N25" s="146" t="s">
        <v>138</v>
      </c>
      <c r="O25" s="146" t="s">
        <v>138</v>
      </c>
      <c r="P25" s="146" t="s">
        <v>138</v>
      </c>
      <c r="Q25" s="146" t="s">
        <v>138</v>
      </c>
      <c r="R25" s="146" t="s">
        <v>138</v>
      </c>
      <c r="S25" s="146" t="s">
        <v>138</v>
      </c>
      <c r="T25" s="146" t="s">
        <v>138</v>
      </c>
      <c r="U25" s="146" t="s">
        <v>138</v>
      </c>
      <c r="V25" s="146" t="s">
        <v>138</v>
      </c>
      <c r="W25" s="152" t="s">
        <v>145</v>
      </c>
      <c r="X25" s="151" t="s">
        <v>146</v>
      </c>
    </row>
    <row r="26" spans="1:24" s="1" customFormat="1" ht="14.4" thickBot="1" x14ac:dyDescent="0.3">
      <c r="A26" s="163"/>
      <c r="B26" s="163"/>
      <c r="C26" s="163"/>
      <c r="D26" s="14" t="s">
        <v>147</v>
      </c>
      <c r="E26" s="70"/>
      <c r="F26" s="70"/>
      <c r="G26" s="335"/>
      <c r="H26" s="15"/>
      <c r="I26" s="15"/>
      <c r="J26" s="15"/>
      <c r="K26" s="15"/>
      <c r="L26" s="15"/>
      <c r="M26" s="15"/>
      <c r="N26" s="15"/>
      <c r="O26" s="15"/>
      <c r="P26" s="15"/>
      <c r="Q26" s="15"/>
      <c r="R26" s="15"/>
      <c r="S26" s="15"/>
      <c r="T26" s="15"/>
      <c r="U26" s="15"/>
      <c r="V26" s="15"/>
      <c r="W26" s="15"/>
      <c r="X26" s="16"/>
    </row>
    <row r="27" spans="1:24" x14ac:dyDescent="0.25">
      <c r="A27" s="160">
        <v>0.1</v>
      </c>
      <c r="B27" s="61" t="s">
        <v>148</v>
      </c>
      <c r="C27" s="61"/>
      <c r="D27" s="7" t="s">
        <v>149</v>
      </c>
      <c r="E27" s="68"/>
      <c r="F27" s="69" t="s">
        <v>150</v>
      </c>
      <c r="G27" s="397"/>
      <c r="H27" s="397"/>
      <c r="I27" s="397"/>
      <c r="J27" s="397"/>
      <c r="K27" s="397"/>
      <c r="L27" s="397"/>
      <c r="M27" s="397"/>
      <c r="N27" s="397"/>
      <c r="O27" s="397"/>
      <c r="P27" s="397"/>
      <c r="Q27" s="652"/>
      <c r="R27" s="652"/>
      <c r="S27" s="397"/>
      <c r="T27" s="397"/>
      <c r="U27" s="397"/>
      <c r="V27" s="397"/>
      <c r="W27" s="397"/>
      <c r="X27" s="428"/>
    </row>
    <row r="28" spans="1:24" x14ac:dyDescent="0.25">
      <c r="A28" s="160">
        <v>0.2</v>
      </c>
      <c r="B28" s="61" t="s">
        <v>151</v>
      </c>
      <c r="C28" s="61"/>
      <c r="D28" s="7" t="s">
        <v>152</v>
      </c>
      <c r="E28" s="68"/>
      <c r="F28" s="69" t="s">
        <v>150</v>
      </c>
      <c r="G28" s="397"/>
      <c r="H28" s="397"/>
      <c r="I28" s="397"/>
      <c r="J28" s="397"/>
      <c r="K28" s="397"/>
      <c r="L28" s="397"/>
      <c r="M28" s="397"/>
      <c r="N28" s="397"/>
      <c r="O28" s="397"/>
      <c r="P28" s="397"/>
      <c r="Q28" s="652"/>
      <c r="R28" s="652"/>
      <c r="S28" s="397"/>
      <c r="T28" s="397"/>
      <c r="U28" s="397"/>
      <c r="V28" s="397"/>
      <c r="W28" s="397"/>
      <c r="X28" s="428"/>
    </row>
    <row r="29" spans="1:24" s="1" customFormat="1" ht="14.4" thickBot="1" x14ac:dyDescent="0.3">
      <c r="A29" s="163"/>
      <c r="B29" s="163"/>
      <c r="C29" s="163"/>
      <c r="D29" s="14" t="s">
        <v>153</v>
      </c>
      <c r="E29" s="70"/>
      <c r="F29" s="70"/>
      <c r="G29" s="601"/>
      <c r="H29" s="602"/>
      <c r="I29" s="602"/>
      <c r="J29" s="602"/>
      <c r="K29" s="602"/>
      <c r="L29" s="602"/>
      <c r="M29" s="602"/>
      <c r="N29" s="602"/>
      <c r="O29" s="602"/>
      <c r="P29" s="602"/>
      <c r="Q29" s="602"/>
      <c r="R29" s="602"/>
      <c r="S29" s="602"/>
      <c r="T29" s="602"/>
      <c r="U29" s="602"/>
      <c r="V29" s="602"/>
      <c r="W29" s="602"/>
      <c r="X29" s="604"/>
    </row>
    <row r="30" spans="1:24" x14ac:dyDescent="0.25">
      <c r="A30" s="160">
        <v>0.3</v>
      </c>
      <c r="D30" s="7" t="s">
        <v>154</v>
      </c>
      <c r="E30" s="68"/>
      <c r="F30" s="69" t="s">
        <v>150</v>
      </c>
      <c r="G30" s="395"/>
      <c r="H30" s="397"/>
      <c r="I30" s="397"/>
      <c r="J30" s="397"/>
      <c r="K30" s="397"/>
      <c r="L30" s="397"/>
      <c r="M30" s="397"/>
      <c r="N30" s="397"/>
      <c r="O30" s="397"/>
      <c r="P30" s="397"/>
      <c r="Q30" s="652"/>
      <c r="R30" s="652"/>
      <c r="S30" s="397"/>
      <c r="T30" s="397"/>
      <c r="U30" s="397"/>
      <c r="V30" s="397"/>
      <c r="W30" s="397"/>
      <c r="X30" s="428"/>
    </row>
    <row r="31" spans="1:24" x14ac:dyDescent="0.25">
      <c r="A31" s="160">
        <v>0.4</v>
      </c>
      <c r="D31" s="7" t="s">
        <v>155</v>
      </c>
      <c r="E31" s="68"/>
      <c r="F31" s="69" t="s">
        <v>150</v>
      </c>
      <c r="G31" s="395"/>
      <c r="H31" s="397"/>
      <c r="I31" s="397"/>
      <c r="J31" s="397"/>
      <c r="K31" s="397"/>
      <c r="L31" s="397"/>
      <c r="M31" s="397"/>
      <c r="N31" s="397"/>
      <c r="O31" s="397"/>
      <c r="P31" s="397"/>
      <c r="Q31" s="652"/>
      <c r="R31" s="652"/>
      <c r="S31" s="397"/>
      <c r="T31" s="397"/>
      <c r="U31" s="397"/>
      <c r="V31" s="397"/>
      <c r="W31" s="397"/>
      <c r="X31" s="428"/>
    </row>
    <row r="32" spans="1:24" x14ac:dyDescent="0.25">
      <c r="A32" s="160">
        <v>0.5</v>
      </c>
      <c r="D32" s="7" t="s">
        <v>156</v>
      </c>
      <c r="E32" s="68"/>
      <c r="F32" s="69" t="s">
        <v>150</v>
      </c>
      <c r="G32" s="395"/>
      <c r="H32" s="397"/>
      <c r="I32" s="397"/>
      <c r="J32" s="397"/>
      <c r="K32" s="397"/>
      <c r="L32" s="397"/>
      <c r="M32" s="397"/>
      <c r="N32" s="397"/>
      <c r="O32" s="397"/>
      <c r="P32" s="397"/>
      <c r="Q32" s="652"/>
      <c r="R32" s="652"/>
      <c r="S32" s="397"/>
      <c r="T32" s="397"/>
      <c r="U32" s="397"/>
      <c r="V32" s="397"/>
      <c r="W32" s="397"/>
      <c r="X32" s="428"/>
    </row>
    <row r="33" spans="1:24" s="1" customFormat="1" ht="14.4" thickBot="1" x14ac:dyDescent="0.3">
      <c r="A33" s="163"/>
      <c r="B33" s="163"/>
      <c r="C33" s="163"/>
      <c r="D33" s="14" t="s">
        <v>157</v>
      </c>
      <c r="E33" s="70"/>
      <c r="F33" s="70"/>
      <c r="G33" s="601"/>
      <c r="H33" s="602"/>
      <c r="I33" s="602"/>
      <c r="J33" s="602"/>
      <c r="K33" s="602"/>
      <c r="L33" s="602"/>
      <c r="M33" s="602"/>
      <c r="N33" s="602"/>
      <c r="O33" s="602"/>
      <c r="P33" s="602"/>
      <c r="Q33" s="602"/>
      <c r="R33" s="602"/>
      <c r="S33" s="602"/>
      <c r="T33" s="602"/>
      <c r="U33" s="602"/>
      <c r="V33" s="602"/>
      <c r="W33" s="602"/>
      <c r="X33" s="604"/>
    </row>
    <row r="34" spans="1:24" ht="13.8" thickBot="1" x14ac:dyDescent="0.3">
      <c r="D34" s="11" t="s">
        <v>96</v>
      </c>
      <c r="E34" s="71"/>
      <c r="F34" s="71" t="s">
        <v>158</v>
      </c>
      <c r="G34" s="605"/>
      <c r="H34" s="606"/>
      <c r="I34" s="607"/>
      <c r="J34" s="607"/>
      <c r="K34" s="607"/>
      <c r="L34" s="607"/>
      <c r="M34" s="607"/>
      <c r="N34" s="607"/>
      <c r="O34" s="607"/>
      <c r="P34" s="607"/>
      <c r="Q34" s="607"/>
      <c r="R34" s="607"/>
      <c r="S34" s="607"/>
      <c r="T34" s="607"/>
      <c r="U34" s="607"/>
      <c r="V34" s="607"/>
      <c r="W34" s="607"/>
      <c r="X34" s="609"/>
    </row>
    <row r="35" spans="1:24" x14ac:dyDescent="0.25">
      <c r="A35" s="160" t="s">
        <v>159</v>
      </c>
      <c r="B35" s="61" t="s">
        <v>160</v>
      </c>
      <c r="C35" s="61"/>
      <c r="D35" s="10" t="s">
        <v>161</v>
      </c>
      <c r="E35" s="72" t="s">
        <v>150</v>
      </c>
      <c r="F35" s="73"/>
      <c r="G35" s="399"/>
      <c r="H35" s="402"/>
      <c r="I35" s="402"/>
      <c r="J35" s="402"/>
      <c r="K35" s="402"/>
      <c r="L35" s="402"/>
      <c r="M35" s="402"/>
      <c r="N35" s="402"/>
      <c r="O35" s="402"/>
      <c r="P35" s="402"/>
      <c r="Q35" s="652"/>
      <c r="R35" s="652"/>
      <c r="S35" s="402"/>
      <c r="T35" s="402"/>
      <c r="U35" s="402"/>
      <c r="V35" s="402"/>
      <c r="W35" s="402"/>
      <c r="X35" s="429" t="s">
        <v>162</v>
      </c>
    </row>
    <row r="36" spans="1:24" x14ac:dyDescent="0.25">
      <c r="A36" s="160" t="s">
        <v>159</v>
      </c>
      <c r="B36" s="223" t="s">
        <v>163</v>
      </c>
      <c r="C36" s="223"/>
      <c r="D36" s="7" t="s">
        <v>164</v>
      </c>
      <c r="E36" s="69" t="s">
        <v>150</v>
      </c>
      <c r="F36" s="68"/>
      <c r="G36" s="395"/>
      <c r="H36" s="397"/>
      <c r="I36" s="397"/>
      <c r="J36" s="397"/>
      <c r="K36" s="397"/>
      <c r="L36" s="397"/>
      <c r="M36" s="397"/>
      <c r="N36" s="397"/>
      <c r="O36" s="397"/>
      <c r="P36" s="397"/>
      <c r="Q36" s="652"/>
      <c r="R36" s="652"/>
      <c r="S36" s="397"/>
      <c r="T36" s="397"/>
      <c r="U36" s="397"/>
      <c r="V36" s="397"/>
      <c r="W36" s="397"/>
      <c r="X36" s="429" t="s">
        <v>162</v>
      </c>
    </row>
    <row r="37" spans="1:24" x14ac:dyDescent="0.25">
      <c r="A37" s="160" t="s">
        <v>159</v>
      </c>
      <c r="B37" s="223" t="s">
        <v>163</v>
      </c>
      <c r="C37" s="223"/>
      <c r="D37" s="7" t="s">
        <v>165</v>
      </c>
      <c r="E37" s="69" t="s">
        <v>150</v>
      </c>
      <c r="F37" s="68"/>
      <c r="G37" s="395"/>
      <c r="H37" s="397"/>
      <c r="I37" s="397"/>
      <c r="J37" s="397"/>
      <c r="K37" s="397"/>
      <c r="L37" s="397"/>
      <c r="M37" s="397"/>
      <c r="N37" s="397"/>
      <c r="O37" s="397"/>
      <c r="P37" s="397"/>
      <c r="Q37" s="652"/>
      <c r="R37" s="652"/>
      <c r="S37" s="397"/>
      <c r="T37" s="397"/>
      <c r="U37" s="397"/>
      <c r="V37" s="397"/>
      <c r="W37" s="397"/>
      <c r="X37" s="429" t="s">
        <v>166</v>
      </c>
    </row>
    <row r="38" spans="1:24" x14ac:dyDescent="0.25">
      <c r="A38" s="160" t="s">
        <v>159</v>
      </c>
      <c r="B38" s="223" t="s">
        <v>163</v>
      </c>
      <c r="C38" s="223"/>
      <c r="D38" s="7" t="s">
        <v>167</v>
      </c>
      <c r="E38" s="69" t="s">
        <v>150</v>
      </c>
      <c r="F38" s="68"/>
      <c r="G38" s="395"/>
      <c r="H38" s="397"/>
      <c r="I38" s="397"/>
      <c r="J38" s="397"/>
      <c r="K38" s="397"/>
      <c r="L38" s="397"/>
      <c r="M38" s="397"/>
      <c r="N38" s="397"/>
      <c r="O38" s="397"/>
      <c r="P38" s="397"/>
      <c r="Q38" s="652"/>
      <c r="R38" s="652"/>
      <c r="S38" s="397"/>
      <c r="T38" s="397"/>
      <c r="U38" s="397"/>
      <c r="V38" s="397"/>
      <c r="W38" s="397"/>
      <c r="X38" s="429" t="s">
        <v>166</v>
      </c>
    </row>
    <row r="39" spans="1:24" x14ac:dyDescent="0.25">
      <c r="A39" s="160" t="s">
        <v>159</v>
      </c>
      <c r="B39" s="223" t="s">
        <v>163</v>
      </c>
      <c r="C39" s="223"/>
      <c r="D39" s="7" t="s">
        <v>168</v>
      </c>
      <c r="E39" s="69" t="s">
        <v>150</v>
      </c>
      <c r="F39" s="68"/>
      <c r="G39" s="395"/>
      <c r="H39" s="397"/>
      <c r="I39" s="397"/>
      <c r="J39" s="397"/>
      <c r="K39" s="397"/>
      <c r="L39" s="397"/>
      <c r="M39" s="397"/>
      <c r="N39" s="397"/>
      <c r="O39" s="397"/>
      <c r="P39" s="397"/>
      <c r="Q39" s="652"/>
      <c r="R39" s="652"/>
      <c r="S39" s="397"/>
      <c r="T39" s="397"/>
      <c r="U39" s="397"/>
      <c r="V39" s="397"/>
      <c r="W39" s="397"/>
      <c r="X39" s="429" t="s">
        <v>166</v>
      </c>
    </row>
    <row r="40" spans="1:24" x14ac:dyDescent="0.25">
      <c r="A40" s="160" t="s">
        <v>159</v>
      </c>
      <c r="B40" s="223" t="s">
        <v>169</v>
      </c>
      <c r="C40" s="223"/>
      <c r="D40" s="7" t="s">
        <v>170</v>
      </c>
      <c r="E40" s="69" t="s">
        <v>150</v>
      </c>
      <c r="F40" s="68"/>
      <c r="G40" s="395"/>
      <c r="H40" s="397"/>
      <c r="I40" s="397"/>
      <c r="J40" s="397"/>
      <c r="K40" s="397"/>
      <c r="L40" s="397"/>
      <c r="M40" s="397"/>
      <c r="N40" s="397"/>
      <c r="O40" s="397"/>
      <c r="P40" s="397"/>
      <c r="Q40" s="652"/>
      <c r="R40" s="652"/>
      <c r="S40" s="397"/>
      <c r="T40" s="397"/>
      <c r="U40" s="397"/>
      <c r="V40" s="397"/>
      <c r="W40" s="397"/>
      <c r="X40" s="429" t="s">
        <v>171</v>
      </c>
    </row>
    <row r="41" spans="1:24" x14ac:dyDescent="0.25">
      <c r="A41" s="160" t="s">
        <v>159</v>
      </c>
      <c r="B41" s="61" t="s">
        <v>172</v>
      </c>
      <c r="C41" s="61"/>
      <c r="D41" s="7" t="s">
        <v>173</v>
      </c>
      <c r="E41" s="68"/>
      <c r="F41" s="69" t="s">
        <v>150</v>
      </c>
      <c r="G41" s="395"/>
      <c r="H41" s="397"/>
      <c r="I41" s="397"/>
      <c r="J41" s="397"/>
      <c r="K41" s="397"/>
      <c r="L41" s="397"/>
      <c r="M41" s="397"/>
      <c r="N41" s="397"/>
      <c r="O41" s="397"/>
      <c r="P41" s="397"/>
      <c r="Q41" s="652"/>
      <c r="R41" s="652"/>
      <c r="S41" s="397"/>
      <c r="T41" s="397"/>
      <c r="U41" s="397"/>
      <c r="V41" s="397"/>
      <c r="W41" s="397"/>
      <c r="X41" s="428" t="s">
        <v>174</v>
      </c>
    </row>
    <row r="42" spans="1:24" x14ac:dyDescent="0.25">
      <c r="A42" s="160" t="s">
        <v>159</v>
      </c>
      <c r="B42" s="61" t="s">
        <v>175</v>
      </c>
      <c r="C42" s="61"/>
      <c r="D42" s="60" t="s">
        <v>176</v>
      </c>
      <c r="E42" s="68"/>
      <c r="F42" s="69" t="s">
        <v>150</v>
      </c>
      <c r="G42" s="395"/>
      <c r="H42" s="397"/>
      <c r="I42" s="397"/>
      <c r="J42" s="397"/>
      <c r="K42" s="397"/>
      <c r="L42" s="397"/>
      <c r="M42" s="397"/>
      <c r="N42" s="397"/>
      <c r="O42" s="397"/>
      <c r="P42" s="397"/>
      <c r="Q42" s="652"/>
      <c r="R42" s="652"/>
      <c r="S42" s="397"/>
      <c r="T42" s="397"/>
      <c r="U42" s="397"/>
      <c r="V42" s="397"/>
      <c r="W42" s="397"/>
      <c r="X42" s="428"/>
    </row>
    <row r="43" spans="1:24" x14ac:dyDescent="0.25">
      <c r="B43" s="61"/>
      <c r="C43" s="61"/>
      <c r="D43" s="60" t="s">
        <v>177</v>
      </c>
      <c r="E43" s="68"/>
      <c r="F43" s="69" t="s">
        <v>150</v>
      </c>
      <c r="G43" s="395"/>
      <c r="H43" s="397"/>
      <c r="I43" s="397"/>
      <c r="J43" s="397"/>
      <c r="K43" s="397"/>
      <c r="L43" s="397"/>
      <c r="M43" s="397"/>
      <c r="N43" s="397"/>
      <c r="O43" s="397"/>
      <c r="P43" s="397"/>
      <c r="Q43" s="652"/>
      <c r="R43" s="652"/>
      <c r="S43" s="397"/>
      <c r="T43" s="397"/>
      <c r="U43" s="397"/>
      <c r="V43" s="397"/>
      <c r="W43" s="397"/>
      <c r="X43" s="428" t="s">
        <v>178</v>
      </c>
    </row>
    <row r="44" spans="1:24" x14ac:dyDescent="0.25">
      <c r="A44" s="160" t="s">
        <v>159</v>
      </c>
      <c r="B44" s="61" t="s">
        <v>179</v>
      </c>
      <c r="C44" s="61"/>
      <c r="D44" s="7" t="s">
        <v>180</v>
      </c>
      <c r="E44" s="68"/>
      <c r="F44" s="69" t="s">
        <v>150</v>
      </c>
      <c r="G44" s="395"/>
      <c r="H44" s="397"/>
      <c r="I44" s="397"/>
      <c r="J44" s="397"/>
      <c r="K44" s="397"/>
      <c r="L44" s="397"/>
      <c r="M44" s="397"/>
      <c r="N44" s="397"/>
      <c r="O44" s="397"/>
      <c r="P44" s="397"/>
      <c r="Q44" s="652"/>
      <c r="R44" s="652"/>
      <c r="S44" s="397"/>
      <c r="T44" s="397"/>
      <c r="U44" s="397"/>
      <c r="V44" s="397"/>
      <c r="W44" s="397"/>
      <c r="X44" s="428"/>
    </row>
    <row r="45" spans="1:24" x14ac:dyDescent="0.25">
      <c r="B45" s="61" t="s">
        <v>181</v>
      </c>
      <c r="C45" s="61"/>
      <c r="D45" s="7" t="s">
        <v>182</v>
      </c>
      <c r="E45" s="68"/>
      <c r="F45" s="69" t="s">
        <v>150</v>
      </c>
      <c r="G45" s="399"/>
      <c r="H45" s="402"/>
      <c r="I45" s="397"/>
      <c r="J45" s="397"/>
      <c r="K45" s="397"/>
      <c r="L45" s="397"/>
      <c r="M45" s="397"/>
      <c r="N45" s="397"/>
      <c r="O45" s="397"/>
      <c r="P45" s="397"/>
      <c r="Q45" s="652"/>
      <c r="R45" s="652"/>
      <c r="S45" s="397"/>
      <c r="T45" s="397"/>
      <c r="U45" s="397"/>
      <c r="V45" s="397"/>
      <c r="W45" s="397"/>
      <c r="X45" s="430"/>
    </row>
    <row r="46" spans="1:24" x14ac:dyDescent="0.25">
      <c r="A46" s="160">
        <v>7.1</v>
      </c>
      <c r="B46" s="61"/>
      <c r="C46" s="61"/>
      <c r="D46" s="7" t="s">
        <v>183</v>
      </c>
      <c r="E46" s="69" t="s">
        <v>150</v>
      </c>
      <c r="F46" s="68"/>
      <c r="G46" s="395"/>
      <c r="H46" s="397"/>
      <c r="I46" s="397"/>
      <c r="J46" s="397"/>
      <c r="K46" s="397"/>
      <c r="L46" s="397"/>
      <c r="M46" s="397"/>
      <c r="N46" s="397"/>
      <c r="O46" s="397"/>
      <c r="P46" s="397"/>
      <c r="Q46" s="652"/>
      <c r="R46" s="652"/>
      <c r="S46" s="397"/>
      <c r="T46" s="397"/>
      <c r="U46" s="397"/>
      <c r="V46" s="397"/>
      <c r="W46" s="397"/>
      <c r="X46" s="428" t="s">
        <v>184</v>
      </c>
    </row>
    <row r="47" spans="1:24" ht="13.8" thickBot="1" x14ac:dyDescent="0.3">
      <c r="B47" s="61"/>
      <c r="C47" s="61"/>
      <c r="D47" s="12" t="s">
        <v>185</v>
      </c>
      <c r="E47" s="74"/>
      <c r="F47" s="74" t="s">
        <v>186</v>
      </c>
      <c r="G47" s="605"/>
      <c r="H47" s="606"/>
      <c r="I47" s="610"/>
      <c r="J47" s="610"/>
      <c r="K47" s="610"/>
      <c r="L47" s="610"/>
      <c r="M47" s="610"/>
      <c r="N47" s="610"/>
      <c r="O47" s="610"/>
      <c r="P47" s="610"/>
      <c r="Q47" s="610"/>
      <c r="R47" s="610"/>
      <c r="S47" s="610"/>
      <c r="T47" s="610"/>
      <c r="U47" s="610"/>
      <c r="V47" s="610"/>
      <c r="W47" s="610"/>
      <c r="X47" s="612"/>
    </row>
    <row r="48" spans="1:24" x14ac:dyDescent="0.25">
      <c r="A48" s="160" t="s">
        <v>187</v>
      </c>
      <c r="B48" s="61" t="s">
        <v>172</v>
      </c>
      <c r="C48" s="61"/>
      <c r="D48" s="10" t="s">
        <v>188</v>
      </c>
      <c r="E48" s="72" t="s">
        <v>150</v>
      </c>
      <c r="F48" s="73"/>
      <c r="G48" s="399"/>
      <c r="H48" s="402"/>
      <c r="I48" s="402"/>
      <c r="J48" s="402"/>
      <c r="K48" s="402"/>
      <c r="L48" s="402"/>
      <c r="M48" s="402"/>
      <c r="N48" s="402"/>
      <c r="O48" s="402"/>
      <c r="P48" s="402"/>
      <c r="Q48" s="652"/>
      <c r="R48" s="652"/>
      <c r="S48" s="402"/>
      <c r="T48" s="402"/>
      <c r="U48" s="402"/>
      <c r="V48" s="402"/>
      <c r="W48" s="402"/>
      <c r="X48" s="429" t="s">
        <v>166</v>
      </c>
    </row>
    <row r="49" spans="1:24" x14ac:dyDescent="0.25">
      <c r="A49" s="160" t="s">
        <v>187</v>
      </c>
      <c r="B49" s="61" t="s">
        <v>175</v>
      </c>
      <c r="C49" s="61"/>
      <c r="D49" s="7" t="s">
        <v>189</v>
      </c>
      <c r="E49" s="69" t="s">
        <v>150</v>
      </c>
      <c r="F49" s="68"/>
      <c r="G49" s="395"/>
      <c r="H49" s="397"/>
      <c r="I49" s="397"/>
      <c r="J49" s="397"/>
      <c r="K49" s="397"/>
      <c r="L49" s="397"/>
      <c r="M49" s="397"/>
      <c r="N49" s="397"/>
      <c r="O49" s="397"/>
      <c r="P49" s="397"/>
      <c r="Q49" s="652"/>
      <c r="R49" s="652"/>
      <c r="S49" s="397"/>
      <c r="T49" s="397"/>
      <c r="U49" s="397"/>
      <c r="V49" s="397"/>
      <c r="W49" s="397"/>
      <c r="X49" s="429" t="s">
        <v>162</v>
      </c>
    </row>
    <row r="50" spans="1:24" x14ac:dyDescent="0.25">
      <c r="A50" s="160" t="s">
        <v>187</v>
      </c>
      <c r="B50" s="61" t="s">
        <v>190</v>
      </c>
      <c r="C50" s="61"/>
      <c r="D50" s="7" t="s">
        <v>191</v>
      </c>
      <c r="E50" s="69" t="s">
        <v>150</v>
      </c>
      <c r="F50" s="68"/>
      <c r="G50" s="395"/>
      <c r="H50" s="397"/>
      <c r="I50" s="397"/>
      <c r="J50" s="397"/>
      <c r="K50" s="397"/>
      <c r="L50" s="397"/>
      <c r="M50" s="397"/>
      <c r="N50" s="397"/>
      <c r="O50" s="397"/>
      <c r="P50" s="397"/>
      <c r="Q50" s="652"/>
      <c r="R50" s="652"/>
      <c r="S50" s="397"/>
      <c r="T50" s="397"/>
      <c r="U50" s="397"/>
      <c r="V50" s="397"/>
      <c r="W50" s="397"/>
      <c r="X50" s="429" t="s">
        <v>171</v>
      </c>
    </row>
    <row r="51" spans="1:24" x14ac:dyDescent="0.25">
      <c r="A51" s="160" t="s">
        <v>187</v>
      </c>
      <c r="B51" s="61" t="s">
        <v>175</v>
      </c>
      <c r="C51" s="61"/>
      <c r="D51" s="7" t="s">
        <v>180</v>
      </c>
      <c r="E51" s="68"/>
      <c r="F51" s="69" t="s">
        <v>150</v>
      </c>
      <c r="G51" s="395"/>
      <c r="H51" s="397"/>
      <c r="I51" s="397"/>
      <c r="J51" s="397"/>
      <c r="K51" s="397"/>
      <c r="L51" s="397"/>
      <c r="M51" s="397"/>
      <c r="N51" s="397"/>
      <c r="O51" s="397"/>
      <c r="P51" s="397"/>
      <c r="Q51" s="652"/>
      <c r="R51" s="652"/>
      <c r="S51" s="397"/>
      <c r="T51" s="397"/>
      <c r="U51" s="397"/>
      <c r="V51" s="397"/>
      <c r="W51" s="397"/>
      <c r="X51" s="428"/>
    </row>
    <row r="52" spans="1:24" x14ac:dyDescent="0.25">
      <c r="A52" s="160" t="s">
        <v>192</v>
      </c>
      <c r="B52" s="61" t="s">
        <v>193</v>
      </c>
      <c r="C52" s="61"/>
      <c r="D52" s="60" t="s">
        <v>194</v>
      </c>
      <c r="E52" s="68"/>
      <c r="F52" s="69" t="s">
        <v>150</v>
      </c>
      <c r="G52" s="395"/>
      <c r="H52" s="397"/>
      <c r="I52" s="397"/>
      <c r="J52" s="397"/>
      <c r="K52" s="397"/>
      <c r="L52" s="397"/>
      <c r="M52" s="397"/>
      <c r="N52" s="397"/>
      <c r="O52" s="397"/>
      <c r="P52" s="397"/>
      <c r="Q52" s="652"/>
      <c r="R52" s="652"/>
      <c r="S52" s="397"/>
      <c r="T52" s="397"/>
      <c r="U52" s="397"/>
      <c r="V52" s="397"/>
      <c r="W52" s="397"/>
      <c r="X52" s="428"/>
    </row>
    <row r="53" spans="1:24" x14ac:dyDescent="0.25">
      <c r="B53" s="61" t="s">
        <v>181</v>
      </c>
      <c r="C53" s="61"/>
      <c r="D53" s="7" t="s">
        <v>182</v>
      </c>
      <c r="E53" s="68"/>
      <c r="F53" s="69" t="s">
        <v>150</v>
      </c>
      <c r="G53" s="399"/>
      <c r="H53" s="402"/>
      <c r="I53" s="397"/>
      <c r="J53" s="397"/>
      <c r="K53" s="397"/>
      <c r="L53" s="397"/>
      <c r="M53" s="397"/>
      <c r="N53" s="397"/>
      <c r="O53" s="397"/>
      <c r="P53" s="397"/>
      <c r="Q53" s="652"/>
      <c r="R53" s="652"/>
      <c r="S53" s="397"/>
      <c r="T53" s="397"/>
      <c r="U53" s="397"/>
      <c r="V53" s="397"/>
      <c r="W53" s="397"/>
      <c r="X53" s="430"/>
    </row>
    <row r="54" spans="1:24" x14ac:dyDescent="0.25">
      <c r="A54" s="61">
        <v>7.1</v>
      </c>
      <c r="B54" s="61"/>
      <c r="C54" s="61"/>
      <c r="D54" s="7" t="s">
        <v>195</v>
      </c>
      <c r="E54" s="69" t="s">
        <v>150</v>
      </c>
      <c r="F54" s="185"/>
      <c r="G54" s="395"/>
      <c r="H54" s="397"/>
      <c r="I54" s="397"/>
      <c r="J54" s="397"/>
      <c r="K54" s="397"/>
      <c r="L54" s="397"/>
      <c r="M54" s="397"/>
      <c r="N54" s="397"/>
      <c r="O54" s="397"/>
      <c r="P54" s="397"/>
      <c r="Q54" s="652"/>
      <c r="R54" s="652"/>
      <c r="S54" s="397"/>
      <c r="T54" s="397"/>
      <c r="U54" s="397"/>
      <c r="V54" s="397"/>
      <c r="W54" s="397"/>
      <c r="X54" s="398" t="s">
        <v>196</v>
      </c>
    </row>
    <row r="55" spans="1:24" s="1" customFormat="1" ht="14.4" thickBot="1" x14ac:dyDescent="0.3">
      <c r="A55" s="163"/>
      <c r="B55" s="163"/>
      <c r="C55" s="163"/>
      <c r="D55" s="14" t="s">
        <v>197</v>
      </c>
      <c r="E55" s="75"/>
      <c r="F55" s="75"/>
      <c r="G55" s="613"/>
      <c r="H55" s="614"/>
      <c r="I55" s="614"/>
      <c r="J55" s="614"/>
      <c r="K55" s="614"/>
      <c r="L55" s="614"/>
      <c r="M55" s="614"/>
      <c r="N55" s="614"/>
      <c r="O55" s="614"/>
      <c r="P55" s="614"/>
      <c r="Q55" s="614"/>
      <c r="R55" s="614"/>
      <c r="S55" s="614"/>
      <c r="T55" s="614"/>
      <c r="U55" s="614"/>
      <c r="V55" s="614"/>
      <c r="W55" s="614"/>
      <c r="X55" s="616"/>
    </row>
    <row r="56" spans="1:24" ht="13.8" thickBot="1" x14ac:dyDescent="0.3">
      <c r="D56" s="12" t="s">
        <v>94</v>
      </c>
      <c r="E56" s="74"/>
      <c r="F56" s="74" t="s">
        <v>198</v>
      </c>
      <c r="G56" s="605"/>
      <c r="H56" s="606"/>
      <c r="I56" s="610"/>
      <c r="J56" s="610"/>
      <c r="K56" s="610"/>
      <c r="L56" s="610"/>
      <c r="M56" s="610"/>
      <c r="N56" s="610"/>
      <c r="O56" s="610"/>
      <c r="P56" s="610"/>
      <c r="Q56" s="610"/>
      <c r="R56" s="610"/>
      <c r="S56" s="610"/>
      <c r="T56" s="610"/>
      <c r="U56" s="610"/>
      <c r="V56" s="610"/>
      <c r="W56" s="610"/>
      <c r="X56" s="612"/>
    </row>
    <row r="57" spans="1:24" x14ac:dyDescent="0.25">
      <c r="A57" s="160" t="s">
        <v>199</v>
      </c>
      <c r="B57" s="61" t="s">
        <v>190</v>
      </c>
      <c r="C57" s="61"/>
      <c r="D57" s="10" t="s">
        <v>200</v>
      </c>
      <c r="E57" s="72" t="s">
        <v>150</v>
      </c>
      <c r="F57" s="73"/>
      <c r="G57" s="431"/>
      <c r="H57" s="402"/>
      <c r="I57" s="402"/>
      <c r="J57" s="402"/>
      <c r="K57" s="402"/>
      <c r="L57" s="402"/>
      <c r="M57" s="402"/>
      <c r="N57" s="402"/>
      <c r="O57" s="402"/>
      <c r="P57" s="402"/>
      <c r="Q57" s="652"/>
      <c r="R57" s="652"/>
      <c r="S57" s="402"/>
      <c r="T57" s="402"/>
      <c r="U57" s="402"/>
      <c r="V57" s="402"/>
      <c r="W57" s="402"/>
      <c r="X57" s="429" t="s">
        <v>201</v>
      </c>
    </row>
    <row r="58" spans="1:24" x14ac:dyDescent="0.25">
      <c r="A58" s="160">
        <v>2.2000000000000002</v>
      </c>
      <c r="B58" s="61" t="s">
        <v>202</v>
      </c>
      <c r="C58" s="61"/>
      <c r="D58" s="7" t="s">
        <v>203</v>
      </c>
      <c r="E58" s="69" t="s">
        <v>150</v>
      </c>
      <c r="F58" s="68"/>
      <c r="G58" s="432"/>
      <c r="H58" s="397"/>
      <c r="I58" s="397"/>
      <c r="J58" s="397"/>
      <c r="K58" s="397"/>
      <c r="L58" s="397"/>
      <c r="M58" s="397"/>
      <c r="N58" s="397"/>
      <c r="O58" s="397"/>
      <c r="P58" s="397"/>
      <c r="Q58" s="652"/>
      <c r="R58" s="652"/>
      <c r="S58" s="397"/>
      <c r="T58" s="397"/>
      <c r="U58" s="397"/>
      <c r="V58" s="397"/>
      <c r="W58" s="397"/>
      <c r="X58" s="429" t="s">
        <v>166</v>
      </c>
    </row>
    <row r="59" spans="1:24" x14ac:dyDescent="0.25">
      <c r="A59" s="160">
        <v>2.2000000000000002</v>
      </c>
      <c r="B59" s="61">
        <v>1.03</v>
      </c>
      <c r="C59" s="61"/>
      <c r="D59" s="7" t="s">
        <v>204</v>
      </c>
      <c r="E59" s="69" t="s">
        <v>150</v>
      </c>
      <c r="F59" s="68"/>
      <c r="G59" s="432"/>
      <c r="H59" s="397"/>
      <c r="I59" s="397"/>
      <c r="J59" s="397"/>
      <c r="K59" s="397"/>
      <c r="L59" s="397"/>
      <c r="M59" s="397"/>
      <c r="N59" s="397"/>
      <c r="O59" s="397"/>
      <c r="P59" s="397"/>
      <c r="Q59" s="652"/>
      <c r="R59" s="652"/>
      <c r="S59" s="397"/>
      <c r="T59" s="397"/>
      <c r="U59" s="397"/>
      <c r="V59" s="397"/>
      <c r="W59" s="397"/>
      <c r="X59" s="428" t="s">
        <v>205</v>
      </c>
    </row>
    <row r="60" spans="1:24" x14ac:dyDescent="0.25">
      <c r="A60" s="160">
        <v>2.1</v>
      </c>
      <c r="B60" s="61" t="s">
        <v>206</v>
      </c>
      <c r="C60" s="61"/>
      <c r="D60" s="7" t="s">
        <v>207</v>
      </c>
      <c r="E60" s="69" t="s">
        <v>150</v>
      </c>
      <c r="F60" s="68"/>
      <c r="G60" s="432"/>
      <c r="H60" s="397"/>
      <c r="I60" s="397"/>
      <c r="J60" s="397"/>
      <c r="K60" s="397"/>
      <c r="L60" s="397"/>
      <c r="M60" s="397"/>
      <c r="N60" s="397"/>
      <c r="O60" s="397"/>
      <c r="P60" s="397"/>
      <c r="Q60" s="652"/>
      <c r="R60" s="652"/>
      <c r="S60" s="397"/>
      <c r="T60" s="397"/>
      <c r="U60" s="397"/>
      <c r="V60" s="397"/>
      <c r="W60" s="397"/>
      <c r="X60" s="429" t="s">
        <v>171</v>
      </c>
    </row>
    <row r="61" spans="1:24" x14ac:dyDescent="0.25">
      <c r="A61" s="160">
        <v>2.1</v>
      </c>
      <c r="B61" s="61" t="s">
        <v>206</v>
      </c>
      <c r="C61" s="61"/>
      <c r="D61" s="7" t="s">
        <v>208</v>
      </c>
      <c r="E61" s="69" t="s">
        <v>150</v>
      </c>
      <c r="F61" s="68"/>
      <c r="G61" s="432"/>
      <c r="H61" s="397"/>
      <c r="I61" s="397"/>
      <c r="J61" s="397"/>
      <c r="K61" s="397"/>
      <c r="L61" s="397"/>
      <c r="M61" s="397"/>
      <c r="N61" s="397"/>
      <c r="O61" s="397"/>
      <c r="P61" s="397"/>
      <c r="Q61" s="652"/>
      <c r="R61" s="652"/>
      <c r="S61" s="397"/>
      <c r="T61" s="397"/>
      <c r="U61" s="397"/>
      <c r="V61" s="397"/>
      <c r="W61" s="397"/>
      <c r="X61" s="428"/>
    </row>
    <row r="62" spans="1:24" x14ac:dyDescent="0.25">
      <c r="A62" s="160">
        <v>2.1</v>
      </c>
      <c r="B62" s="61" t="s">
        <v>206</v>
      </c>
      <c r="C62" s="61"/>
      <c r="D62" s="7" t="s">
        <v>209</v>
      </c>
      <c r="E62" s="69" t="s">
        <v>150</v>
      </c>
      <c r="F62" s="68"/>
      <c r="G62" s="432"/>
      <c r="H62" s="397"/>
      <c r="I62" s="397"/>
      <c r="J62" s="397"/>
      <c r="K62" s="397"/>
      <c r="L62" s="397"/>
      <c r="M62" s="397"/>
      <c r="N62" s="397"/>
      <c r="O62" s="397"/>
      <c r="P62" s="397"/>
      <c r="Q62" s="652"/>
      <c r="R62" s="652"/>
      <c r="S62" s="397"/>
      <c r="T62" s="397"/>
      <c r="U62" s="397"/>
      <c r="V62" s="397"/>
      <c r="W62" s="397"/>
      <c r="X62" s="428" t="s">
        <v>210</v>
      </c>
    </row>
    <row r="63" spans="1:24" x14ac:dyDescent="0.25">
      <c r="A63" s="160">
        <v>2.4</v>
      </c>
      <c r="B63" s="61" t="s">
        <v>211</v>
      </c>
      <c r="C63" s="61"/>
      <c r="D63" s="7" t="s">
        <v>212</v>
      </c>
      <c r="E63" s="69" t="s">
        <v>150</v>
      </c>
      <c r="F63" s="68"/>
      <c r="G63" s="432"/>
      <c r="H63" s="397"/>
      <c r="I63" s="397"/>
      <c r="J63" s="397"/>
      <c r="K63" s="397"/>
      <c r="L63" s="397"/>
      <c r="M63" s="397"/>
      <c r="N63" s="397"/>
      <c r="O63" s="397"/>
      <c r="P63" s="397"/>
      <c r="Q63" s="652"/>
      <c r="R63" s="652"/>
      <c r="S63" s="397"/>
      <c r="T63" s="397"/>
      <c r="U63" s="397"/>
      <c r="V63" s="397"/>
      <c r="W63" s="397"/>
      <c r="X63" s="428" t="s">
        <v>213</v>
      </c>
    </row>
    <row r="64" spans="1:24" x14ac:dyDescent="0.25">
      <c r="A64" s="160">
        <v>3.2</v>
      </c>
      <c r="B64" s="61" t="s">
        <v>214</v>
      </c>
      <c r="C64" s="61"/>
      <c r="D64" s="7" t="s">
        <v>215</v>
      </c>
      <c r="E64" s="69" t="s">
        <v>150</v>
      </c>
      <c r="F64" s="68"/>
      <c r="G64" s="432"/>
      <c r="H64" s="397"/>
      <c r="I64" s="397"/>
      <c r="J64" s="397"/>
      <c r="K64" s="397"/>
      <c r="L64" s="397"/>
      <c r="M64" s="397"/>
      <c r="N64" s="397"/>
      <c r="O64" s="397"/>
      <c r="P64" s="397"/>
      <c r="Q64" s="652"/>
      <c r="R64" s="652"/>
      <c r="S64" s="397"/>
      <c r="T64" s="397"/>
      <c r="U64" s="397"/>
      <c r="V64" s="397"/>
      <c r="W64" s="397"/>
      <c r="X64" s="428" t="s">
        <v>216</v>
      </c>
    </row>
    <row r="65" spans="1:24" x14ac:dyDescent="0.25">
      <c r="A65" s="160">
        <v>3.2</v>
      </c>
      <c r="B65" s="61" t="s">
        <v>217</v>
      </c>
      <c r="C65" s="61"/>
      <c r="D65" s="10" t="s">
        <v>218</v>
      </c>
      <c r="E65" s="73"/>
      <c r="F65" s="72" t="s">
        <v>150</v>
      </c>
      <c r="G65" s="431"/>
      <c r="H65" s="402"/>
      <c r="I65" s="402"/>
      <c r="J65" s="402"/>
      <c r="K65" s="402"/>
      <c r="L65" s="402"/>
      <c r="M65" s="402"/>
      <c r="N65" s="402"/>
      <c r="O65" s="402"/>
      <c r="P65" s="402"/>
      <c r="Q65" s="652"/>
      <c r="R65" s="652"/>
      <c r="S65" s="402"/>
      <c r="T65" s="402"/>
      <c r="U65" s="402"/>
      <c r="V65" s="402"/>
      <c r="W65" s="402"/>
      <c r="X65" s="429"/>
    </row>
    <row r="66" spans="1:24" x14ac:dyDescent="0.25">
      <c r="A66" s="160">
        <v>3.3</v>
      </c>
      <c r="B66" s="61" t="s">
        <v>219</v>
      </c>
      <c r="C66" s="61"/>
      <c r="D66" s="7" t="s">
        <v>220</v>
      </c>
      <c r="E66" s="68"/>
      <c r="F66" s="69" t="s">
        <v>150</v>
      </c>
      <c r="G66" s="432"/>
      <c r="H66" s="397"/>
      <c r="I66" s="397"/>
      <c r="J66" s="397"/>
      <c r="K66" s="397"/>
      <c r="L66" s="397"/>
      <c r="M66" s="397"/>
      <c r="N66" s="397"/>
      <c r="O66" s="397"/>
      <c r="P66" s="397"/>
      <c r="Q66" s="652"/>
      <c r="R66" s="652"/>
      <c r="S66" s="397"/>
      <c r="T66" s="397"/>
      <c r="U66" s="397"/>
      <c r="V66" s="397"/>
      <c r="W66" s="397"/>
      <c r="X66" s="428"/>
    </row>
    <row r="67" spans="1:24" x14ac:dyDescent="0.25">
      <c r="A67" s="160">
        <v>3.2</v>
      </c>
      <c r="B67" s="61" t="s">
        <v>219</v>
      </c>
      <c r="C67" s="61"/>
      <c r="D67" s="7" t="s">
        <v>221</v>
      </c>
      <c r="E67" s="68"/>
      <c r="F67" s="69" t="s">
        <v>150</v>
      </c>
      <c r="G67" s="432"/>
      <c r="H67" s="397"/>
      <c r="I67" s="397"/>
      <c r="J67" s="397"/>
      <c r="K67" s="397"/>
      <c r="L67" s="397"/>
      <c r="M67" s="397"/>
      <c r="N67" s="397"/>
      <c r="O67" s="397"/>
      <c r="P67" s="397"/>
      <c r="Q67" s="652"/>
      <c r="R67" s="652"/>
      <c r="S67" s="397"/>
      <c r="T67" s="397"/>
      <c r="U67" s="397"/>
      <c r="V67" s="397"/>
      <c r="W67" s="397"/>
      <c r="X67" s="428"/>
    </row>
    <row r="68" spans="1:24" x14ac:dyDescent="0.25">
      <c r="B68" s="61"/>
      <c r="C68" s="61"/>
      <c r="D68" s="7" t="s">
        <v>182</v>
      </c>
      <c r="E68" s="68"/>
      <c r="F68" s="69" t="s">
        <v>150</v>
      </c>
      <c r="G68" s="431"/>
      <c r="H68" s="402"/>
      <c r="I68" s="397"/>
      <c r="J68" s="397"/>
      <c r="K68" s="397"/>
      <c r="L68" s="397"/>
      <c r="M68" s="397"/>
      <c r="N68" s="397"/>
      <c r="O68" s="397"/>
      <c r="P68" s="397"/>
      <c r="Q68" s="652"/>
      <c r="R68" s="652"/>
      <c r="S68" s="397"/>
      <c r="T68" s="397"/>
      <c r="U68" s="397"/>
      <c r="V68" s="397"/>
      <c r="W68" s="397"/>
      <c r="X68" s="430"/>
    </row>
    <row r="69" spans="1:24" x14ac:dyDescent="0.25">
      <c r="A69" s="160">
        <v>7.1</v>
      </c>
      <c r="B69" s="61"/>
      <c r="C69" s="61"/>
      <c r="D69" s="7" t="s">
        <v>222</v>
      </c>
      <c r="E69" s="69" t="s">
        <v>150</v>
      </c>
      <c r="F69" s="68"/>
      <c r="G69" s="432"/>
      <c r="H69" s="397"/>
      <c r="I69" s="397"/>
      <c r="J69" s="397"/>
      <c r="K69" s="397"/>
      <c r="L69" s="397"/>
      <c r="M69" s="397"/>
      <c r="N69" s="397"/>
      <c r="O69" s="397"/>
      <c r="P69" s="397"/>
      <c r="Q69" s="652"/>
      <c r="R69" s="652"/>
      <c r="S69" s="397"/>
      <c r="T69" s="397"/>
      <c r="U69" s="397"/>
      <c r="V69" s="397"/>
      <c r="W69" s="397"/>
      <c r="X69" s="428" t="s">
        <v>223</v>
      </c>
    </row>
    <row r="70" spans="1:24" ht="13.8" thickBot="1" x14ac:dyDescent="0.3">
      <c r="B70" s="61"/>
      <c r="C70" s="61"/>
      <c r="D70" s="12" t="s">
        <v>224</v>
      </c>
      <c r="E70" s="74"/>
      <c r="F70" s="74" t="s">
        <v>225</v>
      </c>
      <c r="G70" s="653"/>
      <c r="H70" s="606"/>
      <c r="I70" s="610"/>
      <c r="J70" s="610"/>
      <c r="K70" s="610"/>
      <c r="L70" s="610"/>
      <c r="M70" s="610"/>
      <c r="N70" s="610"/>
      <c r="O70" s="610"/>
      <c r="P70" s="610"/>
      <c r="Q70" s="610"/>
      <c r="R70" s="610"/>
      <c r="S70" s="610"/>
      <c r="T70" s="610"/>
      <c r="U70" s="610"/>
      <c r="V70" s="610"/>
      <c r="W70" s="610"/>
      <c r="X70" s="612"/>
    </row>
    <row r="71" spans="1:24" x14ac:dyDescent="0.25">
      <c r="A71" s="160">
        <v>2.2999999999999998</v>
      </c>
      <c r="B71" s="61" t="s">
        <v>202</v>
      </c>
      <c r="C71" s="61"/>
      <c r="D71" s="10" t="s">
        <v>226</v>
      </c>
      <c r="E71" s="72" t="s">
        <v>150</v>
      </c>
      <c r="F71" s="73"/>
      <c r="G71" s="431"/>
      <c r="H71" s="402"/>
      <c r="I71" s="402"/>
      <c r="J71" s="402"/>
      <c r="K71" s="402"/>
      <c r="L71" s="402"/>
      <c r="M71" s="402"/>
      <c r="N71" s="402"/>
      <c r="O71" s="402"/>
      <c r="P71" s="402"/>
      <c r="Q71" s="652"/>
      <c r="R71" s="652"/>
      <c r="S71" s="402"/>
      <c r="T71" s="402"/>
      <c r="U71" s="402"/>
      <c r="V71" s="402"/>
      <c r="W71" s="402"/>
      <c r="X71" s="429" t="s">
        <v>166</v>
      </c>
    </row>
    <row r="72" spans="1:24" x14ac:dyDescent="0.25">
      <c r="A72" s="160">
        <v>2.1</v>
      </c>
      <c r="B72" s="61" t="s">
        <v>227</v>
      </c>
      <c r="C72" s="61"/>
      <c r="D72" s="7" t="s">
        <v>207</v>
      </c>
      <c r="E72" s="69" t="s">
        <v>150</v>
      </c>
      <c r="F72" s="68"/>
      <c r="G72" s="432"/>
      <c r="H72" s="397"/>
      <c r="I72" s="397"/>
      <c r="J72" s="397"/>
      <c r="K72" s="397"/>
      <c r="L72" s="397"/>
      <c r="M72" s="397"/>
      <c r="N72" s="397"/>
      <c r="O72" s="397"/>
      <c r="P72" s="397"/>
      <c r="Q72" s="652"/>
      <c r="R72" s="652"/>
      <c r="S72" s="397"/>
      <c r="T72" s="397"/>
      <c r="U72" s="397"/>
      <c r="V72" s="397"/>
      <c r="W72" s="397"/>
      <c r="X72" s="429" t="s">
        <v>171</v>
      </c>
    </row>
    <row r="73" spans="1:24" x14ac:dyDescent="0.25">
      <c r="A73" s="160">
        <v>2.1</v>
      </c>
      <c r="B73" s="61" t="s">
        <v>227</v>
      </c>
      <c r="C73" s="61"/>
      <c r="D73" s="7" t="s">
        <v>228</v>
      </c>
      <c r="E73" s="69" t="s">
        <v>150</v>
      </c>
      <c r="F73" s="68"/>
      <c r="G73" s="432"/>
      <c r="H73" s="397"/>
      <c r="I73" s="397"/>
      <c r="J73" s="397"/>
      <c r="K73" s="397"/>
      <c r="L73" s="397"/>
      <c r="M73" s="397"/>
      <c r="N73" s="397"/>
      <c r="O73" s="397"/>
      <c r="P73" s="397"/>
      <c r="Q73" s="652"/>
      <c r="R73" s="652"/>
      <c r="S73" s="397"/>
      <c r="T73" s="397"/>
      <c r="U73" s="397"/>
      <c r="V73" s="397"/>
      <c r="W73" s="397"/>
      <c r="X73" s="428"/>
    </row>
    <row r="74" spans="1:24" x14ac:dyDescent="0.25">
      <c r="A74" s="160">
        <v>2.2999999999999998</v>
      </c>
      <c r="B74" s="61" t="s">
        <v>227</v>
      </c>
      <c r="C74" s="61"/>
      <c r="D74" s="7" t="s">
        <v>229</v>
      </c>
      <c r="E74" s="69" t="s">
        <v>150</v>
      </c>
      <c r="F74" s="68"/>
      <c r="G74" s="432"/>
      <c r="H74" s="397"/>
      <c r="I74" s="397"/>
      <c r="J74" s="397"/>
      <c r="K74" s="397"/>
      <c r="L74" s="397"/>
      <c r="M74" s="397"/>
      <c r="N74" s="397"/>
      <c r="O74" s="397"/>
      <c r="P74" s="397"/>
      <c r="Q74" s="652"/>
      <c r="R74" s="652"/>
      <c r="S74" s="397"/>
      <c r="T74" s="397"/>
      <c r="U74" s="397"/>
      <c r="V74" s="397"/>
      <c r="W74" s="397"/>
      <c r="X74" s="764" t="s">
        <v>230</v>
      </c>
    </row>
    <row r="75" spans="1:24" x14ac:dyDescent="0.25">
      <c r="A75" s="160">
        <v>2.2999999999999998</v>
      </c>
      <c r="B75" s="61" t="s">
        <v>231</v>
      </c>
      <c r="C75" s="61"/>
      <c r="D75" s="7" t="s">
        <v>232</v>
      </c>
      <c r="E75" s="69" t="s">
        <v>150</v>
      </c>
      <c r="F75" s="68"/>
      <c r="G75" s="432"/>
      <c r="H75" s="397"/>
      <c r="I75" s="397"/>
      <c r="J75" s="397"/>
      <c r="K75" s="397"/>
      <c r="L75" s="397"/>
      <c r="M75" s="397"/>
      <c r="N75" s="397"/>
      <c r="O75" s="397"/>
      <c r="P75" s="397"/>
      <c r="Q75" s="652"/>
      <c r="R75" s="652"/>
      <c r="S75" s="397"/>
      <c r="T75" s="397"/>
      <c r="U75" s="397"/>
      <c r="V75" s="397"/>
      <c r="W75" s="397"/>
      <c r="X75" s="764"/>
    </row>
    <row r="76" spans="1:24" x14ac:dyDescent="0.25">
      <c r="A76" s="160">
        <v>2.2999999999999998</v>
      </c>
      <c r="B76" s="61" t="s">
        <v>231</v>
      </c>
      <c r="C76" s="61"/>
      <c r="D76" s="7" t="s">
        <v>233</v>
      </c>
      <c r="E76" s="69" t="s">
        <v>150</v>
      </c>
      <c r="F76" s="68"/>
      <c r="G76" s="432"/>
      <c r="H76" s="397"/>
      <c r="I76" s="397"/>
      <c r="J76" s="397"/>
      <c r="K76" s="397"/>
      <c r="L76" s="397"/>
      <c r="M76" s="397"/>
      <c r="N76" s="397"/>
      <c r="O76" s="397"/>
      <c r="P76" s="397"/>
      <c r="Q76" s="652"/>
      <c r="R76" s="652"/>
      <c r="S76" s="397"/>
      <c r="T76" s="397"/>
      <c r="U76" s="397"/>
      <c r="V76" s="397"/>
      <c r="W76" s="397"/>
      <c r="X76" s="428" t="s">
        <v>234</v>
      </c>
    </row>
    <row r="77" spans="1:24" x14ac:dyDescent="0.25">
      <c r="A77" s="160">
        <v>2.2999999999999998</v>
      </c>
      <c r="B77" s="61" t="s">
        <v>235</v>
      </c>
      <c r="C77" s="61"/>
      <c r="D77" s="7" t="s">
        <v>236</v>
      </c>
      <c r="E77" s="68"/>
      <c r="F77" s="69" t="s">
        <v>150</v>
      </c>
      <c r="G77" s="432"/>
      <c r="H77" s="397"/>
      <c r="I77" s="397"/>
      <c r="J77" s="397"/>
      <c r="K77" s="397"/>
      <c r="L77" s="397"/>
      <c r="M77" s="397"/>
      <c r="N77" s="397"/>
      <c r="O77" s="397"/>
      <c r="P77" s="397"/>
      <c r="Q77" s="652"/>
      <c r="R77" s="652"/>
      <c r="S77" s="397"/>
      <c r="T77" s="397"/>
      <c r="U77" s="397"/>
      <c r="V77" s="397"/>
      <c r="W77" s="397"/>
      <c r="X77" s="428"/>
    </row>
    <row r="78" spans="1:24" x14ac:dyDescent="0.25">
      <c r="A78" s="160">
        <v>2.2999999999999998</v>
      </c>
      <c r="B78" s="61" t="s">
        <v>235</v>
      </c>
      <c r="C78" s="61"/>
      <c r="D78" s="7" t="s">
        <v>237</v>
      </c>
      <c r="E78" s="68"/>
      <c r="F78" s="69" t="s">
        <v>150</v>
      </c>
      <c r="G78" s="432"/>
      <c r="H78" s="397"/>
      <c r="I78" s="397"/>
      <c r="J78" s="397"/>
      <c r="K78" s="397"/>
      <c r="L78" s="397"/>
      <c r="M78" s="397"/>
      <c r="N78" s="397"/>
      <c r="O78" s="397"/>
      <c r="P78" s="397"/>
      <c r="Q78" s="652"/>
      <c r="R78" s="652"/>
      <c r="S78" s="397"/>
      <c r="T78" s="397"/>
      <c r="U78" s="397"/>
      <c r="V78" s="397"/>
      <c r="W78" s="397"/>
      <c r="X78" s="428"/>
    </row>
    <row r="79" spans="1:24" x14ac:dyDescent="0.25">
      <c r="A79" s="160">
        <v>3.2</v>
      </c>
      <c r="B79" s="61" t="s">
        <v>219</v>
      </c>
      <c r="C79" s="61"/>
      <c r="D79" s="10" t="s">
        <v>220</v>
      </c>
      <c r="E79" s="73"/>
      <c r="F79" s="72" t="s">
        <v>150</v>
      </c>
      <c r="G79" s="431"/>
      <c r="H79" s="402"/>
      <c r="I79" s="402"/>
      <c r="J79" s="402"/>
      <c r="K79" s="402"/>
      <c r="L79" s="402"/>
      <c r="M79" s="402"/>
      <c r="N79" s="402"/>
      <c r="O79" s="402"/>
      <c r="P79" s="402"/>
      <c r="Q79" s="652"/>
      <c r="R79" s="652"/>
      <c r="S79" s="402"/>
      <c r="T79" s="402"/>
      <c r="U79" s="402"/>
      <c r="V79" s="402"/>
      <c r="W79" s="402"/>
      <c r="X79" s="429"/>
    </row>
    <row r="80" spans="1:24" x14ac:dyDescent="0.25">
      <c r="B80" s="61"/>
      <c r="C80" s="61"/>
      <c r="D80" s="7" t="s">
        <v>182</v>
      </c>
      <c r="E80" s="68"/>
      <c r="F80" s="69" t="s">
        <v>150</v>
      </c>
      <c r="G80" s="431"/>
      <c r="H80" s="402"/>
      <c r="I80" s="397"/>
      <c r="J80" s="397"/>
      <c r="K80" s="397"/>
      <c r="L80" s="397"/>
      <c r="M80" s="397"/>
      <c r="N80" s="397"/>
      <c r="O80" s="397"/>
      <c r="P80" s="397"/>
      <c r="Q80" s="652"/>
      <c r="R80" s="652"/>
      <c r="S80" s="397"/>
      <c r="T80" s="397"/>
      <c r="U80" s="397"/>
      <c r="V80" s="397"/>
      <c r="W80" s="397"/>
      <c r="X80" s="430"/>
    </row>
    <row r="81" spans="1:24" ht="13.8" thickBot="1" x14ac:dyDescent="0.3">
      <c r="B81" s="61"/>
      <c r="C81" s="61"/>
      <c r="D81" s="12" t="s">
        <v>95</v>
      </c>
      <c r="E81" s="74"/>
      <c r="F81" s="74" t="s">
        <v>238</v>
      </c>
      <c r="G81" s="653"/>
      <c r="H81" s="606"/>
      <c r="I81" s="610"/>
      <c r="J81" s="610"/>
      <c r="K81" s="610"/>
      <c r="L81" s="610"/>
      <c r="M81" s="610"/>
      <c r="N81" s="610"/>
      <c r="O81" s="610"/>
      <c r="P81" s="610"/>
      <c r="Q81" s="610"/>
      <c r="R81" s="610"/>
      <c r="S81" s="610"/>
      <c r="T81" s="610"/>
      <c r="U81" s="610"/>
      <c r="V81" s="610"/>
      <c r="W81" s="610"/>
      <c r="X81" s="612"/>
    </row>
    <row r="82" spans="1:24" x14ac:dyDescent="0.25">
      <c r="A82" s="160">
        <v>2.1</v>
      </c>
      <c r="B82" s="61" t="s">
        <v>239</v>
      </c>
      <c r="C82" s="61"/>
      <c r="D82" s="10" t="s">
        <v>240</v>
      </c>
      <c r="E82" s="72" t="s">
        <v>150</v>
      </c>
      <c r="F82" s="73"/>
      <c r="G82" s="431"/>
      <c r="H82" s="402"/>
      <c r="I82" s="402"/>
      <c r="J82" s="402"/>
      <c r="K82" s="402"/>
      <c r="L82" s="402"/>
      <c r="M82" s="402"/>
      <c r="N82" s="402"/>
      <c r="O82" s="402"/>
      <c r="P82" s="402"/>
      <c r="Q82" s="652"/>
      <c r="R82" s="652"/>
      <c r="S82" s="402"/>
      <c r="T82" s="402"/>
      <c r="U82" s="402"/>
      <c r="V82" s="402"/>
      <c r="W82" s="402"/>
      <c r="X82" s="429" t="s">
        <v>241</v>
      </c>
    </row>
    <row r="83" spans="1:24" x14ac:dyDescent="0.25">
      <c r="A83" s="160">
        <v>2.1</v>
      </c>
      <c r="B83" s="61" t="s">
        <v>239</v>
      </c>
      <c r="C83" s="61"/>
      <c r="D83" s="7" t="s">
        <v>242</v>
      </c>
      <c r="E83" s="69" t="s">
        <v>150</v>
      </c>
      <c r="F83" s="68"/>
      <c r="G83" s="432"/>
      <c r="H83" s="397"/>
      <c r="I83" s="397"/>
      <c r="J83" s="397"/>
      <c r="K83" s="397"/>
      <c r="L83" s="397"/>
      <c r="M83" s="397"/>
      <c r="N83" s="397"/>
      <c r="O83" s="397"/>
      <c r="P83" s="397"/>
      <c r="Q83" s="652"/>
      <c r="R83" s="652"/>
      <c r="S83" s="397"/>
      <c r="T83" s="397"/>
      <c r="U83" s="397"/>
      <c r="V83" s="397"/>
      <c r="W83" s="397"/>
      <c r="X83" s="428"/>
    </row>
    <row r="84" spans="1:24" x14ac:dyDescent="0.25">
      <c r="A84" s="160">
        <v>2.1</v>
      </c>
      <c r="B84" s="61" t="s">
        <v>239</v>
      </c>
      <c r="C84" s="61"/>
      <c r="D84" s="7" t="s">
        <v>209</v>
      </c>
      <c r="E84" s="69" t="s">
        <v>150</v>
      </c>
      <c r="F84" s="68"/>
      <c r="G84" s="432"/>
      <c r="H84" s="397"/>
      <c r="I84" s="397"/>
      <c r="J84" s="397"/>
      <c r="K84" s="397"/>
      <c r="L84" s="397"/>
      <c r="M84" s="397"/>
      <c r="N84" s="397"/>
      <c r="O84" s="397"/>
      <c r="P84" s="397"/>
      <c r="Q84" s="652"/>
      <c r="R84" s="652"/>
      <c r="S84" s="397"/>
      <c r="T84" s="397"/>
      <c r="U84" s="397"/>
      <c r="V84" s="397"/>
      <c r="W84" s="397"/>
      <c r="X84" s="428" t="s">
        <v>243</v>
      </c>
    </row>
    <row r="85" spans="1:24" x14ac:dyDescent="0.25">
      <c r="A85" s="160">
        <v>3.1</v>
      </c>
      <c r="B85" s="61" t="s">
        <v>214</v>
      </c>
      <c r="C85" s="61"/>
      <c r="D85" s="7" t="s">
        <v>215</v>
      </c>
      <c r="E85" s="69" t="s">
        <v>150</v>
      </c>
      <c r="F85" s="68"/>
      <c r="G85" s="432"/>
      <c r="H85" s="397"/>
      <c r="I85" s="397"/>
      <c r="J85" s="397"/>
      <c r="K85" s="397"/>
      <c r="L85" s="397"/>
      <c r="M85" s="397"/>
      <c r="N85" s="397"/>
      <c r="O85" s="397"/>
      <c r="P85" s="397"/>
      <c r="Q85" s="652"/>
      <c r="R85" s="652"/>
      <c r="S85" s="397"/>
      <c r="T85" s="397"/>
      <c r="U85" s="397"/>
      <c r="V85" s="397"/>
      <c r="W85" s="397"/>
      <c r="X85" s="428" t="s">
        <v>244</v>
      </c>
    </row>
    <row r="86" spans="1:24" x14ac:dyDescent="0.25">
      <c r="A86" s="160">
        <v>3.1</v>
      </c>
      <c r="B86" s="61" t="s">
        <v>219</v>
      </c>
      <c r="C86" s="61"/>
      <c r="D86" s="7" t="s">
        <v>245</v>
      </c>
      <c r="E86" s="68"/>
      <c r="F86" s="69" t="s">
        <v>150</v>
      </c>
      <c r="G86" s="432"/>
      <c r="H86" s="397"/>
      <c r="I86" s="397"/>
      <c r="J86" s="397"/>
      <c r="K86" s="397"/>
      <c r="L86" s="397"/>
      <c r="M86" s="397"/>
      <c r="N86" s="397"/>
      <c r="O86" s="397"/>
      <c r="P86" s="397"/>
      <c r="Q86" s="652"/>
      <c r="R86" s="652"/>
      <c r="S86" s="397"/>
      <c r="T86" s="397"/>
      <c r="U86" s="397"/>
      <c r="V86" s="397"/>
      <c r="W86" s="397"/>
      <c r="X86" s="428"/>
    </row>
    <row r="87" spans="1:24" x14ac:dyDescent="0.25">
      <c r="B87" s="61"/>
      <c r="C87" s="61"/>
      <c r="D87" s="7" t="s">
        <v>182</v>
      </c>
      <c r="E87" s="68"/>
      <c r="F87" s="69" t="s">
        <v>150</v>
      </c>
      <c r="G87" s="431"/>
      <c r="H87" s="402"/>
      <c r="I87" s="397"/>
      <c r="J87" s="397"/>
      <c r="K87" s="397"/>
      <c r="L87" s="397"/>
      <c r="M87" s="397"/>
      <c r="N87" s="397"/>
      <c r="O87" s="397"/>
      <c r="P87" s="397"/>
      <c r="Q87" s="652"/>
      <c r="R87" s="652"/>
      <c r="S87" s="397"/>
      <c r="T87" s="397"/>
      <c r="U87" s="397"/>
      <c r="V87" s="397"/>
      <c r="W87" s="397"/>
      <c r="X87" s="430"/>
    </row>
    <row r="88" spans="1:24" x14ac:dyDescent="0.25">
      <c r="A88" s="160">
        <v>7.1</v>
      </c>
      <c r="B88" s="61"/>
      <c r="C88" s="61"/>
      <c r="D88" s="7" t="s">
        <v>246</v>
      </c>
      <c r="E88" s="69" t="s">
        <v>150</v>
      </c>
      <c r="F88" s="68"/>
      <c r="G88" s="432"/>
      <c r="H88" s="397"/>
      <c r="I88" s="397"/>
      <c r="J88" s="397"/>
      <c r="K88" s="397"/>
      <c r="L88" s="397"/>
      <c r="M88" s="397"/>
      <c r="N88" s="397"/>
      <c r="O88" s="397"/>
      <c r="P88" s="397"/>
      <c r="Q88" s="652"/>
      <c r="R88" s="652"/>
      <c r="S88" s="397"/>
      <c r="T88" s="397"/>
      <c r="U88" s="397"/>
      <c r="V88" s="397"/>
      <c r="W88" s="397"/>
      <c r="X88" s="428" t="s">
        <v>247</v>
      </c>
    </row>
    <row r="89" spans="1:24" ht="13.8" thickBot="1" x14ac:dyDescent="0.3">
      <c r="B89" s="61"/>
      <c r="C89" s="61"/>
      <c r="D89" s="12" t="s">
        <v>248</v>
      </c>
      <c r="E89" s="74"/>
      <c r="F89" s="74" t="s">
        <v>249</v>
      </c>
      <c r="G89" s="653"/>
      <c r="H89" s="606"/>
      <c r="I89" s="610"/>
      <c r="J89" s="610"/>
      <c r="K89" s="610"/>
      <c r="L89" s="610"/>
      <c r="M89" s="610"/>
      <c r="N89" s="610"/>
      <c r="O89" s="610"/>
      <c r="P89" s="610"/>
      <c r="Q89" s="610"/>
      <c r="R89" s="610"/>
      <c r="S89" s="610"/>
      <c r="T89" s="610"/>
      <c r="U89" s="610"/>
      <c r="V89" s="610"/>
      <c r="W89" s="610"/>
      <c r="X89" s="612"/>
    </row>
    <row r="90" spans="1:24" x14ac:dyDescent="0.25">
      <c r="A90" s="160" t="s">
        <v>250</v>
      </c>
      <c r="B90" s="223" t="s">
        <v>239</v>
      </c>
      <c r="C90" s="223"/>
      <c r="D90" s="10" t="s">
        <v>251</v>
      </c>
      <c r="E90" s="72" t="s">
        <v>150</v>
      </c>
      <c r="F90" s="73"/>
      <c r="G90" s="431"/>
      <c r="H90" s="402"/>
      <c r="I90" s="402"/>
      <c r="J90" s="402"/>
      <c r="K90" s="402"/>
      <c r="L90" s="402"/>
      <c r="M90" s="402"/>
      <c r="N90" s="402"/>
      <c r="O90" s="402"/>
      <c r="P90" s="402"/>
      <c r="Q90" s="652"/>
      <c r="R90" s="652"/>
      <c r="S90" s="402"/>
      <c r="T90" s="402"/>
      <c r="U90" s="402"/>
      <c r="V90" s="402"/>
      <c r="W90" s="402"/>
      <c r="X90" s="429" t="s">
        <v>162</v>
      </c>
    </row>
    <row r="91" spans="1:24" x14ac:dyDescent="0.25">
      <c r="A91" s="160" t="s">
        <v>250</v>
      </c>
      <c r="B91" s="61" t="s">
        <v>252</v>
      </c>
      <c r="C91" s="61"/>
      <c r="D91" s="7" t="s">
        <v>253</v>
      </c>
      <c r="E91" s="69" t="s">
        <v>150</v>
      </c>
      <c r="F91" s="68"/>
      <c r="G91" s="432"/>
      <c r="H91" s="397"/>
      <c r="I91" s="397"/>
      <c r="J91" s="397"/>
      <c r="K91" s="397"/>
      <c r="L91" s="397"/>
      <c r="M91" s="397"/>
      <c r="N91" s="397"/>
      <c r="O91" s="397"/>
      <c r="P91" s="397"/>
      <c r="Q91" s="652"/>
      <c r="R91" s="652"/>
      <c r="S91" s="397"/>
      <c r="T91" s="397"/>
      <c r="U91" s="397"/>
      <c r="V91" s="397"/>
      <c r="W91" s="397"/>
      <c r="X91" s="428" t="s">
        <v>254</v>
      </c>
    </row>
    <row r="92" spans="1:24" x14ac:dyDescent="0.25">
      <c r="A92" s="160">
        <v>2.7</v>
      </c>
      <c r="B92" s="61" t="s">
        <v>252</v>
      </c>
      <c r="C92" s="61"/>
      <c r="D92" s="7" t="s">
        <v>255</v>
      </c>
      <c r="E92" s="68"/>
      <c r="F92" s="69" t="s">
        <v>150</v>
      </c>
      <c r="G92" s="432"/>
      <c r="H92" s="397"/>
      <c r="I92" s="397"/>
      <c r="J92" s="397"/>
      <c r="K92" s="397"/>
      <c r="L92" s="397"/>
      <c r="M92" s="397"/>
      <c r="N92" s="397"/>
      <c r="O92" s="397"/>
      <c r="P92" s="397"/>
      <c r="Q92" s="652"/>
      <c r="R92" s="652"/>
      <c r="S92" s="397"/>
      <c r="T92" s="397"/>
      <c r="U92" s="397"/>
      <c r="V92" s="397"/>
      <c r="W92" s="397"/>
      <c r="X92" s="428"/>
    </row>
    <row r="93" spans="1:24" x14ac:dyDescent="0.25">
      <c r="A93" s="160">
        <v>3.1</v>
      </c>
      <c r="B93" s="61" t="s">
        <v>256</v>
      </c>
      <c r="C93" s="61"/>
      <c r="D93" s="7" t="s">
        <v>257</v>
      </c>
      <c r="E93" s="68"/>
      <c r="F93" s="69" t="s">
        <v>150</v>
      </c>
      <c r="G93" s="432"/>
      <c r="H93" s="397"/>
      <c r="I93" s="397"/>
      <c r="J93" s="397"/>
      <c r="K93" s="397"/>
      <c r="L93" s="397"/>
      <c r="M93" s="397"/>
      <c r="N93" s="397"/>
      <c r="O93" s="397"/>
      <c r="P93" s="397"/>
      <c r="Q93" s="652"/>
      <c r="R93" s="652"/>
      <c r="S93" s="397"/>
      <c r="T93" s="397"/>
      <c r="U93" s="397"/>
      <c r="V93" s="397"/>
      <c r="W93" s="397"/>
      <c r="X93" s="428"/>
    </row>
    <row r="94" spans="1:24" x14ac:dyDescent="0.25">
      <c r="A94" s="160">
        <v>2.8</v>
      </c>
      <c r="B94" s="61" t="s">
        <v>258</v>
      </c>
      <c r="C94" s="61"/>
      <c r="D94" s="7" t="s">
        <v>259</v>
      </c>
      <c r="E94" s="68"/>
      <c r="F94" s="69" t="s">
        <v>150</v>
      </c>
      <c r="G94" s="432"/>
      <c r="H94" s="397"/>
      <c r="I94" s="397"/>
      <c r="J94" s="397"/>
      <c r="K94" s="397"/>
      <c r="L94" s="397"/>
      <c r="M94" s="397"/>
      <c r="N94" s="397"/>
      <c r="O94" s="397"/>
      <c r="P94" s="397"/>
      <c r="Q94" s="652"/>
      <c r="R94" s="652"/>
      <c r="S94" s="397"/>
      <c r="T94" s="397"/>
      <c r="U94" s="397"/>
      <c r="V94" s="397"/>
      <c r="W94" s="397"/>
      <c r="X94" s="428"/>
    </row>
    <row r="95" spans="1:24" x14ac:dyDescent="0.25">
      <c r="B95" s="61"/>
      <c r="C95" s="61"/>
      <c r="D95" s="7" t="s">
        <v>182</v>
      </c>
      <c r="E95" s="68"/>
      <c r="F95" s="69" t="s">
        <v>150</v>
      </c>
      <c r="G95" s="431"/>
      <c r="H95" s="402"/>
      <c r="I95" s="397"/>
      <c r="J95" s="397"/>
      <c r="K95" s="397"/>
      <c r="L95" s="397"/>
      <c r="M95" s="397"/>
      <c r="N95" s="397"/>
      <c r="O95" s="397"/>
      <c r="P95" s="397"/>
      <c r="Q95" s="652"/>
      <c r="R95" s="652"/>
      <c r="S95" s="397"/>
      <c r="T95" s="397"/>
      <c r="U95" s="397"/>
      <c r="V95" s="397"/>
      <c r="W95" s="397"/>
      <c r="X95" s="430"/>
    </row>
    <row r="96" spans="1:24" ht="13.8" thickBot="1" x14ac:dyDescent="0.3">
      <c r="B96" s="61"/>
      <c r="C96" s="61"/>
      <c r="D96" s="12" t="s">
        <v>260</v>
      </c>
      <c r="E96" s="74"/>
      <c r="F96" s="74" t="s">
        <v>261</v>
      </c>
      <c r="G96" s="653"/>
      <c r="H96" s="606"/>
      <c r="I96" s="610"/>
      <c r="J96" s="610"/>
      <c r="K96" s="610"/>
      <c r="L96" s="610"/>
      <c r="M96" s="610"/>
      <c r="N96" s="610"/>
      <c r="O96" s="610"/>
      <c r="P96" s="610"/>
      <c r="Q96" s="610"/>
      <c r="R96" s="610"/>
      <c r="S96" s="610"/>
      <c r="T96" s="610"/>
      <c r="U96" s="610"/>
      <c r="V96" s="610"/>
      <c r="W96" s="610"/>
      <c r="X96" s="612"/>
    </row>
    <row r="97" spans="1:24" x14ac:dyDescent="0.25">
      <c r="A97" s="160">
        <v>2.5</v>
      </c>
      <c r="B97" s="61" t="s">
        <v>262</v>
      </c>
      <c r="C97" s="61"/>
      <c r="D97" s="10" t="s">
        <v>263</v>
      </c>
      <c r="E97" s="72" t="s">
        <v>150</v>
      </c>
      <c r="F97" s="73"/>
      <c r="G97" s="431"/>
      <c r="H97" s="402"/>
      <c r="I97" s="402"/>
      <c r="J97" s="402"/>
      <c r="K97" s="402"/>
      <c r="L97" s="402"/>
      <c r="M97" s="402"/>
      <c r="N97" s="402"/>
      <c r="O97" s="402"/>
      <c r="P97" s="402"/>
      <c r="Q97" s="652"/>
      <c r="R97" s="652"/>
      <c r="S97" s="402"/>
      <c r="T97" s="402"/>
      <c r="U97" s="402"/>
      <c r="V97" s="402"/>
      <c r="W97" s="402"/>
      <c r="X97" s="429"/>
    </row>
    <row r="98" spans="1:24" x14ac:dyDescent="0.25">
      <c r="A98" s="160">
        <v>2.5</v>
      </c>
      <c r="B98" s="61" t="s">
        <v>262</v>
      </c>
      <c r="C98" s="61"/>
      <c r="D98" s="7" t="s">
        <v>233</v>
      </c>
      <c r="E98" s="69" t="s">
        <v>150</v>
      </c>
      <c r="F98" s="68"/>
      <c r="G98" s="432"/>
      <c r="H98" s="397"/>
      <c r="I98" s="397"/>
      <c r="J98" s="397"/>
      <c r="K98" s="397"/>
      <c r="L98" s="397"/>
      <c r="M98" s="397"/>
      <c r="N98" s="397"/>
      <c r="O98" s="397"/>
      <c r="P98" s="397"/>
      <c r="Q98" s="652"/>
      <c r="R98" s="652"/>
      <c r="S98" s="397"/>
      <c r="T98" s="397"/>
      <c r="U98" s="397"/>
      <c r="V98" s="397"/>
      <c r="W98" s="397"/>
      <c r="X98" s="428"/>
    </row>
    <row r="99" spans="1:24" x14ac:dyDescent="0.25">
      <c r="A99" s="160">
        <v>2.5</v>
      </c>
      <c r="B99" s="61" t="s">
        <v>262</v>
      </c>
      <c r="C99" s="61"/>
      <c r="D99" s="7" t="s">
        <v>264</v>
      </c>
      <c r="E99" s="69" t="s">
        <v>150</v>
      </c>
      <c r="F99" s="68"/>
      <c r="G99" s="432"/>
      <c r="H99" s="397"/>
      <c r="I99" s="397"/>
      <c r="J99" s="397"/>
      <c r="K99" s="397"/>
      <c r="L99" s="397"/>
      <c r="M99" s="397"/>
      <c r="N99" s="397"/>
      <c r="O99" s="397"/>
      <c r="P99" s="397"/>
      <c r="Q99" s="652"/>
      <c r="R99" s="652"/>
      <c r="S99" s="397"/>
      <c r="T99" s="397"/>
      <c r="U99" s="397"/>
      <c r="V99" s="397"/>
      <c r="W99" s="397"/>
      <c r="X99" s="428"/>
    </row>
    <row r="100" spans="1:24" x14ac:dyDescent="0.25">
      <c r="A100" s="160">
        <v>2.5</v>
      </c>
      <c r="B100" s="61" t="s">
        <v>262</v>
      </c>
      <c r="C100" s="61"/>
      <c r="D100" s="7" t="s">
        <v>265</v>
      </c>
      <c r="E100" s="69" t="s">
        <v>150</v>
      </c>
      <c r="F100" s="68"/>
      <c r="G100" s="432"/>
      <c r="H100" s="397"/>
      <c r="I100" s="397"/>
      <c r="J100" s="397"/>
      <c r="K100" s="397"/>
      <c r="L100" s="397"/>
      <c r="M100" s="397"/>
      <c r="N100" s="397"/>
      <c r="O100" s="397"/>
      <c r="P100" s="397"/>
      <c r="Q100" s="652"/>
      <c r="R100" s="652"/>
      <c r="S100" s="397"/>
      <c r="T100" s="397"/>
      <c r="U100" s="397"/>
      <c r="V100" s="397"/>
      <c r="W100" s="397"/>
      <c r="X100" s="428"/>
    </row>
    <row r="101" spans="1:24" x14ac:dyDescent="0.25">
      <c r="A101" s="160">
        <v>2.5</v>
      </c>
      <c r="B101" s="61" t="s">
        <v>266</v>
      </c>
      <c r="C101" s="61"/>
      <c r="D101" s="7" t="s">
        <v>267</v>
      </c>
      <c r="E101" s="69" t="s">
        <v>150</v>
      </c>
      <c r="F101" s="68"/>
      <c r="G101" s="432"/>
      <c r="H101" s="397"/>
      <c r="I101" s="397"/>
      <c r="J101" s="397"/>
      <c r="K101" s="397"/>
      <c r="L101" s="397"/>
      <c r="M101" s="397"/>
      <c r="N101" s="397"/>
      <c r="O101" s="397"/>
      <c r="P101" s="397"/>
      <c r="Q101" s="652"/>
      <c r="R101" s="652"/>
      <c r="S101" s="397"/>
      <c r="T101" s="397"/>
      <c r="U101" s="397"/>
      <c r="V101" s="397"/>
      <c r="W101" s="397"/>
      <c r="X101" s="428"/>
    </row>
    <row r="102" spans="1:24" x14ac:dyDescent="0.25">
      <c r="A102" s="160">
        <v>2.5</v>
      </c>
      <c r="B102" s="61" t="s">
        <v>262</v>
      </c>
      <c r="C102" s="61"/>
      <c r="D102" s="7" t="s">
        <v>268</v>
      </c>
      <c r="E102" s="68"/>
      <c r="F102" s="69" t="s">
        <v>150</v>
      </c>
      <c r="G102" s="432"/>
      <c r="H102" s="397"/>
      <c r="I102" s="397"/>
      <c r="J102" s="397"/>
      <c r="K102" s="397"/>
      <c r="L102" s="397"/>
      <c r="M102" s="397"/>
      <c r="N102" s="397"/>
      <c r="O102" s="397"/>
      <c r="P102" s="397"/>
      <c r="Q102" s="652"/>
      <c r="R102" s="652"/>
      <c r="S102" s="397"/>
      <c r="T102" s="397"/>
      <c r="U102" s="397"/>
      <c r="V102" s="397"/>
      <c r="W102" s="397"/>
      <c r="X102" s="428"/>
    </row>
    <row r="103" spans="1:24" x14ac:dyDescent="0.25">
      <c r="A103" s="160">
        <v>3.1</v>
      </c>
      <c r="B103" s="61"/>
      <c r="C103" s="61"/>
      <c r="D103" s="7" t="s">
        <v>269</v>
      </c>
      <c r="E103" s="68"/>
      <c r="F103" s="69" t="s">
        <v>150</v>
      </c>
      <c r="G103" s="432"/>
      <c r="H103" s="397"/>
      <c r="I103" s="397"/>
      <c r="J103" s="397"/>
      <c r="K103" s="397"/>
      <c r="L103" s="397"/>
      <c r="M103" s="397"/>
      <c r="N103" s="397"/>
      <c r="O103" s="397"/>
      <c r="P103" s="397"/>
      <c r="Q103" s="652"/>
      <c r="R103" s="652"/>
      <c r="S103" s="397"/>
      <c r="T103" s="397"/>
      <c r="U103" s="397"/>
      <c r="V103" s="397"/>
      <c r="W103" s="397"/>
      <c r="X103" s="428"/>
    </row>
    <row r="104" spans="1:24" x14ac:dyDescent="0.25">
      <c r="B104" s="61"/>
      <c r="C104" s="61"/>
      <c r="D104" s="7" t="s">
        <v>182</v>
      </c>
      <c r="E104" s="68"/>
      <c r="F104" s="69" t="s">
        <v>150</v>
      </c>
      <c r="G104" s="431"/>
      <c r="H104" s="402"/>
      <c r="I104" s="397"/>
      <c r="J104" s="397"/>
      <c r="K104" s="397"/>
      <c r="L104" s="397"/>
      <c r="M104" s="397"/>
      <c r="N104" s="397"/>
      <c r="O104" s="397"/>
      <c r="P104" s="397"/>
      <c r="Q104" s="652"/>
      <c r="R104" s="652"/>
      <c r="S104" s="397"/>
      <c r="T104" s="397"/>
      <c r="U104" s="397"/>
      <c r="V104" s="397"/>
      <c r="W104" s="397"/>
      <c r="X104" s="430"/>
    </row>
    <row r="105" spans="1:24" ht="13.8" thickBot="1" x14ac:dyDescent="0.3">
      <c r="B105" s="61"/>
      <c r="C105" s="61"/>
      <c r="D105" s="13" t="s">
        <v>270</v>
      </c>
      <c r="E105" s="76"/>
      <c r="F105" s="76" t="s">
        <v>271</v>
      </c>
      <c r="G105" s="653"/>
      <c r="H105" s="606"/>
      <c r="I105" s="617"/>
      <c r="J105" s="617"/>
      <c r="K105" s="617"/>
      <c r="L105" s="617"/>
      <c r="M105" s="617"/>
      <c r="N105" s="617"/>
      <c r="O105" s="617"/>
      <c r="P105" s="617"/>
      <c r="Q105" s="617"/>
      <c r="R105" s="617"/>
      <c r="S105" s="617"/>
      <c r="T105" s="617"/>
      <c r="U105" s="617"/>
      <c r="V105" s="617"/>
      <c r="W105" s="617"/>
      <c r="X105" s="619"/>
    </row>
    <row r="106" spans="1:24" x14ac:dyDescent="0.25">
      <c r="A106" s="160">
        <v>2.6</v>
      </c>
      <c r="B106" s="61" t="s">
        <v>272</v>
      </c>
      <c r="C106" s="61"/>
      <c r="D106" s="10" t="s">
        <v>273</v>
      </c>
      <c r="E106" s="72" t="s">
        <v>150</v>
      </c>
      <c r="F106" s="73"/>
      <c r="G106" s="431"/>
      <c r="H106" s="402"/>
      <c r="I106" s="402"/>
      <c r="J106" s="402"/>
      <c r="K106" s="402"/>
      <c r="L106" s="402"/>
      <c r="M106" s="402"/>
      <c r="N106" s="402"/>
      <c r="O106" s="402"/>
      <c r="P106" s="402"/>
      <c r="Q106" s="652"/>
      <c r="R106" s="652"/>
      <c r="S106" s="402"/>
      <c r="T106" s="402"/>
      <c r="U106" s="402"/>
      <c r="V106" s="402"/>
      <c r="W106" s="402"/>
      <c r="X106" s="429"/>
    </row>
    <row r="107" spans="1:24" x14ac:dyDescent="0.25">
      <c r="A107" s="160">
        <v>2.6</v>
      </c>
      <c r="B107" s="61" t="s">
        <v>272</v>
      </c>
      <c r="C107" s="61"/>
      <c r="D107" s="7" t="s">
        <v>274</v>
      </c>
      <c r="E107" s="69" t="s">
        <v>150</v>
      </c>
      <c r="F107" s="68"/>
      <c r="G107" s="432"/>
      <c r="H107" s="397"/>
      <c r="I107" s="397"/>
      <c r="J107" s="397"/>
      <c r="K107" s="397"/>
      <c r="L107" s="397"/>
      <c r="M107" s="397"/>
      <c r="N107" s="397"/>
      <c r="O107" s="397"/>
      <c r="P107" s="397"/>
      <c r="Q107" s="652"/>
      <c r="R107" s="652"/>
      <c r="S107" s="397"/>
      <c r="T107" s="397"/>
      <c r="U107" s="397"/>
      <c r="V107" s="397"/>
      <c r="W107" s="397"/>
      <c r="X107" s="428"/>
    </row>
    <row r="108" spans="1:24" x14ac:dyDescent="0.25">
      <c r="A108" s="160">
        <v>2.6</v>
      </c>
      <c r="B108" s="61" t="s">
        <v>272</v>
      </c>
      <c r="C108" s="61"/>
      <c r="D108" s="7" t="s">
        <v>275</v>
      </c>
      <c r="E108" s="69" t="s">
        <v>150</v>
      </c>
      <c r="F108" s="68"/>
      <c r="G108" s="432"/>
      <c r="H108" s="397"/>
      <c r="I108" s="397"/>
      <c r="J108" s="397"/>
      <c r="K108" s="397"/>
      <c r="L108" s="397"/>
      <c r="M108" s="397"/>
      <c r="N108" s="397"/>
      <c r="O108" s="397"/>
      <c r="P108" s="397"/>
      <c r="Q108" s="652"/>
      <c r="R108" s="652"/>
      <c r="S108" s="397"/>
      <c r="T108" s="397"/>
      <c r="U108" s="397"/>
      <c r="V108" s="397"/>
      <c r="W108" s="397"/>
      <c r="X108" s="428"/>
    </row>
    <row r="109" spans="1:24" x14ac:dyDescent="0.25">
      <c r="A109" s="160">
        <v>2.6</v>
      </c>
      <c r="B109" s="61" t="s">
        <v>266</v>
      </c>
      <c r="C109" s="61"/>
      <c r="D109" s="7" t="s">
        <v>276</v>
      </c>
      <c r="E109" s="68"/>
      <c r="F109" s="69" t="s">
        <v>150</v>
      </c>
      <c r="G109" s="432"/>
      <c r="H109" s="397"/>
      <c r="I109" s="397"/>
      <c r="J109" s="397"/>
      <c r="K109" s="397"/>
      <c r="L109" s="397"/>
      <c r="M109" s="397"/>
      <c r="N109" s="397"/>
      <c r="O109" s="397"/>
      <c r="P109" s="397"/>
      <c r="Q109" s="652"/>
      <c r="R109" s="652"/>
      <c r="S109" s="397"/>
      <c r="T109" s="397"/>
      <c r="U109" s="397"/>
      <c r="V109" s="397"/>
      <c r="W109" s="397"/>
      <c r="X109" s="428"/>
    </row>
    <row r="110" spans="1:24" x14ac:dyDescent="0.25">
      <c r="A110" s="160">
        <v>2.6</v>
      </c>
      <c r="B110" s="61" t="s">
        <v>277</v>
      </c>
      <c r="C110" s="61"/>
      <c r="D110" s="7" t="s">
        <v>278</v>
      </c>
      <c r="E110" s="68"/>
      <c r="F110" s="69" t="s">
        <v>150</v>
      </c>
      <c r="G110" s="432"/>
      <c r="H110" s="397"/>
      <c r="I110" s="397"/>
      <c r="J110" s="397"/>
      <c r="K110" s="397"/>
      <c r="L110" s="397"/>
      <c r="M110" s="397"/>
      <c r="N110" s="397"/>
      <c r="O110" s="397"/>
      <c r="P110" s="397"/>
      <c r="Q110" s="652"/>
      <c r="R110" s="652"/>
      <c r="S110" s="397"/>
      <c r="T110" s="397"/>
      <c r="U110" s="397"/>
      <c r="V110" s="397"/>
      <c r="W110" s="397"/>
      <c r="X110" s="428"/>
    </row>
    <row r="111" spans="1:24" s="1" customFormat="1" ht="14.4" thickBot="1" x14ac:dyDescent="0.3">
      <c r="A111" s="163"/>
      <c r="B111" s="163"/>
      <c r="C111" s="163"/>
      <c r="D111" s="17" t="s">
        <v>279</v>
      </c>
      <c r="E111" s="77"/>
      <c r="F111" s="77" t="s">
        <v>280</v>
      </c>
      <c r="G111" s="654"/>
      <c r="H111" s="655"/>
      <c r="I111" s="622"/>
      <c r="J111" s="622"/>
      <c r="K111" s="622"/>
      <c r="L111" s="622"/>
      <c r="M111" s="622"/>
      <c r="N111" s="622"/>
      <c r="O111" s="622"/>
      <c r="P111" s="622"/>
      <c r="Q111" s="622"/>
      <c r="R111" s="622"/>
      <c r="S111" s="622"/>
      <c r="T111" s="622"/>
      <c r="U111" s="622"/>
      <c r="V111" s="622"/>
      <c r="W111" s="622"/>
      <c r="X111" s="624"/>
    </row>
    <row r="112" spans="1:24" ht="13.8" thickBot="1" x14ac:dyDescent="0.3">
      <c r="A112" s="160">
        <v>4.0999999999999996</v>
      </c>
      <c r="B112" s="61" t="s">
        <v>281</v>
      </c>
      <c r="C112" s="61"/>
      <c r="D112" s="7" t="s">
        <v>282</v>
      </c>
      <c r="E112" s="68"/>
      <c r="F112" s="69" t="s">
        <v>150</v>
      </c>
      <c r="G112" s="431"/>
      <c r="H112" s="402"/>
      <c r="I112" s="397"/>
      <c r="J112" s="397"/>
      <c r="K112" s="397"/>
      <c r="L112" s="397"/>
      <c r="M112" s="397"/>
      <c r="N112" s="397"/>
      <c r="O112" s="397"/>
      <c r="P112" s="397"/>
      <c r="Q112" s="652"/>
      <c r="R112" s="652"/>
      <c r="S112" s="397"/>
      <c r="T112" s="397"/>
      <c r="U112" s="397"/>
      <c r="V112" s="397"/>
      <c r="W112" s="397"/>
      <c r="X112" s="428"/>
    </row>
    <row r="113" spans="1:24" ht="27" thickBot="1" x14ac:dyDescent="0.3">
      <c r="A113" s="63"/>
      <c r="B113" s="63"/>
      <c r="C113" s="63"/>
      <c r="D113" s="19" t="s">
        <v>283</v>
      </c>
      <c r="E113" s="79"/>
      <c r="F113" s="79" t="s">
        <v>284</v>
      </c>
      <c r="G113" s="656"/>
      <c r="H113" s="657"/>
      <c r="I113" s="658"/>
      <c r="J113" s="658"/>
      <c r="K113" s="658"/>
      <c r="L113" s="658"/>
      <c r="M113" s="658"/>
      <c r="N113" s="658"/>
      <c r="O113" s="658"/>
      <c r="P113" s="658"/>
      <c r="Q113" s="658"/>
      <c r="R113" s="658"/>
      <c r="S113" s="658"/>
      <c r="T113" s="658"/>
      <c r="U113" s="658"/>
      <c r="V113" s="658"/>
      <c r="W113" s="658"/>
      <c r="X113" s="659" t="s">
        <v>285</v>
      </c>
    </row>
    <row r="114" spans="1:24" ht="13.8" thickBot="1" x14ac:dyDescent="0.3">
      <c r="A114" s="61">
        <v>5.0999999999999996</v>
      </c>
      <c r="B114" s="61" t="s">
        <v>286</v>
      </c>
      <c r="C114" s="61"/>
      <c r="D114" s="13" t="s">
        <v>287</v>
      </c>
      <c r="E114" s="76"/>
      <c r="F114" s="76"/>
      <c r="G114" s="653"/>
      <c r="H114" s="606"/>
      <c r="I114" s="617"/>
      <c r="J114" s="617"/>
      <c r="K114" s="617"/>
      <c r="L114" s="617"/>
      <c r="M114" s="617"/>
      <c r="N114" s="617"/>
      <c r="O114" s="617"/>
      <c r="P114" s="617"/>
      <c r="Q114" s="617"/>
      <c r="R114" s="617"/>
      <c r="S114" s="617"/>
      <c r="T114" s="617"/>
      <c r="U114" s="617"/>
      <c r="V114" s="617"/>
      <c r="W114" s="617"/>
      <c r="X114" s="660"/>
    </row>
    <row r="115" spans="1:24" x14ac:dyDescent="0.25">
      <c r="A115" s="61" t="s">
        <v>376</v>
      </c>
      <c r="B115" s="61"/>
      <c r="C115" s="61"/>
      <c r="D115" s="229" t="s">
        <v>377</v>
      </c>
      <c r="E115" s="68"/>
      <c r="F115" s="69" t="s">
        <v>150</v>
      </c>
      <c r="G115" s="431"/>
      <c r="H115" s="402"/>
      <c r="I115" s="397"/>
      <c r="J115" s="397"/>
      <c r="K115" s="397"/>
      <c r="L115" s="397"/>
      <c r="M115" s="397"/>
      <c r="N115" s="397"/>
      <c r="O115" s="397"/>
      <c r="P115" s="397"/>
      <c r="Q115" s="652"/>
      <c r="R115" s="652"/>
      <c r="S115" s="397"/>
      <c r="T115" s="397"/>
      <c r="U115" s="397"/>
      <c r="V115" s="397"/>
      <c r="W115" s="397"/>
      <c r="X115" s="433" t="s">
        <v>378</v>
      </c>
    </row>
    <row r="116" spans="1:24" x14ac:dyDescent="0.25">
      <c r="A116" s="61" t="s">
        <v>379</v>
      </c>
      <c r="B116" s="61"/>
      <c r="C116" s="61"/>
      <c r="D116" s="229" t="s">
        <v>380</v>
      </c>
      <c r="E116" s="68"/>
      <c r="F116" s="69" t="s">
        <v>150</v>
      </c>
      <c r="G116" s="431"/>
      <c r="H116" s="402"/>
      <c r="I116" s="397"/>
      <c r="J116" s="397"/>
      <c r="K116" s="397"/>
      <c r="L116" s="397"/>
      <c r="M116" s="397"/>
      <c r="N116" s="397"/>
      <c r="O116" s="397"/>
      <c r="P116" s="397"/>
      <c r="Q116" s="652"/>
      <c r="R116" s="652"/>
      <c r="S116" s="397"/>
      <c r="T116" s="397"/>
      <c r="U116" s="397"/>
      <c r="V116" s="397"/>
      <c r="W116" s="397"/>
      <c r="X116" s="428" t="s">
        <v>381</v>
      </c>
    </row>
    <row r="117" spans="1:24" ht="13.8" thickBot="1" x14ac:dyDescent="0.3">
      <c r="A117" s="61">
        <v>5.2</v>
      </c>
      <c r="B117" s="61"/>
      <c r="C117" s="61"/>
      <c r="D117" s="389" t="s">
        <v>289</v>
      </c>
      <c r="E117" s="76"/>
      <c r="F117" s="76"/>
      <c r="G117" s="653"/>
      <c r="H117" s="606"/>
      <c r="I117" s="617"/>
      <c r="J117" s="617"/>
      <c r="K117" s="617"/>
      <c r="L117" s="617"/>
      <c r="M117" s="617"/>
      <c r="N117" s="617"/>
      <c r="O117" s="617"/>
      <c r="P117" s="617"/>
      <c r="Q117" s="617"/>
      <c r="R117" s="617"/>
      <c r="S117" s="617"/>
      <c r="T117" s="617"/>
      <c r="U117" s="617"/>
      <c r="V117" s="617"/>
      <c r="W117" s="617"/>
      <c r="X117" s="619"/>
    </row>
    <row r="118" spans="1:24" x14ac:dyDescent="0.25">
      <c r="A118" s="61"/>
      <c r="B118" s="61"/>
      <c r="C118" s="61"/>
      <c r="D118" s="225" t="s">
        <v>382</v>
      </c>
      <c r="E118" s="68"/>
      <c r="F118" s="69" t="s">
        <v>150</v>
      </c>
      <c r="G118" s="431"/>
      <c r="H118" s="402"/>
      <c r="I118" s="397"/>
      <c r="J118" s="397"/>
      <c r="K118" s="397"/>
      <c r="L118" s="397"/>
      <c r="M118" s="397"/>
      <c r="N118" s="397"/>
      <c r="O118" s="397"/>
      <c r="P118" s="397"/>
      <c r="Q118" s="652"/>
      <c r="R118" s="652"/>
      <c r="S118" s="397"/>
      <c r="T118" s="397"/>
      <c r="U118" s="397"/>
      <c r="V118" s="397"/>
      <c r="W118" s="397"/>
      <c r="X118" s="428" t="s">
        <v>378</v>
      </c>
    </row>
    <row r="119" spans="1:24" ht="39.6" x14ac:dyDescent="0.25">
      <c r="A119" s="61"/>
      <c r="B119" s="61"/>
      <c r="C119" s="61"/>
      <c r="D119" s="225" t="s">
        <v>383</v>
      </c>
      <c r="E119" s="68"/>
      <c r="F119" s="69" t="s">
        <v>150</v>
      </c>
      <c r="G119" s="431"/>
      <c r="H119" s="402"/>
      <c r="I119" s="397"/>
      <c r="J119" s="397"/>
      <c r="K119" s="397"/>
      <c r="L119" s="397"/>
      <c r="M119" s="397"/>
      <c r="N119" s="397"/>
      <c r="O119" s="397"/>
      <c r="P119" s="397"/>
      <c r="Q119" s="652"/>
      <c r="R119" s="652"/>
      <c r="S119" s="397"/>
      <c r="T119" s="397"/>
      <c r="U119" s="397"/>
      <c r="V119" s="397"/>
      <c r="W119" s="397"/>
      <c r="X119" s="434" t="s">
        <v>378</v>
      </c>
    </row>
    <row r="120" spans="1:24" ht="13.8" thickBot="1" x14ac:dyDescent="0.3">
      <c r="A120" s="61">
        <v>5.3</v>
      </c>
      <c r="B120" s="61" t="s">
        <v>290</v>
      </c>
      <c r="C120" s="61"/>
      <c r="D120" s="389" t="s">
        <v>291</v>
      </c>
      <c r="E120" s="76"/>
      <c r="F120" s="76"/>
      <c r="G120" s="653"/>
      <c r="H120" s="606"/>
      <c r="I120" s="617"/>
      <c r="J120" s="617"/>
      <c r="K120" s="617"/>
      <c r="L120" s="617"/>
      <c r="M120" s="617"/>
      <c r="N120" s="617"/>
      <c r="O120" s="617"/>
      <c r="P120" s="617"/>
      <c r="Q120" s="617"/>
      <c r="R120" s="617"/>
      <c r="S120" s="617"/>
      <c r="T120" s="617"/>
      <c r="U120" s="617"/>
      <c r="V120" s="617"/>
      <c r="W120" s="617"/>
      <c r="X120" s="619"/>
    </row>
    <row r="121" spans="1:24" x14ac:dyDescent="0.25">
      <c r="A121" s="61" t="s">
        <v>384</v>
      </c>
      <c r="B121" s="61"/>
      <c r="C121" s="61"/>
      <c r="D121" s="229" t="s">
        <v>385</v>
      </c>
      <c r="E121" s="68"/>
      <c r="F121" s="69" t="s">
        <v>150</v>
      </c>
      <c r="G121" s="431"/>
      <c r="H121" s="402"/>
      <c r="I121" s="397"/>
      <c r="J121" s="397"/>
      <c r="K121" s="397"/>
      <c r="L121" s="397"/>
      <c r="M121" s="397"/>
      <c r="N121" s="397"/>
      <c r="O121" s="397"/>
      <c r="P121" s="397"/>
      <c r="Q121" s="652"/>
      <c r="R121" s="652"/>
      <c r="S121" s="397"/>
      <c r="T121" s="397"/>
      <c r="U121" s="397"/>
      <c r="V121" s="397"/>
      <c r="W121" s="397"/>
      <c r="X121" s="435" t="s">
        <v>386</v>
      </c>
    </row>
    <row r="122" spans="1:24" x14ac:dyDescent="0.25">
      <c r="A122" s="61" t="s">
        <v>387</v>
      </c>
      <c r="B122" s="61"/>
      <c r="C122" s="61"/>
      <c r="D122" s="229" t="s">
        <v>388</v>
      </c>
      <c r="E122" s="68"/>
      <c r="F122" s="69" t="s">
        <v>150</v>
      </c>
      <c r="G122" s="431"/>
      <c r="H122" s="402"/>
      <c r="I122" s="397"/>
      <c r="J122" s="397"/>
      <c r="K122" s="397"/>
      <c r="L122" s="397"/>
      <c r="M122" s="397"/>
      <c r="N122" s="397"/>
      <c r="O122" s="397"/>
      <c r="P122" s="397"/>
      <c r="Q122" s="652"/>
      <c r="R122" s="652"/>
      <c r="S122" s="397"/>
      <c r="T122" s="397"/>
      <c r="U122" s="397"/>
      <c r="V122" s="397"/>
      <c r="W122" s="397"/>
      <c r="X122" s="435" t="s">
        <v>389</v>
      </c>
    </row>
    <row r="123" spans="1:24" x14ac:dyDescent="0.25">
      <c r="A123" s="61" t="s">
        <v>390</v>
      </c>
      <c r="B123" s="61"/>
      <c r="C123" s="61"/>
      <c r="D123" s="229" t="s">
        <v>391</v>
      </c>
      <c r="E123" s="68"/>
      <c r="F123" s="69" t="s">
        <v>150</v>
      </c>
      <c r="G123" s="431"/>
      <c r="H123" s="402"/>
      <c r="I123" s="397"/>
      <c r="J123" s="397"/>
      <c r="K123" s="397"/>
      <c r="L123" s="397"/>
      <c r="M123" s="397"/>
      <c r="N123" s="397"/>
      <c r="O123" s="397"/>
      <c r="P123" s="397"/>
      <c r="Q123" s="652"/>
      <c r="R123" s="652"/>
      <c r="S123" s="397"/>
      <c r="T123" s="397"/>
      <c r="U123" s="397"/>
      <c r="V123" s="397"/>
      <c r="W123" s="397"/>
      <c r="X123" s="435" t="s">
        <v>392</v>
      </c>
    </row>
    <row r="124" spans="1:24" x14ac:dyDescent="0.25">
      <c r="A124" s="61"/>
      <c r="B124" s="61"/>
      <c r="C124" s="61"/>
      <c r="D124" s="230" t="s">
        <v>393</v>
      </c>
      <c r="E124" s="68"/>
      <c r="F124" s="69" t="s">
        <v>150</v>
      </c>
      <c r="G124" s="431"/>
      <c r="H124" s="402"/>
      <c r="I124" s="397"/>
      <c r="J124" s="397"/>
      <c r="K124" s="397"/>
      <c r="L124" s="397"/>
      <c r="M124" s="397"/>
      <c r="N124" s="397"/>
      <c r="O124" s="397"/>
      <c r="P124" s="397"/>
      <c r="Q124" s="652"/>
      <c r="R124" s="652"/>
      <c r="S124" s="397"/>
      <c r="T124" s="397"/>
      <c r="U124" s="397"/>
      <c r="V124" s="397"/>
      <c r="W124" s="397"/>
      <c r="X124" s="428" t="s">
        <v>394</v>
      </c>
    </row>
    <row r="125" spans="1:24" ht="13.8" thickBot="1" x14ac:dyDescent="0.3">
      <c r="A125" s="61">
        <v>5.4</v>
      </c>
      <c r="B125" s="61" t="s">
        <v>292</v>
      </c>
      <c r="C125" s="61"/>
      <c r="D125" s="13" t="s">
        <v>293</v>
      </c>
      <c r="E125" s="76"/>
      <c r="F125" s="76"/>
      <c r="G125" s="653"/>
      <c r="H125" s="606"/>
      <c r="I125" s="617"/>
      <c r="J125" s="617"/>
      <c r="K125" s="617"/>
      <c r="L125" s="617"/>
      <c r="M125" s="617"/>
      <c r="N125" s="617"/>
      <c r="O125" s="617"/>
      <c r="P125" s="617"/>
      <c r="Q125" s="617"/>
      <c r="R125" s="617"/>
      <c r="S125" s="617"/>
      <c r="T125" s="617"/>
      <c r="U125" s="617"/>
      <c r="V125" s="617"/>
      <c r="W125" s="617"/>
      <c r="X125" s="619"/>
    </row>
    <row r="126" spans="1:24" ht="23.4" x14ac:dyDescent="0.25">
      <c r="A126" s="61" t="s">
        <v>395</v>
      </c>
      <c r="B126" s="61"/>
      <c r="C126" s="61"/>
      <c r="D126" s="231" t="s">
        <v>396</v>
      </c>
      <c r="E126" s="68"/>
      <c r="F126" s="69" t="s">
        <v>150</v>
      </c>
      <c r="G126" s="431"/>
      <c r="H126" s="402"/>
      <c r="I126" s="397"/>
      <c r="J126" s="397"/>
      <c r="K126" s="397"/>
      <c r="L126" s="397"/>
      <c r="M126" s="397"/>
      <c r="N126" s="397"/>
      <c r="O126" s="397"/>
      <c r="P126" s="397"/>
      <c r="Q126" s="652"/>
      <c r="R126" s="652"/>
      <c r="S126" s="397"/>
      <c r="T126" s="397"/>
      <c r="U126" s="397"/>
      <c r="V126" s="397"/>
      <c r="W126" s="397"/>
      <c r="X126" s="435" t="s">
        <v>397</v>
      </c>
    </row>
    <row r="127" spans="1:24" x14ac:dyDescent="0.25">
      <c r="A127" s="61" t="s">
        <v>398</v>
      </c>
      <c r="B127" s="61"/>
      <c r="C127" s="61"/>
      <c r="D127" s="231" t="s">
        <v>399</v>
      </c>
      <c r="E127" s="68"/>
      <c r="F127" s="69" t="s">
        <v>150</v>
      </c>
      <c r="G127" s="431"/>
      <c r="H127" s="402"/>
      <c r="I127" s="397"/>
      <c r="J127" s="397"/>
      <c r="K127" s="397"/>
      <c r="L127" s="397"/>
      <c r="M127" s="397"/>
      <c r="N127" s="397"/>
      <c r="O127" s="397"/>
      <c r="P127" s="397"/>
      <c r="Q127" s="652"/>
      <c r="R127" s="652"/>
      <c r="S127" s="397"/>
      <c r="T127" s="397"/>
      <c r="U127" s="397"/>
      <c r="V127" s="397"/>
      <c r="W127" s="397"/>
      <c r="X127" s="435" t="s">
        <v>400</v>
      </c>
    </row>
    <row r="128" spans="1:24" x14ac:dyDescent="0.25">
      <c r="A128" s="61" t="s">
        <v>401</v>
      </c>
      <c r="B128" s="61"/>
      <c r="C128" s="61"/>
      <c r="D128" s="231" t="s">
        <v>402</v>
      </c>
      <c r="E128" s="68"/>
      <c r="F128" s="69" t="s">
        <v>150</v>
      </c>
      <c r="G128" s="431"/>
      <c r="H128" s="402"/>
      <c r="I128" s="397"/>
      <c r="J128" s="397"/>
      <c r="K128" s="397"/>
      <c r="L128" s="397"/>
      <c r="M128" s="397"/>
      <c r="N128" s="397"/>
      <c r="O128" s="397"/>
      <c r="P128" s="397"/>
      <c r="Q128" s="652"/>
      <c r="R128" s="652"/>
      <c r="S128" s="397"/>
      <c r="T128" s="397"/>
      <c r="U128" s="397"/>
      <c r="V128" s="397"/>
      <c r="W128" s="397"/>
      <c r="X128" s="428" t="s">
        <v>403</v>
      </c>
    </row>
    <row r="129" spans="1:24" x14ac:dyDescent="0.25">
      <c r="A129" s="61" t="s">
        <v>404</v>
      </c>
      <c r="B129" s="61"/>
      <c r="C129" s="61"/>
      <c r="D129" s="231" t="s">
        <v>405</v>
      </c>
      <c r="E129" s="68"/>
      <c r="F129" s="69" t="s">
        <v>150</v>
      </c>
      <c r="G129" s="431"/>
      <c r="H129" s="402"/>
      <c r="I129" s="397"/>
      <c r="J129" s="397"/>
      <c r="K129" s="397"/>
      <c r="L129" s="397"/>
      <c r="M129" s="397"/>
      <c r="N129" s="397"/>
      <c r="O129" s="397"/>
      <c r="P129" s="397"/>
      <c r="Q129" s="652"/>
      <c r="R129" s="652"/>
      <c r="S129" s="397"/>
      <c r="T129" s="397"/>
      <c r="U129" s="397"/>
      <c r="V129" s="397"/>
      <c r="W129" s="397"/>
      <c r="X129" s="428"/>
    </row>
    <row r="130" spans="1:24" x14ac:dyDescent="0.25">
      <c r="A130" s="61" t="s">
        <v>406</v>
      </c>
      <c r="B130" s="61"/>
      <c r="C130" s="61"/>
      <c r="D130" s="231" t="s">
        <v>407</v>
      </c>
      <c r="E130" s="68"/>
      <c r="F130" s="69" t="s">
        <v>150</v>
      </c>
      <c r="G130" s="431"/>
      <c r="H130" s="402"/>
      <c r="I130" s="397"/>
      <c r="J130" s="397"/>
      <c r="K130" s="397"/>
      <c r="L130" s="397"/>
      <c r="M130" s="397"/>
      <c r="N130" s="397"/>
      <c r="O130" s="397"/>
      <c r="P130" s="397"/>
      <c r="Q130" s="652"/>
      <c r="R130" s="652"/>
      <c r="S130" s="397"/>
      <c r="T130" s="397"/>
      <c r="U130" s="397"/>
      <c r="V130" s="397"/>
      <c r="W130" s="397"/>
      <c r="X130" s="435"/>
    </row>
    <row r="131" spans="1:24" x14ac:dyDescent="0.25">
      <c r="A131" s="61"/>
      <c r="B131" s="61"/>
      <c r="C131" s="61"/>
      <c r="D131" s="60" t="s">
        <v>393</v>
      </c>
      <c r="E131" s="68"/>
      <c r="F131" s="69" t="s">
        <v>150</v>
      </c>
      <c r="G131" s="431"/>
      <c r="H131" s="402"/>
      <c r="I131" s="397"/>
      <c r="J131" s="397"/>
      <c r="K131" s="397"/>
      <c r="L131" s="397"/>
      <c r="M131" s="397"/>
      <c r="N131" s="397"/>
      <c r="O131" s="397"/>
      <c r="P131" s="397"/>
      <c r="Q131" s="652"/>
      <c r="R131" s="652"/>
      <c r="S131" s="397"/>
      <c r="T131" s="397"/>
      <c r="U131" s="397"/>
      <c r="V131" s="397"/>
      <c r="W131" s="397"/>
      <c r="X131" s="428" t="s">
        <v>394</v>
      </c>
    </row>
    <row r="132" spans="1:24" ht="13.8" thickBot="1" x14ac:dyDescent="0.3">
      <c r="A132" s="61">
        <v>5.5</v>
      </c>
      <c r="B132" s="61" t="s">
        <v>294</v>
      </c>
      <c r="C132" s="61"/>
      <c r="D132" s="13" t="s">
        <v>295</v>
      </c>
      <c r="E132" s="76"/>
      <c r="F132" s="76"/>
      <c r="G132" s="653"/>
      <c r="H132" s="606"/>
      <c r="I132" s="617"/>
      <c r="J132" s="617"/>
      <c r="K132" s="617"/>
      <c r="L132" s="617"/>
      <c r="M132" s="617"/>
      <c r="N132" s="617"/>
      <c r="O132" s="617"/>
      <c r="P132" s="617"/>
      <c r="Q132" s="617"/>
      <c r="R132" s="617"/>
      <c r="S132" s="617"/>
      <c r="T132" s="617"/>
      <c r="U132" s="617"/>
      <c r="V132" s="617"/>
      <c r="W132" s="617"/>
      <c r="X132" s="619"/>
    </row>
    <row r="133" spans="1:24" x14ac:dyDescent="0.25">
      <c r="A133" s="61"/>
      <c r="B133" s="61"/>
      <c r="C133" s="61"/>
      <c r="D133" s="225" t="s">
        <v>408</v>
      </c>
      <c r="E133" s="68"/>
      <c r="F133" s="69" t="s">
        <v>150</v>
      </c>
      <c r="G133" s="431"/>
      <c r="H133" s="402"/>
      <c r="I133" s="397"/>
      <c r="J133" s="397"/>
      <c r="K133" s="397"/>
      <c r="L133" s="397"/>
      <c r="M133" s="397"/>
      <c r="N133" s="397"/>
      <c r="O133" s="397"/>
      <c r="P133" s="397"/>
      <c r="Q133" s="652"/>
      <c r="R133" s="652"/>
      <c r="S133" s="397"/>
      <c r="T133" s="397"/>
      <c r="U133" s="397"/>
      <c r="V133" s="397"/>
      <c r="W133" s="397"/>
      <c r="X133" s="428"/>
    </row>
    <row r="134" spans="1:24" x14ac:dyDescent="0.25">
      <c r="A134" s="61"/>
      <c r="B134" s="61"/>
      <c r="C134" s="61"/>
      <c r="D134" s="225" t="s">
        <v>409</v>
      </c>
      <c r="E134" s="68"/>
      <c r="F134" s="69" t="s">
        <v>150</v>
      </c>
      <c r="G134" s="431"/>
      <c r="H134" s="402"/>
      <c r="I134" s="397"/>
      <c r="J134" s="397"/>
      <c r="K134" s="397"/>
      <c r="L134" s="397"/>
      <c r="M134" s="397"/>
      <c r="N134" s="397"/>
      <c r="O134" s="397"/>
      <c r="P134" s="397"/>
      <c r="Q134" s="652"/>
      <c r="R134" s="652"/>
      <c r="S134" s="397"/>
      <c r="T134" s="397"/>
      <c r="U134" s="397"/>
      <c r="V134" s="397"/>
      <c r="W134" s="397"/>
      <c r="X134" s="428"/>
    </row>
    <row r="135" spans="1:24" ht="26.4" x14ac:dyDescent="0.25">
      <c r="A135" s="61"/>
      <c r="B135" s="61"/>
      <c r="C135" s="61"/>
      <c r="D135" s="225" t="s">
        <v>410</v>
      </c>
      <c r="E135" s="68"/>
      <c r="F135" s="69" t="s">
        <v>150</v>
      </c>
      <c r="G135" s="431"/>
      <c r="H135" s="402"/>
      <c r="I135" s="397"/>
      <c r="J135" s="397"/>
      <c r="K135" s="397"/>
      <c r="L135" s="397"/>
      <c r="M135" s="397"/>
      <c r="N135" s="397"/>
      <c r="O135" s="397"/>
      <c r="P135" s="397"/>
      <c r="Q135" s="652"/>
      <c r="R135" s="652"/>
      <c r="S135" s="397"/>
      <c r="T135" s="397"/>
      <c r="U135" s="397"/>
      <c r="V135" s="397"/>
      <c r="W135" s="397"/>
      <c r="X135" s="428"/>
    </row>
    <row r="136" spans="1:24" x14ac:dyDescent="0.25">
      <c r="A136" s="61"/>
      <c r="B136" s="61"/>
      <c r="C136" s="61"/>
      <c r="D136" s="225" t="s">
        <v>411</v>
      </c>
      <c r="E136" s="68"/>
      <c r="F136" s="69" t="s">
        <v>150</v>
      </c>
      <c r="G136" s="431"/>
      <c r="H136" s="402"/>
      <c r="I136" s="397"/>
      <c r="J136" s="397"/>
      <c r="K136" s="397"/>
      <c r="L136" s="397"/>
      <c r="M136" s="397"/>
      <c r="N136" s="397"/>
      <c r="O136" s="397"/>
      <c r="P136" s="397"/>
      <c r="Q136" s="652"/>
      <c r="R136" s="652"/>
      <c r="S136" s="397"/>
      <c r="T136" s="397"/>
      <c r="U136" s="397"/>
      <c r="V136" s="397"/>
      <c r="W136" s="397"/>
      <c r="X136" s="428"/>
    </row>
    <row r="137" spans="1:24" x14ac:dyDescent="0.25">
      <c r="A137" s="61"/>
      <c r="B137" s="61"/>
      <c r="C137" s="61"/>
      <c r="D137" s="225" t="s">
        <v>412</v>
      </c>
      <c r="E137" s="68"/>
      <c r="F137" s="69" t="s">
        <v>150</v>
      </c>
      <c r="G137" s="431"/>
      <c r="H137" s="402"/>
      <c r="I137" s="397"/>
      <c r="J137" s="397"/>
      <c r="K137" s="397"/>
      <c r="L137" s="397"/>
      <c r="M137" s="397"/>
      <c r="N137" s="397"/>
      <c r="O137" s="397"/>
      <c r="P137" s="397"/>
      <c r="Q137" s="652"/>
      <c r="R137" s="652"/>
      <c r="S137" s="397"/>
      <c r="T137" s="397"/>
      <c r="U137" s="397"/>
      <c r="V137" s="397"/>
      <c r="W137" s="397"/>
      <c r="X137" s="428"/>
    </row>
    <row r="138" spans="1:24" x14ac:dyDescent="0.25">
      <c r="A138" s="61"/>
      <c r="B138" s="61"/>
      <c r="C138" s="61"/>
      <c r="D138" s="225" t="s">
        <v>413</v>
      </c>
      <c r="E138" s="68"/>
      <c r="F138" s="69" t="s">
        <v>150</v>
      </c>
      <c r="G138" s="431"/>
      <c r="H138" s="402"/>
      <c r="I138" s="397"/>
      <c r="J138" s="397"/>
      <c r="K138" s="397"/>
      <c r="L138" s="397"/>
      <c r="M138" s="397"/>
      <c r="N138" s="397"/>
      <c r="O138" s="397"/>
      <c r="P138" s="397"/>
      <c r="Q138" s="652"/>
      <c r="R138" s="652"/>
      <c r="S138" s="397"/>
      <c r="T138" s="397"/>
      <c r="U138" s="397"/>
      <c r="V138" s="397"/>
      <c r="W138" s="397"/>
      <c r="X138" s="428"/>
    </row>
    <row r="139" spans="1:24" x14ac:dyDescent="0.25">
      <c r="A139" s="61"/>
      <c r="B139" s="61"/>
      <c r="C139" s="61"/>
      <c r="D139" s="225" t="s">
        <v>414</v>
      </c>
      <c r="E139" s="68"/>
      <c r="F139" s="69" t="s">
        <v>150</v>
      </c>
      <c r="G139" s="431"/>
      <c r="H139" s="402"/>
      <c r="I139" s="397"/>
      <c r="J139" s="397"/>
      <c r="K139" s="397"/>
      <c r="L139" s="397"/>
      <c r="M139" s="397"/>
      <c r="N139" s="397"/>
      <c r="O139" s="397"/>
      <c r="P139" s="397"/>
      <c r="Q139" s="652"/>
      <c r="R139" s="652"/>
      <c r="S139" s="397"/>
      <c r="T139" s="397"/>
      <c r="U139" s="397"/>
      <c r="V139" s="397"/>
      <c r="W139" s="397"/>
      <c r="X139" s="428"/>
    </row>
    <row r="140" spans="1:24" x14ac:dyDescent="0.25">
      <c r="A140" s="61"/>
      <c r="B140" s="61"/>
      <c r="C140" s="61"/>
      <c r="D140" s="225" t="s">
        <v>415</v>
      </c>
      <c r="E140" s="68"/>
      <c r="F140" s="69" t="s">
        <v>150</v>
      </c>
      <c r="G140" s="431"/>
      <c r="H140" s="402"/>
      <c r="I140" s="397"/>
      <c r="J140" s="397"/>
      <c r="K140" s="397"/>
      <c r="L140" s="397"/>
      <c r="M140" s="397"/>
      <c r="N140" s="397"/>
      <c r="O140" s="397"/>
      <c r="P140" s="397"/>
      <c r="Q140" s="652"/>
      <c r="R140" s="652"/>
      <c r="S140" s="397"/>
      <c r="T140" s="397"/>
      <c r="U140" s="397"/>
      <c r="V140" s="397"/>
      <c r="W140" s="397"/>
      <c r="X140" s="428"/>
    </row>
    <row r="141" spans="1:24" x14ac:dyDescent="0.25">
      <c r="A141" s="61"/>
      <c r="B141" s="61"/>
      <c r="C141" s="61"/>
      <c r="D141" s="225" t="s">
        <v>416</v>
      </c>
      <c r="E141" s="68"/>
      <c r="F141" s="69" t="s">
        <v>150</v>
      </c>
      <c r="G141" s="431"/>
      <c r="H141" s="402"/>
      <c r="I141" s="397"/>
      <c r="J141" s="397"/>
      <c r="K141" s="397"/>
      <c r="L141" s="397"/>
      <c r="M141" s="397"/>
      <c r="N141" s="397"/>
      <c r="O141" s="397"/>
      <c r="P141" s="397"/>
      <c r="Q141" s="652"/>
      <c r="R141" s="652"/>
      <c r="S141" s="397"/>
      <c r="T141" s="397"/>
      <c r="U141" s="397"/>
      <c r="V141" s="397"/>
      <c r="W141" s="397"/>
      <c r="X141" s="428"/>
    </row>
    <row r="142" spans="1:24" ht="26.4" x14ac:dyDescent="0.25">
      <c r="A142" s="61"/>
      <c r="B142" s="61"/>
      <c r="C142" s="61"/>
      <c r="D142" s="225" t="s">
        <v>417</v>
      </c>
      <c r="E142" s="68"/>
      <c r="F142" s="69" t="s">
        <v>150</v>
      </c>
      <c r="G142" s="431"/>
      <c r="H142" s="402"/>
      <c r="I142" s="397"/>
      <c r="J142" s="397"/>
      <c r="K142" s="397"/>
      <c r="L142" s="397"/>
      <c r="M142" s="397"/>
      <c r="N142" s="397"/>
      <c r="O142" s="397"/>
      <c r="P142" s="397"/>
      <c r="Q142" s="652"/>
      <c r="R142" s="652"/>
      <c r="S142" s="397"/>
      <c r="T142" s="397"/>
      <c r="U142" s="397"/>
      <c r="V142" s="397"/>
      <c r="W142" s="397"/>
      <c r="X142" s="428"/>
    </row>
    <row r="143" spans="1:24" x14ac:dyDescent="0.25">
      <c r="A143" s="61"/>
      <c r="B143" s="61"/>
      <c r="C143" s="61"/>
      <c r="D143" s="60" t="s">
        <v>393</v>
      </c>
      <c r="E143" s="68"/>
      <c r="F143" s="69" t="s">
        <v>150</v>
      </c>
      <c r="G143" s="431"/>
      <c r="H143" s="402"/>
      <c r="I143" s="397"/>
      <c r="J143" s="397"/>
      <c r="K143" s="397"/>
      <c r="L143" s="397"/>
      <c r="M143" s="397"/>
      <c r="N143" s="397"/>
      <c r="O143" s="397"/>
      <c r="P143" s="397"/>
      <c r="Q143" s="652"/>
      <c r="R143" s="652"/>
      <c r="S143" s="397"/>
      <c r="T143" s="397"/>
      <c r="U143" s="397"/>
      <c r="V143" s="397"/>
      <c r="W143" s="397"/>
      <c r="X143" s="428" t="s">
        <v>394</v>
      </c>
    </row>
    <row r="144" spans="1:24" ht="13.8" thickBot="1" x14ac:dyDescent="0.3">
      <c r="A144" s="61">
        <v>5.6</v>
      </c>
      <c r="B144" s="61" t="s">
        <v>294</v>
      </c>
      <c r="C144" s="61"/>
      <c r="D144" s="389" t="s">
        <v>299</v>
      </c>
      <c r="E144" s="76"/>
      <c r="F144" s="76"/>
      <c r="G144" s="653"/>
      <c r="H144" s="606"/>
      <c r="I144" s="617"/>
      <c r="J144" s="617"/>
      <c r="K144" s="617"/>
      <c r="L144" s="617"/>
      <c r="M144" s="617"/>
      <c r="N144" s="617"/>
      <c r="O144" s="617"/>
      <c r="P144" s="617"/>
      <c r="Q144" s="617"/>
      <c r="R144" s="617"/>
      <c r="S144" s="617"/>
      <c r="T144" s="617"/>
      <c r="U144" s="617"/>
      <c r="V144" s="617"/>
      <c r="W144" s="617"/>
      <c r="X144" s="619"/>
    </row>
    <row r="145" spans="1:24" ht="34.799999999999997" x14ac:dyDescent="0.25">
      <c r="A145" s="61" t="s">
        <v>418</v>
      </c>
      <c r="B145" s="61"/>
      <c r="C145" s="61"/>
      <c r="D145" s="232" t="s">
        <v>419</v>
      </c>
      <c r="E145" s="68"/>
      <c r="F145" s="69" t="s">
        <v>150</v>
      </c>
      <c r="G145" s="431"/>
      <c r="H145" s="402"/>
      <c r="I145" s="397"/>
      <c r="J145" s="397"/>
      <c r="K145" s="397"/>
      <c r="L145" s="397"/>
      <c r="M145" s="397"/>
      <c r="N145" s="397"/>
      <c r="O145" s="397"/>
      <c r="P145" s="397"/>
      <c r="Q145" s="652"/>
      <c r="R145" s="652"/>
      <c r="S145" s="397"/>
      <c r="T145" s="397"/>
      <c r="U145" s="397"/>
      <c r="V145" s="397"/>
      <c r="W145" s="397"/>
      <c r="X145" s="435" t="s">
        <v>420</v>
      </c>
    </row>
    <row r="146" spans="1:24" x14ac:dyDescent="0.25">
      <c r="A146" s="61" t="s">
        <v>421</v>
      </c>
      <c r="B146" s="61"/>
      <c r="C146" s="61"/>
      <c r="D146" s="233" t="s">
        <v>422</v>
      </c>
      <c r="E146" s="68"/>
      <c r="F146" s="69" t="s">
        <v>150</v>
      </c>
      <c r="G146" s="431"/>
      <c r="H146" s="402"/>
      <c r="I146" s="397"/>
      <c r="J146" s="397"/>
      <c r="K146" s="397"/>
      <c r="L146" s="397"/>
      <c r="M146" s="397"/>
      <c r="N146" s="397"/>
      <c r="O146" s="397"/>
      <c r="P146" s="397"/>
      <c r="Q146" s="652"/>
      <c r="R146" s="652"/>
      <c r="S146" s="397"/>
      <c r="T146" s="397"/>
      <c r="U146" s="397"/>
      <c r="V146" s="397"/>
      <c r="W146" s="397"/>
      <c r="X146" s="435" t="s">
        <v>423</v>
      </c>
    </row>
    <row r="147" spans="1:24" ht="23.4" x14ac:dyDescent="0.25">
      <c r="A147" s="61" t="s">
        <v>424</v>
      </c>
      <c r="B147" s="61"/>
      <c r="C147" s="61"/>
      <c r="D147" s="232" t="s">
        <v>425</v>
      </c>
      <c r="E147" s="68"/>
      <c r="F147" s="69" t="s">
        <v>150</v>
      </c>
      <c r="G147" s="431"/>
      <c r="H147" s="402"/>
      <c r="I147" s="397"/>
      <c r="J147" s="397"/>
      <c r="K147" s="397"/>
      <c r="L147" s="397"/>
      <c r="M147" s="397"/>
      <c r="N147" s="397"/>
      <c r="O147" s="397"/>
      <c r="P147" s="397"/>
      <c r="Q147" s="652"/>
      <c r="R147" s="652"/>
      <c r="S147" s="397"/>
      <c r="T147" s="397"/>
      <c r="U147" s="397"/>
      <c r="V147" s="397"/>
      <c r="W147" s="397"/>
      <c r="X147" s="435" t="s">
        <v>426</v>
      </c>
    </row>
    <row r="148" spans="1:24" x14ac:dyDescent="0.25">
      <c r="A148" s="61" t="s">
        <v>427</v>
      </c>
      <c r="B148" s="61"/>
      <c r="C148" s="61"/>
      <c r="D148" s="229" t="s">
        <v>428</v>
      </c>
      <c r="E148" s="68"/>
      <c r="F148" s="69" t="s">
        <v>150</v>
      </c>
      <c r="G148" s="431"/>
      <c r="H148" s="402"/>
      <c r="I148" s="397"/>
      <c r="J148" s="397"/>
      <c r="K148" s="397"/>
      <c r="L148" s="397"/>
      <c r="M148" s="397"/>
      <c r="N148" s="397"/>
      <c r="O148" s="397"/>
      <c r="P148" s="397"/>
      <c r="Q148" s="652"/>
      <c r="R148" s="652"/>
      <c r="S148" s="397"/>
      <c r="T148" s="397"/>
      <c r="U148" s="397"/>
      <c r="V148" s="397"/>
      <c r="W148" s="397"/>
      <c r="X148" s="435" t="s">
        <v>429</v>
      </c>
    </row>
    <row r="149" spans="1:24" ht="23.4" x14ac:dyDescent="0.25">
      <c r="A149" s="61" t="s">
        <v>430</v>
      </c>
      <c r="B149" s="61"/>
      <c r="C149" s="61"/>
      <c r="D149" s="229" t="s">
        <v>431</v>
      </c>
      <c r="E149" s="68"/>
      <c r="F149" s="69" t="s">
        <v>150</v>
      </c>
      <c r="G149" s="431"/>
      <c r="H149" s="402"/>
      <c r="I149" s="397"/>
      <c r="J149" s="397"/>
      <c r="K149" s="397"/>
      <c r="L149" s="397"/>
      <c r="M149" s="397"/>
      <c r="N149" s="397"/>
      <c r="O149" s="397"/>
      <c r="P149" s="397"/>
      <c r="Q149" s="652"/>
      <c r="R149" s="652"/>
      <c r="S149" s="397"/>
      <c r="T149" s="397"/>
      <c r="U149" s="397"/>
      <c r="V149" s="397"/>
      <c r="W149" s="397"/>
      <c r="X149" s="435" t="s">
        <v>432</v>
      </c>
    </row>
    <row r="150" spans="1:24" x14ac:dyDescent="0.25">
      <c r="A150" s="61" t="s">
        <v>433</v>
      </c>
      <c r="B150" s="61"/>
      <c r="C150" s="61"/>
      <c r="D150" s="229" t="s">
        <v>434</v>
      </c>
      <c r="E150" s="68"/>
      <c r="F150" s="69" t="s">
        <v>150</v>
      </c>
      <c r="G150" s="431"/>
      <c r="H150" s="402"/>
      <c r="I150" s="397"/>
      <c r="J150" s="397"/>
      <c r="K150" s="397"/>
      <c r="L150" s="397"/>
      <c r="M150" s="397"/>
      <c r="N150" s="397"/>
      <c r="O150" s="397"/>
      <c r="P150" s="397"/>
      <c r="Q150" s="652"/>
      <c r="R150" s="652"/>
      <c r="S150" s="397"/>
      <c r="T150" s="397"/>
      <c r="U150" s="397"/>
      <c r="V150" s="397"/>
      <c r="W150" s="397"/>
      <c r="X150" s="435" t="s">
        <v>435</v>
      </c>
    </row>
    <row r="151" spans="1:24" ht="23.4" x14ac:dyDescent="0.25">
      <c r="A151" s="61" t="s">
        <v>436</v>
      </c>
      <c r="B151" s="61"/>
      <c r="C151" s="61"/>
      <c r="D151" s="229" t="s">
        <v>437</v>
      </c>
      <c r="E151" s="68"/>
      <c r="F151" s="69" t="s">
        <v>150</v>
      </c>
      <c r="G151" s="431"/>
      <c r="H151" s="402"/>
      <c r="I151" s="397"/>
      <c r="J151" s="397"/>
      <c r="K151" s="397"/>
      <c r="L151" s="397"/>
      <c r="M151" s="397"/>
      <c r="N151" s="397"/>
      <c r="O151" s="397"/>
      <c r="P151" s="397"/>
      <c r="Q151" s="652"/>
      <c r="R151" s="652"/>
      <c r="S151" s="397"/>
      <c r="T151" s="397"/>
      <c r="U151" s="397"/>
      <c r="V151" s="397"/>
      <c r="W151" s="397"/>
      <c r="X151" s="435" t="s">
        <v>438</v>
      </c>
    </row>
    <row r="152" spans="1:24" x14ac:dyDescent="0.25">
      <c r="A152" s="61" t="s">
        <v>439</v>
      </c>
      <c r="B152" s="61"/>
      <c r="C152" s="61"/>
      <c r="D152" s="229" t="s">
        <v>440</v>
      </c>
      <c r="E152" s="68"/>
      <c r="F152" s="69" t="s">
        <v>150</v>
      </c>
      <c r="G152" s="431"/>
      <c r="H152" s="402"/>
      <c r="I152" s="397"/>
      <c r="J152" s="397"/>
      <c r="K152" s="397"/>
      <c r="L152" s="397"/>
      <c r="M152" s="397"/>
      <c r="N152" s="397"/>
      <c r="O152" s="397"/>
      <c r="P152" s="397"/>
      <c r="Q152" s="652"/>
      <c r="R152" s="652"/>
      <c r="S152" s="397"/>
      <c r="T152" s="397"/>
      <c r="U152" s="397"/>
      <c r="V152" s="397"/>
      <c r="W152" s="397"/>
      <c r="X152" s="435" t="s">
        <v>441</v>
      </c>
    </row>
    <row r="153" spans="1:24" x14ac:dyDescent="0.25">
      <c r="A153" s="61"/>
      <c r="B153" s="61"/>
      <c r="C153" s="61"/>
      <c r="D153" s="230" t="s">
        <v>393</v>
      </c>
      <c r="E153" s="68"/>
      <c r="F153" s="69" t="s">
        <v>150</v>
      </c>
      <c r="G153" s="431"/>
      <c r="H153" s="402"/>
      <c r="I153" s="397"/>
      <c r="J153" s="397"/>
      <c r="K153" s="397"/>
      <c r="L153" s="397"/>
      <c r="M153" s="397"/>
      <c r="N153" s="397"/>
      <c r="O153" s="397"/>
      <c r="P153" s="397"/>
      <c r="Q153" s="652"/>
      <c r="R153" s="652"/>
      <c r="S153" s="397"/>
      <c r="T153" s="397"/>
      <c r="U153" s="397"/>
      <c r="V153" s="397"/>
      <c r="W153" s="397"/>
      <c r="X153" s="428" t="s">
        <v>394</v>
      </c>
    </row>
    <row r="154" spans="1:24" ht="13.8" thickBot="1" x14ac:dyDescent="0.3">
      <c r="A154" s="61">
        <v>5.7</v>
      </c>
      <c r="B154" s="61" t="s">
        <v>294</v>
      </c>
      <c r="C154" s="61"/>
      <c r="D154" s="389" t="s">
        <v>302</v>
      </c>
      <c r="E154" s="76"/>
      <c r="F154" s="76"/>
      <c r="G154" s="653"/>
      <c r="H154" s="606"/>
      <c r="I154" s="617"/>
      <c r="J154" s="617"/>
      <c r="K154" s="617"/>
      <c r="L154" s="617"/>
      <c r="M154" s="617"/>
      <c r="N154" s="617"/>
      <c r="O154" s="617"/>
      <c r="P154" s="617"/>
      <c r="Q154" s="617"/>
      <c r="R154" s="617"/>
      <c r="S154" s="617"/>
      <c r="T154" s="617"/>
      <c r="U154" s="617"/>
      <c r="V154" s="617"/>
      <c r="W154" s="617"/>
      <c r="X154" s="619"/>
    </row>
    <row r="155" spans="1:24" x14ac:dyDescent="0.25">
      <c r="A155" s="61" t="s">
        <v>442</v>
      </c>
      <c r="B155" s="61"/>
      <c r="C155" s="61"/>
      <c r="D155" s="229" t="s">
        <v>443</v>
      </c>
      <c r="E155" s="68"/>
      <c r="F155" s="69" t="s">
        <v>150</v>
      </c>
      <c r="G155" s="431"/>
      <c r="H155" s="402"/>
      <c r="I155" s="397"/>
      <c r="J155" s="397"/>
      <c r="K155" s="397"/>
      <c r="L155" s="397"/>
      <c r="M155" s="397"/>
      <c r="N155" s="397"/>
      <c r="O155" s="397"/>
      <c r="P155" s="397"/>
      <c r="Q155" s="652"/>
      <c r="R155" s="652"/>
      <c r="S155" s="397"/>
      <c r="T155" s="397"/>
      <c r="U155" s="397"/>
      <c r="V155" s="397"/>
      <c r="W155" s="397"/>
      <c r="X155" s="435" t="s">
        <v>444</v>
      </c>
    </row>
    <row r="156" spans="1:24" ht="23.4" x14ac:dyDescent="0.25">
      <c r="A156" s="61" t="s">
        <v>445</v>
      </c>
      <c r="B156" s="61"/>
      <c r="C156" s="61"/>
      <c r="D156" s="229" t="s">
        <v>446</v>
      </c>
      <c r="E156" s="68"/>
      <c r="F156" s="69" t="s">
        <v>150</v>
      </c>
      <c r="G156" s="431"/>
      <c r="H156" s="402"/>
      <c r="I156" s="397"/>
      <c r="J156" s="397"/>
      <c r="K156" s="397"/>
      <c r="L156" s="397"/>
      <c r="M156" s="397"/>
      <c r="N156" s="397"/>
      <c r="O156" s="397"/>
      <c r="P156" s="397"/>
      <c r="Q156" s="652"/>
      <c r="R156" s="652"/>
      <c r="S156" s="397"/>
      <c r="T156" s="397"/>
      <c r="U156" s="397"/>
      <c r="V156" s="397"/>
      <c r="W156" s="397"/>
      <c r="X156" s="435" t="s">
        <v>447</v>
      </c>
    </row>
    <row r="157" spans="1:24" x14ac:dyDescent="0.25">
      <c r="A157" s="61" t="s">
        <v>448</v>
      </c>
      <c r="B157" s="61"/>
      <c r="C157" s="61"/>
      <c r="D157" s="229" t="s">
        <v>449</v>
      </c>
      <c r="E157" s="68"/>
      <c r="F157" s="69" t="s">
        <v>150</v>
      </c>
      <c r="G157" s="431"/>
      <c r="H157" s="402"/>
      <c r="I157" s="397"/>
      <c r="J157" s="397"/>
      <c r="K157" s="397"/>
      <c r="L157" s="397"/>
      <c r="M157" s="397"/>
      <c r="N157" s="397"/>
      <c r="O157" s="397"/>
      <c r="P157" s="397"/>
      <c r="Q157" s="652"/>
      <c r="R157" s="652"/>
      <c r="S157" s="397"/>
      <c r="T157" s="397"/>
      <c r="U157" s="397"/>
      <c r="V157" s="397"/>
      <c r="W157" s="397"/>
      <c r="X157" s="435" t="s">
        <v>450</v>
      </c>
    </row>
    <row r="158" spans="1:24" x14ac:dyDescent="0.25">
      <c r="A158" s="61"/>
      <c r="B158" s="61"/>
      <c r="C158" s="61"/>
      <c r="D158" s="230" t="s">
        <v>393</v>
      </c>
      <c r="E158" s="68"/>
      <c r="F158" s="69" t="s">
        <v>150</v>
      </c>
      <c r="G158" s="431"/>
      <c r="H158" s="402"/>
      <c r="I158" s="397"/>
      <c r="J158" s="397"/>
      <c r="K158" s="397"/>
      <c r="L158" s="397"/>
      <c r="M158" s="397"/>
      <c r="N158" s="397"/>
      <c r="O158" s="397"/>
      <c r="P158" s="397"/>
      <c r="Q158" s="652"/>
      <c r="R158" s="652"/>
      <c r="S158" s="397"/>
      <c r="T158" s="397"/>
      <c r="U158" s="397"/>
      <c r="V158" s="397"/>
      <c r="W158" s="397"/>
      <c r="X158" s="428" t="s">
        <v>394</v>
      </c>
    </row>
    <row r="159" spans="1:24" ht="13.8" thickBot="1" x14ac:dyDescent="0.3">
      <c r="A159" s="61">
        <v>5.8</v>
      </c>
      <c r="B159" s="61" t="s">
        <v>305</v>
      </c>
      <c r="C159" s="61"/>
      <c r="D159" s="389" t="s">
        <v>306</v>
      </c>
      <c r="E159" s="76"/>
      <c r="F159" s="76"/>
      <c r="G159" s="653"/>
      <c r="H159" s="606"/>
      <c r="I159" s="617"/>
      <c r="J159" s="617"/>
      <c r="K159" s="617"/>
      <c r="L159" s="617"/>
      <c r="M159" s="617"/>
      <c r="N159" s="617"/>
      <c r="O159" s="617"/>
      <c r="P159" s="617"/>
      <c r="Q159" s="617"/>
      <c r="R159" s="617"/>
      <c r="S159" s="617"/>
      <c r="T159" s="617"/>
      <c r="U159" s="617"/>
      <c r="V159" s="617"/>
      <c r="W159" s="617"/>
      <c r="X159" s="619" t="s">
        <v>451</v>
      </c>
    </row>
    <row r="160" spans="1:24" ht="13.95" customHeight="1" x14ac:dyDescent="0.25">
      <c r="A160" s="61" t="s">
        <v>452</v>
      </c>
      <c r="B160" s="61"/>
      <c r="C160" s="61"/>
      <c r="D160" s="229" t="s">
        <v>453</v>
      </c>
      <c r="E160" s="68"/>
      <c r="F160" s="69" t="s">
        <v>150</v>
      </c>
      <c r="G160" s="431"/>
      <c r="H160" s="402"/>
      <c r="I160" s="397"/>
      <c r="J160" s="397"/>
      <c r="K160" s="397"/>
      <c r="L160" s="397"/>
      <c r="M160" s="397"/>
      <c r="N160" s="397"/>
      <c r="O160" s="397"/>
      <c r="P160" s="397"/>
      <c r="Q160" s="652"/>
      <c r="R160" s="652"/>
      <c r="S160" s="397"/>
      <c r="T160" s="397"/>
      <c r="U160" s="397"/>
      <c r="V160" s="397"/>
      <c r="W160" s="397"/>
      <c r="X160" s="435" t="s">
        <v>454</v>
      </c>
    </row>
    <row r="161" spans="1:24" x14ac:dyDescent="0.25">
      <c r="A161" s="61" t="s">
        <v>455</v>
      </c>
      <c r="B161" s="61"/>
      <c r="C161" s="61"/>
      <c r="D161" s="229" t="s">
        <v>456</v>
      </c>
      <c r="E161" s="68"/>
      <c r="F161" s="69" t="s">
        <v>150</v>
      </c>
      <c r="G161" s="431"/>
      <c r="H161" s="402"/>
      <c r="I161" s="397"/>
      <c r="J161" s="397"/>
      <c r="K161" s="397"/>
      <c r="L161" s="397"/>
      <c r="M161" s="397"/>
      <c r="N161" s="397"/>
      <c r="O161" s="397"/>
      <c r="P161" s="397"/>
      <c r="Q161" s="652"/>
      <c r="R161" s="652"/>
      <c r="S161" s="397"/>
      <c r="T161" s="397"/>
      <c r="U161" s="397"/>
      <c r="V161" s="397"/>
      <c r="W161" s="397"/>
      <c r="X161" s="435" t="s">
        <v>457</v>
      </c>
    </row>
    <row r="162" spans="1:24" ht="23.4" x14ac:dyDescent="0.25">
      <c r="A162" s="61" t="s">
        <v>458</v>
      </c>
      <c r="B162" s="61"/>
      <c r="C162" s="61"/>
      <c r="D162" s="229" t="s">
        <v>459</v>
      </c>
      <c r="E162" s="68"/>
      <c r="F162" s="69" t="s">
        <v>150</v>
      </c>
      <c r="G162" s="431"/>
      <c r="H162" s="402"/>
      <c r="I162" s="397"/>
      <c r="J162" s="397"/>
      <c r="K162" s="397"/>
      <c r="L162" s="397"/>
      <c r="M162" s="397"/>
      <c r="N162" s="397"/>
      <c r="O162" s="397"/>
      <c r="P162" s="397"/>
      <c r="Q162" s="652"/>
      <c r="R162" s="652"/>
      <c r="S162" s="397"/>
      <c r="T162" s="397"/>
      <c r="U162" s="397"/>
      <c r="V162" s="397"/>
      <c r="W162" s="397"/>
      <c r="X162" s="435" t="s">
        <v>460</v>
      </c>
    </row>
    <row r="163" spans="1:24" x14ac:dyDescent="0.25">
      <c r="A163" s="61" t="s">
        <v>461</v>
      </c>
      <c r="B163" s="61"/>
      <c r="C163" s="61"/>
      <c r="D163" s="233" t="s">
        <v>462</v>
      </c>
      <c r="E163" s="68"/>
      <c r="F163" s="69" t="s">
        <v>150</v>
      </c>
      <c r="G163" s="431"/>
      <c r="H163" s="402"/>
      <c r="I163" s="397"/>
      <c r="J163" s="397"/>
      <c r="K163" s="397"/>
      <c r="L163" s="397"/>
      <c r="M163" s="397"/>
      <c r="N163" s="397"/>
      <c r="O163" s="397"/>
      <c r="P163" s="397"/>
      <c r="Q163" s="652"/>
      <c r="R163" s="652"/>
      <c r="S163" s="397"/>
      <c r="T163" s="397"/>
      <c r="U163" s="397"/>
      <c r="V163" s="397"/>
      <c r="W163" s="397"/>
      <c r="X163" s="435"/>
    </row>
    <row r="164" spans="1:24" x14ac:dyDescent="0.25">
      <c r="A164" s="61"/>
      <c r="B164" s="61"/>
      <c r="C164" s="61"/>
      <c r="D164" s="60" t="s">
        <v>393</v>
      </c>
      <c r="E164" s="68"/>
      <c r="F164" s="69" t="s">
        <v>150</v>
      </c>
      <c r="G164" s="431"/>
      <c r="H164" s="402"/>
      <c r="I164" s="397"/>
      <c r="J164" s="397"/>
      <c r="K164" s="397"/>
      <c r="L164" s="397"/>
      <c r="M164" s="397"/>
      <c r="N164" s="397"/>
      <c r="O164" s="397"/>
      <c r="P164" s="397"/>
      <c r="Q164" s="652"/>
      <c r="R164" s="652"/>
      <c r="S164" s="397"/>
      <c r="T164" s="397"/>
      <c r="U164" s="397"/>
      <c r="V164" s="397"/>
      <c r="W164" s="397"/>
      <c r="X164" s="428" t="s">
        <v>394</v>
      </c>
    </row>
    <row r="165" spans="1:24" ht="13.8" thickBot="1" x14ac:dyDescent="0.3">
      <c r="A165" s="61">
        <v>5.9</v>
      </c>
      <c r="B165" s="61"/>
      <c r="C165" s="61"/>
      <c r="D165" s="389" t="s">
        <v>308</v>
      </c>
      <c r="E165" s="76"/>
      <c r="F165" s="76"/>
      <c r="G165" s="653"/>
      <c r="H165" s="606"/>
      <c r="I165" s="617"/>
      <c r="J165" s="617"/>
      <c r="K165" s="617"/>
      <c r="L165" s="617"/>
      <c r="M165" s="617"/>
      <c r="N165" s="617"/>
      <c r="O165" s="617"/>
      <c r="P165" s="617"/>
      <c r="Q165" s="617"/>
      <c r="R165" s="617"/>
      <c r="S165" s="617"/>
      <c r="T165" s="617"/>
      <c r="U165" s="617"/>
      <c r="V165" s="617"/>
      <c r="W165" s="617"/>
      <c r="X165" s="619"/>
    </row>
    <row r="166" spans="1:24" x14ac:dyDescent="0.25">
      <c r="A166" s="61" t="s">
        <v>463</v>
      </c>
      <c r="B166" s="61"/>
      <c r="C166" s="61"/>
      <c r="D166" s="229" t="s">
        <v>464</v>
      </c>
      <c r="E166" s="68"/>
      <c r="F166" s="69" t="s">
        <v>150</v>
      </c>
      <c r="G166" s="431"/>
      <c r="H166" s="402"/>
      <c r="I166" s="397"/>
      <c r="J166" s="397"/>
      <c r="K166" s="397"/>
      <c r="L166" s="397"/>
      <c r="M166" s="397"/>
      <c r="N166" s="397"/>
      <c r="O166" s="397"/>
      <c r="P166" s="397"/>
      <c r="Q166" s="652"/>
      <c r="R166" s="652"/>
      <c r="S166" s="397"/>
      <c r="T166" s="397"/>
      <c r="U166" s="397"/>
      <c r="V166" s="397"/>
      <c r="W166" s="397"/>
      <c r="X166" s="435" t="s">
        <v>465</v>
      </c>
    </row>
    <row r="167" spans="1:24" x14ac:dyDescent="0.25">
      <c r="A167" s="61" t="s">
        <v>466</v>
      </c>
      <c r="B167" s="61"/>
      <c r="C167" s="61"/>
      <c r="D167" s="229" t="s">
        <v>467</v>
      </c>
      <c r="E167" s="68"/>
      <c r="F167" s="69" t="s">
        <v>150</v>
      </c>
      <c r="G167" s="431"/>
      <c r="H167" s="402"/>
      <c r="I167" s="397"/>
      <c r="J167" s="397"/>
      <c r="K167" s="397"/>
      <c r="L167" s="397"/>
      <c r="M167" s="397"/>
      <c r="N167" s="397"/>
      <c r="O167" s="397"/>
      <c r="P167" s="397"/>
      <c r="Q167" s="652"/>
      <c r="R167" s="652"/>
      <c r="S167" s="397"/>
      <c r="T167" s="397"/>
      <c r="U167" s="397"/>
      <c r="V167" s="397"/>
      <c r="W167" s="397"/>
      <c r="X167" s="435"/>
    </row>
    <row r="168" spans="1:24" x14ac:dyDescent="0.25">
      <c r="A168" s="61"/>
      <c r="B168" s="61"/>
      <c r="C168" s="61"/>
      <c r="D168" s="60" t="s">
        <v>393</v>
      </c>
      <c r="E168" s="68"/>
      <c r="F168" s="69" t="s">
        <v>150</v>
      </c>
      <c r="G168" s="431"/>
      <c r="H168" s="402"/>
      <c r="I168" s="397"/>
      <c r="J168" s="397"/>
      <c r="K168" s="397"/>
      <c r="L168" s="397"/>
      <c r="M168" s="397"/>
      <c r="N168" s="397"/>
      <c r="O168" s="397"/>
      <c r="P168" s="397"/>
      <c r="Q168" s="652"/>
      <c r="R168" s="652"/>
      <c r="S168" s="397"/>
      <c r="T168" s="397"/>
      <c r="U168" s="397"/>
      <c r="V168" s="397"/>
      <c r="W168" s="397"/>
      <c r="X168" s="428" t="s">
        <v>394</v>
      </c>
    </row>
    <row r="169" spans="1:24" ht="13.8" thickBot="1" x14ac:dyDescent="0.3">
      <c r="A169" s="64" t="s">
        <v>309</v>
      </c>
      <c r="B169" s="64" t="s">
        <v>310</v>
      </c>
      <c r="C169" s="64"/>
      <c r="D169" s="389" t="s">
        <v>311</v>
      </c>
      <c r="E169" s="76"/>
      <c r="F169" s="76"/>
      <c r="G169" s="653"/>
      <c r="H169" s="606"/>
      <c r="I169" s="617"/>
      <c r="J169" s="617"/>
      <c r="K169" s="617"/>
      <c r="L169" s="617"/>
      <c r="M169" s="617"/>
      <c r="N169" s="617"/>
      <c r="O169" s="617"/>
      <c r="P169" s="617"/>
      <c r="Q169" s="617"/>
      <c r="R169" s="617"/>
      <c r="S169" s="617"/>
      <c r="T169" s="617"/>
      <c r="U169" s="617"/>
      <c r="V169" s="617"/>
      <c r="W169" s="617"/>
      <c r="X169" s="619"/>
    </row>
    <row r="170" spans="1:24" ht="23.4" x14ac:dyDescent="0.25">
      <c r="A170" s="64" t="s">
        <v>468</v>
      </c>
      <c r="B170" s="64"/>
      <c r="C170" s="64"/>
      <c r="D170" s="229" t="s">
        <v>469</v>
      </c>
      <c r="E170" s="68"/>
      <c r="F170" s="69" t="s">
        <v>150</v>
      </c>
      <c r="G170" s="431"/>
      <c r="H170" s="402"/>
      <c r="I170" s="397"/>
      <c r="J170" s="397"/>
      <c r="K170" s="397"/>
      <c r="L170" s="397"/>
      <c r="M170" s="397"/>
      <c r="N170" s="397"/>
      <c r="O170" s="397"/>
      <c r="P170" s="397"/>
      <c r="Q170" s="652"/>
      <c r="R170" s="652"/>
      <c r="S170" s="397"/>
      <c r="T170" s="397"/>
      <c r="U170" s="397"/>
      <c r="V170" s="397"/>
      <c r="W170" s="397"/>
      <c r="X170" s="435" t="s">
        <v>470</v>
      </c>
    </row>
    <row r="171" spans="1:24" x14ac:dyDescent="0.25">
      <c r="A171" s="64" t="s">
        <v>471</v>
      </c>
      <c r="B171" s="64"/>
      <c r="C171" s="64"/>
      <c r="D171" s="229" t="s">
        <v>472</v>
      </c>
      <c r="E171" s="68"/>
      <c r="F171" s="69" t="s">
        <v>150</v>
      </c>
      <c r="G171" s="431"/>
      <c r="H171" s="402"/>
      <c r="I171" s="397"/>
      <c r="J171" s="397"/>
      <c r="K171" s="397"/>
      <c r="L171" s="397"/>
      <c r="M171" s="397"/>
      <c r="N171" s="397"/>
      <c r="O171" s="397"/>
      <c r="P171" s="397"/>
      <c r="Q171" s="652"/>
      <c r="R171" s="652"/>
      <c r="S171" s="397"/>
      <c r="T171" s="397"/>
      <c r="U171" s="397"/>
      <c r="V171" s="397"/>
      <c r="W171" s="397"/>
      <c r="X171" s="435" t="s">
        <v>473</v>
      </c>
    </row>
    <row r="172" spans="1:24" x14ac:dyDescent="0.25">
      <c r="A172" s="64" t="s">
        <v>474</v>
      </c>
      <c r="B172" s="64"/>
      <c r="C172" s="64"/>
      <c r="D172" s="229" t="s">
        <v>475</v>
      </c>
      <c r="E172" s="68"/>
      <c r="F172" s="69" t="s">
        <v>150</v>
      </c>
      <c r="G172" s="431"/>
      <c r="H172" s="402"/>
      <c r="I172" s="397"/>
      <c r="J172" s="397"/>
      <c r="K172" s="397"/>
      <c r="L172" s="397"/>
      <c r="M172" s="397"/>
      <c r="N172" s="397"/>
      <c r="O172" s="397"/>
      <c r="P172" s="397"/>
      <c r="Q172" s="652"/>
      <c r="R172" s="652"/>
      <c r="S172" s="397"/>
      <c r="T172" s="397"/>
      <c r="U172" s="397"/>
      <c r="V172" s="397"/>
      <c r="W172" s="397"/>
      <c r="X172" s="435" t="s">
        <v>476</v>
      </c>
    </row>
    <row r="173" spans="1:24" x14ac:dyDescent="0.25">
      <c r="A173" s="64" t="s">
        <v>477</v>
      </c>
      <c r="B173" s="64"/>
      <c r="C173" s="64"/>
      <c r="D173" s="229" t="s">
        <v>478</v>
      </c>
      <c r="E173" s="68"/>
      <c r="F173" s="69" t="s">
        <v>150</v>
      </c>
      <c r="G173" s="431"/>
      <c r="H173" s="402"/>
      <c r="I173" s="397"/>
      <c r="J173" s="397"/>
      <c r="K173" s="397"/>
      <c r="L173" s="397"/>
      <c r="M173" s="397"/>
      <c r="N173" s="397"/>
      <c r="O173" s="397"/>
      <c r="P173" s="397"/>
      <c r="Q173" s="652"/>
      <c r="R173" s="652"/>
      <c r="S173" s="397"/>
      <c r="T173" s="397"/>
      <c r="U173" s="397"/>
      <c r="V173" s="397"/>
      <c r="W173" s="397"/>
      <c r="X173" s="435"/>
    </row>
    <row r="174" spans="1:24" x14ac:dyDescent="0.25">
      <c r="A174" s="64" t="s">
        <v>479</v>
      </c>
      <c r="B174" s="64"/>
      <c r="C174" s="64"/>
      <c r="D174" s="229" t="s">
        <v>480</v>
      </c>
      <c r="E174" s="68"/>
      <c r="F174" s="69" t="s">
        <v>150</v>
      </c>
      <c r="G174" s="431"/>
      <c r="H174" s="402"/>
      <c r="I174" s="397"/>
      <c r="J174" s="397"/>
      <c r="K174" s="397"/>
      <c r="L174" s="397"/>
      <c r="M174" s="397"/>
      <c r="N174" s="397"/>
      <c r="O174" s="397"/>
      <c r="P174" s="397"/>
      <c r="Q174" s="652"/>
      <c r="R174" s="652"/>
      <c r="S174" s="397"/>
      <c r="T174" s="397"/>
      <c r="U174" s="397"/>
      <c r="V174" s="397"/>
      <c r="W174" s="397"/>
      <c r="X174" s="435"/>
    </row>
    <row r="175" spans="1:24" x14ac:dyDescent="0.25">
      <c r="A175" s="64" t="s">
        <v>481</v>
      </c>
      <c r="B175" s="64"/>
      <c r="C175" s="64"/>
      <c r="D175" s="229" t="s">
        <v>482</v>
      </c>
      <c r="E175" s="68"/>
      <c r="F175" s="69" t="s">
        <v>150</v>
      </c>
      <c r="G175" s="431"/>
      <c r="H175" s="402"/>
      <c r="I175" s="397"/>
      <c r="J175" s="397"/>
      <c r="K175" s="397"/>
      <c r="L175" s="397"/>
      <c r="M175" s="397"/>
      <c r="N175" s="397"/>
      <c r="O175" s="397"/>
      <c r="P175" s="397"/>
      <c r="Q175" s="652"/>
      <c r="R175" s="652"/>
      <c r="S175" s="397"/>
      <c r="T175" s="397"/>
      <c r="U175" s="397"/>
      <c r="V175" s="397"/>
      <c r="W175" s="397"/>
      <c r="X175" s="435" t="s">
        <v>483</v>
      </c>
    </row>
    <row r="176" spans="1:24" x14ac:dyDescent="0.25">
      <c r="A176" s="61"/>
      <c r="B176" s="61"/>
      <c r="C176" s="61"/>
      <c r="D176" s="60" t="s">
        <v>393</v>
      </c>
      <c r="E176" s="68"/>
      <c r="F176" s="69" t="s">
        <v>150</v>
      </c>
      <c r="G176" s="431"/>
      <c r="H176" s="402"/>
      <c r="I176" s="397"/>
      <c r="J176" s="397"/>
      <c r="K176" s="397"/>
      <c r="L176" s="397"/>
      <c r="M176" s="397"/>
      <c r="N176" s="397"/>
      <c r="O176" s="397"/>
      <c r="P176" s="397"/>
      <c r="Q176" s="652"/>
      <c r="R176" s="652"/>
      <c r="S176" s="397"/>
      <c r="T176" s="397"/>
      <c r="U176" s="397"/>
      <c r="V176" s="397"/>
      <c r="W176" s="397"/>
      <c r="X176" s="428" t="s">
        <v>484</v>
      </c>
    </row>
    <row r="177" spans="1:24" ht="13.8" thickBot="1" x14ac:dyDescent="0.3">
      <c r="A177" s="61">
        <v>5.1100000000000003</v>
      </c>
      <c r="B177" s="61" t="s">
        <v>314</v>
      </c>
      <c r="C177" s="61"/>
      <c r="D177" s="389" t="s">
        <v>315</v>
      </c>
      <c r="E177" s="76"/>
      <c r="F177" s="76"/>
      <c r="G177" s="653"/>
      <c r="H177" s="606"/>
      <c r="I177" s="617"/>
      <c r="J177" s="617"/>
      <c r="K177" s="617"/>
      <c r="L177" s="617"/>
      <c r="M177" s="617"/>
      <c r="N177" s="617"/>
      <c r="O177" s="617"/>
      <c r="P177" s="617"/>
      <c r="Q177" s="617"/>
      <c r="R177" s="617"/>
      <c r="S177" s="617"/>
      <c r="T177" s="617"/>
      <c r="U177" s="617"/>
      <c r="V177" s="617"/>
      <c r="W177" s="617"/>
      <c r="X177" s="619"/>
    </row>
    <row r="178" spans="1:24" x14ac:dyDescent="0.25">
      <c r="A178" s="61" t="s">
        <v>485</v>
      </c>
      <c r="B178" s="61"/>
      <c r="C178" s="61"/>
      <c r="D178" s="229" t="s">
        <v>486</v>
      </c>
      <c r="E178" s="68"/>
      <c r="F178" s="69" t="s">
        <v>150</v>
      </c>
      <c r="G178" s="431"/>
      <c r="H178" s="402"/>
      <c r="I178" s="397"/>
      <c r="J178" s="397"/>
      <c r="K178" s="397"/>
      <c r="L178" s="397"/>
      <c r="M178" s="397"/>
      <c r="N178" s="397"/>
      <c r="O178" s="397"/>
      <c r="P178" s="397"/>
      <c r="Q178" s="652"/>
      <c r="R178" s="652"/>
      <c r="S178" s="397"/>
      <c r="T178" s="397"/>
      <c r="U178" s="397"/>
      <c r="V178" s="397"/>
      <c r="W178" s="397"/>
      <c r="X178" s="435" t="s">
        <v>487</v>
      </c>
    </row>
    <row r="179" spans="1:24" ht="23.4" x14ac:dyDescent="0.25">
      <c r="A179" s="61" t="s">
        <v>488</v>
      </c>
      <c r="B179" s="61"/>
      <c r="C179" s="61"/>
      <c r="D179" s="229" t="s">
        <v>489</v>
      </c>
      <c r="E179" s="68"/>
      <c r="F179" s="69" t="s">
        <v>150</v>
      </c>
      <c r="G179" s="431"/>
      <c r="H179" s="402"/>
      <c r="I179" s="397"/>
      <c r="J179" s="397"/>
      <c r="K179" s="397"/>
      <c r="L179" s="397"/>
      <c r="M179" s="397"/>
      <c r="N179" s="397"/>
      <c r="O179" s="397"/>
      <c r="P179" s="397"/>
      <c r="Q179" s="652"/>
      <c r="R179" s="652"/>
      <c r="S179" s="397"/>
      <c r="T179" s="397"/>
      <c r="U179" s="397"/>
      <c r="V179" s="397"/>
      <c r="W179" s="397"/>
      <c r="X179" s="435" t="s">
        <v>490</v>
      </c>
    </row>
    <row r="180" spans="1:24" x14ac:dyDescent="0.25">
      <c r="A180" s="61" t="s">
        <v>491</v>
      </c>
      <c r="B180" s="61"/>
      <c r="C180" s="61"/>
      <c r="D180" s="229" t="s">
        <v>492</v>
      </c>
      <c r="E180" s="68"/>
      <c r="F180" s="69" t="s">
        <v>150</v>
      </c>
      <c r="G180" s="431"/>
      <c r="H180" s="402"/>
      <c r="I180" s="397"/>
      <c r="J180" s="397"/>
      <c r="K180" s="397"/>
      <c r="L180" s="397"/>
      <c r="M180" s="397"/>
      <c r="N180" s="397"/>
      <c r="O180" s="397"/>
      <c r="P180" s="397"/>
      <c r="Q180" s="652"/>
      <c r="R180" s="652"/>
      <c r="S180" s="397"/>
      <c r="T180" s="397"/>
      <c r="U180" s="397"/>
      <c r="V180" s="397"/>
      <c r="W180" s="397"/>
      <c r="X180" s="435"/>
    </row>
    <row r="181" spans="1:24" x14ac:dyDescent="0.25">
      <c r="A181" s="61"/>
      <c r="B181" s="61"/>
      <c r="C181" s="61"/>
      <c r="D181" s="60" t="s">
        <v>393</v>
      </c>
      <c r="E181" s="68"/>
      <c r="F181" s="69" t="s">
        <v>150</v>
      </c>
      <c r="G181" s="431"/>
      <c r="H181" s="402"/>
      <c r="I181" s="397"/>
      <c r="J181" s="397"/>
      <c r="K181" s="397"/>
      <c r="L181" s="397"/>
      <c r="M181" s="397"/>
      <c r="N181" s="397"/>
      <c r="O181" s="397"/>
      <c r="P181" s="397"/>
      <c r="Q181" s="652"/>
      <c r="R181" s="652"/>
      <c r="S181" s="397"/>
      <c r="T181" s="397"/>
      <c r="U181" s="397"/>
      <c r="V181" s="397"/>
      <c r="W181" s="397"/>
      <c r="X181" s="428" t="s">
        <v>394</v>
      </c>
    </row>
    <row r="182" spans="1:24" ht="13.8" thickBot="1" x14ac:dyDescent="0.3">
      <c r="A182" s="61">
        <v>5.12</v>
      </c>
      <c r="B182" s="61" t="s">
        <v>316</v>
      </c>
      <c r="C182" s="61"/>
      <c r="D182" s="389" t="s">
        <v>317</v>
      </c>
      <c r="E182" s="76"/>
      <c r="F182" s="76"/>
      <c r="G182" s="653"/>
      <c r="H182" s="606"/>
      <c r="I182" s="617"/>
      <c r="J182" s="617"/>
      <c r="K182" s="617"/>
      <c r="L182" s="617"/>
      <c r="M182" s="617"/>
      <c r="N182" s="617"/>
      <c r="O182" s="617"/>
      <c r="P182" s="617"/>
      <c r="Q182" s="617"/>
      <c r="R182" s="617"/>
      <c r="S182" s="617"/>
      <c r="T182" s="617"/>
      <c r="U182" s="617"/>
      <c r="V182" s="617"/>
      <c r="W182" s="617"/>
      <c r="X182" s="619"/>
    </row>
    <row r="183" spans="1:24" x14ac:dyDescent="0.25">
      <c r="A183" s="61" t="s">
        <v>493</v>
      </c>
      <c r="B183" s="61"/>
      <c r="C183" s="61"/>
      <c r="D183" s="229" t="s">
        <v>494</v>
      </c>
      <c r="E183" s="68"/>
      <c r="F183" s="69" t="s">
        <v>150</v>
      </c>
      <c r="G183" s="431"/>
      <c r="H183" s="402"/>
      <c r="I183" s="397"/>
      <c r="J183" s="397"/>
      <c r="K183" s="397"/>
      <c r="L183" s="397"/>
      <c r="M183" s="397"/>
      <c r="N183" s="397"/>
      <c r="O183" s="397"/>
      <c r="P183" s="397"/>
      <c r="Q183" s="652"/>
      <c r="R183" s="652"/>
      <c r="S183" s="397"/>
      <c r="T183" s="397"/>
      <c r="U183" s="397"/>
      <c r="V183" s="397"/>
      <c r="W183" s="397"/>
      <c r="X183" s="435" t="s">
        <v>495</v>
      </c>
    </row>
    <row r="184" spans="1:24" x14ac:dyDescent="0.25">
      <c r="A184" s="61"/>
      <c r="B184" s="61"/>
      <c r="C184" s="61"/>
      <c r="D184" s="60" t="s">
        <v>393</v>
      </c>
      <c r="E184" s="68"/>
      <c r="F184" s="69" t="s">
        <v>150</v>
      </c>
      <c r="G184" s="431"/>
      <c r="H184" s="402"/>
      <c r="I184" s="397"/>
      <c r="J184" s="397"/>
      <c r="K184" s="397"/>
      <c r="L184" s="397"/>
      <c r="M184" s="397"/>
      <c r="N184" s="397"/>
      <c r="O184" s="397"/>
      <c r="P184" s="397"/>
      <c r="Q184" s="652"/>
      <c r="R184" s="652"/>
      <c r="S184" s="397"/>
      <c r="T184" s="397"/>
      <c r="U184" s="397"/>
      <c r="V184" s="397"/>
      <c r="W184" s="397"/>
      <c r="X184" s="428" t="s">
        <v>394</v>
      </c>
    </row>
    <row r="185" spans="1:24" s="226" customFormat="1" ht="13.8" thickBot="1" x14ac:dyDescent="0.3">
      <c r="A185" s="61">
        <v>5.13</v>
      </c>
      <c r="B185" s="61" t="s">
        <v>318</v>
      </c>
      <c r="C185" s="61"/>
      <c r="D185" s="389" t="s">
        <v>319</v>
      </c>
      <c r="E185" s="76"/>
      <c r="F185" s="76"/>
      <c r="G185" s="653"/>
      <c r="H185" s="606"/>
      <c r="I185" s="617"/>
      <c r="J185" s="617"/>
      <c r="K185" s="617"/>
      <c r="L185" s="617"/>
      <c r="M185" s="617"/>
      <c r="N185" s="617"/>
      <c r="O185" s="617"/>
      <c r="P185" s="617"/>
      <c r="Q185" s="617"/>
      <c r="R185" s="617"/>
      <c r="S185" s="617"/>
      <c r="T185" s="617"/>
      <c r="U185" s="617"/>
      <c r="V185" s="617"/>
      <c r="W185" s="617"/>
      <c r="X185" s="619"/>
    </row>
    <row r="186" spans="1:24" x14ac:dyDescent="0.25">
      <c r="A186" s="61" t="s">
        <v>496</v>
      </c>
      <c r="B186" s="61"/>
      <c r="C186" s="61"/>
      <c r="D186" s="229" t="s">
        <v>497</v>
      </c>
      <c r="E186" s="68"/>
      <c r="F186" s="69" t="s">
        <v>150</v>
      </c>
      <c r="G186" s="431"/>
      <c r="H186" s="402"/>
      <c r="I186" s="397"/>
      <c r="J186" s="397"/>
      <c r="K186" s="397"/>
      <c r="L186" s="397"/>
      <c r="M186" s="397"/>
      <c r="N186" s="397"/>
      <c r="O186" s="397"/>
      <c r="P186" s="397"/>
      <c r="Q186" s="652"/>
      <c r="R186" s="652"/>
      <c r="S186" s="397"/>
      <c r="T186" s="397"/>
      <c r="U186" s="397"/>
      <c r="V186" s="397"/>
      <c r="W186" s="397"/>
      <c r="X186" s="435" t="s">
        <v>498</v>
      </c>
    </row>
    <row r="187" spans="1:24" x14ac:dyDescent="0.25">
      <c r="A187" s="61" t="s">
        <v>499</v>
      </c>
      <c r="B187" s="61"/>
      <c r="C187" s="61"/>
      <c r="D187" s="229" t="s">
        <v>500</v>
      </c>
      <c r="E187" s="68"/>
      <c r="F187" s="69" t="s">
        <v>150</v>
      </c>
      <c r="G187" s="431"/>
      <c r="H187" s="402"/>
      <c r="I187" s="397"/>
      <c r="J187" s="397"/>
      <c r="K187" s="397"/>
      <c r="L187" s="397"/>
      <c r="M187" s="397"/>
      <c r="N187" s="397"/>
      <c r="O187" s="397"/>
      <c r="P187" s="397"/>
      <c r="Q187" s="652"/>
      <c r="R187" s="652"/>
      <c r="S187" s="397"/>
      <c r="T187" s="397"/>
      <c r="U187" s="397"/>
      <c r="V187" s="397"/>
      <c r="W187" s="397"/>
      <c r="X187" s="435"/>
    </row>
    <row r="188" spans="1:24" s="226" customFormat="1" x14ac:dyDescent="0.25">
      <c r="A188" s="61"/>
      <c r="B188" s="61"/>
      <c r="C188" s="61"/>
      <c r="D188" s="60" t="s">
        <v>393</v>
      </c>
      <c r="E188" s="68"/>
      <c r="F188" s="69" t="s">
        <v>150</v>
      </c>
      <c r="G188" s="431"/>
      <c r="H188" s="402"/>
      <c r="I188" s="397"/>
      <c r="J188" s="397"/>
      <c r="K188" s="397"/>
      <c r="L188" s="397"/>
      <c r="M188" s="397"/>
      <c r="N188" s="397"/>
      <c r="O188" s="397"/>
      <c r="P188" s="397"/>
      <c r="Q188" s="652"/>
      <c r="R188" s="652"/>
      <c r="S188" s="397"/>
      <c r="T188" s="397"/>
      <c r="U188" s="397"/>
      <c r="V188" s="397"/>
      <c r="W188" s="397"/>
      <c r="X188" s="428" t="s">
        <v>394</v>
      </c>
    </row>
    <row r="189" spans="1:24" ht="14.4" thickBot="1" x14ac:dyDescent="0.3">
      <c r="A189" s="63"/>
      <c r="B189" s="63"/>
      <c r="C189" s="63"/>
      <c r="D189" s="18" t="s">
        <v>320</v>
      </c>
      <c r="E189" s="78"/>
      <c r="F189" s="189" t="s">
        <v>321</v>
      </c>
      <c r="G189" s="661"/>
      <c r="H189" s="662"/>
      <c r="I189" s="663"/>
      <c r="J189" s="663"/>
      <c r="K189" s="663"/>
      <c r="L189" s="663"/>
      <c r="M189" s="663"/>
      <c r="N189" s="663"/>
      <c r="O189" s="663"/>
      <c r="P189" s="663"/>
      <c r="Q189" s="663"/>
      <c r="R189" s="663"/>
      <c r="S189" s="663"/>
      <c r="T189" s="663"/>
      <c r="U189" s="663"/>
      <c r="V189" s="663"/>
      <c r="W189" s="663"/>
      <c r="X189" s="664"/>
    </row>
    <row r="190" spans="1:24" ht="13.8" thickBot="1" x14ac:dyDescent="0.3">
      <c r="A190" s="61">
        <v>4.0999999999999996</v>
      </c>
      <c r="B190" s="61"/>
      <c r="C190" s="61"/>
      <c r="D190" s="7" t="s">
        <v>288</v>
      </c>
      <c r="E190" s="68"/>
      <c r="F190" s="183" t="s">
        <v>150</v>
      </c>
      <c r="G190" s="436"/>
      <c r="H190" s="402"/>
      <c r="I190" s="397"/>
      <c r="J190" s="397"/>
      <c r="K190" s="397"/>
      <c r="L190" s="397"/>
      <c r="M190" s="397"/>
      <c r="N190" s="397"/>
      <c r="O190" s="397"/>
      <c r="P190" s="397"/>
      <c r="Q190" s="652"/>
      <c r="R190" s="652"/>
      <c r="S190" s="397"/>
      <c r="T190" s="397"/>
      <c r="U190" s="397"/>
      <c r="V190" s="397"/>
      <c r="W190" s="397"/>
      <c r="X190" s="398"/>
    </row>
    <row r="191" spans="1:24" ht="14.4" thickBot="1" x14ac:dyDescent="0.3">
      <c r="A191" s="63"/>
      <c r="B191" s="63"/>
      <c r="C191" s="63"/>
      <c r="D191" s="19" t="s">
        <v>322</v>
      </c>
      <c r="E191" s="79"/>
      <c r="F191" s="187" t="s">
        <v>323</v>
      </c>
      <c r="G191" s="665"/>
      <c r="H191" s="662"/>
      <c r="I191" s="658"/>
      <c r="J191" s="658"/>
      <c r="K191" s="658"/>
      <c r="L191" s="658"/>
      <c r="M191" s="658"/>
      <c r="N191" s="658"/>
      <c r="O191" s="658"/>
      <c r="P191" s="658"/>
      <c r="Q191" s="658"/>
      <c r="R191" s="658"/>
      <c r="S191" s="658"/>
      <c r="T191" s="658"/>
      <c r="U191" s="658"/>
      <c r="V191" s="658"/>
      <c r="W191" s="658"/>
      <c r="X191" s="666"/>
    </row>
    <row r="192" spans="1:24" s="87" customFormat="1" ht="23.4" x14ac:dyDescent="0.25">
      <c r="A192" s="85">
        <v>7.1</v>
      </c>
      <c r="B192" s="85" t="s">
        <v>151</v>
      </c>
      <c r="C192" s="85"/>
      <c r="D192" s="60" t="s">
        <v>324</v>
      </c>
      <c r="E192" s="86"/>
      <c r="F192" s="188" t="s">
        <v>150</v>
      </c>
      <c r="G192" s="437"/>
      <c r="H192" s="438"/>
      <c r="I192" s="418"/>
      <c r="J192" s="418"/>
      <c r="K192" s="418"/>
      <c r="L192" s="418"/>
      <c r="M192" s="418"/>
      <c r="N192" s="418"/>
      <c r="O192" s="418"/>
      <c r="P192" s="418"/>
      <c r="Q192" s="652"/>
      <c r="R192" s="652"/>
      <c r="S192" s="418"/>
      <c r="T192" s="418"/>
      <c r="U192" s="418"/>
      <c r="V192" s="418"/>
      <c r="W192" s="418"/>
      <c r="X192" s="419" t="s">
        <v>325</v>
      </c>
    </row>
    <row r="193" spans="1:24" x14ac:dyDescent="0.25">
      <c r="A193" s="61">
        <v>7.2</v>
      </c>
      <c r="B193" s="61"/>
      <c r="C193" s="61"/>
      <c r="D193" s="7" t="s">
        <v>326</v>
      </c>
      <c r="E193" s="68"/>
      <c r="F193" s="188" t="s">
        <v>150</v>
      </c>
      <c r="G193" s="439"/>
      <c r="H193" s="397"/>
      <c r="I193" s="397"/>
      <c r="J193" s="397"/>
      <c r="K193" s="397"/>
      <c r="L193" s="397"/>
      <c r="M193" s="397"/>
      <c r="N193" s="397"/>
      <c r="O193" s="397"/>
      <c r="P193" s="397"/>
      <c r="Q193" s="652"/>
      <c r="R193" s="652"/>
      <c r="S193" s="397"/>
      <c r="T193" s="397"/>
      <c r="U193" s="397"/>
      <c r="V193" s="397"/>
      <c r="W193" s="397"/>
      <c r="X193" s="398"/>
    </row>
    <row r="194" spans="1:24" x14ac:dyDescent="0.25">
      <c r="A194" s="61">
        <v>7.3</v>
      </c>
      <c r="B194" s="61"/>
      <c r="C194" s="61"/>
      <c r="D194" s="7" t="s">
        <v>327</v>
      </c>
      <c r="E194" s="68"/>
      <c r="F194" s="188" t="s">
        <v>150</v>
      </c>
      <c r="G194" s="439"/>
      <c r="H194" s="397"/>
      <c r="I194" s="397"/>
      <c r="J194" s="397"/>
      <c r="K194" s="397"/>
      <c r="L194" s="397"/>
      <c r="M194" s="397"/>
      <c r="N194" s="397"/>
      <c r="O194" s="397"/>
      <c r="P194" s="397"/>
      <c r="Q194" s="652"/>
      <c r="R194" s="652"/>
      <c r="S194" s="397"/>
      <c r="T194" s="397"/>
      <c r="U194" s="397"/>
      <c r="V194" s="397"/>
      <c r="W194" s="397"/>
      <c r="X194" s="398"/>
    </row>
    <row r="195" spans="1:24" x14ac:dyDescent="0.25">
      <c r="A195" s="61">
        <v>7.4</v>
      </c>
      <c r="B195" s="61"/>
      <c r="C195" s="61"/>
      <c r="D195" s="7" t="s">
        <v>328</v>
      </c>
      <c r="E195" s="68"/>
      <c r="F195" s="188" t="s">
        <v>150</v>
      </c>
      <c r="G195" s="437"/>
      <c r="H195" s="402"/>
      <c r="I195" s="397"/>
      <c r="J195" s="397"/>
      <c r="K195" s="397"/>
      <c r="L195" s="397"/>
      <c r="M195" s="397"/>
      <c r="N195" s="397"/>
      <c r="O195" s="397"/>
      <c r="P195" s="397"/>
      <c r="Q195" s="652"/>
      <c r="R195" s="652"/>
      <c r="S195" s="397"/>
      <c r="T195" s="397"/>
      <c r="U195" s="397"/>
      <c r="V195" s="397"/>
      <c r="W195" s="397"/>
      <c r="X195" s="398"/>
    </row>
    <row r="196" spans="1:24" x14ac:dyDescent="0.25">
      <c r="A196" s="61">
        <v>7.5</v>
      </c>
      <c r="B196" s="61"/>
      <c r="C196" s="61"/>
      <c r="D196" s="7" t="s">
        <v>329</v>
      </c>
      <c r="E196" s="68"/>
      <c r="F196" s="188" t="s">
        <v>150</v>
      </c>
      <c r="G196" s="439"/>
      <c r="H196" s="397"/>
      <c r="I196" s="397"/>
      <c r="J196" s="397"/>
      <c r="K196" s="397"/>
      <c r="L196" s="397"/>
      <c r="M196" s="397"/>
      <c r="N196" s="397"/>
      <c r="O196" s="397"/>
      <c r="P196" s="397"/>
      <c r="Q196" s="652"/>
      <c r="R196" s="652"/>
      <c r="S196" s="397"/>
      <c r="T196" s="397"/>
      <c r="U196" s="397"/>
      <c r="V196" s="397"/>
      <c r="W196" s="397"/>
      <c r="X196" s="398"/>
    </row>
    <row r="197" spans="1:24" ht="13.8" thickBot="1" x14ac:dyDescent="0.3">
      <c r="A197" s="61">
        <v>7.6</v>
      </c>
      <c r="B197" s="61"/>
      <c r="C197" s="61"/>
      <c r="D197" s="7" t="s">
        <v>330</v>
      </c>
      <c r="E197" s="68"/>
      <c r="F197" s="188" t="s">
        <v>150</v>
      </c>
      <c r="G197" s="439"/>
      <c r="H197" s="397"/>
      <c r="I197" s="397"/>
      <c r="J197" s="397"/>
      <c r="K197" s="397"/>
      <c r="L197" s="397"/>
      <c r="M197" s="397"/>
      <c r="N197" s="397"/>
      <c r="O197" s="397"/>
      <c r="P197" s="397"/>
      <c r="Q197" s="652"/>
      <c r="R197" s="652"/>
      <c r="S197" s="397"/>
      <c r="T197" s="397"/>
      <c r="U197" s="397"/>
      <c r="V197" s="397"/>
      <c r="W197" s="397"/>
      <c r="X197" s="398"/>
    </row>
    <row r="198" spans="1:24" ht="14.4" thickBot="1" x14ac:dyDescent="0.3">
      <c r="A198" s="63"/>
      <c r="B198" s="63"/>
      <c r="C198" s="63"/>
      <c r="D198" s="19" t="s">
        <v>331</v>
      </c>
      <c r="E198" s="79"/>
      <c r="F198" s="187" t="s">
        <v>332</v>
      </c>
      <c r="G198" s="665"/>
      <c r="H198" s="662"/>
      <c r="I198" s="658"/>
      <c r="J198" s="658"/>
      <c r="K198" s="658"/>
      <c r="L198" s="658"/>
      <c r="M198" s="658"/>
      <c r="N198" s="658"/>
      <c r="O198" s="658"/>
      <c r="P198" s="658"/>
      <c r="Q198" s="658"/>
      <c r="R198" s="658"/>
      <c r="S198" s="658"/>
      <c r="T198" s="658"/>
      <c r="U198" s="658"/>
      <c r="V198" s="658"/>
      <c r="W198" s="658"/>
      <c r="X198" s="666"/>
    </row>
    <row r="199" spans="1:24" x14ac:dyDescent="0.25">
      <c r="A199" s="61">
        <v>8.1</v>
      </c>
      <c r="B199" s="61">
        <v>1.01</v>
      </c>
      <c r="C199" s="61"/>
      <c r="D199" s="7" t="s">
        <v>333</v>
      </c>
      <c r="E199" s="68"/>
      <c r="F199" s="188" t="s">
        <v>150</v>
      </c>
      <c r="G199" s="437"/>
      <c r="H199" s="402"/>
      <c r="I199" s="397"/>
      <c r="J199" s="397"/>
      <c r="K199" s="397"/>
      <c r="L199" s="397"/>
      <c r="M199" s="397"/>
      <c r="N199" s="397"/>
      <c r="O199" s="397"/>
      <c r="P199" s="397"/>
      <c r="Q199" s="652"/>
      <c r="R199" s="652"/>
      <c r="S199" s="397"/>
      <c r="T199" s="397"/>
      <c r="U199" s="397"/>
      <c r="V199" s="397"/>
      <c r="W199" s="397"/>
      <c r="X199" s="398"/>
    </row>
    <row r="200" spans="1:24" x14ac:dyDescent="0.25">
      <c r="A200" s="61">
        <v>8.1999999999999993</v>
      </c>
      <c r="B200" s="61" t="s">
        <v>334</v>
      </c>
      <c r="C200" s="61"/>
      <c r="D200" s="7" t="s">
        <v>335</v>
      </c>
      <c r="E200" s="68"/>
      <c r="F200" s="188" t="s">
        <v>150</v>
      </c>
      <c r="G200" s="437"/>
      <c r="H200" s="402"/>
      <c r="I200" s="397"/>
      <c r="J200" s="397"/>
      <c r="K200" s="397"/>
      <c r="L200" s="397"/>
      <c r="M200" s="397"/>
      <c r="N200" s="397"/>
      <c r="O200" s="397"/>
      <c r="P200" s="397"/>
      <c r="Q200" s="652"/>
      <c r="R200" s="652"/>
      <c r="S200" s="397"/>
      <c r="T200" s="397"/>
      <c r="U200" s="397"/>
      <c r="V200" s="397"/>
      <c r="W200" s="397"/>
      <c r="X200" s="398"/>
    </row>
    <row r="201" spans="1:24" x14ac:dyDescent="0.25">
      <c r="A201" s="61">
        <v>8.3000000000000007</v>
      </c>
      <c r="B201" s="61" t="s">
        <v>336</v>
      </c>
      <c r="C201" s="61"/>
      <c r="D201" s="7" t="s">
        <v>337</v>
      </c>
      <c r="E201" s="68"/>
      <c r="F201" s="188" t="s">
        <v>150</v>
      </c>
      <c r="G201" s="439"/>
      <c r="H201" s="397"/>
      <c r="I201" s="397"/>
      <c r="J201" s="397"/>
      <c r="K201" s="397"/>
      <c r="L201" s="397"/>
      <c r="M201" s="397"/>
      <c r="N201" s="397"/>
      <c r="O201" s="397"/>
      <c r="P201" s="397"/>
      <c r="Q201" s="652"/>
      <c r="R201" s="652"/>
      <c r="S201" s="397"/>
      <c r="T201" s="397"/>
      <c r="U201" s="397"/>
      <c r="V201" s="397"/>
      <c r="W201" s="397"/>
      <c r="X201" s="398"/>
    </row>
    <row r="202" spans="1:24" x14ac:dyDescent="0.25">
      <c r="A202" s="61">
        <v>8.4</v>
      </c>
      <c r="B202" s="61" t="s">
        <v>338</v>
      </c>
      <c r="C202" s="61"/>
      <c r="D202" s="7" t="s">
        <v>339</v>
      </c>
      <c r="E202" s="68"/>
      <c r="F202" s="188" t="s">
        <v>150</v>
      </c>
      <c r="G202" s="437"/>
      <c r="H202" s="402"/>
      <c r="I202" s="397"/>
      <c r="J202" s="397"/>
      <c r="K202" s="397"/>
      <c r="L202" s="397"/>
      <c r="M202" s="397"/>
      <c r="N202" s="397"/>
      <c r="O202" s="397"/>
      <c r="P202" s="397"/>
      <c r="Q202" s="652"/>
      <c r="R202" s="652"/>
      <c r="S202" s="397"/>
      <c r="T202" s="397"/>
      <c r="U202" s="397"/>
      <c r="V202" s="397"/>
      <c r="W202" s="397"/>
      <c r="X202" s="398"/>
    </row>
    <row r="203" spans="1:24" x14ac:dyDescent="0.25">
      <c r="A203" s="61">
        <v>8.5</v>
      </c>
      <c r="B203" s="61">
        <v>2.04</v>
      </c>
      <c r="C203" s="61"/>
      <c r="D203" s="7" t="s">
        <v>340</v>
      </c>
      <c r="E203" s="68"/>
      <c r="F203" s="188" t="s">
        <v>150</v>
      </c>
      <c r="G203" s="439"/>
      <c r="H203" s="397"/>
      <c r="I203" s="397"/>
      <c r="J203" s="397"/>
      <c r="K203" s="397"/>
      <c r="L203" s="397"/>
      <c r="M203" s="397"/>
      <c r="N203" s="397"/>
      <c r="O203" s="397"/>
      <c r="P203" s="397"/>
      <c r="Q203" s="652"/>
      <c r="R203" s="652"/>
      <c r="S203" s="397"/>
      <c r="T203" s="397"/>
      <c r="U203" s="397"/>
      <c r="V203" s="397"/>
      <c r="W203" s="397"/>
      <c r="X203" s="398"/>
    </row>
    <row r="204" spans="1:24" x14ac:dyDescent="0.25">
      <c r="A204" s="61">
        <v>8.6</v>
      </c>
      <c r="B204" s="61" t="s">
        <v>341</v>
      </c>
      <c r="C204" s="61"/>
      <c r="D204" s="7" t="s">
        <v>342</v>
      </c>
      <c r="E204" s="68"/>
      <c r="F204" s="188" t="s">
        <v>150</v>
      </c>
      <c r="G204" s="439"/>
      <c r="H204" s="397"/>
      <c r="I204" s="397"/>
      <c r="J204" s="397"/>
      <c r="K204" s="397"/>
      <c r="L204" s="397"/>
      <c r="M204" s="397"/>
      <c r="N204" s="397"/>
      <c r="O204" s="397"/>
      <c r="P204" s="397"/>
      <c r="Q204" s="652"/>
      <c r="R204" s="652"/>
      <c r="S204" s="397"/>
      <c r="T204" s="397"/>
      <c r="U204" s="397"/>
      <c r="V204" s="397"/>
      <c r="W204" s="397"/>
      <c r="X204" s="398"/>
    </row>
    <row r="205" spans="1:24" x14ac:dyDescent="0.25">
      <c r="A205" s="61">
        <v>8.6999999999999993</v>
      </c>
      <c r="B205" s="61" t="s">
        <v>343</v>
      </c>
      <c r="C205" s="61"/>
      <c r="D205" s="7" t="s">
        <v>344</v>
      </c>
      <c r="E205" s="68"/>
      <c r="F205" s="188" t="s">
        <v>150</v>
      </c>
      <c r="G205" s="439"/>
      <c r="H205" s="397"/>
      <c r="I205" s="397"/>
      <c r="J205" s="397"/>
      <c r="K205" s="397"/>
      <c r="L205" s="397"/>
      <c r="M205" s="397"/>
      <c r="N205" s="397"/>
      <c r="O205" s="397"/>
      <c r="P205" s="397"/>
      <c r="Q205" s="652"/>
      <c r="R205" s="652"/>
      <c r="S205" s="397"/>
      <c r="T205" s="397"/>
      <c r="U205" s="397"/>
      <c r="V205" s="397"/>
      <c r="W205" s="397"/>
      <c r="X205" s="398"/>
    </row>
    <row r="206" spans="1:24" x14ac:dyDescent="0.25">
      <c r="A206" s="61">
        <v>8.8000000000000007</v>
      </c>
      <c r="B206" s="61"/>
      <c r="C206" s="61"/>
      <c r="D206" s="7" t="s">
        <v>345</v>
      </c>
      <c r="E206" s="68"/>
      <c r="F206" s="188" t="s">
        <v>150</v>
      </c>
      <c r="G206" s="439"/>
      <c r="H206" s="397"/>
      <c r="I206" s="397"/>
      <c r="J206" s="397"/>
      <c r="K206" s="397"/>
      <c r="L206" s="397"/>
      <c r="M206" s="397"/>
      <c r="N206" s="397"/>
      <c r="O206" s="397"/>
      <c r="P206" s="397"/>
      <c r="Q206" s="652"/>
      <c r="R206" s="652"/>
      <c r="S206" s="397"/>
      <c r="T206" s="397"/>
      <c r="U206" s="397"/>
      <c r="V206" s="397"/>
      <c r="W206" s="397"/>
      <c r="X206" s="398"/>
    </row>
    <row r="207" spans="1:24" ht="13.8" thickBot="1" x14ac:dyDescent="0.3">
      <c r="A207" s="61"/>
      <c r="B207" s="61"/>
      <c r="C207" s="61"/>
      <c r="D207" s="7" t="s">
        <v>182</v>
      </c>
      <c r="E207" s="68"/>
      <c r="F207" s="188" t="s">
        <v>150</v>
      </c>
      <c r="G207" s="437"/>
      <c r="H207" s="402"/>
      <c r="I207" s="397"/>
      <c r="J207" s="397"/>
      <c r="K207" s="397"/>
      <c r="L207" s="397"/>
      <c r="M207" s="397"/>
      <c r="N207" s="397"/>
      <c r="O207" s="397"/>
      <c r="P207" s="397"/>
      <c r="Q207" s="652"/>
      <c r="R207" s="652"/>
      <c r="S207" s="397"/>
      <c r="T207" s="397"/>
      <c r="U207" s="397"/>
      <c r="V207" s="397"/>
      <c r="W207" s="397"/>
      <c r="X207" s="401"/>
    </row>
    <row r="208" spans="1:24" ht="14.4" thickBot="1" x14ac:dyDescent="0.3">
      <c r="A208" s="63"/>
      <c r="B208" s="63"/>
      <c r="C208" s="63"/>
      <c r="D208" s="19" t="s">
        <v>346</v>
      </c>
      <c r="E208" s="79"/>
      <c r="F208" s="187"/>
      <c r="G208" s="665"/>
      <c r="H208" s="662"/>
      <c r="I208" s="658"/>
      <c r="J208" s="658"/>
      <c r="K208" s="658"/>
      <c r="L208" s="658"/>
      <c r="M208" s="658"/>
      <c r="N208" s="658"/>
      <c r="O208" s="658"/>
      <c r="P208" s="658"/>
      <c r="Q208" s="658"/>
      <c r="R208" s="658"/>
      <c r="S208" s="658"/>
      <c r="T208" s="658"/>
      <c r="U208" s="658"/>
      <c r="V208" s="658"/>
      <c r="W208" s="658"/>
      <c r="X208" s="666"/>
    </row>
    <row r="209" spans="1:24" s="226" customFormat="1" ht="13.8" thickBot="1" x14ac:dyDescent="0.3">
      <c r="A209" s="61"/>
      <c r="B209" s="61"/>
      <c r="C209" s="61"/>
      <c r="D209" s="13" t="s">
        <v>347</v>
      </c>
      <c r="E209" s="76"/>
      <c r="F209" s="76"/>
      <c r="G209" s="653"/>
      <c r="H209" s="667"/>
      <c r="I209" s="617"/>
      <c r="J209" s="617"/>
      <c r="K209" s="617"/>
      <c r="L209" s="617"/>
      <c r="M209" s="617"/>
      <c r="N209" s="617"/>
      <c r="O209" s="617"/>
      <c r="P209" s="617"/>
      <c r="Q209" s="631"/>
      <c r="R209" s="617"/>
      <c r="S209" s="617"/>
      <c r="T209" s="617"/>
      <c r="U209" s="617"/>
      <c r="V209" s="617"/>
      <c r="W209" s="618"/>
      <c r="X209" s="619"/>
    </row>
    <row r="210" spans="1:24" ht="13.8" thickBot="1" x14ac:dyDescent="0.3">
      <c r="A210" s="61"/>
      <c r="B210" s="61"/>
      <c r="C210" s="61"/>
      <c r="D210" s="7" t="s">
        <v>348</v>
      </c>
      <c r="E210" s="68"/>
      <c r="F210" s="188" t="s">
        <v>150</v>
      </c>
      <c r="G210" s="641"/>
      <c r="H210" s="634"/>
      <c r="I210" s="634"/>
      <c r="J210" s="634"/>
      <c r="K210" s="634"/>
      <c r="L210" s="634"/>
      <c r="M210" s="634"/>
      <c r="N210" s="634"/>
      <c r="O210" s="634"/>
      <c r="P210" s="699"/>
      <c r="Q210" s="700"/>
      <c r="R210" s="396"/>
      <c r="S210" s="634"/>
      <c r="T210" s="634"/>
      <c r="U210" s="634"/>
      <c r="V210" s="634"/>
      <c r="W210" s="634"/>
      <c r="X210" s="761" t="s">
        <v>349</v>
      </c>
    </row>
    <row r="211" spans="1:24" x14ac:dyDescent="0.25">
      <c r="A211" s="61"/>
      <c r="B211" s="61"/>
      <c r="C211" s="61"/>
      <c r="D211" s="7" t="s">
        <v>350</v>
      </c>
      <c r="E211" s="68"/>
      <c r="F211" s="188" t="s">
        <v>150</v>
      </c>
      <c r="G211" s="641"/>
      <c r="H211" s="634"/>
      <c r="I211" s="634"/>
      <c r="J211" s="634"/>
      <c r="K211" s="634"/>
      <c r="L211" s="634"/>
      <c r="M211" s="634"/>
      <c r="N211" s="634"/>
      <c r="O211" s="634"/>
      <c r="P211" s="634"/>
      <c r="Q211" s="402"/>
      <c r="R211" s="397"/>
      <c r="S211" s="634"/>
      <c r="T211" s="634"/>
      <c r="U211" s="634"/>
      <c r="V211" s="634"/>
      <c r="W211" s="634"/>
      <c r="X211" s="762"/>
    </row>
    <row r="212" spans="1:24" x14ac:dyDescent="0.25">
      <c r="A212" s="61"/>
      <c r="B212" s="61"/>
      <c r="C212" s="61"/>
      <c r="D212" s="7" t="s">
        <v>351</v>
      </c>
      <c r="E212" s="68"/>
      <c r="F212" s="188" t="s">
        <v>150</v>
      </c>
      <c r="G212" s="641"/>
      <c r="H212" s="634"/>
      <c r="I212" s="634"/>
      <c r="J212" s="634"/>
      <c r="K212" s="634"/>
      <c r="L212" s="634"/>
      <c r="M212" s="634"/>
      <c r="N212" s="634"/>
      <c r="O212" s="634"/>
      <c r="P212" s="634"/>
      <c r="Q212" s="397"/>
      <c r="R212" s="397"/>
      <c r="S212" s="634"/>
      <c r="T212" s="634"/>
      <c r="U212" s="634"/>
      <c r="V212" s="634"/>
      <c r="W212" s="634"/>
      <c r="X212" s="762"/>
    </row>
    <row r="213" spans="1:24" x14ac:dyDescent="0.25">
      <c r="A213" s="61"/>
      <c r="B213" s="61"/>
      <c r="C213" s="61"/>
      <c r="D213" s="7" t="s">
        <v>352</v>
      </c>
      <c r="E213" s="68"/>
      <c r="F213" s="188" t="s">
        <v>150</v>
      </c>
      <c r="G213" s="641"/>
      <c r="H213" s="634"/>
      <c r="I213" s="634"/>
      <c r="J213" s="634"/>
      <c r="K213" s="634"/>
      <c r="L213" s="634"/>
      <c r="M213" s="634"/>
      <c r="N213" s="634"/>
      <c r="O213" s="634"/>
      <c r="P213" s="634"/>
      <c r="Q213" s="397"/>
      <c r="R213" s="397"/>
      <c r="S213" s="634"/>
      <c r="T213" s="634"/>
      <c r="U213" s="634"/>
      <c r="V213" s="634"/>
      <c r="W213" s="634"/>
      <c r="X213" s="762"/>
    </row>
    <row r="214" spans="1:24" x14ac:dyDescent="0.25">
      <c r="A214" s="61"/>
      <c r="B214" s="61"/>
      <c r="C214" s="61"/>
      <c r="D214" s="7" t="s">
        <v>353</v>
      </c>
      <c r="E214" s="68"/>
      <c r="F214" s="188" t="s">
        <v>150</v>
      </c>
      <c r="G214" s="641"/>
      <c r="H214" s="634"/>
      <c r="I214" s="634"/>
      <c r="J214" s="634"/>
      <c r="K214" s="634"/>
      <c r="L214" s="634"/>
      <c r="M214" s="634"/>
      <c r="N214" s="634"/>
      <c r="O214" s="634"/>
      <c r="P214" s="634"/>
      <c r="Q214" s="397"/>
      <c r="R214" s="397"/>
      <c r="S214" s="634"/>
      <c r="T214" s="634"/>
      <c r="U214" s="634"/>
      <c r="V214" s="634"/>
      <c r="W214" s="634"/>
      <c r="X214" s="762"/>
    </row>
    <row r="215" spans="1:24" x14ac:dyDescent="0.25">
      <c r="A215" s="61"/>
      <c r="B215" s="61"/>
      <c r="C215" s="61"/>
      <c r="D215" s="7" t="s">
        <v>354</v>
      </c>
      <c r="E215" s="68"/>
      <c r="F215" s="188" t="s">
        <v>150</v>
      </c>
      <c r="G215" s="641"/>
      <c r="H215" s="634"/>
      <c r="I215" s="634"/>
      <c r="J215" s="634"/>
      <c r="K215" s="634"/>
      <c r="L215" s="634"/>
      <c r="M215" s="634"/>
      <c r="N215" s="634"/>
      <c r="O215" s="634"/>
      <c r="P215" s="634"/>
      <c r="Q215" s="397"/>
      <c r="R215" s="397"/>
      <c r="S215" s="634"/>
      <c r="T215" s="634"/>
      <c r="U215" s="634"/>
      <c r="V215" s="634"/>
      <c r="W215" s="634"/>
      <c r="X215" s="763"/>
    </row>
    <row r="216" spans="1:24" s="226" customFormat="1" ht="13.8" thickBot="1" x14ac:dyDescent="0.3">
      <c r="A216" s="61"/>
      <c r="B216" s="61"/>
      <c r="C216" s="61"/>
      <c r="D216" s="13" t="s">
        <v>355</v>
      </c>
      <c r="E216" s="76"/>
      <c r="F216" s="76"/>
      <c r="G216" s="653"/>
      <c r="H216" s="667"/>
      <c r="I216" s="617"/>
      <c r="J216" s="617"/>
      <c r="K216" s="617"/>
      <c r="L216" s="617"/>
      <c r="M216" s="617"/>
      <c r="N216" s="617"/>
      <c r="O216" s="617"/>
      <c r="P216" s="617"/>
      <c r="Q216" s="631"/>
      <c r="R216" s="617"/>
      <c r="S216" s="617"/>
      <c r="T216" s="617"/>
      <c r="U216" s="617"/>
      <c r="V216" s="617"/>
      <c r="W216" s="618"/>
      <c r="X216" s="619"/>
    </row>
    <row r="217" spans="1:24" ht="13.8" thickBot="1" x14ac:dyDescent="0.3">
      <c r="A217" s="61"/>
      <c r="B217" s="61"/>
      <c r="C217" s="61"/>
      <c r="D217" s="7" t="s">
        <v>356</v>
      </c>
      <c r="E217" s="68"/>
      <c r="F217" s="188" t="s">
        <v>150</v>
      </c>
      <c r="G217" s="641"/>
      <c r="H217" s="634"/>
      <c r="I217" s="634"/>
      <c r="J217" s="634"/>
      <c r="K217" s="634"/>
      <c r="L217" s="634"/>
      <c r="M217" s="634"/>
      <c r="N217" s="634"/>
      <c r="O217" s="634"/>
      <c r="P217" s="699"/>
      <c r="Q217" s="700"/>
      <c r="R217" s="396"/>
      <c r="S217" s="634"/>
      <c r="T217" s="634"/>
      <c r="U217" s="634"/>
      <c r="V217" s="634"/>
      <c r="W217" s="634"/>
      <c r="X217" s="761" t="s">
        <v>349</v>
      </c>
    </row>
    <row r="218" spans="1:24" x14ac:dyDescent="0.25">
      <c r="A218" s="61"/>
      <c r="B218" s="61"/>
      <c r="C218" s="61"/>
      <c r="D218" s="7" t="s">
        <v>357</v>
      </c>
      <c r="E218" s="68"/>
      <c r="F218" s="188" t="s">
        <v>150</v>
      </c>
      <c r="G218" s="641"/>
      <c r="H218" s="634"/>
      <c r="I218" s="634"/>
      <c r="J218" s="634"/>
      <c r="K218" s="634"/>
      <c r="L218" s="634"/>
      <c r="M218" s="634"/>
      <c r="N218" s="634"/>
      <c r="O218" s="634"/>
      <c r="P218" s="634"/>
      <c r="Q218" s="402"/>
      <c r="R218" s="397"/>
      <c r="S218" s="634"/>
      <c r="T218" s="634"/>
      <c r="U218" s="634"/>
      <c r="V218" s="634"/>
      <c r="W218" s="634"/>
      <c r="X218" s="762"/>
    </row>
    <row r="219" spans="1:24" x14ac:dyDescent="0.25">
      <c r="A219" s="61"/>
      <c r="B219" s="61"/>
      <c r="C219" s="61"/>
      <c r="D219" s="7" t="s">
        <v>358</v>
      </c>
      <c r="E219" s="68"/>
      <c r="F219" s="188" t="s">
        <v>150</v>
      </c>
      <c r="G219" s="641"/>
      <c r="H219" s="634"/>
      <c r="I219" s="634"/>
      <c r="J219" s="634"/>
      <c r="K219" s="634"/>
      <c r="L219" s="634"/>
      <c r="M219" s="634"/>
      <c r="N219" s="634"/>
      <c r="O219" s="634"/>
      <c r="P219" s="634"/>
      <c r="Q219" s="397"/>
      <c r="R219" s="397"/>
      <c r="S219" s="634"/>
      <c r="T219" s="634"/>
      <c r="U219" s="634"/>
      <c r="V219" s="634"/>
      <c r="W219" s="634"/>
      <c r="X219" s="762"/>
    </row>
    <row r="220" spans="1:24" x14ac:dyDescent="0.25">
      <c r="A220" s="61"/>
      <c r="B220" s="61"/>
      <c r="C220" s="61"/>
      <c r="D220" s="7" t="s">
        <v>359</v>
      </c>
      <c r="E220" s="68"/>
      <c r="F220" s="188" t="s">
        <v>150</v>
      </c>
      <c r="G220" s="641"/>
      <c r="H220" s="634"/>
      <c r="I220" s="634"/>
      <c r="J220" s="634"/>
      <c r="K220" s="634"/>
      <c r="L220" s="634"/>
      <c r="M220" s="634"/>
      <c r="N220" s="634"/>
      <c r="O220" s="634"/>
      <c r="P220" s="634"/>
      <c r="Q220" s="397"/>
      <c r="R220" s="397"/>
      <c r="S220" s="634"/>
      <c r="T220" s="634"/>
      <c r="U220" s="634"/>
      <c r="V220" s="634"/>
      <c r="W220" s="634"/>
      <c r="X220" s="762"/>
    </row>
    <row r="221" spans="1:24" x14ac:dyDescent="0.25">
      <c r="A221" s="61"/>
      <c r="B221" s="61"/>
      <c r="C221" s="61"/>
      <c r="D221" s="7" t="s">
        <v>360</v>
      </c>
      <c r="E221" s="68"/>
      <c r="F221" s="188" t="s">
        <v>150</v>
      </c>
      <c r="G221" s="641"/>
      <c r="H221" s="634"/>
      <c r="I221" s="634"/>
      <c r="J221" s="634"/>
      <c r="K221" s="634"/>
      <c r="L221" s="634"/>
      <c r="M221" s="634"/>
      <c r="N221" s="634"/>
      <c r="O221" s="634"/>
      <c r="P221" s="634"/>
      <c r="Q221" s="397"/>
      <c r="R221" s="397"/>
      <c r="S221" s="634"/>
      <c r="T221" s="634"/>
      <c r="U221" s="634"/>
      <c r="V221" s="634"/>
      <c r="W221" s="634"/>
      <c r="X221" s="762"/>
    </row>
    <row r="222" spans="1:24" x14ac:dyDescent="0.25">
      <c r="A222" s="61"/>
      <c r="B222" s="61"/>
      <c r="C222" s="61"/>
      <c r="D222" s="7" t="s">
        <v>361</v>
      </c>
      <c r="E222" s="68"/>
      <c r="F222" s="188" t="s">
        <v>150</v>
      </c>
      <c r="G222" s="641"/>
      <c r="H222" s="634"/>
      <c r="I222" s="634"/>
      <c r="J222" s="634"/>
      <c r="K222" s="634"/>
      <c r="L222" s="634"/>
      <c r="M222" s="634"/>
      <c r="N222" s="634"/>
      <c r="O222" s="634"/>
      <c r="P222" s="634"/>
      <c r="Q222" s="397"/>
      <c r="R222" s="397"/>
      <c r="S222" s="634"/>
      <c r="T222" s="634"/>
      <c r="U222" s="634"/>
      <c r="V222" s="634"/>
      <c r="W222" s="634"/>
      <c r="X222" s="763"/>
    </row>
    <row r="223" spans="1:24" x14ac:dyDescent="0.25">
      <c r="A223" s="61"/>
      <c r="B223" s="61"/>
      <c r="C223" s="61"/>
      <c r="D223" s="313"/>
      <c r="E223" s="67"/>
      <c r="F223" s="314"/>
      <c r="G223" s="314"/>
      <c r="H223" s="67"/>
      <c r="I223" s="67"/>
      <c r="J223" s="67"/>
      <c r="K223" s="67"/>
      <c r="L223" s="313"/>
      <c r="M223" s="313"/>
      <c r="N223" s="313"/>
      <c r="O223" s="313"/>
      <c r="P223" s="313"/>
      <c r="Q223" s="313"/>
      <c r="R223" s="313"/>
      <c r="S223" s="67"/>
      <c r="T223" s="67"/>
      <c r="U223" s="67"/>
      <c r="V223" s="67"/>
      <c r="W223" s="67"/>
      <c r="X223" s="315"/>
    </row>
    <row r="224" spans="1:24" ht="14.4" thickBot="1" x14ac:dyDescent="0.3">
      <c r="A224" s="63"/>
      <c r="B224" s="63"/>
      <c r="C224" s="63"/>
      <c r="D224" s="236" t="s">
        <v>362</v>
      </c>
      <c r="E224" s="237" t="s">
        <v>363</v>
      </c>
      <c r="F224" s="238"/>
      <c r="G224" s="238"/>
      <c r="H224" s="239"/>
      <c r="I224" s="240"/>
      <c r="J224" s="240"/>
      <c r="K224" s="240"/>
      <c r="L224" s="240"/>
      <c r="M224" s="240"/>
      <c r="N224" s="240"/>
      <c r="O224" s="240"/>
      <c r="P224" s="240"/>
      <c r="Q224" s="240"/>
      <c r="R224" s="240"/>
      <c r="S224" s="240"/>
      <c r="T224" s="240"/>
      <c r="U224" s="240"/>
      <c r="V224" s="240"/>
      <c r="W224" s="240"/>
      <c r="X224" s="241"/>
    </row>
    <row r="225" spans="1:24" ht="81.599999999999994" customHeight="1" thickBot="1" x14ac:dyDescent="0.3">
      <c r="A225" s="317"/>
      <c r="B225" s="317"/>
      <c r="C225" s="317"/>
      <c r="D225" s="751" t="s">
        <v>364</v>
      </c>
      <c r="E225" s="752"/>
      <c r="F225" s="752"/>
      <c r="G225" s="752"/>
      <c r="H225" s="752"/>
      <c r="I225" s="752"/>
      <c r="J225" s="752"/>
      <c r="K225" s="752"/>
      <c r="L225" s="752"/>
      <c r="M225" s="752"/>
      <c r="N225" s="752"/>
      <c r="O225" s="752"/>
      <c r="P225" s="752"/>
      <c r="Q225" s="752"/>
      <c r="R225" s="752"/>
      <c r="S225" s="752"/>
      <c r="T225" s="752"/>
      <c r="U225" s="752"/>
      <c r="V225" s="752"/>
      <c r="W225" s="753"/>
      <c r="X225" s="318"/>
    </row>
    <row r="226" spans="1:24" ht="25.95" customHeight="1" x14ac:dyDescent="0.25">
      <c r="A226" s="228" t="s">
        <v>365</v>
      </c>
      <c r="B226" s="61"/>
      <c r="C226" s="61"/>
      <c r="D226" s="227" t="s">
        <v>366</v>
      </c>
      <c r="E226" s="68"/>
      <c r="F226" s="316"/>
      <c r="G226" s="641"/>
      <c r="H226" s="397"/>
      <c r="I226" s="397"/>
      <c r="J226" s="397"/>
      <c r="K226" s="397"/>
      <c r="L226" s="397"/>
      <c r="M226" s="397"/>
      <c r="N226" s="397"/>
      <c r="O226" s="397"/>
      <c r="P226" s="397"/>
      <c r="Q226" s="641"/>
      <c r="R226" s="641"/>
      <c r="S226" s="397"/>
      <c r="T226" s="397"/>
      <c r="U226" s="397"/>
      <c r="V226" s="397"/>
      <c r="W226" s="397"/>
      <c r="X226" s="709"/>
    </row>
    <row r="227" spans="1:24" ht="25.95" customHeight="1" x14ac:dyDescent="0.25">
      <c r="A227" s="61"/>
      <c r="B227" s="61"/>
      <c r="C227" s="61"/>
      <c r="D227" s="227" t="s">
        <v>367</v>
      </c>
      <c r="E227" s="68"/>
      <c r="F227" s="316"/>
      <c r="G227" s="641"/>
      <c r="H227" s="634"/>
      <c r="I227" s="634"/>
      <c r="J227" s="634"/>
      <c r="K227" s="634"/>
      <c r="L227" s="634"/>
      <c r="M227" s="634"/>
      <c r="N227" s="634"/>
      <c r="O227" s="634"/>
      <c r="P227" s="634"/>
      <c r="Q227" s="397"/>
      <c r="R227" s="397"/>
      <c r="S227" s="634"/>
      <c r="T227" s="634"/>
      <c r="U227" s="634"/>
      <c r="V227" s="634"/>
      <c r="W227" s="634"/>
      <c r="X227" s="710"/>
    </row>
    <row r="228" spans="1:24" ht="28.2" customHeight="1" x14ac:dyDescent="0.25">
      <c r="A228" s="228"/>
      <c r="B228" s="61"/>
      <c r="C228" s="61"/>
      <c r="D228" s="227" t="s">
        <v>368</v>
      </c>
      <c r="E228" s="68"/>
      <c r="F228" s="316"/>
      <c r="G228" s="641"/>
      <c r="H228" s="397"/>
      <c r="I228" s="397"/>
      <c r="J228" s="397"/>
      <c r="K228" s="397"/>
      <c r="L228" s="397"/>
      <c r="M228" s="397"/>
      <c r="N228" s="397"/>
      <c r="O228" s="397"/>
      <c r="P228" s="397"/>
      <c r="Q228" s="641"/>
      <c r="R228" s="641"/>
      <c r="S228" s="397"/>
      <c r="T228" s="397"/>
      <c r="U228" s="397"/>
      <c r="V228" s="397"/>
      <c r="W228" s="397"/>
      <c r="X228" s="426"/>
    </row>
    <row r="229" spans="1:24" ht="25.95" customHeight="1" x14ac:dyDescent="0.25">
      <c r="A229" s="61"/>
      <c r="B229" s="61"/>
      <c r="C229" s="61"/>
      <c r="D229" s="227" t="s">
        <v>369</v>
      </c>
      <c r="E229" s="68"/>
      <c r="F229" s="316"/>
      <c r="G229" s="641"/>
      <c r="H229" s="634"/>
      <c r="I229" s="634"/>
      <c r="J229" s="634"/>
      <c r="K229" s="634"/>
      <c r="L229" s="634"/>
      <c r="M229" s="634"/>
      <c r="N229" s="634"/>
      <c r="O229" s="634"/>
      <c r="P229" s="634"/>
      <c r="Q229" s="397"/>
      <c r="R229" s="397"/>
      <c r="S229" s="634"/>
      <c r="T229" s="634"/>
      <c r="U229" s="634"/>
      <c r="V229" s="634"/>
      <c r="W229" s="634"/>
      <c r="X229" s="710"/>
    </row>
  </sheetData>
  <sheetProtection algorithmName="SHA-512" hashValue="G4BKYNHrZW03sBI/RN7K6VJNT2ic3vf00ps06IcN6wnPmQ4kOSXiZfPcQwgsZHgpQFqazjHEFJI0rEue0PlYvg==" saltValue="ll7M8D94uVlPfhfjTkstuA==" spinCount="100000" sheet="1" formatCells="0" formatColumns="0" formatRows="0"/>
  <mergeCells count="10">
    <mergeCell ref="X74:X75"/>
    <mergeCell ref="D225:W225"/>
    <mergeCell ref="H22:W22"/>
    <mergeCell ref="X210:X215"/>
    <mergeCell ref="X217:X222"/>
    <mergeCell ref="E9:F9"/>
    <mergeCell ref="E10:F10"/>
    <mergeCell ref="E7:F7"/>
    <mergeCell ref="J7:K7"/>
    <mergeCell ref="E8:F8"/>
  </mergeCells>
  <phoneticPr fontId="80" type="noConversion"/>
  <dataValidations count="2">
    <dataValidation type="date" allowBlank="1" showInputMessage="1" showErrorMessage="1" sqref="E8:G10" xr:uid="{5D5FDE1E-978A-4330-A336-98A08CFE9190}">
      <formula1>1</formula1>
      <formula2>401769</formula2>
    </dataValidation>
    <dataValidation allowBlank="1" showInputMessage="1" showErrorMessage="1" sqref="G7" xr:uid="{82040AEE-F669-4BE7-B30E-1BD85434FEF6}"/>
  </dataValidations>
  <pageMargins left="0.7" right="0.7" top="0.75" bottom="0.75" header="0.3" footer="0.3"/>
  <pageSetup paperSize="9" scale="32"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F06B8DCB-7046-4DD8-B588-451DD40F35A6}">
          <x14:formula1>
            <xm:f>'To be hidden'!$L$2:$L$8</xm:f>
          </x14:formula1>
          <xm:sqref>E7:F7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E26CE1-AB30-4BEB-81C6-FE0236F27EA9}">
  <sheetPr>
    <tabColor theme="4"/>
    <pageSetUpPr fitToPage="1"/>
  </sheetPr>
  <dimension ref="A2:X231"/>
  <sheetViews>
    <sheetView topLeftCell="C1" zoomScale="70" zoomScaleNormal="70" workbookViewId="0">
      <pane ySplit="25" topLeftCell="A104" activePane="bottomLeft" state="frozen"/>
      <selection activeCell="E1" sqref="E1"/>
      <selection pane="bottomLeft" activeCell="E15" sqref="E15"/>
    </sheetView>
  </sheetViews>
  <sheetFormatPr defaultColWidth="8.77734375" defaultRowHeight="13.2" x14ac:dyDescent="0.25"/>
  <cols>
    <col min="1" max="2" width="8.21875" style="160" hidden="1" customWidth="1"/>
    <col min="3" max="3" width="4.77734375" style="160" customWidth="1"/>
    <col min="4" max="4" width="49.5546875" style="3" customWidth="1"/>
    <col min="5" max="7" width="16.77734375" style="66" customWidth="1"/>
    <col min="8" max="23" width="12.77734375" style="3" customWidth="1"/>
    <col min="24" max="24" width="91.21875" style="3" customWidth="1"/>
    <col min="25" max="16384" width="8.77734375" style="3"/>
  </cols>
  <sheetData>
    <row r="2" spans="1:24" ht="17.399999999999999" x14ac:dyDescent="0.25">
      <c r="D2" s="114" t="s">
        <v>501</v>
      </c>
      <c r="E2" s="80"/>
      <c r="F2" s="80"/>
      <c r="G2" s="80"/>
      <c r="H2" s="81"/>
      <c r="I2" s="81"/>
      <c r="J2" s="81"/>
      <c r="K2" s="81"/>
      <c r="L2" s="81"/>
      <c r="M2" s="81"/>
      <c r="N2" s="81"/>
      <c r="O2" s="81"/>
      <c r="P2" s="81"/>
      <c r="Q2" s="81"/>
      <c r="R2" s="81"/>
      <c r="S2" s="81"/>
      <c r="T2" s="81"/>
      <c r="U2" s="81"/>
      <c r="V2" s="81"/>
      <c r="W2" s="81"/>
      <c r="X2" s="81"/>
    </row>
    <row r="3" spans="1:24" ht="15.6" x14ac:dyDescent="0.25">
      <c r="D3" s="82"/>
      <c r="E3" s="80"/>
      <c r="F3" s="80"/>
      <c r="G3" s="80"/>
      <c r="H3" s="81"/>
      <c r="I3" s="81"/>
      <c r="J3" s="81"/>
      <c r="K3" s="81"/>
      <c r="L3" s="81"/>
      <c r="M3" s="81"/>
      <c r="N3" s="81"/>
      <c r="O3" s="81"/>
      <c r="P3" s="81"/>
      <c r="Q3" s="81"/>
      <c r="R3" s="81"/>
      <c r="S3" s="81"/>
      <c r="T3" s="81"/>
      <c r="U3" s="81"/>
      <c r="V3" s="81"/>
      <c r="W3" s="81"/>
      <c r="X3" s="81"/>
    </row>
    <row r="4" spans="1:24" ht="15.6" x14ac:dyDescent="0.25">
      <c r="D4" s="180"/>
    </row>
    <row r="5" spans="1:24" x14ac:dyDescent="0.25">
      <c r="D5" s="90" t="s">
        <v>100</v>
      </c>
      <c r="E5" s="648" t="s">
        <v>502</v>
      </c>
      <c r="F5" s="542"/>
      <c r="G5" s="295" t="s">
        <v>503</v>
      </c>
      <c r="H5" s="295"/>
      <c r="I5" s="93"/>
      <c r="J5" s="93"/>
      <c r="K5" s="93"/>
      <c r="L5" s="165" t="s">
        <v>105</v>
      </c>
      <c r="M5" s="165"/>
      <c r="N5" s="165"/>
      <c r="O5" s="165"/>
      <c r="P5" s="165"/>
      <c r="Q5" s="165"/>
      <c r="R5" s="165"/>
    </row>
    <row r="6" spans="1:24" x14ac:dyDescent="0.25">
      <c r="D6" s="90" t="s">
        <v>101</v>
      </c>
      <c r="E6" s="648">
        <f>'2.1 FBC - WLC Reporting'!E6</f>
        <v>0</v>
      </c>
      <c r="F6" s="542" t="s">
        <v>102</v>
      </c>
      <c r="G6" s="295"/>
      <c r="H6" s="295"/>
      <c r="I6" s="93"/>
      <c r="J6" s="93"/>
      <c r="K6" s="93"/>
      <c r="L6" s="165"/>
      <c r="M6" s="165"/>
      <c r="N6" s="165"/>
      <c r="O6" s="165"/>
      <c r="P6" s="165"/>
      <c r="Q6" s="165"/>
      <c r="R6" s="165"/>
    </row>
    <row r="7" spans="1:24" x14ac:dyDescent="0.25">
      <c r="D7" s="90" t="s">
        <v>103</v>
      </c>
      <c r="E7" s="757"/>
      <c r="F7" s="758"/>
      <c r="G7" s="94" t="s">
        <v>104</v>
      </c>
      <c r="H7" s="94"/>
      <c r="I7" s="93"/>
      <c r="J7" s="757"/>
      <c r="K7" s="758"/>
    </row>
    <row r="8" spans="1:24" x14ac:dyDescent="0.25">
      <c r="D8" s="90" t="s">
        <v>106</v>
      </c>
      <c r="E8" s="757"/>
      <c r="F8" s="758"/>
      <c r="G8" s="94"/>
      <c r="H8" s="94"/>
      <c r="I8" s="93"/>
      <c r="J8" s="93"/>
      <c r="K8" s="93"/>
    </row>
    <row r="9" spans="1:24" x14ac:dyDescent="0.25">
      <c r="D9" s="90" t="s">
        <v>371</v>
      </c>
      <c r="E9" s="757"/>
      <c r="F9" s="758"/>
      <c r="G9" s="295" t="s">
        <v>372</v>
      </c>
      <c r="H9" s="295"/>
      <c r="I9" s="93"/>
      <c r="J9" s="93"/>
      <c r="K9" s="93"/>
    </row>
    <row r="10" spans="1:24" x14ac:dyDescent="0.25">
      <c r="D10" s="90" t="s">
        <v>373</v>
      </c>
      <c r="E10" s="757"/>
      <c r="F10" s="758"/>
      <c r="G10" s="295" t="s">
        <v>374</v>
      </c>
      <c r="H10" s="295"/>
      <c r="I10" s="93"/>
      <c r="J10" s="93"/>
      <c r="K10" s="93"/>
    </row>
    <row r="12" spans="1:24" x14ac:dyDescent="0.25">
      <c r="A12" s="164"/>
      <c r="B12" s="164"/>
      <c r="C12" s="164"/>
      <c r="D12" s="91" t="s">
        <v>107</v>
      </c>
      <c r="E12" s="649" t="str">
        <f>'2.0 OBC - WLC Reporting'!E13</f>
        <v>0 tCO2e</v>
      </c>
      <c r="F12" s="95"/>
      <c r="G12" s="95"/>
      <c r="H12" s="96" t="s">
        <v>108</v>
      </c>
      <c r="I12" s="651" t="e">
        <f>'2.0 OBC - WLC Reporting'!I13</f>
        <v>#DIV/0!</v>
      </c>
      <c r="J12" s="541"/>
      <c r="K12" s="97"/>
    </row>
    <row r="13" spans="1:24" x14ac:dyDescent="0.25">
      <c r="A13" s="164"/>
      <c r="B13" s="164"/>
      <c r="C13" s="164"/>
      <c r="D13" s="91" t="s">
        <v>504</v>
      </c>
      <c r="E13" s="649" t="str">
        <f>'2.1 FBC - WLC Reporting'!E13</f>
        <v>0 tCO2e</v>
      </c>
      <c r="F13" s="95"/>
      <c r="G13" s="95"/>
      <c r="H13" s="96" t="s">
        <v>108</v>
      </c>
      <c r="I13" s="651" t="e">
        <f>'2.1 FBC - WLC Reporting'!I13</f>
        <v>#DIV/0!</v>
      </c>
      <c r="J13" s="541"/>
      <c r="K13" s="97"/>
    </row>
    <row r="14" spans="1:24" ht="25.2" customHeight="1" x14ac:dyDescent="0.25">
      <c r="D14" s="767" t="s">
        <v>505</v>
      </c>
      <c r="E14" s="768"/>
      <c r="F14" s="768"/>
      <c r="G14" s="768"/>
      <c r="H14" s="769"/>
      <c r="I14" s="427"/>
      <c r="J14" s="557"/>
      <c r="K14" s="558"/>
    </row>
    <row r="15" spans="1:24" x14ac:dyDescent="0.25">
      <c r="D15" s="91" t="s">
        <v>506</v>
      </c>
      <c r="E15" s="650" t="str">
        <f>_xlfn.CONCAT('3.0 Whole Life Carbon Summary'!F26, " ", '3.0 Whole Life Carbon Summary'!G26)</f>
        <v>0 tCO2e</v>
      </c>
      <c r="F15" s="95"/>
      <c r="G15" s="95"/>
      <c r="H15" s="96" t="s">
        <v>108</v>
      </c>
      <c r="I15" s="668" t="e">
        <f>_xlfn.CONCAT('3.0 Whole Life Carbon Summary'!I26, " ", '3.0 Whole Life Carbon Summary'!J26)</f>
        <v>#DIV/0!</v>
      </c>
      <c r="J15" s="541"/>
      <c r="K15" s="97"/>
      <c r="L15" s="560"/>
      <c r="M15" s="559"/>
      <c r="N15" s="559"/>
      <c r="O15" s="559"/>
      <c r="P15" s="559"/>
      <c r="Q15" s="559"/>
      <c r="R15" s="559"/>
    </row>
    <row r="16" spans="1:24" ht="12.6" customHeight="1" x14ac:dyDescent="0.25">
      <c r="D16" s="560" t="s">
        <v>507</v>
      </c>
    </row>
    <row r="17" spans="1:24" s="89" customFormat="1" ht="32.549999999999997" hidden="1" customHeight="1" x14ac:dyDescent="0.3">
      <c r="A17" s="161"/>
      <c r="B17" s="161"/>
      <c r="C17" s="161"/>
      <c r="D17" s="193" t="s">
        <v>109</v>
      </c>
      <c r="E17" s="194">
        <f>0.001*SUM(H37:J42,H48:J48,H50:J52,H59:J66,H71:J71,H73:J78,H84:J87,H90:J90,H92:J93,H99:J103,H108:J110)</f>
        <v>0</v>
      </c>
      <c r="F17" s="195" t="s">
        <v>110</v>
      </c>
      <c r="G17" s="195"/>
      <c r="H17" s="196" t="s">
        <v>108</v>
      </c>
      <c r="I17" s="197" t="e">
        <f>E17*1000/($E$15*1000/$I$15)</f>
        <v>#VALUE!</v>
      </c>
      <c r="J17" s="198" t="s">
        <v>111</v>
      </c>
      <c r="K17" s="196"/>
      <c r="L17" s="770"/>
      <c r="M17" s="770"/>
      <c r="N17" s="770"/>
      <c r="O17" s="770"/>
      <c r="P17" s="770"/>
      <c r="Q17" s="770"/>
      <c r="R17" s="770"/>
      <c r="S17" s="770"/>
      <c r="T17" s="770"/>
      <c r="U17" s="770"/>
      <c r="V17" s="770"/>
      <c r="W17" s="771"/>
      <c r="X17" s="181" t="s">
        <v>112</v>
      </c>
    </row>
    <row r="18" spans="1:24" ht="15" hidden="1" x14ac:dyDescent="0.25">
      <c r="D18" s="92"/>
      <c r="E18" s="110"/>
      <c r="F18" s="110"/>
      <c r="G18" s="110"/>
      <c r="H18" s="92"/>
      <c r="I18" s="92"/>
      <c r="J18" s="111"/>
      <c r="K18" s="92"/>
      <c r="L18" s="92"/>
      <c r="M18" s="92"/>
      <c r="N18" s="92"/>
      <c r="O18" s="92"/>
      <c r="P18" s="92"/>
      <c r="Q18" s="92"/>
      <c r="R18" s="92"/>
      <c r="S18" s="92"/>
      <c r="T18" s="92"/>
      <c r="U18" s="92"/>
      <c r="V18" s="92"/>
      <c r="W18" s="92"/>
    </row>
    <row r="19" spans="1:24" s="89" customFormat="1" ht="32.549999999999997" hidden="1" customHeight="1" x14ac:dyDescent="0.3">
      <c r="A19" s="161"/>
      <c r="B19" s="161"/>
      <c r="C19" s="161"/>
      <c r="D19" s="199" t="s">
        <v>113</v>
      </c>
      <c r="E19" s="194">
        <f>0.001*SUM(H32:J34,H37:J48,H50:J56,H59:J71,H73:J82,H84:J90,H92:J97,H99:J106,H108:J112,H114:J114,H117:J133,H135:J145,H147:J155,H157:J160,H162:J166,H180:J190,H172:J178,H168:J170,H192:J192,H194:J199,H201:J209)</f>
        <v>0</v>
      </c>
      <c r="F19" s="195" t="s">
        <v>110</v>
      </c>
      <c r="G19" s="195"/>
      <c r="H19" s="196" t="s">
        <v>108</v>
      </c>
      <c r="I19" s="197" t="e">
        <f>E19*1000/($E$15*1000/$I$15)</f>
        <v>#VALUE!</v>
      </c>
      <c r="J19" s="198" t="s">
        <v>111</v>
      </c>
      <c r="K19" s="196"/>
      <c r="L19" s="770"/>
      <c r="M19" s="770"/>
      <c r="N19" s="770"/>
      <c r="O19" s="770"/>
      <c r="P19" s="770"/>
      <c r="Q19" s="770"/>
      <c r="R19" s="770"/>
      <c r="S19" s="770"/>
      <c r="T19" s="770"/>
      <c r="U19" s="770"/>
      <c r="V19" s="770"/>
      <c r="W19" s="771"/>
      <c r="X19" s="181" t="s">
        <v>112</v>
      </c>
    </row>
    <row r="20" spans="1:24" s="89" customFormat="1" ht="15.6" hidden="1" x14ac:dyDescent="0.3">
      <c r="A20" s="161"/>
      <c r="B20" s="161"/>
      <c r="C20" s="161"/>
      <c r="D20" s="112"/>
      <c r="E20" s="104"/>
      <c r="F20" s="105"/>
      <c r="G20" s="105"/>
      <c r="H20" s="106"/>
      <c r="I20" s="107"/>
      <c r="J20" s="108"/>
      <c r="K20" s="106"/>
      <c r="L20" s="109"/>
      <c r="M20" s="109"/>
      <c r="N20" s="109"/>
      <c r="O20" s="109"/>
      <c r="P20" s="109"/>
      <c r="Q20" s="109"/>
      <c r="R20" s="109"/>
      <c r="S20" s="109"/>
      <c r="T20" s="109"/>
      <c r="U20" s="109"/>
      <c r="V20" s="109"/>
      <c r="W20" s="109"/>
    </row>
    <row r="21" spans="1:24" s="89" customFormat="1" ht="32.549999999999997" hidden="1" customHeight="1" x14ac:dyDescent="0.3">
      <c r="A21" s="161"/>
      <c r="B21" s="161"/>
      <c r="C21" s="161"/>
      <c r="D21" s="199" t="s">
        <v>114</v>
      </c>
      <c r="E21" s="194">
        <f>0.001*SUM(S29:V30,G32:V34,G37:V48,G50:V56,G59:V71,G73:V82,G84:V90,G92:V97,G99:V106,G108:V112,H114:V114,G117:V118,G120:V121,G123:V126,G128:V133,G135:V145,G147:V155,G157:V160,G162:V166,G168:V170,G172:V178,G180:V190,G192:V192,G194:V199,G201:V209)</f>
        <v>0</v>
      </c>
      <c r="F21" s="195" t="s">
        <v>110</v>
      </c>
      <c r="G21" s="195"/>
      <c r="H21" s="196" t="s">
        <v>108</v>
      </c>
      <c r="I21" s="197" t="e">
        <f>E21*1000/($E$15*1000/$I$15)</f>
        <v>#VALUE!</v>
      </c>
      <c r="J21" s="198" t="s">
        <v>111</v>
      </c>
      <c r="K21" s="196"/>
      <c r="L21" s="770"/>
      <c r="M21" s="770"/>
      <c r="N21" s="770"/>
      <c r="O21" s="770"/>
      <c r="P21" s="770"/>
      <c r="Q21" s="770"/>
      <c r="R21" s="770"/>
      <c r="S21" s="770"/>
      <c r="T21" s="770"/>
      <c r="U21" s="770"/>
      <c r="V21" s="770"/>
      <c r="W21" s="771"/>
      <c r="X21" s="181" t="s">
        <v>112</v>
      </c>
    </row>
    <row r="22" spans="1:24" hidden="1" x14ac:dyDescent="0.25"/>
    <row r="24" spans="1:24" ht="34.950000000000003" customHeight="1" x14ac:dyDescent="0.25">
      <c r="D24" s="157" t="s">
        <v>115</v>
      </c>
      <c r="E24" s="158"/>
      <c r="F24" s="158"/>
      <c r="G24" s="158"/>
      <c r="H24" s="765" t="s">
        <v>116</v>
      </c>
      <c r="I24" s="766"/>
      <c r="J24" s="766"/>
      <c r="K24" s="766"/>
      <c r="L24" s="766"/>
      <c r="M24" s="766"/>
      <c r="N24" s="766"/>
      <c r="O24" s="766"/>
      <c r="P24" s="766"/>
      <c r="Q24" s="766"/>
      <c r="R24" s="766"/>
      <c r="S24" s="766"/>
      <c r="T24" s="766"/>
      <c r="U24" s="766"/>
      <c r="V24" s="766"/>
      <c r="W24" s="766"/>
      <c r="X24" s="159"/>
    </row>
    <row r="25" spans="1:24" s="8" customFormat="1" ht="55.8" thickBot="1" x14ac:dyDescent="0.3">
      <c r="A25" s="162"/>
      <c r="B25" s="162"/>
      <c r="C25" s="162"/>
      <c r="D25" s="9"/>
      <c r="E25" s="154" t="s">
        <v>117</v>
      </c>
      <c r="F25" s="154" t="s">
        <v>118</v>
      </c>
      <c r="G25" s="336" t="s">
        <v>119</v>
      </c>
      <c r="H25" s="155" t="s">
        <v>120</v>
      </c>
      <c r="I25" s="155" t="s">
        <v>121</v>
      </c>
      <c r="J25" s="155" t="s">
        <v>122</v>
      </c>
      <c r="K25" s="155" t="s">
        <v>123</v>
      </c>
      <c r="L25" s="155" t="s">
        <v>124</v>
      </c>
      <c r="M25" s="155" t="s">
        <v>125</v>
      </c>
      <c r="N25" s="155" t="s">
        <v>126</v>
      </c>
      <c r="O25" s="155" t="s">
        <v>127</v>
      </c>
      <c r="P25" s="155" t="s">
        <v>128</v>
      </c>
      <c r="Q25" s="155" t="s">
        <v>129</v>
      </c>
      <c r="R25" s="155" t="s">
        <v>130</v>
      </c>
      <c r="S25" s="155" t="s">
        <v>131</v>
      </c>
      <c r="T25" s="155" t="s">
        <v>132</v>
      </c>
      <c r="U25" s="155" t="s">
        <v>133</v>
      </c>
      <c r="V25" s="155" t="s">
        <v>134</v>
      </c>
      <c r="W25" s="155" t="s">
        <v>135</v>
      </c>
      <c r="X25" s="156" t="s">
        <v>136</v>
      </c>
    </row>
    <row r="26" spans="1:24" x14ac:dyDescent="0.25">
      <c r="D26" s="148" t="s">
        <v>137</v>
      </c>
      <c r="E26" s="146" t="s">
        <v>138</v>
      </c>
      <c r="F26" s="333" t="s">
        <v>140</v>
      </c>
      <c r="G26" s="333" t="s">
        <v>140</v>
      </c>
      <c r="H26" s="146" t="s">
        <v>138</v>
      </c>
      <c r="I26" s="146" t="s">
        <v>138</v>
      </c>
      <c r="J26" s="146" t="s">
        <v>138</v>
      </c>
      <c r="K26" s="333" t="s">
        <v>140</v>
      </c>
      <c r="L26" s="333" t="s">
        <v>140</v>
      </c>
      <c r="M26" s="333" t="s">
        <v>140</v>
      </c>
      <c r="N26" s="333" t="s">
        <v>140</v>
      </c>
      <c r="O26" s="333" t="s">
        <v>140</v>
      </c>
      <c r="P26" s="333" t="s">
        <v>140</v>
      </c>
      <c r="Q26" s="333" t="s">
        <v>140</v>
      </c>
      <c r="R26" s="333" t="s">
        <v>140</v>
      </c>
      <c r="S26" s="333" t="s">
        <v>140</v>
      </c>
      <c r="T26" s="333" t="s">
        <v>140</v>
      </c>
      <c r="U26" s="333" t="s">
        <v>140</v>
      </c>
      <c r="V26" s="333" t="s">
        <v>140</v>
      </c>
      <c r="W26" s="333" t="s">
        <v>140</v>
      </c>
      <c r="X26" s="153"/>
    </row>
    <row r="27" spans="1:24" ht="26.4" x14ac:dyDescent="0.25">
      <c r="A27" s="160" t="s">
        <v>141</v>
      </c>
      <c r="D27" s="149" t="s">
        <v>142</v>
      </c>
      <c r="E27" s="146" t="s">
        <v>138</v>
      </c>
      <c r="F27" s="146" t="s">
        <v>138</v>
      </c>
      <c r="G27" s="334" t="s">
        <v>143</v>
      </c>
      <c r="H27" s="146" t="s">
        <v>138</v>
      </c>
      <c r="I27" s="146" t="s">
        <v>138</v>
      </c>
      <c r="J27" s="146" t="s">
        <v>138</v>
      </c>
      <c r="K27" s="150" t="s">
        <v>144</v>
      </c>
      <c r="L27" s="146" t="s">
        <v>138</v>
      </c>
      <c r="M27" s="146" t="s">
        <v>138</v>
      </c>
      <c r="N27" s="146" t="s">
        <v>138</v>
      </c>
      <c r="O27" s="146" t="s">
        <v>138</v>
      </c>
      <c r="P27" s="146" t="s">
        <v>138</v>
      </c>
      <c r="Q27" s="146" t="s">
        <v>138</v>
      </c>
      <c r="R27" s="146" t="s">
        <v>138</v>
      </c>
      <c r="S27" s="146" t="s">
        <v>138</v>
      </c>
      <c r="T27" s="146" t="s">
        <v>138</v>
      </c>
      <c r="U27" s="146" t="s">
        <v>138</v>
      </c>
      <c r="V27" s="146" t="s">
        <v>138</v>
      </c>
      <c r="W27" s="152" t="s">
        <v>145</v>
      </c>
      <c r="X27" s="151" t="s">
        <v>146</v>
      </c>
    </row>
    <row r="28" spans="1:24" s="1" customFormat="1" ht="14.4" thickBot="1" x14ac:dyDescent="0.3">
      <c r="A28" s="163"/>
      <c r="B28" s="163"/>
      <c r="C28" s="163"/>
      <c r="D28" s="14" t="s">
        <v>147</v>
      </c>
      <c r="E28" s="70"/>
      <c r="F28" s="70"/>
      <c r="G28" s="335"/>
      <c r="H28" s="15"/>
      <c r="I28" s="15"/>
      <c r="J28" s="15"/>
      <c r="K28" s="15"/>
      <c r="L28" s="15"/>
      <c r="M28" s="15"/>
      <c r="N28" s="15"/>
      <c r="O28" s="15"/>
      <c r="P28" s="15"/>
      <c r="Q28" s="15"/>
      <c r="R28" s="15"/>
      <c r="S28" s="15"/>
      <c r="T28" s="15"/>
      <c r="U28" s="15"/>
      <c r="V28" s="15"/>
      <c r="W28" s="15"/>
      <c r="X28" s="16"/>
    </row>
    <row r="29" spans="1:24" x14ac:dyDescent="0.25">
      <c r="A29" s="160">
        <v>0.1</v>
      </c>
      <c r="D29" s="7" t="s">
        <v>149</v>
      </c>
      <c r="E29" s="68"/>
      <c r="F29" s="69" t="s">
        <v>150</v>
      </c>
      <c r="G29" s="397"/>
      <c r="H29" s="397"/>
      <c r="I29" s="397"/>
      <c r="J29" s="397"/>
      <c r="K29" s="397"/>
      <c r="L29" s="397"/>
      <c r="M29" s="397"/>
      <c r="N29" s="397"/>
      <c r="O29" s="397"/>
      <c r="P29" s="397"/>
      <c r="Q29" s="634"/>
      <c r="R29" s="634"/>
      <c r="S29" s="397"/>
      <c r="T29" s="397"/>
      <c r="U29" s="397"/>
      <c r="V29" s="397"/>
      <c r="W29" s="397"/>
      <c r="X29" s="428"/>
    </row>
    <row r="30" spans="1:24" x14ac:dyDescent="0.25">
      <c r="A30" s="160">
        <v>0.2</v>
      </c>
      <c r="D30" s="7" t="s">
        <v>152</v>
      </c>
      <c r="E30" s="68"/>
      <c r="F30" s="69" t="s">
        <v>150</v>
      </c>
      <c r="G30" s="397"/>
      <c r="H30" s="397"/>
      <c r="I30" s="397"/>
      <c r="J30" s="397"/>
      <c r="K30" s="397"/>
      <c r="L30" s="397"/>
      <c r="M30" s="397"/>
      <c r="N30" s="397"/>
      <c r="O30" s="397"/>
      <c r="P30" s="397"/>
      <c r="Q30" s="634"/>
      <c r="R30" s="634"/>
      <c r="S30" s="397"/>
      <c r="T30" s="397"/>
      <c r="U30" s="397"/>
      <c r="V30" s="397"/>
      <c r="W30" s="397"/>
      <c r="X30" s="428"/>
    </row>
    <row r="31" spans="1:24" s="1" customFormat="1" ht="14.4" thickBot="1" x14ac:dyDescent="0.3">
      <c r="A31" s="163"/>
      <c r="B31" s="163"/>
      <c r="C31" s="163"/>
      <c r="D31" s="14" t="s">
        <v>153</v>
      </c>
      <c r="E31" s="70"/>
      <c r="F31" s="70"/>
      <c r="G31" s="601"/>
      <c r="H31" s="602"/>
      <c r="I31" s="602"/>
      <c r="J31" s="602"/>
      <c r="K31" s="602"/>
      <c r="L31" s="602"/>
      <c r="M31" s="602"/>
      <c r="N31" s="602"/>
      <c r="O31" s="602"/>
      <c r="P31" s="602"/>
      <c r="Q31" s="602"/>
      <c r="R31" s="602"/>
      <c r="S31" s="602"/>
      <c r="T31" s="602"/>
      <c r="U31" s="602"/>
      <c r="V31" s="602"/>
      <c r="W31" s="602"/>
      <c r="X31" s="604"/>
    </row>
    <row r="32" spans="1:24" x14ac:dyDescent="0.25">
      <c r="A32" s="160">
        <v>0.3</v>
      </c>
      <c r="D32" s="7" t="s">
        <v>154</v>
      </c>
      <c r="E32" s="68"/>
      <c r="F32" s="69" t="s">
        <v>150</v>
      </c>
      <c r="G32" s="395"/>
      <c r="H32" s="397"/>
      <c r="I32" s="397"/>
      <c r="J32" s="397"/>
      <c r="K32" s="397"/>
      <c r="L32" s="397"/>
      <c r="M32" s="397"/>
      <c r="N32" s="397"/>
      <c r="O32" s="397"/>
      <c r="P32" s="397"/>
      <c r="Q32" s="634"/>
      <c r="R32" s="634"/>
      <c r="S32" s="397"/>
      <c r="T32" s="397"/>
      <c r="U32" s="397"/>
      <c r="V32" s="397"/>
      <c r="W32" s="397"/>
      <c r="X32" s="428"/>
    </row>
    <row r="33" spans="1:24" x14ac:dyDescent="0.25">
      <c r="A33" s="160">
        <v>0.4</v>
      </c>
      <c r="D33" s="7" t="s">
        <v>155</v>
      </c>
      <c r="E33" s="68"/>
      <c r="F33" s="69" t="s">
        <v>150</v>
      </c>
      <c r="G33" s="395"/>
      <c r="H33" s="397"/>
      <c r="I33" s="397"/>
      <c r="J33" s="397"/>
      <c r="K33" s="397"/>
      <c r="L33" s="397"/>
      <c r="M33" s="397"/>
      <c r="N33" s="397"/>
      <c r="O33" s="397"/>
      <c r="P33" s="397"/>
      <c r="Q33" s="634"/>
      <c r="R33" s="634"/>
      <c r="S33" s="397"/>
      <c r="T33" s="397"/>
      <c r="U33" s="397"/>
      <c r="V33" s="397"/>
      <c r="W33" s="397"/>
      <c r="X33" s="428"/>
    </row>
    <row r="34" spans="1:24" x14ac:dyDescent="0.25">
      <c r="A34" s="160">
        <v>0.5</v>
      </c>
      <c r="D34" s="7" t="s">
        <v>156</v>
      </c>
      <c r="E34" s="68"/>
      <c r="F34" s="69" t="s">
        <v>150</v>
      </c>
      <c r="G34" s="395"/>
      <c r="H34" s="397"/>
      <c r="I34" s="397"/>
      <c r="J34" s="397"/>
      <c r="K34" s="397"/>
      <c r="L34" s="397"/>
      <c r="M34" s="397"/>
      <c r="N34" s="397"/>
      <c r="O34" s="397"/>
      <c r="P34" s="397"/>
      <c r="Q34" s="634"/>
      <c r="R34" s="634"/>
      <c r="S34" s="397"/>
      <c r="T34" s="397"/>
      <c r="U34" s="397"/>
      <c r="V34" s="397"/>
      <c r="W34" s="397"/>
      <c r="X34" s="428"/>
    </row>
    <row r="35" spans="1:24" s="1" customFormat="1" ht="14.4" thickBot="1" x14ac:dyDescent="0.3">
      <c r="A35" s="163"/>
      <c r="B35" s="163"/>
      <c r="C35" s="163"/>
      <c r="D35" s="14" t="s">
        <v>157</v>
      </c>
      <c r="E35" s="70"/>
      <c r="F35" s="70"/>
      <c r="G35" s="601"/>
      <c r="H35" s="602"/>
      <c r="I35" s="602"/>
      <c r="J35" s="602"/>
      <c r="K35" s="602"/>
      <c r="L35" s="602"/>
      <c r="M35" s="602"/>
      <c r="N35" s="602"/>
      <c r="O35" s="602"/>
      <c r="P35" s="602"/>
      <c r="Q35" s="602"/>
      <c r="R35" s="602"/>
      <c r="S35" s="602"/>
      <c r="T35" s="602"/>
      <c r="U35" s="602"/>
      <c r="V35" s="602"/>
      <c r="W35" s="602"/>
      <c r="X35" s="604"/>
    </row>
    <row r="36" spans="1:24" ht="13.8" thickBot="1" x14ac:dyDescent="0.3">
      <c r="D36" s="11" t="s">
        <v>96</v>
      </c>
      <c r="E36" s="71"/>
      <c r="F36" s="71" t="s">
        <v>158</v>
      </c>
      <c r="G36" s="605"/>
      <c r="H36" s="606"/>
      <c r="I36" s="607"/>
      <c r="J36" s="607"/>
      <c r="K36" s="607"/>
      <c r="L36" s="607"/>
      <c r="M36" s="607"/>
      <c r="N36" s="607"/>
      <c r="O36" s="607"/>
      <c r="P36" s="607"/>
      <c r="Q36" s="607"/>
      <c r="R36" s="607"/>
      <c r="S36" s="607"/>
      <c r="T36" s="607"/>
      <c r="U36" s="607"/>
      <c r="V36" s="607"/>
      <c r="W36" s="607"/>
      <c r="X36" s="609"/>
    </row>
    <row r="37" spans="1:24" x14ac:dyDescent="0.25">
      <c r="A37" s="160" t="s">
        <v>159</v>
      </c>
      <c r="B37" s="61" t="s">
        <v>160</v>
      </c>
      <c r="C37" s="61"/>
      <c r="D37" s="10" t="s">
        <v>161</v>
      </c>
      <c r="E37" s="72" t="s">
        <v>150</v>
      </c>
      <c r="F37" s="73"/>
      <c r="G37" s="399"/>
      <c r="H37" s="402"/>
      <c r="I37" s="402"/>
      <c r="J37" s="402"/>
      <c r="K37" s="402"/>
      <c r="L37" s="402"/>
      <c r="M37" s="402"/>
      <c r="N37" s="402"/>
      <c r="O37" s="402"/>
      <c r="P37" s="402"/>
      <c r="Q37" s="634"/>
      <c r="R37" s="634"/>
      <c r="S37" s="402"/>
      <c r="T37" s="402"/>
      <c r="U37" s="402"/>
      <c r="V37" s="402"/>
      <c r="W37" s="402"/>
      <c r="X37" s="429" t="s">
        <v>162</v>
      </c>
    </row>
    <row r="38" spans="1:24" ht="23.4" x14ac:dyDescent="0.25">
      <c r="A38" s="160" t="s">
        <v>159</v>
      </c>
      <c r="B38" s="223" t="s">
        <v>163</v>
      </c>
      <c r="C38" s="223"/>
      <c r="D38" s="7" t="s">
        <v>164</v>
      </c>
      <c r="E38" s="69" t="s">
        <v>150</v>
      </c>
      <c r="F38" s="68"/>
      <c r="G38" s="395"/>
      <c r="H38" s="397"/>
      <c r="I38" s="397"/>
      <c r="J38" s="397"/>
      <c r="K38" s="397"/>
      <c r="L38" s="397"/>
      <c r="M38" s="397"/>
      <c r="N38" s="397"/>
      <c r="O38" s="397"/>
      <c r="P38" s="397"/>
      <c r="Q38" s="634"/>
      <c r="R38" s="634"/>
      <c r="S38" s="397"/>
      <c r="T38" s="397"/>
      <c r="U38" s="397"/>
      <c r="V38" s="397"/>
      <c r="W38" s="397"/>
      <c r="X38" s="429" t="s">
        <v>162</v>
      </c>
    </row>
    <row r="39" spans="1:24" ht="23.4" x14ac:dyDescent="0.25">
      <c r="A39" s="160" t="s">
        <v>159</v>
      </c>
      <c r="B39" s="223" t="s">
        <v>163</v>
      </c>
      <c r="C39" s="223"/>
      <c r="D39" s="7" t="s">
        <v>165</v>
      </c>
      <c r="E39" s="69" t="s">
        <v>150</v>
      </c>
      <c r="F39" s="68"/>
      <c r="G39" s="395"/>
      <c r="H39" s="397"/>
      <c r="I39" s="397"/>
      <c r="J39" s="397"/>
      <c r="K39" s="397"/>
      <c r="L39" s="397"/>
      <c r="M39" s="397"/>
      <c r="N39" s="397"/>
      <c r="O39" s="397"/>
      <c r="P39" s="397"/>
      <c r="Q39" s="634"/>
      <c r="R39" s="634"/>
      <c r="S39" s="397"/>
      <c r="T39" s="397"/>
      <c r="U39" s="397"/>
      <c r="V39" s="397"/>
      <c r="W39" s="397"/>
      <c r="X39" s="429" t="s">
        <v>166</v>
      </c>
    </row>
    <row r="40" spans="1:24" ht="23.4" x14ac:dyDescent="0.25">
      <c r="A40" s="160" t="s">
        <v>159</v>
      </c>
      <c r="B40" s="223" t="s">
        <v>163</v>
      </c>
      <c r="C40" s="223"/>
      <c r="D40" s="7" t="s">
        <v>167</v>
      </c>
      <c r="E40" s="69" t="s">
        <v>150</v>
      </c>
      <c r="F40" s="68"/>
      <c r="G40" s="395"/>
      <c r="H40" s="397"/>
      <c r="I40" s="397"/>
      <c r="J40" s="397"/>
      <c r="K40" s="397"/>
      <c r="L40" s="397"/>
      <c r="M40" s="397"/>
      <c r="N40" s="397"/>
      <c r="O40" s="397"/>
      <c r="P40" s="397"/>
      <c r="Q40" s="634"/>
      <c r="R40" s="634"/>
      <c r="S40" s="397"/>
      <c r="T40" s="397"/>
      <c r="U40" s="397"/>
      <c r="V40" s="397"/>
      <c r="W40" s="397"/>
      <c r="X40" s="429" t="s">
        <v>166</v>
      </c>
    </row>
    <row r="41" spans="1:24" ht="23.4" x14ac:dyDescent="0.25">
      <c r="A41" s="160" t="s">
        <v>159</v>
      </c>
      <c r="B41" s="223" t="s">
        <v>163</v>
      </c>
      <c r="C41" s="223"/>
      <c r="D41" s="7" t="s">
        <v>168</v>
      </c>
      <c r="E41" s="69" t="s">
        <v>150</v>
      </c>
      <c r="F41" s="68"/>
      <c r="G41" s="395"/>
      <c r="H41" s="397"/>
      <c r="I41" s="397"/>
      <c r="J41" s="397"/>
      <c r="K41" s="397"/>
      <c r="L41" s="397"/>
      <c r="M41" s="397"/>
      <c r="N41" s="397"/>
      <c r="O41" s="397"/>
      <c r="P41" s="397"/>
      <c r="Q41" s="634"/>
      <c r="R41" s="634"/>
      <c r="S41" s="397"/>
      <c r="T41" s="397"/>
      <c r="U41" s="397"/>
      <c r="V41" s="397"/>
      <c r="W41" s="397"/>
      <c r="X41" s="429" t="s">
        <v>166</v>
      </c>
    </row>
    <row r="42" spans="1:24" ht="23.4" x14ac:dyDescent="0.25">
      <c r="A42" s="160" t="s">
        <v>159</v>
      </c>
      <c r="B42" s="223" t="s">
        <v>169</v>
      </c>
      <c r="C42" s="223"/>
      <c r="D42" s="7" t="s">
        <v>170</v>
      </c>
      <c r="E42" s="69" t="s">
        <v>150</v>
      </c>
      <c r="F42" s="68"/>
      <c r="G42" s="395"/>
      <c r="H42" s="397"/>
      <c r="I42" s="397"/>
      <c r="J42" s="397"/>
      <c r="K42" s="397"/>
      <c r="L42" s="397"/>
      <c r="M42" s="397"/>
      <c r="N42" s="397"/>
      <c r="O42" s="397"/>
      <c r="P42" s="397"/>
      <c r="Q42" s="634"/>
      <c r="R42" s="634"/>
      <c r="S42" s="397"/>
      <c r="T42" s="397"/>
      <c r="U42" s="397"/>
      <c r="V42" s="397"/>
      <c r="W42" s="397"/>
      <c r="X42" s="429" t="s">
        <v>171</v>
      </c>
    </row>
    <row r="43" spans="1:24" x14ac:dyDescent="0.25">
      <c r="A43" s="160" t="s">
        <v>159</v>
      </c>
      <c r="B43" s="61" t="s">
        <v>172</v>
      </c>
      <c r="C43" s="61"/>
      <c r="D43" s="7" t="s">
        <v>173</v>
      </c>
      <c r="E43" s="68"/>
      <c r="F43" s="69" t="s">
        <v>150</v>
      </c>
      <c r="G43" s="395"/>
      <c r="H43" s="397"/>
      <c r="I43" s="397"/>
      <c r="J43" s="397"/>
      <c r="K43" s="397"/>
      <c r="L43" s="397"/>
      <c r="M43" s="397"/>
      <c r="N43" s="397"/>
      <c r="O43" s="397"/>
      <c r="P43" s="397"/>
      <c r="Q43" s="634"/>
      <c r="R43" s="634"/>
      <c r="S43" s="397"/>
      <c r="T43" s="397"/>
      <c r="U43" s="397"/>
      <c r="V43" s="397"/>
      <c r="W43" s="397"/>
      <c r="X43" s="428" t="s">
        <v>174</v>
      </c>
    </row>
    <row r="44" spans="1:24" x14ac:dyDescent="0.25">
      <c r="A44" s="160" t="s">
        <v>159</v>
      </c>
      <c r="B44" s="61" t="s">
        <v>175</v>
      </c>
      <c r="C44" s="61"/>
      <c r="D44" s="60" t="s">
        <v>176</v>
      </c>
      <c r="E44" s="68"/>
      <c r="F44" s="69" t="s">
        <v>150</v>
      </c>
      <c r="G44" s="395"/>
      <c r="H44" s="397"/>
      <c r="I44" s="397"/>
      <c r="J44" s="397"/>
      <c r="K44" s="397"/>
      <c r="L44" s="397"/>
      <c r="M44" s="397"/>
      <c r="N44" s="397"/>
      <c r="O44" s="397"/>
      <c r="P44" s="397"/>
      <c r="Q44" s="634"/>
      <c r="R44" s="634"/>
      <c r="S44" s="397"/>
      <c r="T44" s="397"/>
      <c r="U44" s="397"/>
      <c r="V44" s="397"/>
      <c r="W44" s="397"/>
      <c r="X44" s="428"/>
    </row>
    <row r="45" spans="1:24" x14ac:dyDescent="0.25">
      <c r="B45" s="61"/>
      <c r="C45" s="61"/>
      <c r="D45" s="60" t="s">
        <v>177</v>
      </c>
      <c r="E45" s="68"/>
      <c r="F45" s="69" t="s">
        <v>150</v>
      </c>
      <c r="G45" s="395"/>
      <c r="H45" s="397"/>
      <c r="I45" s="397"/>
      <c r="J45" s="397"/>
      <c r="K45" s="397"/>
      <c r="L45" s="397"/>
      <c r="M45" s="397"/>
      <c r="N45" s="397"/>
      <c r="O45" s="397"/>
      <c r="P45" s="397"/>
      <c r="Q45" s="634"/>
      <c r="R45" s="634"/>
      <c r="S45" s="397"/>
      <c r="T45" s="397"/>
      <c r="U45" s="397"/>
      <c r="V45" s="397"/>
      <c r="W45" s="397"/>
      <c r="X45" s="428" t="s">
        <v>178</v>
      </c>
    </row>
    <row r="46" spans="1:24" x14ac:dyDescent="0.25">
      <c r="A46" s="160" t="s">
        <v>159</v>
      </c>
      <c r="B46" s="61" t="s">
        <v>179</v>
      </c>
      <c r="C46" s="61"/>
      <c r="D46" s="7" t="s">
        <v>180</v>
      </c>
      <c r="E46" s="68"/>
      <c r="F46" s="69" t="s">
        <v>150</v>
      </c>
      <c r="G46" s="395"/>
      <c r="H46" s="397"/>
      <c r="I46" s="397"/>
      <c r="J46" s="397"/>
      <c r="K46" s="397"/>
      <c r="L46" s="397"/>
      <c r="M46" s="397"/>
      <c r="N46" s="397"/>
      <c r="O46" s="397"/>
      <c r="P46" s="397"/>
      <c r="Q46" s="634"/>
      <c r="R46" s="634"/>
      <c r="S46" s="397"/>
      <c r="T46" s="397"/>
      <c r="U46" s="397"/>
      <c r="V46" s="397"/>
      <c r="W46" s="397"/>
      <c r="X46" s="428"/>
    </row>
    <row r="47" spans="1:24" x14ac:dyDescent="0.25">
      <c r="B47" s="61" t="s">
        <v>181</v>
      </c>
      <c r="C47" s="61"/>
      <c r="D47" s="7" t="s">
        <v>182</v>
      </c>
      <c r="E47" s="68"/>
      <c r="F47" s="69" t="s">
        <v>150</v>
      </c>
      <c r="G47" s="399"/>
      <c r="H47" s="402"/>
      <c r="I47" s="397"/>
      <c r="J47" s="397"/>
      <c r="K47" s="397"/>
      <c r="L47" s="397"/>
      <c r="M47" s="397"/>
      <c r="N47" s="397"/>
      <c r="O47" s="397"/>
      <c r="P47" s="397"/>
      <c r="Q47" s="634"/>
      <c r="R47" s="634"/>
      <c r="S47" s="397"/>
      <c r="T47" s="397"/>
      <c r="U47" s="397"/>
      <c r="V47" s="397"/>
      <c r="W47" s="397"/>
      <c r="X47" s="430"/>
    </row>
    <row r="48" spans="1:24" x14ac:dyDescent="0.25">
      <c r="A48" s="160">
        <v>7.1</v>
      </c>
      <c r="B48" s="61"/>
      <c r="C48" s="61"/>
      <c r="D48" s="7" t="s">
        <v>183</v>
      </c>
      <c r="E48" s="69" t="s">
        <v>150</v>
      </c>
      <c r="F48" s="68"/>
      <c r="G48" s="395"/>
      <c r="H48" s="397"/>
      <c r="I48" s="397"/>
      <c r="J48" s="397"/>
      <c r="K48" s="397"/>
      <c r="L48" s="397"/>
      <c r="M48" s="397"/>
      <c r="N48" s="397"/>
      <c r="O48" s="397"/>
      <c r="P48" s="397"/>
      <c r="Q48" s="634"/>
      <c r="R48" s="634"/>
      <c r="S48" s="397"/>
      <c r="T48" s="397"/>
      <c r="U48" s="397"/>
      <c r="V48" s="397"/>
      <c r="W48" s="397"/>
      <c r="X48" s="428" t="s">
        <v>184</v>
      </c>
    </row>
    <row r="49" spans="1:24" ht="13.8" thickBot="1" x14ac:dyDescent="0.3">
      <c r="B49" s="61"/>
      <c r="C49" s="61"/>
      <c r="D49" s="12" t="s">
        <v>185</v>
      </c>
      <c r="E49" s="74"/>
      <c r="F49" s="74" t="s">
        <v>186</v>
      </c>
      <c r="G49" s="605"/>
      <c r="H49" s="606"/>
      <c r="I49" s="610"/>
      <c r="J49" s="610"/>
      <c r="K49" s="610"/>
      <c r="L49" s="610"/>
      <c r="M49" s="610"/>
      <c r="N49" s="610"/>
      <c r="O49" s="610"/>
      <c r="P49" s="610"/>
      <c r="Q49" s="610"/>
      <c r="R49" s="610"/>
      <c r="S49" s="610"/>
      <c r="T49" s="610"/>
      <c r="U49" s="610"/>
      <c r="V49" s="610"/>
      <c r="W49" s="610"/>
      <c r="X49" s="612"/>
    </row>
    <row r="50" spans="1:24" x14ac:dyDescent="0.25">
      <c r="A50" s="160" t="s">
        <v>187</v>
      </c>
      <c r="B50" s="61" t="s">
        <v>172</v>
      </c>
      <c r="C50" s="61"/>
      <c r="D50" s="10" t="s">
        <v>188</v>
      </c>
      <c r="E50" s="72" t="s">
        <v>150</v>
      </c>
      <c r="F50" s="73"/>
      <c r="G50" s="399"/>
      <c r="H50" s="402"/>
      <c r="I50" s="402"/>
      <c r="J50" s="402"/>
      <c r="K50" s="402"/>
      <c r="L50" s="402"/>
      <c r="M50" s="402"/>
      <c r="N50" s="402"/>
      <c r="O50" s="402"/>
      <c r="P50" s="402"/>
      <c r="Q50" s="634"/>
      <c r="R50" s="634"/>
      <c r="S50" s="402"/>
      <c r="T50" s="402"/>
      <c r="U50" s="402"/>
      <c r="V50" s="402"/>
      <c r="W50" s="402"/>
      <c r="X50" s="429" t="s">
        <v>166</v>
      </c>
    </row>
    <row r="51" spans="1:24" x14ac:dyDescent="0.25">
      <c r="A51" s="160" t="s">
        <v>187</v>
      </c>
      <c r="B51" s="61" t="s">
        <v>175</v>
      </c>
      <c r="C51" s="61"/>
      <c r="D51" s="7" t="s">
        <v>189</v>
      </c>
      <c r="E51" s="69" t="s">
        <v>150</v>
      </c>
      <c r="F51" s="68"/>
      <c r="G51" s="395"/>
      <c r="H51" s="397"/>
      <c r="I51" s="397"/>
      <c r="J51" s="397"/>
      <c r="K51" s="397"/>
      <c r="L51" s="397"/>
      <c r="M51" s="397"/>
      <c r="N51" s="397"/>
      <c r="O51" s="397"/>
      <c r="P51" s="397"/>
      <c r="Q51" s="634"/>
      <c r="R51" s="634"/>
      <c r="S51" s="397"/>
      <c r="T51" s="397"/>
      <c r="U51" s="397"/>
      <c r="V51" s="397"/>
      <c r="W51" s="397"/>
      <c r="X51" s="429" t="s">
        <v>162</v>
      </c>
    </row>
    <row r="52" spans="1:24" x14ac:dyDescent="0.25">
      <c r="A52" s="160" t="s">
        <v>187</v>
      </c>
      <c r="B52" s="61" t="s">
        <v>190</v>
      </c>
      <c r="C52" s="61"/>
      <c r="D52" s="7" t="s">
        <v>191</v>
      </c>
      <c r="E52" s="69" t="s">
        <v>150</v>
      </c>
      <c r="F52" s="68"/>
      <c r="G52" s="395"/>
      <c r="H52" s="397"/>
      <c r="I52" s="397"/>
      <c r="J52" s="397"/>
      <c r="K52" s="397"/>
      <c r="L52" s="397"/>
      <c r="M52" s="397"/>
      <c r="N52" s="397"/>
      <c r="O52" s="397"/>
      <c r="P52" s="397"/>
      <c r="Q52" s="634"/>
      <c r="R52" s="634"/>
      <c r="S52" s="397"/>
      <c r="T52" s="397"/>
      <c r="U52" s="397"/>
      <c r="V52" s="397"/>
      <c r="W52" s="397"/>
      <c r="X52" s="429" t="s">
        <v>171</v>
      </c>
    </row>
    <row r="53" spans="1:24" x14ac:dyDescent="0.25">
      <c r="A53" s="160" t="s">
        <v>187</v>
      </c>
      <c r="B53" s="61" t="s">
        <v>175</v>
      </c>
      <c r="C53" s="61"/>
      <c r="D53" s="7" t="s">
        <v>180</v>
      </c>
      <c r="E53" s="68"/>
      <c r="F53" s="69" t="s">
        <v>150</v>
      </c>
      <c r="G53" s="395"/>
      <c r="H53" s="397"/>
      <c r="I53" s="397"/>
      <c r="J53" s="397"/>
      <c r="K53" s="397"/>
      <c r="L53" s="397"/>
      <c r="M53" s="397"/>
      <c r="N53" s="397"/>
      <c r="O53" s="397"/>
      <c r="P53" s="397"/>
      <c r="Q53" s="634"/>
      <c r="R53" s="634"/>
      <c r="S53" s="397"/>
      <c r="T53" s="397"/>
      <c r="U53" s="397"/>
      <c r="V53" s="397"/>
      <c r="W53" s="397"/>
      <c r="X53" s="428"/>
    </row>
    <row r="54" spans="1:24" x14ac:dyDescent="0.25">
      <c r="A54" s="160" t="s">
        <v>192</v>
      </c>
      <c r="B54" s="61" t="s">
        <v>193</v>
      </c>
      <c r="C54" s="61"/>
      <c r="D54" s="60" t="s">
        <v>194</v>
      </c>
      <c r="E54" s="68"/>
      <c r="F54" s="69" t="s">
        <v>150</v>
      </c>
      <c r="G54" s="395"/>
      <c r="H54" s="397"/>
      <c r="I54" s="397"/>
      <c r="J54" s="397"/>
      <c r="K54" s="397"/>
      <c r="L54" s="397"/>
      <c r="M54" s="397"/>
      <c r="N54" s="397"/>
      <c r="O54" s="397"/>
      <c r="P54" s="397"/>
      <c r="Q54" s="634"/>
      <c r="R54" s="634"/>
      <c r="S54" s="397"/>
      <c r="T54" s="397"/>
      <c r="U54" s="397"/>
      <c r="V54" s="397"/>
      <c r="W54" s="397"/>
      <c r="X54" s="428"/>
    </row>
    <row r="55" spans="1:24" x14ac:dyDescent="0.25">
      <c r="B55" s="61" t="s">
        <v>181</v>
      </c>
      <c r="C55" s="61"/>
      <c r="D55" s="7" t="s">
        <v>182</v>
      </c>
      <c r="E55" s="68"/>
      <c r="F55" s="69" t="s">
        <v>150</v>
      </c>
      <c r="G55" s="399"/>
      <c r="H55" s="402"/>
      <c r="I55" s="397"/>
      <c r="J55" s="397"/>
      <c r="K55" s="397"/>
      <c r="L55" s="397"/>
      <c r="M55" s="397"/>
      <c r="N55" s="397"/>
      <c r="O55" s="397"/>
      <c r="P55" s="397"/>
      <c r="Q55" s="634"/>
      <c r="R55" s="634"/>
      <c r="S55" s="397"/>
      <c r="T55" s="397"/>
      <c r="U55" s="397"/>
      <c r="V55" s="397"/>
      <c r="W55" s="397"/>
      <c r="X55" s="430"/>
    </row>
    <row r="56" spans="1:24" x14ac:dyDescent="0.25">
      <c r="A56" s="61">
        <v>7.1</v>
      </c>
      <c r="B56" s="61"/>
      <c r="C56" s="61"/>
      <c r="D56" s="7" t="s">
        <v>195</v>
      </c>
      <c r="E56" s="69" t="s">
        <v>150</v>
      </c>
      <c r="F56" s="185"/>
      <c r="G56" s="395"/>
      <c r="H56" s="397"/>
      <c r="I56" s="397"/>
      <c r="J56" s="397"/>
      <c r="K56" s="397"/>
      <c r="L56" s="397"/>
      <c r="M56" s="397"/>
      <c r="N56" s="397"/>
      <c r="O56" s="397"/>
      <c r="P56" s="397"/>
      <c r="Q56" s="634"/>
      <c r="R56" s="634"/>
      <c r="S56" s="397"/>
      <c r="T56" s="397"/>
      <c r="U56" s="397"/>
      <c r="V56" s="397"/>
      <c r="W56" s="397"/>
      <c r="X56" s="398" t="s">
        <v>196</v>
      </c>
    </row>
    <row r="57" spans="1:24" s="1" customFormat="1" ht="14.4" thickBot="1" x14ac:dyDescent="0.3">
      <c r="A57" s="163"/>
      <c r="B57" s="163"/>
      <c r="C57" s="163"/>
      <c r="D57" s="14" t="s">
        <v>197</v>
      </c>
      <c r="E57" s="75"/>
      <c r="F57" s="75"/>
      <c r="G57" s="613"/>
      <c r="H57" s="614"/>
      <c r="I57" s="614"/>
      <c r="J57" s="614"/>
      <c r="K57" s="614"/>
      <c r="L57" s="614"/>
      <c r="M57" s="614"/>
      <c r="N57" s="614"/>
      <c r="O57" s="614"/>
      <c r="P57" s="614"/>
      <c r="Q57" s="614"/>
      <c r="R57" s="614"/>
      <c r="S57" s="614"/>
      <c r="T57" s="614"/>
      <c r="U57" s="614"/>
      <c r="V57" s="614"/>
      <c r="W57" s="614"/>
      <c r="X57" s="616"/>
    </row>
    <row r="58" spans="1:24" ht="13.8" thickBot="1" x14ac:dyDescent="0.3">
      <c r="D58" s="12" t="s">
        <v>94</v>
      </c>
      <c r="E58" s="74"/>
      <c r="F58" s="74" t="s">
        <v>198</v>
      </c>
      <c r="G58" s="605"/>
      <c r="H58" s="606"/>
      <c r="I58" s="610"/>
      <c r="J58" s="610"/>
      <c r="K58" s="610"/>
      <c r="L58" s="610"/>
      <c r="M58" s="610"/>
      <c r="N58" s="610"/>
      <c r="O58" s="610"/>
      <c r="P58" s="610"/>
      <c r="Q58" s="610"/>
      <c r="R58" s="610"/>
      <c r="S58" s="610"/>
      <c r="T58" s="610"/>
      <c r="U58" s="610"/>
      <c r="V58" s="610"/>
      <c r="W58" s="610"/>
      <c r="X58" s="612"/>
    </row>
    <row r="59" spans="1:24" x14ac:dyDescent="0.25">
      <c r="A59" s="160" t="s">
        <v>199</v>
      </c>
      <c r="B59" s="61" t="s">
        <v>190</v>
      </c>
      <c r="C59" s="61"/>
      <c r="D59" s="10" t="s">
        <v>200</v>
      </c>
      <c r="E59" s="72" t="s">
        <v>150</v>
      </c>
      <c r="F59" s="73"/>
      <c r="G59" s="431"/>
      <c r="H59" s="402"/>
      <c r="I59" s="402"/>
      <c r="J59" s="402"/>
      <c r="K59" s="402"/>
      <c r="L59" s="402"/>
      <c r="M59" s="402"/>
      <c r="N59" s="402"/>
      <c r="O59" s="402"/>
      <c r="P59" s="402"/>
      <c r="Q59" s="634"/>
      <c r="R59" s="634"/>
      <c r="S59" s="402"/>
      <c r="T59" s="402"/>
      <c r="U59" s="402"/>
      <c r="V59" s="402"/>
      <c r="W59" s="402"/>
      <c r="X59" s="429" t="s">
        <v>201</v>
      </c>
    </row>
    <row r="60" spans="1:24" x14ac:dyDescent="0.25">
      <c r="A60" s="160">
        <v>2.2000000000000002</v>
      </c>
      <c r="B60" s="61" t="s">
        <v>202</v>
      </c>
      <c r="C60" s="61"/>
      <c r="D60" s="7" t="s">
        <v>203</v>
      </c>
      <c r="E60" s="69" t="s">
        <v>150</v>
      </c>
      <c r="F60" s="68"/>
      <c r="G60" s="432"/>
      <c r="H60" s="397"/>
      <c r="I60" s="397"/>
      <c r="J60" s="397"/>
      <c r="K60" s="397"/>
      <c r="L60" s="397"/>
      <c r="M60" s="397"/>
      <c r="N60" s="397"/>
      <c r="O60" s="397"/>
      <c r="P60" s="397"/>
      <c r="Q60" s="634"/>
      <c r="R60" s="634"/>
      <c r="S60" s="397"/>
      <c r="T60" s="397"/>
      <c r="U60" s="397"/>
      <c r="V60" s="397"/>
      <c r="W60" s="397"/>
      <c r="X60" s="429" t="s">
        <v>166</v>
      </c>
    </row>
    <row r="61" spans="1:24" x14ac:dyDescent="0.25">
      <c r="A61" s="160">
        <v>2.2000000000000002</v>
      </c>
      <c r="B61" s="61">
        <v>1.03</v>
      </c>
      <c r="C61" s="61"/>
      <c r="D61" s="7" t="s">
        <v>204</v>
      </c>
      <c r="E61" s="69" t="s">
        <v>150</v>
      </c>
      <c r="F61" s="68"/>
      <c r="G61" s="432"/>
      <c r="H61" s="397"/>
      <c r="I61" s="397"/>
      <c r="J61" s="397"/>
      <c r="K61" s="397"/>
      <c r="L61" s="397"/>
      <c r="M61" s="397"/>
      <c r="N61" s="397"/>
      <c r="O61" s="397"/>
      <c r="P61" s="397"/>
      <c r="Q61" s="634"/>
      <c r="R61" s="634"/>
      <c r="S61" s="397"/>
      <c r="T61" s="397"/>
      <c r="U61" s="397"/>
      <c r="V61" s="397"/>
      <c r="W61" s="397"/>
      <c r="X61" s="428" t="s">
        <v>205</v>
      </c>
    </row>
    <row r="62" spans="1:24" x14ac:dyDescent="0.25">
      <c r="A62" s="160">
        <v>2.1</v>
      </c>
      <c r="B62" s="61" t="s">
        <v>206</v>
      </c>
      <c r="C62" s="61"/>
      <c r="D62" s="7" t="s">
        <v>207</v>
      </c>
      <c r="E62" s="69" t="s">
        <v>150</v>
      </c>
      <c r="F62" s="68"/>
      <c r="G62" s="432"/>
      <c r="H62" s="397"/>
      <c r="I62" s="397"/>
      <c r="J62" s="397"/>
      <c r="K62" s="397"/>
      <c r="L62" s="397"/>
      <c r="M62" s="397"/>
      <c r="N62" s="397"/>
      <c r="O62" s="397"/>
      <c r="P62" s="397"/>
      <c r="Q62" s="634"/>
      <c r="R62" s="634"/>
      <c r="S62" s="397"/>
      <c r="T62" s="397"/>
      <c r="U62" s="397"/>
      <c r="V62" s="397"/>
      <c r="W62" s="397"/>
      <c r="X62" s="429" t="s">
        <v>171</v>
      </c>
    </row>
    <row r="63" spans="1:24" x14ac:dyDescent="0.25">
      <c r="A63" s="160">
        <v>2.1</v>
      </c>
      <c r="B63" s="61" t="s">
        <v>206</v>
      </c>
      <c r="C63" s="61"/>
      <c r="D63" s="7" t="s">
        <v>208</v>
      </c>
      <c r="E63" s="69" t="s">
        <v>150</v>
      </c>
      <c r="F63" s="68"/>
      <c r="G63" s="432"/>
      <c r="H63" s="397"/>
      <c r="I63" s="397"/>
      <c r="J63" s="397"/>
      <c r="K63" s="397"/>
      <c r="L63" s="397"/>
      <c r="M63" s="397"/>
      <c r="N63" s="397"/>
      <c r="O63" s="397"/>
      <c r="P63" s="397"/>
      <c r="Q63" s="634"/>
      <c r="R63" s="634"/>
      <c r="S63" s="397"/>
      <c r="T63" s="397"/>
      <c r="U63" s="397"/>
      <c r="V63" s="397"/>
      <c r="W63" s="397"/>
      <c r="X63" s="428"/>
    </row>
    <row r="64" spans="1:24" x14ac:dyDescent="0.25">
      <c r="A64" s="160">
        <v>2.1</v>
      </c>
      <c r="B64" s="61" t="s">
        <v>206</v>
      </c>
      <c r="C64" s="61"/>
      <c r="D64" s="7" t="s">
        <v>209</v>
      </c>
      <c r="E64" s="69" t="s">
        <v>150</v>
      </c>
      <c r="F64" s="68"/>
      <c r="G64" s="432"/>
      <c r="H64" s="397"/>
      <c r="I64" s="397"/>
      <c r="J64" s="397"/>
      <c r="K64" s="397"/>
      <c r="L64" s="397"/>
      <c r="M64" s="397"/>
      <c r="N64" s="397"/>
      <c r="O64" s="397"/>
      <c r="P64" s="397"/>
      <c r="Q64" s="634"/>
      <c r="R64" s="634"/>
      <c r="S64" s="397"/>
      <c r="T64" s="397"/>
      <c r="U64" s="397"/>
      <c r="V64" s="397"/>
      <c r="W64" s="397"/>
      <c r="X64" s="428" t="s">
        <v>210</v>
      </c>
    </row>
    <row r="65" spans="1:24" x14ac:dyDescent="0.25">
      <c r="A65" s="160">
        <v>2.4</v>
      </c>
      <c r="B65" s="61" t="s">
        <v>211</v>
      </c>
      <c r="C65" s="61"/>
      <c r="D65" s="7" t="s">
        <v>212</v>
      </c>
      <c r="E65" s="69" t="s">
        <v>150</v>
      </c>
      <c r="F65" s="68"/>
      <c r="G65" s="432"/>
      <c r="H65" s="397"/>
      <c r="I65" s="397"/>
      <c r="J65" s="397"/>
      <c r="K65" s="397"/>
      <c r="L65" s="397"/>
      <c r="M65" s="397"/>
      <c r="N65" s="397"/>
      <c r="O65" s="397"/>
      <c r="P65" s="397"/>
      <c r="Q65" s="634"/>
      <c r="R65" s="634"/>
      <c r="S65" s="397"/>
      <c r="T65" s="397"/>
      <c r="U65" s="397"/>
      <c r="V65" s="397"/>
      <c r="W65" s="397"/>
      <c r="X65" s="428" t="s">
        <v>213</v>
      </c>
    </row>
    <row r="66" spans="1:24" x14ac:dyDescent="0.25">
      <c r="A66" s="160">
        <v>3.2</v>
      </c>
      <c r="B66" s="61" t="s">
        <v>214</v>
      </c>
      <c r="C66" s="61"/>
      <c r="D66" s="7" t="s">
        <v>215</v>
      </c>
      <c r="E66" s="69" t="s">
        <v>150</v>
      </c>
      <c r="F66" s="68"/>
      <c r="G66" s="432"/>
      <c r="H66" s="397"/>
      <c r="I66" s="397"/>
      <c r="J66" s="397"/>
      <c r="K66" s="397"/>
      <c r="L66" s="397"/>
      <c r="M66" s="397"/>
      <c r="N66" s="397"/>
      <c r="O66" s="397"/>
      <c r="P66" s="397"/>
      <c r="Q66" s="634"/>
      <c r="R66" s="634"/>
      <c r="S66" s="397"/>
      <c r="T66" s="397"/>
      <c r="U66" s="397"/>
      <c r="V66" s="397"/>
      <c r="W66" s="397"/>
      <c r="X66" s="428" t="s">
        <v>216</v>
      </c>
    </row>
    <row r="67" spans="1:24" x14ac:dyDescent="0.25">
      <c r="A67" s="160">
        <v>3.2</v>
      </c>
      <c r="B67" s="61" t="s">
        <v>217</v>
      </c>
      <c r="C67" s="61"/>
      <c r="D67" s="10" t="s">
        <v>218</v>
      </c>
      <c r="E67" s="73"/>
      <c r="F67" s="72" t="s">
        <v>150</v>
      </c>
      <c r="G67" s="431"/>
      <c r="H67" s="402"/>
      <c r="I67" s="402"/>
      <c r="J67" s="402"/>
      <c r="K67" s="402"/>
      <c r="L67" s="402"/>
      <c r="M67" s="402"/>
      <c r="N67" s="402"/>
      <c r="O67" s="402"/>
      <c r="P67" s="402"/>
      <c r="Q67" s="634"/>
      <c r="R67" s="634"/>
      <c r="S67" s="402"/>
      <c r="T67" s="402"/>
      <c r="U67" s="402"/>
      <c r="V67" s="402"/>
      <c r="W67" s="402"/>
      <c r="X67" s="429"/>
    </row>
    <row r="68" spans="1:24" x14ac:dyDescent="0.25">
      <c r="A68" s="160">
        <v>3.3</v>
      </c>
      <c r="B68" s="61" t="s">
        <v>219</v>
      </c>
      <c r="C68" s="61"/>
      <c r="D68" s="7" t="s">
        <v>220</v>
      </c>
      <c r="E68" s="68"/>
      <c r="F68" s="69" t="s">
        <v>150</v>
      </c>
      <c r="G68" s="432"/>
      <c r="H68" s="397"/>
      <c r="I68" s="397"/>
      <c r="J68" s="397"/>
      <c r="K68" s="397"/>
      <c r="L68" s="397"/>
      <c r="M68" s="397"/>
      <c r="N68" s="397"/>
      <c r="O68" s="397"/>
      <c r="P68" s="397"/>
      <c r="Q68" s="634"/>
      <c r="R68" s="634"/>
      <c r="S68" s="397"/>
      <c r="T68" s="397"/>
      <c r="U68" s="397"/>
      <c r="V68" s="397"/>
      <c r="W68" s="397"/>
      <c r="X68" s="428"/>
    </row>
    <row r="69" spans="1:24" x14ac:dyDescent="0.25">
      <c r="A69" s="160">
        <v>3.2</v>
      </c>
      <c r="B69" s="61" t="s">
        <v>219</v>
      </c>
      <c r="C69" s="61"/>
      <c r="D69" s="7" t="s">
        <v>221</v>
      </c>
      <c r="E69" s="68"/>
      <c r="F69" s="69" t="s">
        <v>150</v>
      </c>
      <c r="G69" s="432"/>
      <c r="H69" s="397"/>
      <c r="I69" s="397"/>
      <c r="J69" s="397"/>
      <c r="K69" s="397"/>
      <c r="L69" s="397"/>
      <c r="M69" s="397"/>
      <c r="N69" s="397"/>
      <c r="O69" s="397"/>
      <c r="P69" s="397"/>
      <c r="Q69" s="634"/>
      <c r="R69" s="634"/>
      <c r="S69" s="397"/>
      <c r="T69" s="397"/>
      <c r="U69" s="397"/>
      <c r="V69" s="397"/>
      <c r="W69" s="397"/>
      <c r="X69" s="428"/>
    </row>
    <row r="70" spans="1:24" x14ac:dyDescent="0.25">
      <c r="B70" s="61"/>
      <c r="C70" s="61"/>
      <c r="D70" s="7" t="s">
        <v>182</v>
      </c>
      <c r="E70" s="68"/>
      <c r="F70" s="69" t="s">
        <v>150</v>
      </c>
      <c r="G70" s="431"/>
      <c r="H70" s="402"/>
      <c r="I70" s="397"/>
      <c r="J70" s="397"/>
      <c r="K70" s="397"/>
      <c r="L70" s="397"/>
      <c r="M70" s="397"/>
      <c r="N70" s="397"/>
      <c r="O70" s="397"/>
      <c r="P70" s="397"/>
      <c r="Q70" s="634"/>
      <c r="R70" s="634"/>
      <c r="S70" s="397"/>
      <c r="T70" s="397"/>
      <c r="U70" s="397"/>
      <c r="V70" s="397"/>
      <c r="W70" s="397"/>
      <c r="X70" s="430"/>
    </row>
    <row r="71" spans="1:24" x14ac:dyDescent="0.25">
      <c r="A71" s="160">
        <v>7.1</v>
      </c>
      <c r="B71" s="61"/>
      <c r="C71" s="61"/>
      <c r="D71" s="7" t="s">
        <v>222</v>
      </c>
      <c r="E71" s="69" t="s">
        <v>150</v>
      </c>
      <c r="F71" s="68"/>
      <c r="G71" s="432"/>
      <c r="H71" s="397"/>
      <c r="I71" s="397"/>
      <c r="J71" s="397"/>
      <c r="K71" s="397"/>
      <c r="L71" s="397"/>
      <c r="M71" s="397"/>
      <c r="N71" s="397"/>
      <c r="O71" s="397"/>
      <c r="P71" s="397"/>
      <c r="Q71" s="634"/>
      <c r="R71" s="634"/>
      <c r="S71" s="397"/>
      <c r="T71" s="397"/>
      <c r="U71" s="397"/>
      <c r="V71" s="397"/>
      <c r="W71" s="397"/>
      <c r="X71" s="428" t="s">
        <v>223</v>
      </c>
    </row>
    <row r="72" spans="1:24" ht="13.8" thickBot="1" x14ac:dyDescent="0.3">
      <c r="B72" s="61"/>
      <c r="C72" s="61"/>
      <c r="D72" s="12" t="s">
        <v>224</v>
      </c>
      <c r="E72" s="74"/>
      <c r="F72" s="74" t="s">
        <v>225</v>
      </c>
      <c r="G72" s="653"/>
      <c r="H72" s="606"/>
      <c r="I72" s="610"/>
      <c r="J72" s="610"/>
      <c r="K72" s="610"/>
      <c r="L72" s="610"/>
      <c r="M72" s="610"/>
      <c r="N72" s="610"/>
      <c r="O72" s="610"/>
      <c r="P72" s="610"/>
      <c r="Q72" s="610"/>
      <c r="R72" s="610"/>
      <c r="S72" s="610"/>
      <c r="T72" s="610"/>
      <c r="U72" s="610"/>
      <c r="V72" s="610"/>
      <c r="W72" s="610"/>
      <c r="X72" s="612"/>
    </row>
    <row r="73" spans="1:24" x14ac:dyDescent="0.25">
      <c r="A73" s="160">
        <v>2.2999999999999998</v>
      </c>
      <c r="B73" s="61" t="s">
        <v>202</v>
      </c>
      <c r="C73" s="61"/>
      <c r="D73" s="10" t="s">
        <v>226</v>
      </c>
      <c r="E73" s="72" t="s">
        <v>150</v>
      </c>
      <c r="F73" s="73"/>
      <c r="G73" s="431"/>
      <c r="H73" s="402"/>
      <c r="I73" s="402"/>
      <c r="J73" s="402"/>
      <c r="K73" s="402"/>
      <c r="L73" s="402"/>
      <c r="M73" s="402"/>
      <c r="N73" s="402"/>
      <c r="O73" s="402"/>
      <c r="P73" s="402"/>
      <c r="Q73" s="634"/>
      <c r="R73" s="634"/>
      <c r="S73" s="402"/>
      <c r="T73" s="402"/>
      <c r="U73" s="402"/>
      <c r="V73" s="402"/>
      <c r="W73" s="402"/>
      <c r="X73" s="429" t="s">
        <v>166</v>
      </c>
    </row>
    <row r="74" spans="1:24" x14ac:dyDescent="0.25">
      <c r="A74" s="160">
        <v>2.1</v>
      </c>
      <c r="B74" s="61" t="s">
        <v>227</v>
      </c>
      <c r="C74" s="61"/>
      <c r="D74" s="7" t="s">
        <v>207</v>
      </c>
      <c r="E74" s="69" t="s">
        <v>150</v>
      </c>
      <c r="F74" s="68"/>
      <c r="G74" s="432"/>
      <c r="H74" s="397"/>
      <c r="I74" s="397"/>
      <c r="J74" s="397"/>
      <c r="K74" s="397"/>
      <c r="L74" s="397"/>
      <c r="M74" s="397"/>
      <c r="N74" s="397"/>
      <c r="O74" s="397"/>
      <c r="P74" s="397"/>
      <c r="Q74" s="634"/>
      <c r="R74" s="634"/>
      <c r="S74" s="397"/>
      <c r="T74" s="397"/>
      <c r="U74" s="397"/>
      <c r="V74" s="397"/>
      <c r="W74" s="397"/>
      <c r="X74" s="429" t="s">
        <v>171</v>
      </c>
    </row>
    <row r="75" spans="1:24" x14ac:dyDescent="0.25">
      <c r="A75" s="160">
        <v>2.1</v>
      </c>
      <c r="B75" s="61" t="s">
        <v>227</v>
      </c>
      <c r="C75" s="61"/>
      <c r="D75" s="7" t="s">
        <v>228</v>
      </c>
      <c r="E75" s="69" t="s">
        <v>150</v>
      </c>
      <c r="F75" s="68"/>
      <c r="G75" s="432"/>
      <c r="H75" s="397"/>
      <c r="I75" s="397"/>
      <c r="J75" s="397"/>
      <c r="K75" s="397"/>
      <c r="L75" s="397"/>
      <c r="M75" s="397"/>
      <c r="N75" s="397"/>
      <c r="O75" s="397"/>
      <c r="P75" s="397"/>
      <c r="Q75" s="634"/>
      <c r="R75" s="634"/>
      <c r="S75" s="397"/>
      <c r="T75" s="397"/>
      <c r="U75" s="397"/>
      <c r="V75" s="397"/>
      <c r="W75" s="397"/>
      <c r="X75" s="428"/>
    </row>
    <row r="76" spans="1:24" x14ac:dyDescent="0.25">
      <c r="A76" s="160">
        <v>2.2999999999999998</v>
      </c>
      <c r="B76" s="61" t="s">
        <v>227</v>
      </c>
      <c r="C76" s="61"/>
      <c r="D76" s="7" t="s">
        <v>229</v>
      </c>
      <c r="E76" s="69" t="s">
        <v>150</v>
      </c>
      <c r="F76" s="68"/>
      <c r="G76" s="432"/>
      <c r="H76" s="397"/>
      <c r="I76" s="397"/>
      <c r="J76" s="397"/>
      <c r="K76" s="397"/>
      <c r="L76" s="397"/>
      <c r="M76" s="397"/>
      <c r="N76" s="397"/>
      <c r="O76" s="397"/>
      <c r="P76" s="397"/>
      <c r="Q76" s="634"/>
      <c r="R76" s="634"/>
      <c r="S76" s="397"/>
      <c r="T76" s="397"/>
      <c r="U76" s="397"/>
      <c r="V76" s="397"/>
      <c r="W76" s="397"/>
      <c r="X76" s="764" t="s">
        <v>230</v>
      </c>
    </row>
    <row r="77" spans="1:24" x14ac:dyDescent="0.25">
      <c r="A77" s="160">
        <v>2.2999999999999998</v>
      </c>
      <c r="B77" s="61" t="s">
        <v>231</v>
      </c>
      <c r="C77" s="61"/>
      <c r="D77" s="7" t="s">
        <v>232</v>
      </c>
      <c r="E77" s="69" t="s">
        <v>150</v>
      </c>
      <c r="F77" s="68"/>
      <c r="G77" s="432"/>
      <c r="H77" s="397"/>
      <c r="I77" s="397"/>
      <c r="J77" s="397"/>
      <c r="K77" s="397"/>
      <c r="L77" s="397"/>
      <c r="M77" s="397"/>
      <c r="N77" s="397"/>
      <c r="O77" s="397"/>
      <c r="P77" s="397"/>
      <c r="Q77" s="634"/>
      <c r="R77" s="634"/>
      <c r="S77" s="397"/>
      <c r="T77" s="397"/>
      <c r="U77" s="397"/>
      <c r="V77" s="397"/>
      <c r="W77" s="397"/>
      <c r="X77" s="764"/>
    </row>
    <row r="78" spans="1:24" x14ac:dyDescent="0.25">
      <c r="A78" s="160">
        <v>2.2999999999999998</v>
      </c>
      <c r="B78" s="61" t="s">
        <v>231</v>
      </c>
      <c r="C78" s="61"/>
      <c r="D78" s="7" t="s">
        <v>233</v>
      </c>
      <c r="E78" s="69" t="s">
        <v>150</v>
      </c>
      <c r="F78" s="68"/>
      <c r="G78" s="432"/>
      <c r="H78" s="397"/>
      <c r="I78" s="397"/>
      <c r="J78" s="397"/>
      <c r="K78" s="397"/>
      <c r="L78" s="397"/>
      <c r="M78" s="397"/>
      <c r="N78" s="397"/>
      <c r="O78" s="397"/>
      <c r="P78" s="397"/>
      <c r="Q78" s="634"/>
      <c r="R78" s="634"/>
      <c r="S78" s="397"/>
      <c r="T78" s="397"/>
      <c r="U78" s="397"/>
      <c r="V78" s="397"/>
      <c r="W78" s="397"/>
      <c r="X78" s="428" t="s">
        <v>234</v>
      </c>
    </row>
    <row r="79" spans="1:24" x14ac:dyDescent="0.25">
      <c r="A79" s="160">
        <v>2.2999999999999998</v>
      </c>
      <c r="B79" s="61" t="s">
        <v>235</v>
      </c>
      <c r="C79" s="61"/>
      <c r="D79" s="7" t="s">
        <v>236</v>
      </c>
      <c r="E79" s="68"/>
      <c r="F79" s="69" t="s">
        <v>150</v>
      </c>
      <c r="G79" s="432"/>
      <c r="H79" s="397"/>
      <c r="I79" s="397"/>
      <c r="J79" s="397"/>
      <c r="K79" s="397"/>
      <c r="L79" s="397"/>
      <c r="M79" s="397"/>
      <c r="N79" s="397"/>
      <c r="O79" s="397"/>
      <c r="P79" s="397"/>
      <c r="Q79" s="634"/>
      <c r="R79" s="634"/>
      <c r="S79" s="397"/>
      <c r="T79" s="397"/>
      <c r="U79" s="397"/>
      <c r="V79" s="397"/>
      <c r="W79" s="397"/>
      <c r="X79" s="428"/>
    </row>
    <row r="80" spans="1:24" x14ac:dyDescent="0.25">
      <c r="A80" s="160">
        <v>2.2999999999999998</v>
      </c>
      <c r="B80" s="61" t="s">
        <v>235</v>
      </c>
      <c r="C80" s="61"/>
      <c r="D80" s="7" t="s">
        <v>237</v>
      </c>
      <c r="E80" s="68"/>
      <c r="F80" s="69" t="s">
        <v>150</v>
      </c>
      <c r="G80" s="432"/>
      <c r="H80" s="397"/>
      <c r="I80" s="397"/>
      <c r="J80" s="397"/>
      <c r="K80" s="397"/>
      <c r="L80" s="397"/>
      <c r="M80" s="397"/>
      <c r="N80" s="397"/>
      <c r="O80" s="397"/>
      <c r="P80" s="397"/>
      <c r="Q80" s="634"/>
      <c r="R80" s="634"/>
      <c r="S80" s="397"/>
      <c r="T80" s="397"/>
      <c r="U80" s="397"/>
      <c r="V80" s="397"/>
      <c r="W80" s="397"/>
      <c r="X80" s="428"/>
    </row>
    <row r="81" spans="1:24" x14ac:dyDescent="0.25">
      <c r="A81" s="160">
        <v>3.2</v>
      </c>
      <c r="B81" s="61" t="s">
        <v>219</v>
      </c>
      <c r="C81" s="61"/>
      <c r="D81" s="10" t="s">
        <v>220</v>
      </c>
      <c r="E81" s="73"/>
      <c r="F81" s="72" t="s">
        <v>150</v>
      </c>
      <c r="G81" s="431"/>
      <c r="H81" s="402"/>
      <c r="I81" s="402"/>
      <c r="J81" s="402"/>
      <c r="K81" s="402"/>
      <c r="L81" s="402"/>
      <c r="M81" s="402"/>
      <c r="N81" s="402"/>
      <c r="O81" s="402"/>
      <c r="P81" s="402"/>
      <c r="Q81" s="634"/>
      <c r="R81" s="634"/>
      <c r="S81" s="402"/>
      <c r="T81" s="402"/>
      <c r="U81" s="402"/>
      <c r="V81" s="402"/>
      <c r="W81" s="402"/>
      <c r="X81" s="429"/>
    </row>
    <row r="82" spans="1:24" x14ac:dyDescent="0.25">
      <c r="B82" s="61"/>
      <c r="C82" s="61"/>
      <c r="D82" s="7" t="s">
        <v>182</v>
      </c>
      <c r="E82" s="68"/>
      <c r="F82" s="69" t="s">
        <v>150</v>
      </c>
      <c r="G82" s="431"/>
      <c r="H82" s="402"/>
      <c r="I82" s="397"/>
      <c r="J82" s="397"/>
      <c r="K82" s="397"/>
      <c r="L82" s="397"/>
      <c r="M82" s="397"/>
      <c r="N82" s="397"/>
      <c r="O82" s="397"/>
      <c r="P82" s="397"/>
      <c r="Q82" s="634"/>
      <c r="R82" s="634"/>
      <c r="S82" s="397"/>
      <c r="T82" s="397"/>
      <c r="U82" s="397"/>
      <c r="V82" s="397"/>
      <c r="W82" s="397"/>
      <c r="X82" s="430"/>
    </row>
    <row r="83" spans="1:24" ht="13.8" thickBot="1" x14ac:dyDescent="0.3">
      <c r="B83" s="61"/>
      <c r="C83" s="61"/>
      <c r="D83" s="12" t="s">
        <v>95</v>
      </c>
      <c r="E83" s="74"/>
      <c r="F83" s="74" t="s">
        <v>238</v>
      </c>
      <c r="G83" s="653"/>
      <c r="H83" s="606"/>
      <c r="I83" s="610"/>
      <c r="J83" s="610"/>
      <c r="K83" s="610"/>
      <c r="L83" s="610"/>
      <c r="M83" s="610"/>
      <c r="N83" s="610"/>
      <c r="O83" s="610"/>
      <c r="P83" s="610"/>
      <c r="Q83" s="610"/>
      <c r="R83" s="610"/>
      <c r="S83" s="610"/>
      <c r="T83" s="610"/>
      <c r="U83" s="610"/>
      <c r="V83" s="610"/>
      <c r="W83" s="610"/>
      <c r="X83" s="612"/>
    </row>
    <row r="84" spans="1:24" x14ac:dyDescent="0.25">
      <c r="A84" s="160">
        <v>2.1</v>
      </c>
      <c r="B84" s="61" t="s">
        <v>239</v>
      </c>
      <c r="C84" s="61"/>
      <c r="D84" s="10" t="s">
        <v>240</v>
      </c>
      <c r="E84" s="72" t="s">
        <v>150</v>
      </c>
      <c r="F84" s="73"/>
      <c r="G84" s="431"/>
      <c r="H84" s="402"/>
      <c r="I84" s="402"/>
      <c r="J84" s="402"/>
      <c r="K84" s="402"/>
      <c r="L84" s="402"/>
      <c r="M84" s="402"/>
      <c r="N84" s="402"/>
      <c r="O84" s="402"/>
      <c r="P84" s="402"/>
      <c r="Q84" s="634"/>
      <c r="R84" s="634"/>
      <c r="S84" s="402"/>
      <c r="T84" s="402"/>
      <c r="U84" s="402"/>
      <c r="V84" s="402"/>
      <c r="W84" s="402"/>
      <c r="X84" s="429" t="s">
        <v>241</v>
      </c>
    </row>
    <row r="85" spans="1:24" x14ac:dyDescent="0.25">
      <c r="A85" s="160">
        <v>2.1</v>
      </c>
      <c r="B85" s="61" t="s">
        <v>239</v>
      </c>
      <c r="C85" s="61"/>
      <c r="D85" s="7" t="s">
        <v>242</v>
      </c>
      <c r="E85" s="69" t="s">
        <v>150</v>
      </c>
      <c r="F85" s="68"/>
      <c r="G85" s="432"/>
      <c r="H85" s="397"/>
      <c r="I85" s="397"/>
      <c r="J85" s="397"/>
      <c r="K85" s="397"/>
      <c r="L85" s="397"/>
      <c r="M85" s="397"/>
      <c r="N85" s="397"/>
      <c r="O85" s="397"/>
      <c r="P85" s="397"/>
      <c r="Q85" s="634"/>
      <c r="R85" s="634"/>
      <c r="S85" s="397"/>
      <c r="T85" s="397"/>
      <c r="U85" s="397"/>
      <c r="V85" s="397"/>
      <c r="W85" s="397"/>
      <c r="X85" s="428"/>
    </row>
    <row r="86" spans="1:24" x14ac:dyDescent="0.25">
      <c r="A86" s="160">
        <v>2.1</v>
      </c>
      <c r="B86" s="61" t="s">
        <v>239</v>
      </c>
      <c r="C86" s="61"/>
      <c r="D86" s="7" t="s">
        <v>209</v>
      </c>
      <c r="E86" s="69" t="s">
        <v>150</v>
      </c>
      <c r="F86" s="68"/>
      <c r="G86" s="432"/>
      <c r="H86" s="397"/>
      <c r="I86" s="397"/>
      <c r="J86" s="397"/>
      <c r="K86" s="397"/>
      <c r="L86" s="397"/>
      <c r="M86" s="397"/>
      <c r="N86" s="397"/>
      <c r="O86" s="397"/>
      <c r="P86" s="397"/>
      <c r="Q86" s="634"/>
      <c r="R86" s="634"/>
      <c r="S86" s="397"/>
      <c r="T86" s="397"/>
      <c r="U86" s="397"/>
      <c r="V86" s="397"/>
      <c r="W86" s="397"/>
      <c r="X86" s="428" t="s">
        <v>243</v>
      </c>
    </row>
    <row r="87" spans="1:24" x14ac:dyDescent="0.25">
      <c r="A87" s="160">
        <v>3.1</v>
      </c>
      <c r="B87" s="61" t="s">
        <v>214</v>
      </c>
      <c r="C87" s="61"/>
      <c r="D87" s="7" t="s">
        <v>215</v>
      </c>
      <c r="E87" s="69" t="s">
        <v>150</v>
      </c>
      <c r="F87" s="68"/>
      <c r="G87" s="432"/>
      <c r="H87" s="397"/>
      <c r="I87" s="397"/>
      <c r="J87" s="397"/>
      <c r="K87" s="397"/>
      <c r="L87" s="397"/>
      <c r="M87" s="397"/>
      <c r="N87" s="397"/>
      <c r="O87" s="397"/>
      <c r="P87" s="397"/>
      <c r="Q87" s="634"/>
      <c r="R87" s="634"/>
      <c r="S87" s="397"/>
      <c r="T87" s="397"/>
      <c r="U87" s="397"/>
      <c r="V87" s="397"/>
      <c r="W87" s="397"/>
      <c r="X87" s="428" t="s">
        <v>244</v>
      </c>
    </row>
    <row r="88" spans="1:24" x14ac:dyDescent="0.25">
      <c r="A88" s="160">
        <v>3.1</v>
      </c>
      <c r="B88" s="61" t="s">
        <v>219</v>
      </c>
      <c r="C88" s="61"/>
      <c r="D88" s="7" t="s">
        <v>245</v>
      </c>
      <c r="E88" s="68"/>
      <c r="F88" s="69" t="s">
        <v>150</v>
      </c>
      <c r="G88" s="432"/>
      <c r="H88" s="397"/>
      <c r="I88" s="397"/>
      <c r="J88" s="397"/>
      <c r="K88" s="397"/>
      <c r="L88" s="397"/>
      <c r="M88" s="397"/>
      <c r="N88" s="397"/>
      <c r="O88" s="397"/>
      <c r="P88" s="397"/>
      <c r="Q88" s="634"/>
      <c r="R88" s="634"/>
      <c r="S88" s="397"/>
      <c r="T88" s="397"/>
      <c r="U88" s="397"/>
      <c r="V88" s="397"/>
      <c r="W88" s="397"/>
      <c r="X88" s="428"/>
    </row>
    <row r="89" spans="1:24" x14ac:dyDescent="0.25">
      <c r="B89" s="61"/>
      <c r="C89" s="61"/>
      <c r="D89" s="7" t="s">
        <v>182</v>
      </c>
      <c r="E89" s="68"/>
      <c r="F89" s="69" t="s">
        <v>150</v>
      </c>
      <c r="G89" s="431"/>
      <c r="H89" s="402"/>
      <c r="I89" s="397"/>
      <c r="J89" s="397"/>
      <c r="K89" s="397"/>
      <c r="L89" s="397"/>
      <c r="M89" s="397"/>
      <c r="N89" s="397"/>
      <c r="O89" s="397"/>
      <c r="P89" s="397"/>
      <c r="Q89" s="634"/>
      <c r="R89" s="634"/>
      <c r="S89" s="397"/>
      <c r="T89" s="397"/>
      <c r="U89" s="397"/>
      <c r="V89" s="397"/>
      <c r="W89" s="397"/>
      <c r="X89" s="430"/>
    </row>
    <row r="90" spans="1:24" x14ac:dyDescent="0.25">
      <c r="A90" s="160">
        <v>7.1</v>
      </c>
      <c r="B90" s="61"/>
      <c r="C90" s="61"/>
      <c r="D90" s="7" t="s">
        <v>246</v>
      </c>
      <c r="E90" s="69" t="s">
        <v>150</v>
      </c>
      <c r="F90" s="68"/>
      <c r="G90" s="432"/>
      <c r="H90" s="397"/>
      <c r="I90" s="397"/>
      <c r="J90" s="397"/>
      <c r="K90" s="397"/>
      <c r="L90" s="397"/>
      <c r="M90" s="397"/>
      <c r="N90" s="397"/>
      <c r="O90" s="397"/>
      <c r="P90" s="397"/>
      <c r="Q90" s="634"/>
      <c r="R90" s="634"/>
      <c r="S90" s="397"/>
      <c r="T90" s="397"/>
      <c r="U90" s="397"/>
      <c r="V90" s="397"/>
      <c r="W90" s="397"/>
      <c r="X90" s="428" t="s">
        <v>247</v>
      </c>
    </row>
    <row r="91" spans="1:24" ht="13.8" thickBot="1" x14ac:dyDescent="0.3">
      <c r="B91" s="61"/>
      <c r="C91" s="61"/>
      <c r="D91" s="12" t="s">
        <v>248</v>
      </c>
      <c r="E91" s="74"/>
      <c r="F91" s="74" t="s">
        <v>249</v>
      </c>
      <c r="G91" s="653"/>
      <c r="H91" s="606"/>
      <c r="I91" s="610"/>
      <c r="J91" s="610"/>
      <c r="K91" s="610"/>
      <c r="L91" s="610"/>
      <c r="M91" s="610"/>
      <c r="N91" s="610"/>
      <c r="O91" s="610"/>
      <c r="P91" s="610"/>
      <c r="Q91" s="610"/>
      <c r="R91" s="610"/>
      <c r="S91" s="610"/>
      <c r="T91" s="610"/>
      <c r="U91" s="610"/>
      <c r="V91" s="610"/>
      <c r="W91" s="610"/>
      <c r="X91" s="612"/>
    </row>
    <row r="92" spans="1:24" ht="23.4" x14ac:dyDescent="0.25">
      <c r="A92" s="160" t="s">
        <v>250</v>
      </c>
      <c r="B92" s="223" t="s">
        <v>239</v>
      </c>
      <c r="C92" s="223"/>
      <c r="D92" s="10" t="s">
        <v>251</v>
      </c>
      <c r="E92" s="72" t="s">
        <v>150</v>
      </c>
      <c r="F92" s="73"/>
      <c r="G92" s="431"/>
      <c r="H92" s="402"/>
      <c r="I92" s="402"/>
      <c r="J92" s="402"/>
      <c r="K92" s="402"/>
      <c r="L92" s="402"/>
      <c r="M92" s="402"/>
      <c r="N92" s="402"/>
      <c r="O92" s="402"/>
      <c r="P92" s="402"/>
      <c r="Q92" s="634"/>
      <c r="R92" s="634"/>
      <c r="S92" s="402"/>
      <c r="T92" s="402"/>
      <c r="U92" s="402"/>
      <c r="V92" s="402"/>
      <c r="W92" s="402"/>
      <c r="X92" s="429" t="s">
        <v>162</v>
      </c>
    </row>
    <row r="93" spans="1:24" x14ac:dyDescent="0.25">
      <c r="A93" s="160" t="s">
        <v>250</v>
      </c>
      <c r="B93" s="61" t="s">
        <v>252</v>
      </c>
      <c r="C93" s="61"/>
      <c r="D93" s="7" t="s">
        <v>253</v>
      </c>
      <c r="E93" s="69" t="s">
        <v>150</v>
      </c>
      <c r="F93" s="68"/>
      <c r="G93" s="432"/>
      <c r="H93" s="397"/>
      <c r="I93" s="397"/>
      <c r="J93" s="397"/>
      <c r="K93" s="397"/>
      <c r="L93" s="397"/>
      <c r="M93" s="397"/>
      <c r="N93" s="397"/>
      <c r="O93" s="397"/>
      <c r="P93" s="397"/>
      <c r="Q93" s="634"/>
      <c r="R93" s="634"/>
      <c r="S93" s="397"/>
      <c r="T93" s="397"/>
      <c r="U93" s="397"/>
      <c r="V93" s="397"/>
      <c r="W93" s="397"/>
      <c r="X93" s="428" t="s">
        <v>254</v>
      </c>
    </row>
    <row r="94" spans="1:24" x14ac:dyDescent="0.25">
      <c r="A94" s="160">
        <v>2.7</v>
      </c>
      <c r="B94" s="61" t="s">
        <v>252</v>
      </c>
      <c r="C94" s="61"/>
      <c r="D94" s="7" t="s">
        <v>255</v>
      </c>
      <c r="E94" s="68"/>
      <c r="F94" s="69" t="s">
        <v>150</v>
      </c>
      <c r="G94" s="432"/>
      <c r="H94" s="397"/>
      <c r="I94" s="397"/>
      <c r="J94" s="397"/>
      <c r="K94" s="397"/>
      <c r="L94" s="397"/>
      <c r="M94" s="397"/>
      <c r="N94" s="397"/>
      <c r="O94" s="397"/>
      <c r="P94" s="397"/>
      <c r="Q94" s="634"/>
      <c r="R94" s="634"/>
      <c r="S94" s="397"/>
      <c r="T94" s="397"/>
      <c r="U94" s="397"/>
      <c r="V94" s="397"/>
      <c r="W94" s="397"/>
      <c r="X94" s="428"/>
    </row>
    <row r="95" spans="1:24" x14ac:dyDescent="0.25">
      <c r="A95" s="160">
        <v>3.1</v>
      </c>
      <c r="B95" s="61" t="s">
        <v>256</v>
      </c>
      <c r="C95" s="61"/>
      <c r="D95" s="7" t="s">
        <v>257</v>
      </c>
      <c r="E95" s="68"/>
      <c r="F95" s="69" t="s">
        <v>150</v>
      </c>
      <c r="G95" s="432"/>
      <c r="H95" s="397"/>
      <c r="I95" s="397"/>
      <c r="J95" s="397"/>
      <c r="K95" s="397"/>
      <c r="L95" s="397"/>
      <c r="M95" s="397"/>
      <c r="N95" s="397"/>
      <c r="O95" s="397"/>
      <c r="P95" s="397"/>
      <c r="Q95" s="634"/>
      <c r="R95" s="634"/>
      <c r="S95" s="397"/>
      <c r="T95" s="397"/>
      <c r="U95" s="397"/>
      <c r="V95" s="397"/>
      <c r="W95" s="397"/>
      <c r="X95" s="428"/>
    </row>
    <row r="96" spans="1:24" x14ac:dyDescent="0.25">
      <c r="A96" s="160">
        <v>2.8</v>
      </c>
      <c r="B96" s="61" t="s">
        <v>258</v>
      </c>
      <c r="C96" s="61"/>
      <c r="D96" s="7" t="s">
        <v>259</v>
      </c>
      <c r="E96" s="68"/>
      <c r="F96" s="69" t="s">
        <v>150</v>
      </c>
      <c r="G96" s="432"/>
      <c r="H96" s="397"/>
      <c r="I96" s="397"/>
      <c r="J96" s="397"/>
      <c r="K96" s="397"/>
      <c r="L96" s="397"/>
      <c r="M96" s="397"/>
      <c r="N96" s="397"/>
      <c r="O96" s="397"/>
      <c r="P96" s="397"/>
      <c r="Q96" s="634"/>
      <c r="R96" s="634"/>
      <c r="S96" s="397"/>
      <c r="T96" s="397"/>
      <c r="U96" s="397"/>
      <c r="V96" s="397"/>
      <c r="W96" s="397"/>
      <c r="X96" s="428"/>
    </row>
    <row r="97" spans="1:24" x14ac:dyDescent="0.25">
      <c r="B97" s="61"/>
      <c r="C97" s="61"/>
      <c r="D97" s="7" t="s">
        <v>182</v>
      </c>
      <c r="E97" s="68"/>
      <c r="F97" s="69" t="s">
        <v>150</v>
      </c>
      <c r="G97" s="431"/>
      <c r="H97" s="402"/>
      <c r="I97" s="397"/>
      <c r="J97" s="397"/>
      <c r="K97" s="397"/>
      <c r="L97" s="397"/>
      <c r="M97" s="397"/>
      <c r="N97" s="397"/>
      <c r="O97" s="397"/>
      <c r="P97" s="397"/>
      <c r="Q97" s="634"/>
      <c r="R97" s="634"/>
      <c r="S97" s="397"/>
      <c r="T97" s="397"/>
      <c r="U97" s="397"/>
      <c r="V97" s="397"/>
      <c r="W97" s="397"/>
      <c r="X97" s="430"/>
    </row>
    <row r="98" spans="1:24" ht="13.8" thickBot="1" x14ac:dyDescent="0.3">
      <c r="B98" s="61"/>
      <c r="C98" s="61"/>
      <c r="D98" s="12" t="s">
        <v>260</v>
      </c>
      <c r="E98" s="74"/>
      <c r="F98" s="74" t="s">
        <v>261</v>
      </c>
      <c r="G98" s="653"/>
      <c r="H98" s="606"/>
      <c r="I98" s="610"/>
      <c r="J98" s="610"/>
      <c r="K98" s="610"/>
      <c r="L98" s="610"/>
      <c r="M98" s="610"/>
      <c r="N98" s="610"/>
      <c r="O98" s="610"/>
      <c r="P98" s="610"/>
      <c r="Q98" s="610"/>
      <c r="R98" s="610"/>
      <c r="S98" s="610"/>
      <c r="T98" s="610"/>
      <c r="U98" s="610"/>
      <c r="V98" s="610"/>
      <c r="W98" s="610"/>
      <c r="X98" s="612"/>
    </row>
    <row r="99" spans="1:24" x14ac:dyDescent="0.25">
      <c r="A99" s="160">
        <v>2.5</v>
      </c>
      <c r="B99" s="61" t="s">
        <v>262</v>
      </c>
      <c r="C99" s="61"/>
      <c r="D99" s="10" t="s">
        <v>263</v>
      </c>
      <c r="E99" s="72" t="s">
        <v>150</v>
      </c>
      <c r="F99" s="73"/>
      <c r="G99" s="431"/>
      <c r="H99" s="402"/>
      <c r="I99" s="402"/>
      <c r="J99" s="402"/>
      <c r="K99" s="402"/>
      <c r="L99" s="402"/>
      <c r="M99" s="402"/>
      <c r="N99" s="402"/>
      <c r="O99" s="402"/>
      <c r="P99" s="402"/>
      <c r="Q99" s="634"/>
      <c r="R99" s="634"/>
      <c r="S99" s="402"/>
      <c r="T99" s="402"/>
      <c r="U99" s="402"/>
      <c r="V99" s="402"/>
      <c r="W99" s="402"/>
      <c r="X99" s="429"/>
    </row>
    <row r="100" spans="1:24" x14ac:dyDescent="0.25">
      <c r="A100" s="160">
        <v>2.5</v>
      </c>
      <c r="B100" s="61" t="s">
        <v>262</v>
      </c>
      <c r="C100" s="61"/>
      <c r="D100" s="7" t="s">
        <v>233</v>
      </c>
      <c r="E100" s="69" t="s">
        <v>150</v>
      </c>
      <c r="F100" s="68"/>
      <c r="G100" s="432"/>
      <c r="H100" s="397"/>
      <c r="I100" s="397"/>
      <c r="J100" s="397"/>
      <c r="K100" s="397"/>
      <c r="L100" s="397"/>
      <c r="M100" s="397"/>
      <c r="N100" s="397"/>
      <c r="O100" s="397"/>
      <c r="P100" s="397"/>
      <c r="Q100" s="634"/>
      <c r="R100" s="634"/>
      <c r="S100" s="397"/>
      <c r="T100" s="397"/>
      <c r="U100" s="397"/>
      <c r="V100" s="397"/>
      <c r="W100" s="397"/>
      <c r="X100" s="428"/>
    </row>
    <row r="101" spans="1:24" x14ac:dyDescent="0.25">
      <c r="A101" s="160">
        <v>2.5</v>
      </c>
      <c r="B101" s="61" t="s">
        <v>262</v>
      </c>
      <c r="C101" s="61"/>
      <c r="D101" s="7" t="s">
        <v>264</v>
      </c>
      <c r="E101" s="69" t="s">
        <v>150</v>
      </c>
      <c r="F101" s="68"/>
      <c r="G101" s="432"/>
      <c r="H101" s="397"/>
      <c r="I101" s="397"/>
      <c r="J101" s="397"/>
      <c r="K101" s="397"/>
      <c r="L101" s="397"/>
      <c r="M101" s="397"/>
      <c r="N101" s="397"/>
      <c r="O101" s="397"/>
      <c r="P101" s="397"/>
      <c r="Q101" s="634"/>
      <c r="R101" s="634"/>
      <c r="S101" s="397"/>
      <c r="T101" s="397"/>
      <c r="U101" s="397"/>
      <c r="V101" s="397"/>
      <c r="W101" s="397"/>
      <c r="X101" s="428"/>
    </row>
    <row r="102" spans="1:24" x14ac:dyDescent="0.25">
      <c r="A102" s="160">
        <v>2.5</v>
      </c>
      <c r="B102" s="61" t="s">
        <v>262</v>
      </c>
      <c r="C102" s="61"/>
      <c r="D102" s="7" t="s">
        <v>265</v>
      </c>
      <c r="E102" s="69" t="s">
        <v>150</v>
      </c>
      <c r="F102" s="68"/>
      <c r="G102" s="432"/>
      <c r="H102" s="397"/>
      <c r="I102" s="397"/>
      <c r="J102" s="397"/>
      <c r="K102" s="397"/>
      <c r="L102" s="397"/>
      <c r="M102" s="397"/>
      <c r="N102" s="397"/>
      <c r="O102" s="397"/>
      <c r="P102" s="397"/>
      <c r="Q102" s="634"/>
      <c r="R102" s="634"/>
      <c r="S102" s="397"/>
      <c r="T102" s="397"/>
      <c r="U102" s="397"/>
      <c r="V102" s="397"/>
      <c r="W102" s="397"/>
      <c r="X102" s="428"/>
    </row>
    <row r="103" spans="1:24" x14ac:dyDescent="0.25">
      <c r="A103" s="160">
        <v>2.5</v>
      </c>
      <c r="B103" s="61" t="s">
        <v>266</v>
      </c>
      <c r="C103" s="61"/>
      <c r="D103" s="7" t="s">
        <v>267</v>
      </c>
      <c r="E103" s="69" t="s">
        <v>150</v>
      </c>
      <c r="F103" s="68"/>
      <c r="G103" s="432"/>
      <c r="H103" s="397"/>
      <c r="I103" s="397"/>
      <c r="J103" s="397"/>
      <c r="K103" s="397"/>
      <c r="L103" s="397"/>
      <c r="M103" s="397"/>
      <c r="N103" s="397"/>
      <c r="O103" s="397"/>
      <c r="P103" s="397"/>
      <c r="Q103" s="634"/>
      <c r="R103" s="634"/>
      <c r="S103" s="397"/>
      <c r="T103" s="397"/>
      <c r="U103" s="397"/>
      <c r="V103" s="397"/>
      <c r="W103" s="397"/>
      <c r="X103" s="428"/>
    </row>
    <row r="104" spans="1:24" x14ac:dyDescent="0.25">
      <c r="A104" s="160">
        <v>2.5</v>
      </c>
      <c r="B104" s="61" t="s">
        <v>262</v>
      </c>
      <c r="C104" s="61"/>
      <c r="D104" s="7" t="s">
        <v>268</v>
      </c>
      <c r="E104" s="68"/>
      <c r="F104" s="69" t="s">
        <v>150</v>
      </c>
      <c r="G104" s="432"/>
      <c r="H104" s="397"/>
      <c r="I104" s="397"/>
      <c r="J104" s="397"/>
      <c r="K104" s="397"/>
      <c r="L104" s="397"/>
      <c r="M104" s="397"/>
      <c r="N104" s="397"/>
      <c r="O104" s="397"/>
      <c r="P104" s="397"/>
      <c r="Q104" s="634"/>
      <c r="R104" s="634"/>
      <c r="S104" s="397"/>
      <c r="T104" s="397"/>
      <c r="U104" s="397"/>
      <c r="V104" s="397"/>
      <c r="W104" s="397"/>
      <c r="X104" s="428"/>
    </row>
    <row r="105" spans="1:24" x14ac:dyDescent="0.25">
      <c r="A105" s="160">
        <v>3.1</v>
      </c>
      <c r="B105" s="61"/>
      <c r="C105" s="61"/>
      <c r="D105" s="7" t="s">
        <v>269</v>
      </c>
      <c r="E105" s="68"/>
      <c r="F105" s="69" t="s">
        <v>150</v>
      </c>
      <c r="G105" s="432"/>
      <c r="H105" s="397"/>
      <c r="I105" s="397"/>
      <c r="J105" s="397"/>
      <c r="K105" s="397"/>
      <c r="L105" s="397"/>
      <c r="M105" s="397"/>
      <c r="N105" s="397"/>
      <c r="O105" s="397"/>
      <c r="P105" s="397"/>
      <c r="Q105" s="634"/>
      <c r="R105" s="634"/>
      <c r="S105" s="397"/>
      <c r="T105" s="397"/>
      <c r="U105" s="397"/>
      <c r="V105" s="397"/>
      <c r="W105" s="397"/>
      <c r="X105" s="428"/>
    </row>
    <row r="106" spans="1:24" x14ac:dyDescent="0.25">
      <c r="B106" s="61"/>
      <c r="C106" s="61"/>
      <c r="D106" s="7" t="s">
        <v>182</v>
      </c>
      <c r="E106" s="68"/>
      <c r="F106" s="69" t="s">
        <v>150</v>
      </c>
      <c r="G106" s="431"/>
      <c r="H106" s="402"/>
      <c r="I106" s="397"/>
      <c r="J106" s="397"/>
      <c r="K106" s="397"/>
      <c r="L106" s="397"/>
      <c r="M106" s="397"/>
      <c r="N106" s="397"/>
      <c r="O106" s="397"/>
      <c r="P106" s="397"/>
      <c r="Q106" s="634"/>
      <c r="R106" s="634"/>
      <c r="S106" s="397"/>
      <c r="T106" s="397"/>
      <c r="U106" s="397"/>
      <c r="V106" s="397"/>
      <c r="W106" s="397"/>
      <c r="X106" s="430"/>
    </row>
    <row r="107" spans="1:24" ht="13.8" thickBot="1" x14ac:dyDescent="0.3">
      <c r="B107" s="61"/>
      <c r="C107" s="61"/>
      <c r="D107" s="13" t="s">
        <v>270</v>
      </c>
      <c r="E107" s="76"/>
      <c r="F107" s="76" t="s">
        <v>271</v>
      </c>
      <c r="G107" s="653"/>
      <c r="H107" s="606"/>
      <c r="I107" s="617"/>
      <c r="J107" s="617"/>
      <c r="K107" s="617"/>
      <c r="L107" s="617"/>
      <c r="M107" s="617"/>
      <c r="N107" s="617"/>
      <c r="O107" s="617"/>
      <c r="P107" s="617"/>
      <c r="Q107" s="617"/>
      <c r="R107" s="617"/>
      <c r="S107" s="617"/>
      <c r="T107" s="617"/>
      <c r="U107" s="617"/>
      <c r="V107" s="617"/>
      <c r="W107" s="617"/>
      <c r="X107" s="619"/>
    </row>
    <row r="108" spans="1:24" x14ac:dyDescent="0.25">
      <c r="A108" s="160">
        <v>2.6</v>
      </c>
      <c r="B108" s="61" t="s">
        <v>272</v>
      </c>
      <c r="C108" s="61"/>
      <c r="D108" s="10" t="s">
        <v>273</v>
      </c>
      <c r="E108" s="72" t="s">
        <v>150</v>
      </c>
      <c r="F108" s="73"/>
      <c r="G108" s="431"/>
      <c r="H108" s="402"/>
      <c r="I108" s="402"/>
      <c r="J108" s="402"/>
      <c r="K108" s="402"/>
      <c r="L108" s="402"/>
      <c r="M108" s="402"/>
      <c r="N108" s="402"/>
      <c r="O108" s="402"/>
      <c r="P108" s="402"/>
      <c r="Q108" s="634"/>
      <c r="R108" s="634"/>
      <c r="S108" s="402"/>
      <c r="T108" s="402"/>
      <c r="U108" s="402"/>
      <c r="V108" s="402"/>
      <c r="W108" s="402"/>
      <c r="X108" s="429"/>
    </row>
    <row r="109" spans="1:24" x14ac:dyDescent="0.25">
      <c r="A109" s="160">
        <v>2.6</v>
      </c>
      <c r="B109" s="61" t="s">
        <v>272</v>
      </c>
      <c r="C109" s="61"/>
      <c r="D109" s="7" t="s">
        <v>274</v>
      </c>
      <c r="E109" s="69" t="s">
        <v>150</v>
      </c>
      <c r="F109" s="68"/>
      <c r="G109" s="432"/>
      <c r="H109" s="397"/>
      <c r="I109" s="397"/>
      <c r="J109" s="397"/>
      <c r="K109" s="397"/>
      <c r="L109" s="397"/>
      <c r="M109" s="397"/>
      <c r="N109" s="397"/>
      <c r="O109" s="397"/>
      <c r="P109" s="397"/>
      <c r="Q109" s="634"/>
      <c r="R109" s="634"/>
      <c r="S109" s="397"/>
      <c r="T109" s="397"/>
      <c r="U109" s="397"/>
      <c r="V109" s="397"/>
      <c r="W109" s="397"/>
      <c r="X109" s="428"/>
    </row>
    <row r="110" spans="1:24" x14ac:dyDescent="0.25">
      <c r="A110" s="160">
        <v>2.6</v>
      </c>
      <c r="B110" s="61" t="s">
        <v>272</v>
      </c>
      <c r="C110" s="61"/>
      <c r="D110" s="7" t="s">
        <v>275</v>
      </c>
      <c r="E110" s="69" t="s">
        <v>150</v>
      </c>
      <c r="F110" s="68"/>
      <c r="G110" s="432"/>
      <c r="H110" s="397"/>
      <c r="I110" s="397"/>
      <c r="J110" s="397"/>
      <c r="K110" s="397"/>
      <c r="L110" s="397"/>
      <c r="M110" s="397"/>
      <c r="N110" s="397"/>
      <c r="O110" s="397"/>
      <c r="P110" s="397"/>
      <c r="Q110" s="634"/>
      <c r="R110" s="634"/>
      <c r="S110" s="397"/>
      <c r="T110" s="397"/>
      <c r="U110" s="397"/>
      <c r="V110" s="397"/>
      <c r="W110" s="397"/>
      <c r="X110" s="428"/>
    </row>
    <row r="111" spans="1:24" x14ac:dyDescent="0.25">
      <c r="A111" s="160">
        <v>2.6</v>
      </c>
      <c r="B111" s="61" t="s">
        <v>266</v>
      </c>
      <c r="C111" s="61"/>
      <c r="D111" s="7" t="s">
        <v>276</v>
      </c>
      <c r="E111" s="68"/>
      <c r="F111" s="69" t="s">
        <v>150</v>
      </c>
      <c r="G111" s="432"/>
      <c r="H111" s="397"/>
      <c r="I111" s="397"/>
      <c r="J111" s="397"/>
      <c r="K111" s="397"/>
      <c r="L111" s="397"/>
      <c r="M111" s="397"/>
      <c r="N111" s="397"/>
      <c r="O111" s="397"/>
      <c r="P111" s="397"/>
      <c r="Q111" s="634"/>
      <c r="R111" s="634"/>
      <c r="S111" s="397"/>
      <c r="T111" s="397"/>
      <c r="U111" s="397"/>
      <c r="V111" s="397"/>
      <c r="W111" s="397"/>
      <c r="X111" s="428"/>
    </row>
    <row r="112" spans="1:24" x14ac:dyDescent="0.25">
      <c r="A112" s="160">
        <v>2.6</v>
      </c>
      <c r="B112" s="61" t="s">
        <v>277</v>
      </c>
      <c r="C112" s="61"/>
      <c r="D112" s="7" t="s">
        <v>278</v>
      </c>
      <c r="E112" s="68"/>
      <c r="F112" s="69" t="s">
        <v>150</v>
      </c>
      <c r="G112" s="432"/>
      <c r="H112" s="397"/>
      <c r="I112" s="397"/>
      <c r="J112" s="397"/>
      <c r="K112" s="397"/>
      <c r="L112" s="397"/>
      <c r="M112" s="397"/>
      <c r="N112" s="397"/>
      <c r="O112" s="397"/>
      <c r="P112" s="397"/>
      <c r="Q112" s="634"/>
      <c r="R112" s="634"/>
      <c r="S112" s="397"/>
      <c r="T112" s="397"/>
      <c r="U112" s="397"/>
      <c r="V112" s="397"/>
      <c r="W112" s="397"/>
      <c r="X112" s="428"/>
    </row>
    <row r="113" spans="1:24" s="1" customFormat="1" ht="14.4" thickBot="1" x14ac:dyDescent="0.3">
      <c r="A113" s="163"/>
      <c r="B113" s="163"/>
      <c r="C113" s="163"/>
      <c r="D113" s="17" t="s">
        <v>279</v>
      </c>
      <c r="E113" s="77"/>
      <c r="F113" s="77" t="s">
        <v>280</v>
      </c>
      <c r="G113" s="654"/>
      <c r="H113" s="655"/>
      <c r="I113" s="622"/>
      <c r="J113" s="622"/>
      <c r="K113" s="622"/>
      <c r="L113" s="622"/>
      <c r="M113" s="622"/>
      <c r="N113" s="622"/>
      <c r="O113" s="622"/>
      <c r="P113" s="622"/>
      <c r="Q113" s="622"/>
      <c r="R113" s="622"/>
      <c r="S113" s="622"/>
      <c r="T113" s="622"/>
      <c r="U113" s="622"/>
      <c r="V113" s="622"/>
      <c r="W113" s="622"/>
      <c r="X113" s="624"/>
    </row>
    <row r="114" spans="1:24" x14ac:dyDescent="0.25">
      <c r="A114" s="160">
        <v>4.0999999999999996</v>
      </c>
      <c r="B114" s="61" t="s">
        <v>281</v>
      </c>
      <c r="C114" s="61"/>
      <c r="D114" s="337" t="s">
        <v>282</v>
      </c>
      <c r="E114" s="338"/>
      <c r="F114" s="343" t="s">
        <v>150</v>
      </c>
      <c r="G114" s="440"/>
      <c r="H114" s="414"/>
      <c r="I114" s="414"/>
      <c r="J114" s="414"/>
      <c r="K114" s="414"/>
      <c r="L114" s="414"/>
      <c r="M114" s="414"/>
      <c r="N114" s="414"/>
      <c r="O114" s="414"/>
      <c r="P114" s="414"/>
      <c r="Q114" s="634"/>
      <c r="R114" s="634"/>
      <c r="S114" s="414"/>
      <c r="T114" s="414"/>
      <c r="U114" s="414"/>
      <c r="V114" s="414"/>
      <c r="W114" s="414"/>
      <c r="X114" s="441"/>
    </row>
    <row r="115" spans="1:24" ht="27" thickBot="1" x14ac:dyDescent="0.3">
      <c r="A115" s="63"/>
      <c r="B115" s="63"/>
      <c r="C115" s="63"/>
      <c r="D115" s="236" t="s">
        <v>283</v>
      </c>
      <c r="E115" s="237"/>
      <c r="F115" s="237" t="s">
        <v>284</v>
      </c>
      <c r="G115" s="656"/>
      <c r="H115" s="636"/>
      <c r="I115" s="637"/>
      <c r="J115" s="637"/>
      <c r="K115" s="637"/>
      <c r="L115" s="637"/>
      <c r="M115" s="637"/>
      <c r="N115" s="637"/>
      <c r="O115" s="637"/>
      <c r="P115" s="637"/>
      <c r="Q115" s="637"/>
      <c r="R115" s="637"/>
      <c r="S115" s="637"/>
      <c r="T115" s="637"/>
      <c r="U115" s="637"/>
      <c r="V115" s="637"/>
      <c r="W115" s="637"/>
      <c r="X115" s="669" t="s">
        <v>285</v>
      </c>
    </row>
    <row r="116" spans="1:24" ht="13.8" thickBot="1" x14ac:dyDescent="0.3">
      <c r="A116" s="61">
        <v>5.0999999999999996</v>
      </c>
      <c r="B116" s="61" t="s">
        <v>286</v>
      </c>
      <c r="C116" s="61"/>
      <c r="D116" s="13" t="s">
        <v>287</v>
      </c>
      <c r="E116" s="76"/>
      <c r="F116" s="76"/>
      <c r="G116" s="653"/>
      <c r="H116" s="606"/>
      <c r="I116" s="617"/>
      <c r="J116" s="617"/>
      <c r="K116" s="617"/>
      <c r="L116" s="617"/>
      <c r="M116" s="617"/>
      <c r="N116" s="617"/>
      <c r="O116" s="617"/>
      <c r="P116" s="617"/>
      <c r="Q116" s="617"/>
      <c r="R116" s="617"/>
      <c r="S116" s="617"/>
      <c r="T116" s="617"/>
      <c r="U116" s="617"/>
      <c r="V116" s="617"/>
      <c r="W116" s="617"/>
      <c r="X116" s="660"/>
    </row>
    <row r="117" spans="1:24" x14ac:dyDescent="0.25">
      <c r="A117" s="61" t="s">
        <v>376</v>
      </c>
      <c r="B117" s="61"/>
      <c r="C117" s="61"/>
      <c r="D117" s="229" t="s">
        <v>377</v>
      </c>
      <c r="E117" s="68"/>
      <c r="F117" s="69" t="s">
        <v>150</v>
      </c>
      <c r="G117" s="431"/>
      <c r="H117" s="402"/>
      <c r="I117" s="397"/>
      <c r="J117" s="397"/>
      <c r="K117" s="397"/>
      <c r="L117" s="397"/>
      <c r="M117" s="397"/>
      <c r="N117" s="397"/>
      <c r="O117" s="397"/>
      <c r="P117" s="397"/>
      <c r="Q117" s="634"/>
      <c r="R117" s="634"/>
      <c r="S117" s="397"/>
      <c r="T117" s="397"/>
      <c r="U117" s="397"/>
      <c r="V117" s="397"/>
      <c r="W117" s="397"/>
      <c r="X117" s="433" t="s">
        <v>378</v>
      </c>
    </row>
    <row r="118" spans="1:24" x14ac:dyDescent="0.25">
      <c r="A118" s="61" t="s">
        <v>379</v>
      </c>
      <c r="B118" s="61"/>
      <c r="C118" s="61"/>
      <c r="D118" s="229" t="s">
        <v>380</v>
      </c>
      <c r="E118" s="68"/>
      <c r="F118" s="69" t="s">
        <v>150</v>
      </c>
      <c r="G118" s="431"/>
      <c r="H118" s="402"/>
      <c r="I118" s="397"/>
      <c r="J118" s="397"/>
      <c r="K118" s="397"/>
      <c r="L118" s="397"/>
      <c r="M118" s="397"/>
      <c r="N118" s="397"/>
      <c r="O118" s="397"/>
      <c r="P118" s="397"/>
      <c r="Q118" s="634"/>
      <c r="R118" s="634"/>
      <c r="S118" s="397"/>
      <c r="T118" s="397"/>
      <c r="U118" s="397"/>
      <c r="V118" s="397"/>
      <c r="W118" s="397"/>
      <c r="X118" s="428" t="s">
        <v>381</v>
      </c>
    </row>
    <row r="119" spans="1:24" ht="13.8" thickBot="1" x14ac:dyDescent="0.3">
      <c r="A119" s="61">
        <v>5.2</v>
      </c>
      <c r="B119" s="61"/>
      <c r="C119" s="61"/>
      <c r="D119" s="389" t="s">
        <v>289</v>
      </c>
      <c r="E119" s="76"/>
      <c r="F119" s="76"/>
      <c r="G119" s="653"/>
      <c r="H119" s="606"/>
      <c r="I119" s="617"/>
      <c r="J119" s="617"/>
      <c r="K119" s="617"/>
      <c r="L119" s="617"/>
      <c r="M119" s="617"/>
      <c r="N119" s="617"/>
      <c r="O119" s="617"/>
      <c r="P119" s="617"/>
      <c r="Q119" s="617"/>
      <c r="R119" s="617"/>
      <c r="S119" s="617"/>
      <c r="T119" s="617"/>
      <c r="U119" s="617"/>
      <c r="V119" s="617"/>
      <c r="W119" s="617"/>
      <c r="X119" s="619"/>
    </row>
    <row r="120" spans="1:24" x14ac:dyDescent="0.25">
      <c r="A120" s="61"/>
      <c r="B120" s="61"/>
      <c r="C120" s="61"/>
      <c r="D120" s="225" t="s">
        <v>382</v>
      </c>
      <c r="E120" s="68"/>
      <c r="F120" s="69" t="s">
        <v>150</v>
      </c>
      <c r="G120" s="431"/>
      <c r="H120" s="402"/>
      <c r="I120" s="397"/>
      <c r="J120" s="397"/>
      <c r="K120" s="397"/>
      <c r="L120" s="397"/>
      <c r="M120" s="397"/>
      <c r="N120" s="397"/>
      <c r="O120" s="397"/>
      <c r="P120" s="397"/>
      <c r="Q120" s="634"/>
      <c r="R120" s="634"/>
      <c r="S120" s="397"/>
      <c r="T120" s="397"/>
      <c r="U120" s="397"/>
      <c r="V120" s="397"/>
      <c r="W120" s="397"/>
      <c r="X120" s="428" t="s">
        <v>378</v>
      </c>
    </row>
    <row r="121" spans="1:24" ht="39.6" x14ac:dyDescent="0.25">
      <c r="A121" s="61"/>
      <c r="B121" s="61"/>
      <c r="C121" s="61"/>
      <c r="D121" s="225" t="s">
        <v>383</v>
      </c>
      <c r="E121" s="68"/>
      <c r="F121" s="69" t="s">
        <v>150</v>
      </c>
      <c r="G121" s="431"/>
      <c r="H121" s="402"/>
      <c r="I121" s="397"/>
      <c r="J121" s="397"/>
      <c r="K121" s="397"/>
      <c r="L121" s="397"/>
      <c r="M121" s="397"/>
      <c r="N121" s="397"/>
      <c r="O121" s="397"/>
      <c r="P121" s="397"/>
      <c r="Q121" s="634"/>
      <c r="R121" s="634"/>
      <c r="S121" s="397"/>
      <c r="T121" s="397"/>
      <c r="U121" s="397"/>
      <c r="V121" s="397"/>
      <c r="W121" s="397"/>
      <c r="X121" s="434" t="s">
        <v>378</v>
      </c>
    </row>
    <row r="122" spans="1:24" ht="13.8" thickBot="1" x14ac:dyDescent="0.3">
      <c r="A122" s="61">
        <v>5.3</v>
      </c>
      <c r="B122" s="61" t="s">
        <v>290</v>
      </c>
      <c r="C122" s="61"/>
      <c r="D122" s="389" t="s">
        <v>291</v>
      </c>
      <c r="E122" s="76"/>
      <c r="F122" s="76"/>
      <c r="G122" s="653"/>
      <c r="H122" s="606"/>
      <c r="I122" s="617"/>
      <c r="J122" s="617"/>
      <c r="K122" s="617"/>
      <c r="L122" s="617"/>
      <c r="M122" s="617"/>
      <c r="N122" s="617"/>
      <c r="O122" s="617"/>
      <c r="P122" s="617"/>
      <c r="Q122" s="617"/>
      <c r="R122" s="617"/>
      <c r="S122" s="617"/>
      <c r="T122" s="617"/>
      <c r="U122" s="617"/>
      <c r="V122" s="617"/>
      <c r="W122" s="617"/>
      <c r="X122" s="619"/>
    </row>
    <row r="123" spans="1:24" x14ac:dyDescent="0.25">
      <c r="A123" s="61" t="s">
        <v>384</v>
      </c>
      <c r="B123" s="61"/>
      <c r="C123" s="61"/>
      <c r="D123" s="229" t="s">
        <v>385</v>
      </c>
      <c r="E123" s="68"/>
      <c r="F123" s="69" t="s">
        <v>150</v>
      </c>
      <c r="G123" s="431"/>
      <c r="H123" s="402"/>
      <c r="I123" s="397"/>
      <c r="J123" s="397"/>
      <c r="K123" s="397"/>
      <c r="L123" s="397"/>
      <c r="M123" s="397"/>
      <c r="N123" s="397"/>
      <c r="O123" s="397"/>
      <c r="P123" s="397"/>
      <c r="Q123" s="634"/>
      <c r="R123" s="634"/>
      <c r="S123" s="397"/>
      <c r="T123" s="397"/>
      <c r="U123" s="397"/>
      <c r="V123" s="397"/>
      <c r="W123" s="397"/>
      <c r="X123" s="435" t="s">
        <v>386</v>
      </c>
    </row>
    <row r="124" spans="1:24" x14ac:dyDescent="0.25">
      <c r="A124" s="61" t="s">
        <v>387</v>
      </c>
      <c r="B124" s="61"/>
      <c r="C124" s="61"/>
      <c r="D124" s="229" t="s">
        <v>388</v>
      </c>
      <c r="E124" s="68"/>
      <c r="F124" s="69" t="s">
        <v>150</v>
      </c>
      <c r="G124" s="431"/>
      <c r="H124" s="402"/>
      <c r="I124" s="397"/>
      <c r="J124" s="397"/>
      <c r="K124" s="397"/>
      <c r="L124" s="397"/>
      <c r="M124" s="397"/>
      <c r="N124" s="397"/>
      <c r="O124" s="397"/>
      <c r="P124" s="397"/>
      <c r="Q124" s="634"/>
      <c r="R124" s="634"/>
      <c r="S124" s="397"/>
      <c r="T124" s="397"/>
      <c r="U124" s="397"/>
      <c r="V124" s="397"/>
      <c r="W124" s="397"/>
      <c r="X124" s="435" t="s">
        <v>389</v>
      </c>
    </row>
    <row r="125" spans="1:24" x14ac:dyDescent="0.25">
      <c r="A125" s="61" t="s">
        <v>390</v>
      </c>
      <c r="B125" s="61"/>
      <c r="C125" s="61"/>
      <c r="D125" s="229" t="s">
        <v>391</v>
      </c>
      <c r="E125" s="68"/>
      <c r="F125" s="69" t="s">
        <v>150</v>
      </c>
      <c r="G125" s="431"/>
      <c r="H125" s="402"/>
      <c r="I125" s="397"/>
      <c r="J125" s="397"/>
      <c r="K125" s="397"/>
      <c r="L125" s="397"/>
      <c r="M125" s="397"/>
      <c r="N125" s="397"/>
      <c r="O125" s="397"/>
      <c r="P125" s="397"/>
      <c r="Q125" s="634"/>
      <c r="R125" s="634"/>
      <c r="S125" s="397"/>
      <c r="T125" s="397"/>
      <c r="U125" s="397"/>
      <c r="V125" s="397"/>
      <c r="W125" s="397"/>
      <c r="X125" s="435" t="s">
        <v>392</v>
      </c>
    </row>
    <row r="126" spans="1:24" x14ac:dyDescent="0.25">
      <c r="A126" s="61"/>
      <c r="B126" s="61"/>
      <c r="C126" s="61"/>
      <c r="D126" s="230" t="s">
        <v>393</v>
      </c>
      <c r="E126" s="68"/>
      <c r="F126" s="69" t="s">
        <v>150</v>
      </c>
      <c r="G126" s="431"/>
      <c r="H126" s="402"/>
      <c r="I126" s="397"/>
      <c r="J126" s="397"/>
      <c r="K126" s="397"/>
      <c r="L126" s="397"/>
      <c r="M126" s="397"/>
      <c r="N126" s="397"/>
      <c r="O126" s="397"/>
      <c r="P126" s="397"/>
      <c r="Q126" s="634"/>
      <c r="R126" s="634"/>
      <c r="S126" s="397"/>
      <c r="T126" s="397"/>
      <c r="U126" s="397"/>
      <c r="V126" s="397"/>
      <c r="W126" s="397"/>
      <c r="X126" s="428" t="s">
        <v>394</v>
      </c>
    </row>
    <row r="127" spans="1:24" ht="13.8" thickBot="1" x14ac:dyDescent="0.3">
      <c r="A127" s="61">
        <v>5.4</v>
      </c>
      <c r="B127" s="61" t="s">
        <v>292</v>
      </c>
      <c r="C127" s="61"/>
      <c r="D127" s="13" t="s">
        <v>293</v>
      </c>
      <c r="E127" s="76"/>
      <c r="F127" s="76"/>
      <c r="G127" s="653"/>
      <c r="H127" s="606"/>
      <c r="I127" s="617"/>
      <c r="J127" s="617"/>
      <c r="K127" s="617"/>
      <c r="L127" s="617"/>
      <c r="M127" s="617"/>
      <c r="N127" s="617"/>
      <c r="O127" s="617"/>
      <c r="P127" s="617"/>
      <c r="Q127" s="617"/>
      <c r="R127" s="617"/>
      <c r="S127" s="617"/>
      <c r="T127" s="617"/>
      <c r="U127" s="617"/>
      <c r="V127" s="617"/>
      <c r="W127" s="617"/>
      <c r="X127" s="619"/>
    </row>
    <row r="128" spans="1:24" ht="23.4" x14ac:dyDescent="0.25">
      <c r="A128" s="61" t="s">
        <v>395</v>
      </c>
      <c r="B128" s="61"/>
      <c r="C128" s="61"/>
      <c r="D128" s="231" t="s">
        <v>396</v>
      </c>
      <c r="E128" s="68"/>
      <c r="F128" s="69" t="s">
        <v>150</v>
      </c>
      <c r="G128" s="431"/>
      <c r="H128" s="402"/>
      <c r="I128" s="397"/>
      <c r="J128" s="397"/>
      <c r="K128" s="397"/>
      <c r="L128" s="397"/>
      <c r="M128" s="397"/>
      <c r="N128" s="397"/>
      <c r="O128" s="397"/>
      <c r="P128" s="397"/>
      <c r="Q128" s="634"/>
      <c r="R128" s="634"/>
      <c r="S128" s="397"/>
      <c r="T128" s="397"/>
      <c r="U128" s="397"/>
      <c r="V128" s="397"/>
      <c r="W128" s="397"/>
      <c r="X128" s="435" t="s">
        <v>397</v>
      </c>
    </row>
    <row r="129" spans="1:24" x14ac:dyDescent="0.25">
      <c r="A129" s="61" t="s">
        <v>398</v>
      </c>
      <c r="B129" s="61"/>
      <c r="C129" s="61"/>
      <c r="D129" s="231" t="s">
        <v>399</v>
      </c>
      <c r="E129" s="68"/>
      <c r="F129" s="69" t="s">
        <v>150</v>
      </c>
      <c r="G129" s="431"/>
      <c r="H129" s="402"/>
      <c r="I129" s="397"/>
      <c r="J129" s="397"/>
      <c r="K129" s="397"/>
      <c r="L129" s="397"/>
      <c r="M129" s="397"/>
      <c r="N129" s="397"/>
      <c r="O129" s="397"/>
      <c r="P129" s="397"/>
      <c r="Q129" s="634"/>
      <c r="R129" s="634"/>
      <c r="S129" s="397"/>
      <c r="T129" s="397"/>
      <c r="U129" s="397"/>
      <c r="V129" s="397"/>
      <c r="W129" s="397"/>
      <c r="X129" s="435" t="s">
        <v>400</v>
      </c>
    </row>
    <row r="130" spans="1:24" x14ac:dyDescent="0.25">
      <c r="A130" s="61" t="s">
        <v>401</v>
      </c>
      <c r="B130" s="61"/>
      <c r="C130" s="61"/>
      <c r="D130" s="231" t="s">
        <v>402</v>
      </c>
      <c r="E130" s="68"/>
      <c r="F130" s="69" t="s">
        <v>150</v>
      </c>
      <c r="G130" s="431"/>
      <c r="H130" s="402"/>
      <c r="I130" s="397"/>
      <c r="J130" s="397"/>
      <c r="K130" s="397"/>
      <c r="L130" s="397"/>
      <c r="M130" s="397"/>
      <c r="N130" s="397"/>
      <c r="O130" s="397"/>
      <c r="P130" s="397"/>
      <c r="Q130" s="634"/>
      <c r="R130" s="634"/>
      <c r="S130" s="397"/>
      <c r="T130" s="397"/>
      <c r="U130" s="397"/>
      <c r="V130" s="397"/>
      <c r="W130" s="397"/>
      <c r="X130" s="428" t="s">
        <v>403</v>
      </c>
    </row>
    <row r="131" spans="1:24" x14ac:dyDescent="0.25">
      <c r="A131" s="61" t="s">
        <v>404</v>
      </c>
      <c r="B131" s="61"/>
      <c r="C131" s="61"/>
      <c r="D131" s="231" t="s">
        <v>405</v>
      </c>
      <c r="E131" s="68"/>
      <c r="F131" s="69" t="s">
        <v>150</v>
      </c>
      <c r="G131" s="431"/>
      <c r="H131" s="402"/>
      <c r="I131" s="397"/>
      <c r="J131" s="397"/>
      <c r="K131" s="397"/>
      <c r="L131" s="397"/>
      <c r="M131" s="397"/>
      <c r="N131" s="397"/>
      <c r="O131" s="397"/>
      <c r="P131" s="397"/>
      <c r="Q131" s="634"/>
      <c r="R131" s="634"/>
      <c r="S131" s="397"/>
      <c r="T131" s="397"/>
      <c r="U131" s="397"/>
      <c r="V131" s="397"/>
      <c r="W131" s="397"/>
      <c r="X131" s="428"/>
    </row>
    <row r="132" spans="1:24" x14ac:dyDescent="0.25">
      <c r="A132" s="61" t="s">
        <v>406</v>
      </c>
      <c r="B132" s="61"/>
      <c r="C132" s="61"/>
      <c r="D132" s="231" t="s">
        <v>407</v>
      </c>
      <c r="E132" s="68"/>
      <c r="F132" s="69" t="s">
        <v>150</v>
      </c>
      <c r="G132" s="431"/>
      <c r="H132" s="402"/>
      <c r="I132" s="397"/>
      <c r="J132" s="397"/>
      <c r="K132" s="397"/>
      <c r="L132" s="397"/>
      <c r="M132" s="397"/>
      <c r="N132" s="397"/>
      <c r="O132" s="397"/>
      <c r="P132" s="397"/>
      <c r="Q132" s="634"/>
      <c r="R132" s="634"/>
      <c r="S132" s="397"/>
      <c r="T132" s="397"/>
      <c r="U132" s="397"/>
      <c r="V132" s="397"/>
      <c r="W132" s="397"/>
      <c r="X132" s="435"/>
    </row>
    <row r="133" spans="1:24" x14ac:dyDescent="0.25">
      <c r="A133" s="61"/>
      <c r="B133" s="61"/>
      <c r="C133" s="61"/>
      <c r="D133" s="60" t="s">
        <v>393</v>
      </c>
      <c r="E133" s="68"/>
      <c r="F133" s="69" t="s">
        <v>150</v>
      </c>
      <c r="G133" s="431"/>
      <c r="H133" s="402"/>
      <c r="I133" s="397"/>
      <c r="J133" s="397"/>
      <c r="K133" s="397"/>
      <c r="L133" s="397"/>
      <c r="M133" s="397"/>
      <c r="N133" s="397"/>
      <c r="O133" s="397"/>
      <c r="P133" s="397"/>
      <c r="Q133" s="634"/>
      <c r="R133" s="634"/>
      <c r="S133" s="397"/>
      <c r="T133" s="397"/>
      <c r="U133" s="397"/>
      <c r="V133" s="397"/>
      <c r="W133" s="397"/>
      <c r="X133" s="428" t="s">
        <v>394</v>
      </c>
    </row>
    <row r="134" spans="1:24" ht="13.8" thickBot="1" x14ac:dyDescent="0.3">
      <c r="A134" s="61">
        <v>5.5</v>
      </c>
      <c r="B134" s="61" t="s">
        <v>294</v>
      </c>
      <c r="C134" s="61"/>
      <c r="D134" s="13" t="s">
        <v>295</v>
      </c>
      <c r="E134" s="76"/>
      <c r="F134" s="76"/>
      <c r="G134" s="653"/>
      <c r="H134" s="606"/>
      <c r="I134" s="617"/>
      <c r="J134" s="617"/>
      <c r="K134" s="617"/>
      <c r="L134" s="617"/>
      <c r="M134" s="617"/>
      <c r="N134" s="617"/>
      <c r="O134" s="617"/>
      <c r="P134" s="617"/>
      <c r="Q134" s="617"/>
      <c r="R134" s="617"/>
      <c r="S134" s="617"/>
      <c r="T134" s="617"/>
      <c r="U134" s="617"/>
      <c r="V134" s="617"/>
      <c r="W134" s="617"/>
      <c r="X134" s="619"/>
    </row>
    <row r="135" spans="1:24" x14ac:dyDescent="0.25">
      <c r="A135" s="61"/>
      <c r="B135" s="61"/>
      <c r="C135" s="61"/>
      <c r="D135" s="225" t="s">
        <v>408</v>
      </c>
      <c r="E135" s="68"/>
      <c r="F135" s="69" t="s">
        <v>150</v>
      </c>
      <c r="G135" s="431"/>
      <c r="H135" s="402"/>
      <c r="I135" s="397"/>
      <c r="J135" s="397"/>
      <c r="K135" s="397"/>
      <c r="L135" s="397"/>
      <c r="M135" s="397"/>
      <c r="N135" s="397"/>
      <c r="O135" s="397"/>
      <c r="P135" s="397"/>
      <c r="Q135" s="634"/>
      <c r="R135" s="634"/>
      <c r="S135" s="397"/>
      <c r="T135" s="397"/>
      <c r="U135" s="397"/>
      <c r="V135" s="397"/>
      <c r="W135" s="397"/>
      <c r="X135" s="428"/>
    </row>
    <row r="136" spans="1:24" x14ac:dyDescent="0.25">
      <c r="A136" s="61"/>
      <c r="B136" s="61"/>
      <c r="C136" s="61"/>
      <c r="D136" s="225" t="s">
        <v>409</v>
      </c>
      <c r="E136" s="68"/>
      <c r="F136" s="69" t="s">
        <v>150</v>
      </c>
      <c r="G136" s="431"/>
      <c r="H136" s="402"/>
      <c r="I136" s="397"/>
      <c r="J136" s="397"/>
      <c r="K136" s="397"/>
      <c r="L136" s="397"/>
      <c r="M136" s="397"/>
      <c r="N136" s="397"/>
      <c r="O136" s="397"/>
      <c r="P136" s="397"/>
      <c r="Q136" s="634"/>
      <c r="R136" s="634"/>
      <c r="S136" s="397"/>
      <c r="T136" s="397"/>
      <c r="U136" s="397"/>
      <c r="V136" s="397"/>
      <c r="W136" s="397"/>
      <c r="X136" s="428"/>
    </row>
    <row r="137" spans="1:24" ht="26.4" x14ac:dyDescent="0.25">
      <c r="A137" s="61"/>
      <c r="B137" s="61"/>
      <c r="C137" s="61"/>
      <c r="D137" s="225" t="s">
        <v>410</v>
      </c>
      <c r="E137" s="68"/>
      <c r="F137" s="69" t="s">
        <v>150</v>
      </c>
      <c r="G137" s="431"/>
      <c r="H137" s="402"/>
      <c r="I137" s="397"/>
      <c r="J137" s="397"/>
      <c r="K137" s="397"/>
      <c r="L137" s="397"/>
      <c r="M137" s="397"/>
      <c r="N137" s="397"/>
      <c r="O137" s="397"/>
      <c r="P137" s="397"/>
      <c r="Q137" s="634"/>
      <c r="R137" s="634"/>
      <c r="S137" s="397"/>
      <c r="T137" s="397"/>
      <c r="U137" s="397"/>
      <c r="V137" s="397"/>
      <c r="W137" s="397"/>
      <c r="X137" s="428"/>
    </row>
    <row r="138" spans="1:24" x14ac:dyDescent="0.25">
      <c r="A138" s="61"/>
      <c r="B138" s="61"/>
      <c r="C138" s="61"/>
      <c r="D138" s="225" t="s">
        <v>411</v>
      </c>
      <c r="E138" s="68"/>
      <c r="F138" s="69" t="s">
        <v>150</v>
      </c>
      <c r="G138" s="431"/>
      <c r="H138" s="402"/>
      <c r="I138" s="397"/>
      <c r="J138" s="397"/>
      <c r="K138" s="397"/>
      <c r="L138" s="397"/>
      <c r="M138" s="397"/>
      <c r="N138" s="397"/>
      <c r="O138" s="397"/>
      <c r="P138" s="397"/>
      <c r="Q138" s="634"/>
      <c r="R138" s="634"/>
      <c r="S138" s="397"/>
      <c r="T138" s="397"/>
      <c r="U138" s="397"/>
      <c r="V138" s="397"/>
      <c r="W138" s="397"/>
      <c r="X138" s="428"/>
    </row>
    <row r="139" spans="1:24" x14ac:dyDescent="0.25">
      <c r="A139" s="61"/>
      <c r="B139" s="61"/>
      <c r="C139" s="61"/>
      <c r="D139" s="225" t="s">
        <v>412</v>
      </c>
      <c r="E139" s="68"/>
      <c r="F139" s="69" t="s">
        <v>150</v>
      </c>
      <c r="G139" s="431"/>
      <c r="H139" s="402"/>
      <c r="I139" s="397"/>
      <c r="J139" s="397"/>
      <c r="K139" s="397"/>
      <c r="L139" s="397"/>
      <c r="M139" s="397"/>
      <c r="N139" s="397"/>
      <c r="O139" s="397"/>
      <c r="P139" s="397"/>
      <c r="Q139" s="634"/>
      <c r="R139" s="634"/>
      <c r="S139" s="397"/>
      <c r="T139" s="397"/>
      <c r="U139" s="397"/>
      <c r="V139" s="397"/>
      <c r="W139" s="397"/>
      <c r="X139" s="428"/>
    </row>
    <row r="140" spans="1:24" x14ac:dyDescent="0.25">
      <c r="A140" s="61"/>
      <c r="B140" s="61"/>
      <c r="C140" s="61"/>
      <c r="D140" s="225" t="s">
        <v>413</v>
      </c>
      <c r="E140" s="68"/>
      <c r="F140" s="69" t="s">
        <v>150</v>
      </c>
      <c r="G140" s="431"/>
      <c r="H140" s="402"/>
      <c r="I140" s="397"/>
      <c r="J140" s="397"/>
      <c r="K140" s="397"/>
      <c r="L140" s="397"/>
      <c r="M140" s="397"/>
      <c r="N140" s="397"/>
      <c r="O140" s="397"/>
      <c r="P140" s="397"/>
      <c r="Q140" s="634"/>
      <c r="R140" s="634"/>
      <c r="S140" s="397"/>
      <c r="T140" s="397"/>
      <c r="U140" s="397"/>
      <c r="V140" s="397"/>
      <c r="W140" s="397"/>
      <c r="X140" s="428"/>
    </row>
    <row r="141" spans="1:24" x14ac:dyDescent="0.25">
      <c r="A141" s="61"/>
      <c r="B141" s="61"/>
      <c r="C141" s="61"/>
      <c r="D141" s="225" t="s">
        <v>414</v>
      </c>
      <c r="E141" s="68"/>
      <c r="F141" s="69" t="s">
        <v>150</v>
      </c>
      <c r="G141" s="431"/>
      <c r="H141" s="402"/>
      <c r="I141" s="397"/>
      <c r="J141" s="397"/>
      <c r="K141" s="397"/>
      <c r="L141" s="397"/>
      <c r="M141" s="397"/>
      <c r="N141" s="397"/>
      <c r="O141" s="397"/>
      <c r="P141" s="397"/>
      <c r="Q141" s="634"/>
      <c r="R141" s="634"/>
      <c r="S141" s="397"/>
      <c r="T141" s="397"/>
      <c r="U141" s="397"/>
      <c r="V141" s="397"/>
      <c r="W141" s="397"/>
      <c r="X141" s="428"/>
    </row>
    <row r="142" spans="1:24" x14ac:dyDescent="0.25">
      <c r="A142" s="61"/>
      <c r="B142" s="61"/>
      <c r="C142" s="61"/>
      <c r="D142" s="225" t="s">
        <v>415</v>
      </c>
      <c r="E142" s="68"/>
      <c r="F142" s="69" t="s">
        <v>150</v>
      </c>
      <c r="G142" s="431"/>
      <c r="H142" s="402"/>
      <c r="I142" s="397"/>
      <c r="J142" s="397"/>
      <c r="K142" s="397"/>
      <c r="L142" s="397"/>
      <c r="M142" s="397"/>
      <c r="N142" s="397"/>
      <c r="O142" s="397"/>
      <c r="P142" s="397"/>
      <c r="Q142" s="634"/>
      <c r="R142" s="634"/>
      <c r="S142" s="397"/>
      <c r="T142" s="397"/>
      <c r="U142" s="397"/>
      <c r="V142" s="397"/>
      <c r="W142" s="397"/>
      <c r="X142" s="428"/>
    </row>
    <row r="143" spans="1:24" x14ac:dyDescent="0.25">
      <c r="A143" s="61"/>
      <c r="B143" s="61"/>
      <c r="C143" s="61"/>
      <c r="D143" s="225" t="s">
        <v>416</v>
      </c>
      <c r="E143" s="68"/>
      <c r="F143" s="69" t="s">
        <v>150</v>
      </c>
      <c r="G143" s="431"/>
      <c r="H143" s="402"/>
      <c r="I143" s="397"/>
      <c r="J143" s="397"/>
      <c r="K143" s="397"/>
      <c r="L143" s="397"/>
      <c r="M143" s="397"/>
      <c r="N143" s="397"/>
      <c r="O143" s="397"/>
      <c r="P143" s="397"/>
      <c r="Q143" s="634"/>
      <c r="R143" s="634"/>
      <c r="S143" s="397"/>
      <c r="T143" s="397"/>
      <c r="U143" s="397"/>
      <c r="V143" s="397"/>
      <c r="W143" s="397"/>
      <c r="X143" s="428"/>
    </row>
    <row r="144" spans="1:24" ht="26.4" x14ac:dyDescent="0.25">
      <c r="A144" s="61"/>
      <c r="B144" s="61"/>
      <c r="C144" s="61"/>
      <c r="D144" s="225" t="s">
        <v>417</v>
      </c>
      <c r="E144" s="68"/>
      <c r="F144" s="69" t="s">
        <v>150</v>
      </c>
      <c r="G144" s="431"/>
      <c r="H144" s="402"/>
      <c r="I144" s="397"/>
      <c r="J144" s="397"/>
      <c r="K144" s="397"/>
      <c r="L144" s="397"/>
      <c r="M144" s="397"/>
      <c r="N144" s="397"/>
      <c r="O144" s="397"/>
      <c r="P144" s="397"/>
      <c r="Q144" s="634"/>
      <c r="R144" s="634"/>
      <c r="S144" s="397"/>
      <c r="T144" s="397"/>
      <c r="U144" s="397"/>
      <c r="V144" s="397"/>
      <c r="W144" s="397"/>
      <c r="X144" s="428"/>
    </row>
    <row r="145" spans="1:24" x14ac:dyDescent="0.25">
      <c r="A145" s="61"/>
      <c r="B145" s="61"/>
      <c r="C145" s="61"/>
      <c r="D145" s="60" t="s">
        <v>393</v>
      </c>
      <c r="E145" s="68"/>
      <c r="F145" s="69" t="s">
        <v>150</v>
      </c>
      <c r="G145" s="431"/>
      <c r="H145" s="402"/>
      <c r="I145" s="397"/>
      <c r="J145" s="397"/>
      <c r="K145" s="397"/>
      <c r="L145" s="397"/>
      <c r="M145" s="397"/>
      <c r="N145" s="397"/>
      <c r="O145" s="397"/>
      <c r="P145" s="397"/>
      <c r="Q145" s="634"/>
      <c r="R145" s="634"/>
      <c r="S145" s="397"/>
      <c r="T145" s="397"/>
      <c r="U145" s="397"/>
      <c r="V145" s="397"/>
      <c r="W145" s="397"/>
      <c r="X145" s="428" t="s">
        <v>394</v>
      </c>
    </row>
    <row r="146" spans="1:24" ht="13.8" thickBot="1" x14ac:dyDescent="0.3">
      <c r="A146" s="61">
        <v>5.6</v>
      </c>
      <c r="B146" s="61" t="s">
        <v>294</v>
      </c>
      <c r="C146" s="61"/>
      <c r="D146" s="389" t="s">
        <v>299</v>
      </c>
      <c r="E146" s="76"/>
      <c r="F146" s="76"/>
      <c r="G146" s="653"/>
      <c r="H146" s="606"/>
      <c r="I146" s="617"/>
      <c r="J146" s="617"/>
      <c r="K146" s="617"/>
      <c r="L146" s="617"/>
      <c r="M146" s="617"/>
      <c r="N146" s="617"/>
      <c r="O146" s="617"/>
      <c r="P146" s="617"/>
      <c r="Q146" s="617"/>
      <c r="R146" s="617"/>
      <c r="S146" s="617"/>
      <c r="T146" s="617"/>
      <c r="U146" s="617"/>
      <c r="V146" s="617"/>
      <c r="W146" s="617"/>
      <c r="X146" s="619"/>
    </row>
    <row r="147" spans="1:24" ht="34.799999999999997" x14ac:dyDescent="0.25">
      <c r="A147" s="61" t="s">
        <v>418</v>
      </c>
      <c r="B147" s="61"/>
      <c r="C147" s="61"/>
      <c r="D147" s="232" t="s">
        <v>419</v>
      </c>
      <c r="E147" s="68"/>
      <c r="F147" s="69" t="s">
        <v>150</v>
      </c>
      <c r="G147" s="431"/>
      <c r="H147" s="402"/>
      <c r="I147" s="397"/>
      <c r="J147" s="397"/>
      <c r="K147" s="397"/>
      <c r="L147" s="397"/>
      <c r="M147" s="397"/>
      <c r="N147" s="397"/>
      <c r="O147" s="397"/>
      <c r="P147" s="397"/>
      <c r="Q147" s="634"/>
      <c r="R147" s="634"/>
      <c r="S147" s="397"/>
      <c r="T147" s="397"/>
      <c r="U147" s="397"/>
      <c r="V147" s="397"/>
      <c r="W147" s="397"/>
      <c r="X147" s="435" t="s">
        <v>420</v>
      </c>
    </row>
    <row r="148" spans="1:24" x14ac:dyDescent="0.25">
      <c r="A148" s="61" t="s">
        <v>421</v>
      </c>
      <c r="B148" s="61"/>
      <c r="C148" s="61"/>
      <c r="D148" s="233" t="s">
        <v>422</v>
      </c>
      <c r="E148" s="68"/>
      <c r="F148" s="69" t="s">
        <v>150</v>
      </c>
      <c r="G148" s="431"/>
      <c r="H148" s="402"/>
      <c r="I148" s="397"/>
      <c r="J148" s="397"/>
      <c r="K148" s="397"/>
      <c r="L148" s="397"/>
      <c r="M148" s="397"/>
      <c r="N148" s="397"/>
      <c r="O148" s="397"/>
      <c r="P148" s="397"/>
      <c r="Q148" s="634"/>
      <c r="R148" s="634"/>
      <c r="S148" s="397"/>
      <c r="T148" s="397"/>
      <c r="U148" s="397"/>
      <c r="V148" s="397"/>
      <c r="W148" s="397"/>
      <c r="X148" s="435" t="s">
        <v>423</v>
      </c>
    </row>
    <row r="149" spans="1:24" ht="23.4" x14ac:dyDescent="0.25">
      <c r="A149" s="61" t="s">
        <v>424</v>
      </c>
      <c r="B149" s="61"/>
      <c r="C149" s="61"/>
      <c r="D149" s="232" t="s">
        <v>425</v>
      </c>
      <c r="E149" s="68"/>
      <c r="F149" s="69" t="s">
        <v>150</v>
      </c>
      <c r="G149" s="431"/>
      <c r="H149" s="402"/>
      <c r="I149" s="397"/>
      <c r="J149" s="397"/>
      <c r="K149" s="397"/>
      <c r="L149" s="397"/>
      <c r="M149" s="397"/>
      <c r="N149" s="397"/>
      <c r="O149" s="397"/>
      <c r="P149" s="397"/>
      <c r="Q149" s="634"/>
      <c r="R149" s="634"/>
      <c r="S149" s="397"/>
      <c r="T149" s="397"/>
      <c r="U149" s="397"/>
      <c r="V149" s="397"/>
      <c r="W149" s="397"/>
      <c r="X149" s="435" t="s">
        <v>426</v>
      </c>
    </row>
    <row r="150" spans="1:24" x14ac:dyDescent="0.25">
      <c r="A150" s="61" t="s">
        <v>427</v>
      </c>
      <c r="B150" s="61"/>
      <c r="C150" s="61"/>
      <c r="D150" s="229" t="s">
        <v>428</v>
      </c>
      <c r="E150" s="68"/>
      <c r="F150" s="69" t="s">
        <v>150</v>
      </c>
      <c r="G150" s="431"/>
      <c r="H150" s="402"/>
      <c r="I150" s="397"/>
      <c r="J150" s="397"/>
      <c r="K150" s="397"/>
      <c r="L150" s="397"/>
      <c r="M150" s="397"/>
      <c r="N150" s="397"/>
      <c r="O150" s="397"/>
      <c r="P150" s="397"/>
      <c r="Q150" s="634"/>
      <c r="R150" s="634"/>
      <c r="S150" s="397"/>
      <c r="T150" s="397"/>
      <c r="U150" s="397"/>
      <c r="V150" s="397"/>
      <c r="W150" s="397"/>
      <c r="X150" s="435" t="s">
        <v>429</v>
      </c>
    </row>
    <row r="151" spans="1:24" ht="23.4" x14ac:dyDescent="0.25">
      <c r="A151" s="61" t="s">
        <v>430</v>
      </c>
      <c r="B151" s="61"/>
      <c r="C151" s="61"/>
      <c r="D151" s="229" t="s">
        <v>431</v>
      </c>
      <c r="E151" s="68"/>
      <c r="F151" s="69" t="s">
        <v>150</v>
      </c>
      <c r="G151" s="431"/>
      <c r="H151" s="402"/>
      <c r="I151" s="397"/>
      <c r="J151" s="397"/>
      <c r="K151" s="397"/>
      <c r="L151" s="397"/>
      <c r="M151" s="397"/>
      <c r="N151" s="397"/>
      <c r="O151" s="397"/>
      <c r="P151" s="397"/>
      <c r="Q151" s="634"/>
      <c r="R151" s="634"/>
      <c r="S151" s="397"/>
      <c r="T151" s="397"/>
      <c r="U151" s="397"/>
      <c r="V151" s="397"/>
      <c r="W151" s="397"/>
      <c r="X151" s="435" t="s">
        <v>432</v>
      </c>
    </row>
    <row r="152" spans="1:24" x14ac:dyDescent="0.25">
      <c r="A152" s="61" t="s">
        <v>433</v>
      </c>
      <c r="B152" s="61"/>
      <c r="C152" s="61"/>
      <c r="D152" s="229" t="s">
        <v>434</v>
      </c>
      <c r="E152" s="68"/>
      <c r="F152" s="69" t="s">
        <v>150</v>
      </c>
      <c r="G152" s="431"/>
      <c r="H152" s="402"/>
      <c r="I152" s="397"/>
      <c r="J152" s="397"/>
      <c r="K152" s="397"/>
      <c r="L152" s="397"/>
      <c r="M152" s="397"/>
      <c r="N152" s="397"/>
      <c r="O152" s="397"/>
      <c r="P152" s="397"/>
      <c r="Q152" s="634"/>
      <c r="R152" s="634"/>
      <c r="S152" s="397"/>
      <c r="T152" s="397"/>
      <c r="U152" s="397"/>
      <c r="V152" s="397"/>
      <c r="W152" s="397"/>
      <c r="X152" s="435" t="s">
        <v>435</v>
      </c>
    </row>
    <row r="153" spans="1:24" ht="23.4" x14ac:dyDescent="0.25">
      <c r="A153" s="61" t="s">
        <v>436</v>
      </c>
      <c r="B153" s="61"/>
      <c r="C153" s="61"/>
      <c r="D153" s="229" t="s">
        <v>437</v>
      </c>
      <c r="E153" s="68"/>
      <c r="F153" s="69" t="s">
        <v>150</v>
      </c>
      <c r="G153" s="431"/>
      <c r="H153" s="402"/>
      <c r="I153" s="397"/>
      <c r="J153" s="397"/>
      <c r="K153" s="397"/>
      <c r="L153" s="397"/>
      <c r="M153" s="397"/>
      <c r="N153" s="397"/>
      <c r="O153" s="397"/>
      <c r="P153" s="397"/>
      <c r="Q153" s="634"/>
      <c r="R153" s="634"/>
      <c r="S153" s="397"/>
      <c r="T153" s="397"/>
      <c r="U153" s="397"/>
      <c r="V153" s="397"/>
      <c r="W153" s="397"/>
      <c r="X153" s="435" t="s">
        <v>438</v>
      </c>
    </row>
    <row r="154" spans="1:24" x14ac:dyDescent="0.25">
      <c r="A154" s="61" t="s">
        <v>439</v>
      </c>
      <c r="B154" s="61"/>
      <c r="C154" s="61"/>
      <c r="D154" s="229" t="s">
        <v>440</v>
      </c>
      <c r="E154" s="68"/>
      <c r="F154" s="69" t="s">
        <v>150</v>
      </c>
      <c r="G154" s="431"/>
      <c r="H154" s="402"/>
      <c r="I154" s="397"/>
      <c r="J154" s="397"/>
      <c r="K154" s="397"/>
      <c r="L154" s="397"/>
      <c r="M154" s="397"/>
      <c r="N154" s="397"/>
      <c r="O154" s="397"/>
      <c r="P154" s="397"/>
      <c r="Q154" s="634"/>
      <c r="R154" s="634"/>
      <c r="S154" s="397"/>
      <c r="T154" s="397"/>
      <c r="U154" s="397"/>
      <c r="V154" s="397"/>
      <c r="W154" s="397"/>
      <c r="X154" s="435" t="s">
        <v>441</v>
      </c>
    </row>
    <row r="155" spans="1:24" x14ac:dyDescent="0.25">
      <c r="A155" s="61"/>
      <c r="B155" s="61"/>
      <c r="C155" s="61"/>
      <c r="D155" s="230" t="s">
        <v>393</v>
      </c>
      <c r="E155" s="68"/>
      <c r="F155" s="69" t="s">
        <v>150</v>
      </c>
      <c r="G155" s="431"/>
      <c r="H155" s="402"/>
      <c r="I155" s="397"/>
      <c r="J155" s="397"/>
      <c r="K155" s="397"/>
      <c r="L155" s="397"/>
      <c r="M155" s="397"/>
      <c r="N155" s="397"/>
      <c r="O155" s="397"/>
      <c r="P155" s="397"/>
      <c r="Q155" s="634"/>
      <c r="R155" s="634"/>
      <c r="S155" s="397"/>
      <c r="T155" s="397"/>
      <c r="U155" s="397"/>
      <c r="V155" s="397"/>
      <c r="W155" s="397"/>
      <c r="X155" s="428" t="s">
        <v>394</v>
      </c>
    </row>
    <row r="156" spans="1:24" ht="13.8" thickBot="1" x14ac:dyDescent="0.3">
      <c r="A156" s="61">
        <v>5.7</v>
      </c>
      <c r="B156" s="61" t="s">
        <v>294</v>
      </c>
      <c r="C156" s="61"/>
      <c r="D156" s="389" t="s">
        <v>302</v>
      </c>
      <c r="E156" s="76"/>
      <c r="F156" s="76"/>
      <c r="G156" s="653"/>
      <c r="H156" s="606"/>
      <c r="I156" s="617"/>
      <c r="J156" s="617"/>
      <c r="K156" s="617"/>
      <c r="L156" s="617"/>
      <c r="M156" s="617"/>
      <c r="N156" s="617"/>
      <c r="O156" s="617"/>
      <c r="P156" s="617"/>
      <c r="Q156" s="617"/>
      <c r="R156" s="617"/>
      <c r="S156" s="617"/>
      <c r="T156" s="617"/>
      <c r="U156" s="617"/>
      <c r="V156" s="617"/>
      <c r="W156" s="617"/>
      <c r="X156" s="619"/>
    </row>
    <row r="157" spans="1:24" x14ac:dyDescent="0.25">
      <c r="A157" s="61" t="s">
        <v>442</v>
      </c>
      <c r="B157" s="61"/>
      <c r="C157" s="61"/>
      <c r="D157" s="229" t="s">
        <v>443</v>
      </c>
      <c r="E157" s="68"/>
      <c r="F157" s="69" t="s">
        <v>150</v>
      </c>
      <c r="G157" s="431"/>
      <c r="H157" s="402"/>
      <c r="I157" s="397"/>
      <c r="J157" s="397"/>
      <c r="K157" s="397"/>
      <c r="L157" s="397"/>
      <c r="M157" s="397"/>
      <c r="N157" s="397"/>
      <c r="O157" s="397"/>
      <c r="P157" s="397"/>
      <c r="Q157" s="634"/>
      <c r="R157" s="634"/>
      <c r="S157" s="397"/>
      <c r="T157" s="397"/>
      <c r="U157" s="397"/>
      <c r="V157" s="397"/>
      <c r="W157" s="397"/>
      <c r="X157" s="435" t="s">
        <v>444</v>
      </c>
    </row>
    <row r="158" spans="1:24" ht="23.4" x14ac:dyDescent="0.25">
      <c r="A158" s="61" t="s">
        <v>445</v>
      </c>
      <c r="B158" s="61"/>
      <c r="C158" s="61"/>
      <c r="D158" s="229" t="s">
        <v>446</v>
      </c>
      <c r="E158" s="68"/>
      <c r="F158" s="69" t="s">
        <v>150</v>
      </c>
      <c r="G158" s="431"/>
      <c r="H158" s="402"/>
      <c r="I158" s="397"/>
      <c r="J158" s="397"/>
      <c r="K158" s="397"/>
      <c r="L158" s="397"/>
      <c r="M158" s="397"/>
      <c r="N158" s="397"/>
      <c r="O158" s="397"/>
      <c r="P158" s="397"/>
      <c r="Q158" s="634"/>
      <c r="R158" s="634"/>
      <c r="S158" s="397"/>
      <c r="T158" s="397"/>
      <c r="U158" s="397"/>
      <c r="V158" s="397"/>
      <c r="W158" s="397"/>
      <c r="X158" s="435" t="s">
        <v>447</v>
      </c>
    </row>
    <row r="159" spans="1:24" x14ac:dyDescent="0.25">
      <c r="A159" s="61" t="s">
        <v>448</v>
      </c>
      <c r="B159" s="61"/>
      <c r="C159" s="61"/>
      <c r="D159" s="229" t="s">
        <v>449</v>
      </c>
      <c r="E159" s="68"/>
      <c r="F159" s="69" t="s">
        <v>150</v>
      </c>
      <c r="G159" s="431"/>
      <c r="H159" s="402"/>
      <c r="I159" s="397"/>
      <c r="J159" s="397"/>
      <c r="K159" s="397"/>
      <c r="L159" s="397"/>
      <c r="M159" s="397"/>
      <c r="N159" s="397"/>
      <c r="O159" s="397"/>
      <c r="P159" s="397"/>
      <c r="Q159" s="634"/>
      <c r="R159" s="634"/>
      <c r="S159" s="397"/>
      <c r="T159" s="397"/>
      <c r="U159" s="397"/>
      <c r="V159" s="397"/>
      <c r="W159" s="397"/>
      <c r="X159" s="435" t="s">
        <v>450</v>
      </c>
    </row>
    <row r="160" spans="1:24" x14ac:dyDescent="0.25">
      <c r="A160" s="61"/>
      <c r="B160" s="61"/>
      <c r="C160" s="61"/>
      <c r="D160" s="230" t="s">
        <v>393</v>
      </c>
      <c r="E160" s="68"/>
      <c r="F160" s="69"/>
      <c r="G160" s="431"/>
      <c r="H160" s="402"/>
      <c r="I160" s="397"/>
      <c r="J160" s="397"/>
      <c r="K160" s="397"/>
      <c r="L160" s="397"/>
      <c r="M160" s="397"/>
      <c r="N160" s="397"/>
      <c r="O160" s="397"/>
      <c r="P160" s="397"/>
      <c r="Q160" s="634"/>
      <c r="R160" s="634"/>
      <c r="S160" s="397"/>
      <c r="T160" s="397"/>
      <c r="U160" s="397"/>
      <c r="V160" s="397"/>
      <c r="W160" s="397"/>
      <c r="X160" s="428" t="s">
        <v>394</v>
      </c>
    </row>
    <row r="161" spans="1:24" ht="13.8" thickBot="1" x14ac:dyDescent="0.3">
      <c r="A161" s="61">
        <v>5.8</v>
      </c>
      <c r="B161" s="61" t="s">
        <v>305</v>
      </c>
      <c r="C161" s="61"/>
      <c r="D161" s="389" t="s">
        <v>306</v>
      </c>
      <c r="E161" s="76"/>
      <c r="F161" s="76"/>
      <c r="G161" s="653"/>
      <c r="H161" s="606"/>
      <c r="I161" s="617"/>
      <c r="J161" s="617"/>
      <c r="K161" s="617"/>
      <c r="L161" s="617"/>
      <c r="M161" s="617"/>
      <c r="N161" s="617"/>
      <c r="O161" s="617"/>
      <c r="P161" s="617"/>
      <c r="Q161" s="617"/>
      <c r="R161" s="617"/>
      <c r="S161" s="617"/>
      <c r="T161" s="617"/>
      <c r="U161" s="617"/>
      <c r="V161" s="617"/>
      <c r="W161" s="617"/>
      <c r="X161" s="619" t="s">
        <v>451</v>
      </c>
    </row>
    <row r="162" spans="1:24" ht="13.95" customHeight="1" x14ac:dyDescent="0.25">
      <c r="A162" s="61" t="s">
        <v>452</v>
      </c>
      <c r="B162" s="61"/>
      <c r="C162" s="61"/>
      <c r="D162" s="229" t="s">
        <v>453</v>
      </c>
      <c r="E162" s="68"/>
      <c r="F162" s="69" t="s">
        <v>150</v>
      </c>
      <c r="G162" s="431"/>
      <c r="H162" s="402"/>
      <c r="I162" s="397"/>
      <c r="J162" s="397"/>
      <c r="K162" s="397"/>
      <c r="L162" s="397"/>
      <c r="M162" s="397"/>
      <c r="N162" s="397"/>
      <c r="O162" s="397"/>
      <c r="P162" s="397"/>
      <c r="Q162" s="634"/>
      <c r="R162" s="634"/>
      <c r="S162" s="397"/>
      <c r="T162" s="397"/>
      <c r="U162" s="397"/>
      <c r="V162" s="397"/>
      <c r="W162" s="397"/>
      <c r="X162" s="435" t="s">
        <v>454</v>
      </c>
    </row>
    <row r="163" spans="1:24" x14ac:dyDescent="0.25">
      <c r="A163" s="61" t="s">
        <v>455</v>
      </c>
      <c r="B163" s="61"/>
      <c r="C163" s="61"/>
      <c r="D163" s="229" t="s">
        <v>456</v>
      </c>
      <c r="E163" s="68"/>
      <c r="F163" s="69" t="s">
        <v>150</v>
      </c>
      <c r="G163" s="431"/>
      <c r="H163" s="402"/>
      <c r="I163" s="397"/>
      <c r="J163" s="397"/>
      <c r="K163" s="397"/>
      <c r="L163" s="397"/>
      <c r="M163" s="397"/>
      <c r="N163" s="397"/>
      <c r="O163" s="397"/>
      <c r="P163" s="397"/>
      <c r="Q163" s="634"/>
      <c r="R163" s="634"/>
      <c r="S163" s="397"/>
      <c r="T163" s="397"/>
      <c r="U163" s="397"/>
      <c r="V163" s="397"/>
      <c r="W163" s="397"/>
      <c r="X163" s="435" t="s">
        <v>457</v>
      </c>
    </row>
    <row r="164" spans="1:24" ht="23.4" x14ac:dyDescent="0.25">
      <c r="A164" s="61" t="s">
        <v>458</v>
      </c>
      <c r="B164" s="61"/>
      <c r="C164" s="61"/>
      <c r="D164" s="229" t="s">
        <v>459</v>
      </c>
      <c r="E164" s="68"/>
      <c r="F164" s="69" t="s">
        <v>150</v>
      </c>
      <c r="G164" s="431"/>
      <c r="H164" s="402"/>
      <c r="I164" s="397"/>
      <c r="J164" s="397"/>
      <c r="K164" s="397"/>
      <c r="L164" s="397"/>
      <c r="M164" s="397"/>
      <c r="N164" s="397"/>
      <c r="O164" s="397"/>
      <c r="P164" s="397"/>
      <c r="Q164" s="634"/>
      <c r="R164" s="634"/>
      <c r="S164" s="397"/>
      <c r="T164" s="397"/>
      <c r="U164" s="397"/>
      <c r="V164" s="397"/>
      <c r="W164" s="397"/>
      <c r="X164" s="435" t="s">
        <v>460</v>
      </c>
    </row>
    <row r="165" spans="1:24" x14ac:dyDescent="0.25">
      <c r="A165" s="61" t="s">
        <v>461</v>
      </c>
      <c r="B165" s="61"/>
      <c r="C165" s="61"/>
      <c r="D165" s="233" t="s">
        <v>462</v>
      </c>
      <c r="E165" s="68"/>
      <c r="F165" s="69" t="s">
        <v>150</v>
      </c>
      <c r="G165" s="431"/>
      <c r="H165" s="402"/>
      <c r="I165" s="397"/>
      <c r="J165" s="397"/>
      <c r="K165" s="397"/>
      <c r="L165" s="397"/>
      <c r="M165" s="397"/>
      <c r="N165" s="397"/>
      <c r="O165" s="397"/>
      <c r="P165" s="397"/>
      <c r="Q165" s="634"/>
      <c r="R165" s="634"/>
      <c r="S165" s="397"/>
      <c r="T165" s="397"/>
      <c r="U165" s="397"/>
      <c r="V165" s="397"/>
      <c r="W165" s="397"/>
      <c r="X165" s="435"/>
    </row>
    <row r="166" spans="1:24" x14ac:dyDescent="0.25">
      <c r="A166" s="61"/>
      <c r="B166" s="61"/>
      <c r="C166" s="61"/>
      <c r="D166" s="60" t="s">
        <v>393</v>
      </c>
      <c r="E166" s="68"/>
      <c r="F166" s="69" t="s">
        <v>150</v>
      </c>
      <c r="G166" s="431"/>
      <c r="H166" s="402"/>
      <c r="I166" s="397"/>
      <c r="J166" s="397"/>
      <c r="K166" s="397"/>
      <c r="L166" s="397"/>
      <c r="M166" s="397"/>
      <c r="N166" s="397"/>
      <c r="O166" s="397"/>
      <c r="P166" s="397"/>
      <c r="Q166" s="634"/>
      <c r="R166" s="634"/>
      <c r="S166" s="397"/>
      <c r="T166" s="397"/>
      <c r="U166" s="397"/>
      <c r="V166" s="397"/>
      <c r="W166" s="397"/>
      <c r="X166" s="428" t="s">
        <v>394</v>
      </c>
    </row>
    <row r="167" spans="1:24" ht="13.8" thickBot="1" x14ac:dyDescent="0.3">
      <c r="A167" s="61">
        <v>5.9</v>
      </c>
      <c r="B167" s="61"/>
      <c r="C167" s="61"/>
      <c r="D167" s="389" t="s">
        <v>308</v>
      </c>
      <c r="E167" s="76"/>
      <c r="F167" s="76"/>
      <c r="G167" s="653"/>
      <c r="H167" s="606"/>
      <c r="I167" s="617"/>
      <c r="J167" s="617"/>
      <c r="K167" s="617"/>
      <c r="L167" s="617"/>
      <c r="M167" s="617"/>
      <c r="N167" s="617"/>
      <c r="O167" s="617"/>
      <c r="P167" s="617"/>
      <c r="Q167" s="617"/>
      <c r="R167" s="617"/>
      <c r="S167" s="617"/>
      <c r="T167" s="617"/>
      <c r="U167" s="617"/>
      <c r="V167" s="617"/>
      <c r="W167" s="617"/>
      <c r="X167" s="619"/>
    </row>
    <row r="168" spans="1:24" x14ac:dyDescent="0.25">
      <c r="A168" s="61" t="s">
        <v>463</v>
      </c>
      <c r="B168" s="61"/>
      <c r="C168" s="61"/>
      <c r="D168" s="229" t="s">
        <v>464</v>
      </c>
      <c r="E168" s="68"/>
      <c r="F168" s="69" t="s">
        <v>150</v>
      </c>
      <c r="G168" s="431"/>
      <c r="H168" s="402"/>
      <c r="I168" s="397"/>
      <c r="J168" s="397"/>
      <c r="K168" s="397"/>
      <c r="L168" s="397"/>
      <c r="M168" s="397"/>
      <c r="N168" s="397"/>
      <c r="O168" s="397"/>
      <c r="P168" s="397"/>
      <c r="Q168" s="634"/>
      <c r="R168" s="634"/>
      <c r="S168" s="397"/>
      <c r="T168" s="397"/>
      <c r="U168" s="397"/>
      <c r="V168" s="397"/>
      <c r="W168" s="397"/>
      <c r="X168" s="435" t="s">
        <v>465</v>
      </c>
    </row>
    <row r="169" spans="1:24" x14ac:dyDescent="0.25">
      <c r="A169" s="61" t="s">
        <v>466</v>
      </c>
      <c r="B169" s="61"/>
      <c r="C169" s="61"/>
      <c r="D169" s="229" t="s">
        <v>467</v>
      </c>
      <c r="E169" s="68"/>
      <c r="F169" s="69" t="s">
        <v>150</v>
      </c>
      <c r="G169" s="431"/>
      <c r="H169" s="402"/>
      <c r="I169" s="397"/>
      <c r="J169" s="397"/>
      <c r="K169" s="397"/>
      <c r="L169" s="397"/>
      <c r="M169" s="397"/>
      <c r="N169" s="397"/>
      <c r="O169" s="397"/>
      <c r="P169" s="397"/>
      <c r="Q169" s="634"/>
      <c r="R169" s="634"/>
      <c r="S169" s="397"/>
      <c r="T169" s="397"/>
      <c r="U169" s="397"/>
      <c r="V169" s="397"/>
      <c r="W169" s="397"/>
      <c r="X169" s="435"/>
    </row>
    <row r="170" spans="1:24" x14ac:dyDescent="0.25">
      <c r="A170" s="61"/>
      <c r="B170" s="61"/>
      <c r="C170" s="61"/>
      <c r="D170" s="60" t="s">
        <v>393</v>
      </c>
      <c r="E170" s="68"/>
      <c r="F170" s="69" t="s">
        <v>150</v>
      </c>
      <c r="G170" s="431"/>
      <c r="H170" s="402"/>
      <c r="I170" s="397"/>
      <c r="J170" s="397"/>
      <c r="K170" s="397"/>
      <c r="L170" s="397"/>
      <c r="M170" s="397"/>
      <c r="N170" s="397"/>
      <c r="O170" s="397"/>
      <c r="P170" s="397"/>
      <c r="Q170" s="634"/>
      <c r="R170" s="634"/>
      <c r="S170" s="397"/>
      <c r="T170" s="397"/>
      <c r="U170" s="397"/>
      <c r="V170" s="397"/>
      <c r="W170" s="397"/>
      <c r="X170" s="428" t="s">
        <v>394</v>
      </c>
    </row>
    <row r="171" spans="1:24" ht="13.8" thickBot="1" x14ac:dyDescent="0.3">
      <c r="A171" s="64" t="s">
        <v>309</v>
      </c>
      <c r="B171" s="64" t="s">
        <v>310</v>
      </c>
      <c r="C171" s="64"/>
      <c r="D171" s="389" t="s">
        <v>311</v>
      </c>
      <c r="E171" s="76"/>
      <c r="F171" s="76"/>
      <c r="G171" s="653"/>
      <c r="H171" s="606"/>
      <c r="I171" s="617"/>
      <c r="J171" s="617"/>
      <c r="K171" s="617"/>
      <c r="L171" s="617"/>
      <c r="M171" s="617"/>
      <c r="N171" s="617"/>
      <c r="O171" s="617"/>
      <c r="P171" s="617"/>
      <c r="Q171" s="617"/>
      <c r="R171" s="617"/>
      <c r="S171" s="617"/>
      <c r="T171" s="617"/>
      <c r="U171" s="617"/>
      <c r="V171" s="617"/>
      <c r="W171" s="617"/>
      <c r="X171" s="619"/>
    </row>
    <row r="172" spans="1:24" ht="23.4" x14ac:dyDescent="0.25">
      <c r="A172" s="64" t="s">
        <v>468</v>
      </c>
      <c r="B172" s="64"/>
      <c r="C172" s="64"/>
      <c r="D172" s="229" t="s">
        <v>469</v>
      </c>
      <c r="E172" s="68"/>
      <c r="F172" s="69" t="s">
        <v>150</v>
      </c>
      <c r="G172" s="431"/>
      <c r="H172" s="402"/>
      <c r="I172" s="397"/>
      <c r="J172" s="397"/>
      <c r="K172" s="397"/>
      <c r="L172" s="397"/>
      <c r="M172" s="397"/>
      <c r="N172" s="397"/>
      <c r="O172" s="397"/>
      <c r="P172" s="397"/>
      <c r="Q172" s="634"/>
      <c r="R172" s="634"/>
      <c r="S172" s="397"/>
      <c r="T172" s="397"/>
      <c r="U172" s="397"/>
      <c r="V172" s="397"/>
      <c r="W172" s="397"/>
      <c r="X172" s="435" t="s">
        <v>470</v>
      </c>
    </row>
    <row r="173" spans="1:24" x14ac:dyDescent="0.25">
      <c r="A173" s="64" t="s">
        <v>471</v>
      </c>
      <c r="B173" s="64"/>
      <c r="C173" s="64"/>
      <c r="D173" s="229" t="s">
        <v>472</v>
      </c>
      <c r="E173" s="68"/>
      <c r="F173" s="69" t="s">
        <v>150</v>
      </c>
      <c r="G173" s="431"/>
      <c r="H173" s="402"/>
      <c r="I173" s="397"/>
      <c r="J173" s="397"/>
      <c r="K173" s="397"/>
      <c r="L173" s="397"/>
      <c r="M173" s="397"/>
      <c r="N173" s="397"/>
      <c r="O173" s="397"/>
      <c r="P173" s="397"/>
      <c r="Q173" s="634"/>
      <c r="R173" s="634"/>
      <c r="S173" s="397"/>
      <c r="T173" s="397"/>
      <c r="U173" s="397"/>
      <c r="V173" s="397"/>
      <c r="W173" s="397"/>
      <c r="X173" s="435" t="s">
        <v>473</v>
      </c>
    </row>
    <row r="174" spans="1:24" x14ac:dyDescent="0.25">
      <c r="A174" s="64" t="s">
        <v>474</v>
      </c>
      <c r="B174" s="64"/>
      <c r="C174" s="64"/>
      <c r="D174" s="229" t="s">
        <v>475</v>
      </c>
      <c r="E174" s="68"/>
      <c r="F174" s="69" t="s">
        <v>150</v>
      </c>
      <c r="G174" s="431"/>
      <c r="H174" s="402"/>
      <c r="I174" s="397"/>
      <c r="J174" s="397"/>
      <c r="K174" s="397"/>
      <c r="L174" s="397"/>
      <c r="M174" s="397"/>
      <c r="N174" s="397"/>
      <c r="O174" s="397"/>
      <c r="P174" s="397"/>
      <c r="Q174" s="634"/>
      <c r="R174" s="634"/>
      <c r="S174" s="397"/>
      <c r="T174" s="397"/>
      <c r="U174" s="397"/>
      <c r="V174" s="397"/>
      <c r="W174" s="397"/>
      <c r="X174" s="435" t="s">
        <v>476</v>
      </c>
    </row>
    <row r="175" spans="1:24" x14ac:dyDescent="0.25">
      <c r="A175" s="64" t="s">
        <v>477</v>
      </c>
      <c r="B175" s="64"/>
      <c r="C175" s="64"/>
      <c r="D175" s="229" t="s">
        <v>478</v>
      </c>
      <c r="E175" s="68"/>
      <c r="F175" s="69" t="s">
        <v>150</v>
      </c>
      <c r="G175" s="431"/>
      <c r="H175" s="402"/>
      <c r="I175" s="397"/>
      <c r="J175" s="397"/>
      <c r="K175" s="397"/>
      <c r="L175" s="397"/>
      <c r="M175" s="397"/>
      <c r="N175" s="397"/>
      <c r="O175" s="397"/>
      <c r="P175" s="397"/>
      <c r="Q175" s="634"/>
      <c r="R175" s="634"/>
      <c r="S175" s="397"/>
      <c r="T175" s="397"/>
      <c r="U175" s="397"/>
      <c r="V175" s="397"/>
      <c r="W175" s="397"/>
      <c r="X175" s="435"/>
    </row>
    <row r="176" spans="1:24" x14ac:dyDescent="0.25">
      <c r="A176" s="64" t="s">
        <v>479</v>
      </c>
      <c r="B176" s="64"/>
      <c r="C176" s="64"/>
      <c r="D176" s="229" t="s">
        <v>480</v>
      </c>
      <c r="E176" s="68"/>
      <c r="F176" s="69" t="s">
        <v>150</v>
      </c>
      <c r="G176" s="431"/>
      <c r="H176" s="402"/>
      <c r="I176" s="397"/>
      <c r="J176" s="397"/>
      <c r="K176" s="397"/>
      <c r="L176" s="397"/>
      <c r="M176" s="397"/>
      <c r="N176" s="397"/>
      <c r="O176" s="397"/>
      <c r="P176" s="397"/>
      <c r="Q176" s="634"/>
      <c r="R176" s="634"/>
      <c r="S176" s="397"/>
      <c r="T176" s="397"/>
      <c r="U176" s="397"/>
      <c r="V176" s="397"/>
      <c r="W176" s="397"/>
      <c r="X176" s="435"/>
    </row>
    <row r="177" spans="1:24" x14ac:dyDescent="0.25">
      <c r="A177" s="64" t="s">
        <v>481</v>
      </c>
      <c r="B177" s="64"/>
      <c r="C177" s="64"/>
      <c r="D177" s="229" t="s">
        <v>482</v>
      </c>
      <c r="E177" s="68"/>
      <c r="F177" s="69" t="s">
        <v>150</v>
      </c>
      <c r="G177" s="431"/>
      <c r="H177" s="402"/>
      <c r="I177" s="397"/>
      <c r="J177" s="397"/>
      <c r="K177" s="397"/>
      <c r="L177" s="397"/>
      <c r="M177" s="397"/>
      <c r="N177" s="397"/>
      <c r="O177" s="397"/>
      <c r="P177" s="397"/>
      <c r="Q177" s="634"/>
      <c r="R177" s="634"/>
      <c r="S177" s="397"/>
      <c r="T177" s="397"/>
      <c r="U177" s="397"/>
      <c r="V177" s="397"/>
      <c r="W177" s="397"/>
      <c r="X177" s="435" t="s">
        <v>483</v>
      </c>
    </row>
    <row r="178" spans="1:24" x14ac:dyDescent="0.25">
      <c r="A178" s="61"/>
      <c r="B178" s="61"/>
      <c r="C178" s="61"/>
      <c r="D178" s="60" t="s">
        <v>393</v>
      </c>
      <c r="E178" s="68"/>
      <c r="F178" s="69" t="s">
        <v>150</v>
      </c>
      <c r="G178" s="431"/>
      <c r="H178" s="402"/>
      <c r="I178" s="397"/>
      <c r="J178" s="397"/>
      <c r="K178" s="397"/>
      <c r="L178" s="397"/>
      <c r="M178" s="397"/>
      <c r="N178" s="397"/>
      <c r="O178" s="397"/>
      <c r="P178" s="397"/>
      <c r="Q178" s="634"/>
      <c r="R178" s="634"/>
      <c r="S178" s="397"/>
      <c r="T178" s="397"/>
      <c r="U178" s="397"/>
      <c r="V178" s="397"/>
      <c r="W178" s="397"/>
      <c r="X178" s="428" t="s">
        <v>484</v>
      </c>
    </row>
    <row r="179" spans="1:24" ht="13.8" thickBot="1" x14ac:dyDescent="0.3">
      <c r="A179" s="61">
        <v>5.1100000000000003</v>
      </c>
      <c r="B179" s="61" t="s">
        <v>314</v>
      </c>
      <c r="C179" s="61"/>
      <c r="D179" s="389" t="s">
        <v>315</v>
      </c>
      <c r="E179" s="76"/>
      <c r="F179" s="76"/>
      <c r="G179" s="653"/>
      <c r="H179" s="606"/>
      <c r="I179" s="617"/>
      <c r="J179" s="617"/>
      <c r="K179" s="617"/>
      <c r="L179" s="617"/>
      <c r="M179" s="617"/>
      <c r="N179" s="617"/>
      <c r="O179" s="617"/>
      <c r="P179" s="617"/>
      <c r="Q179" s="617"/>
      <c r="R179" s="617"/>
      <c r="S179" s="617"/>
      <c r="T179" s="617"/>
      <c r="U179" s="617"/>
      <c r="V179" s="617"/>
      <c r="W179" s="617"/>
      <c r="X179" s="619"/>
    </row>
    <row r="180" spans="1:24" x14ac:dyDescent="0.25">
      <c r="A180" s="61" t="s">
        <v>485</v>
      </c>
      <c r="B180" s="61"/>
      <c r="C180" s="61"/>
      <c r="D180" s="229" t="s">
        <v>486</v>
      </c>
      <c r="E180" s="68"/>
      <c r="F180" s="69" t="s">
        <v>150</v>
      </c>
      <c r="G180" s="431"/>
      <c r="H180" s="402"/>
      <c r="I180" s="397"/>
      <c r="J180" s="397"/>
      <c r="K180" s="397"/>
      <c r="L180" s="397"/>
      <c r="M180" s="397"/>
      <c r="N180" s="397"/>
      <c r="O180" s="397"/>
      <c r="P180" s="397"/>
      <c r="Q180" s="634"/>
      <c r="R180" s="634"/>
      <c r="S180" s="397"/>
      <c r="T180" s="397"/>
      <c r="U180" s="397"/>
      <c r="V180" s="397"/>
      <c r="W180" s="397"/>
      <c r="X180" s="435" t="s">
        <v>487</v>
      </c>
    </row>
    <row r="181" spans="1:24" ht="23.4" x14ac:dyDescent="0.25">
      <c r="A181" s="61" t="s">
        <v>488</v>
      </c>
      <c r="B181" s="61"/>
      <c r="C181" s="61"/>
      <c r="D181" s="229" t="s">
        <v>489</v>
      </c>
      <c r="E181" s="68"/>
      <c r="F181" s="69" t="s">
        <v>150</v>
      </c>
      <c r="G181" s="431"/>
      <c r="H181" s="402"/>
      <c r="I181" s="397"/>
      <c r="J181" s="397"/>
      <c r="K181" s="397"/>
      <c r="L181" s="397"/>
      <c r="M181" s="397"/>
      <c r="N181" s="397"/>
      <c r="O181" s="397"/>
      <c r="P181" s="397"/>
      <c r="Q181" s="634"/>
      <c r="R181" s="634"/>
      <c r="S181" s="397"/>
      <c r="T181" s="397"/>
      <c r="U181" s="397"/>
      <c r="V181" s="397"/>
      <c r="W181" s="397"/>
      <c r="X181" s="435" t="s">
        <v>490</v>
      </c>
    </row>
    <row r="182" spans="1:24" x14ac:dyDescent="0.25">
      <c r="A182" s="61" t="s">
        <v>491</v>
      </c>
      <c r="B182" s="61"/>
      <c r="C182" s="61"/>
      <c r="D182" s="229" t="s">
        <v>492</v>
      </c>
      <c r="E182" s="68"/>
      <c r="F182" s="69" t="s">
        <v>150</v>
      </c>
      <c r="G182" s="431"/>
      <c r="H182" s="402"/>
      <c r="I182" s="397"/>
      <c r="J182" s="397"/>
      <c r="K182" s="397"/>
      <c r="L182" s="397"/>
      <c r="M182" s="397"/>
      <c r="N182" s="397"/>
      <c r="O182" s="397"/>
      <c r="P182" s="397"/>
      <c r="Q182" s="634"/>
      <c r="R182" s="634"/>
      <c r="S182" s="397"/>
      <c r="T182" s="397"/>
      <c r="U182" s="397"/>
      <c r="V182" s="397"/>
      <c r="W182" s="397"/>
      <c r="X182" s="435"/>
    </row>
    <row r="183" spans="1:24" x14ac:dyDescent="0.25">
      <c r="A183" s="61"/>
      <c r="B183" s="61"/>
      <c r="C183" s="61"/>
      <c r="D183" s="60" t="s">
        <v>393</v>
      </c>
      <c r="E183" s="68"/>
      <c r="F183" s="69" t="s">
        <v>150</v>
      </c>
      <c r="G183" s="431"/>
      <c r="H183" s="402"/>
      <c r="I183" s="397"/>
      <c r="J183" s="397"/>
      <c r="K183" s="397"/>
      <c r="L183" s="397"/>
      <c r="M183" s="397"/>
      <c r="N183" s="397"/>
      <c r="O183" s="397"/>
      <c r="P183" s="397"/>
      <c r="Q183" s="634"/>
      <c r="R183" s="634"/>
      <c r="S183" s="397"/>
      <c r="T183" s="397"/>
      <c r="U183" s="397"/>
      <c r="V183" s="397"/>
      <c r="W183" s="397"/>
      <c r="X183" s="428" t="s">
        <v>394</v>
      </c>
    </row>
    <row r="184" spans="1:24" ht="13.8" thickBot="1" x14ac:dyDescent="0.3">
      <c r="A184" s="61">
        <v>5.12</v>
      </c>
      <c r="B184" s="61" t="s">
        <v>316</v>
      </c>
      <c r="C184" s="61"/>
      <c r="D184" s="389" t="s">
        <v>317</v>
      </c>
      <c r="E184" s="76"/>
      <c r="F184" s="76"/>
      <c r="G184" s="653"/>
      <c r="H184" s="606"/>
      <c r="I184" s="617"/>
      <c r="J184" s="617"/>
      <c r="K184" s="617"/>
      <c r="L184" s="617"/>
      <c r="M184" s="617"/>
      <c r="N184" s="617"/>
      <c r="O184" s="617"/>
      <c r="P184" s="617"/>
      <c r="Q184" s="617"/>
      <c r="R184" s="617"/>
      <c r="S184" s="617"/>
      <c r="T184" s="617"/>
      <c r="U184" s="617"/>
      <c r="V184" s="617"/>
      <c r="W184" s="617"/>
      <c r="X184" s="619"/>
    </row>
    <row r="185" spans="1:24" x14ac:dyDescent="0.25">
      <c r="A185" s="61" t="s">
        <v>493</v>
      </c>
      <c r="B185" s="61"/>
      <c r="C185" s="61"/>
      <c r="D185" s="229" t="s">
        <v>494</v>
      </c>
      <c r="E185" s="68"/>
      <c r="F185" s="69" t="s">
        <v>150</v>
      </c>
      <c r="G185" s="431"/>
      <c r="H185" s="402"/>
      <c r="I185" s="397"/>
      <c r="J185" s="397"/>
      <c r="K185" s="397"/>
      <c r="L185" s="397"/>
      <c r="M185" s="397"/>
      <c r="N185" s="397"/>
      <c r="O185" s="397"/>
      <c r="P185" s="397"/>
      <c r="Q185" s="634"/>
      <c r="R185" s="634"/>
      <c r="S185" s="397"/>
      <c r="T185" s="397"/>
      <c r="U185" s="397"/>
      <c r="V185" s="397"/>
      <c r="W185" s="397"/>
      <c r="X185" s="435" t="s">
        <v>495</v>
      </c>
    </row>
    <row r="186" spans="1:24" x14ac:dyDescent="0.25">
      <c r="A186" s="61"/>
      <c r="B186" s="61"/>
      <c r="C186" s="61"/>
      <c r="D186" s="60" t="s">
        <v>393</v>
      </c>
      <c r="E186" s="68"/>
      <c r="F186" s="69" t="s">
        <v>150</v>
      </c>
      <c r="G186" s="431"/>
      <c r="H186" s="402"/>
      <c r="I186" s="397"/>
      <c r="J186" s="397"/>
      <c r="K186" s="397"/>
      <c r="L186" s="397"/>
      <c r="M186" s="397"/>
      <c r="N186" s="397"/>
      <c r="O186" s="397"/>
      <c r="P186" s="397"/>
      <c r="Q186" s="634"/>
      <c r="R186" s="634"/>
      <c r="S186" s="397"/>
      <c r="T186" s="397"/>
      <c r="U186" s="397"/>
      <c r="V186" s="397"/>
      <c r="W186" s="397"/>
      <c r="X186" s="428" t="s">
        <v>394</v>
      </c>
    </row>
    <row r="187" spans="1:24" s="226" customFormat="1" ht="13.8" thickBot="1" x14ac:dyDescent="0.3">
      <c r="A187" s="61">
        <v>5.13</v>
      </c>
      <c r="B187" s="61" t="s">
        <v>318</v>
      </c>
      <c r="C187" s="61"/>
      <c r="D187" s="389" t="s">
        <v>319</v>
      </c>
      <c r="E187" s="76"/>
      <c r="F187" s="76"/>
      <c r="G187" s="653"/>
      <c r="H187" s="606"/>
      <c r="I187" s="617"/>
      <c r="J187" s="617"/>
      <c r="K187" s="617"/>
      <c r="L187" s="617"/>
      <c r="M187" s="617"/>
      <c r="N187" s="617"/>
      <c r="O187" s="617"/>
      <c r="P187" s="617"/>
      <c r="Q187" s="617"/>
      <c r="R187" s="617"/>
      <c r="S187" s="617"/>
      <c r="T187" s="617"/>
      <c r="U187" s="617"/>
      <c r="V187" s="617"/>
      <c r="W187" s="617"/>
      <c r="X187" s="619"/>
    </row>
    <row r="188" spans="1:24" x14ac:dyDescent="0.25">
      <c r="A188" s="61" t="s">
        <v>496</v>
      </c>
      <c r="B188" s="61"/>
      <c r="C188" s="61"/>
      <c r="D188" s="229" t="s">
        <v>497</v>
      </c>
      <c r="E188" s="68"/>
      <c r="F188" s="69" t="s">
        <v>150</v>
      </c>
      <c r="G188" s="431"/>
      <c r="H188" s="402"/>
      <c r="I188" s="397"/>
      <c r="J188" s="397"/>
      <c r="K188" s="397"/>
      <c r="L188" s="397"/>
      <c r="M188" s="397"/>
      <c r="N188" s="397"/>
      <c r="O188" s="397"/>
      <c r="P188" s="397"/>
      <c r="Q188" s="634"/>
      <c r="R188" s="634"/>
      <c r="S188" s="397"/>
      <c r="T188" s="397"/>
      <c r="U188" s="397"/>
      <c r="V188" s="397"/>
      <c r="W188" s="397"/>
      <c r="X188" s="435" t="s">
        <v>498</v>
      </c>
    </row>
    <row r="189" spans="1:24" x14ac:dyDescent="0.25">
      <c r="A189" s="61" t="s">
        <v>499</v>
      </c>
      <c r="B189" s="61"/>
      <c r="C189" s="61"/>
      <c r="D189" s="229" t="s">
        <v>500</v>
      </c>
      <c r="E189" s="68"/>
      <c r="F189" s="69" t="s">
        <v>150</v>
      </c>
      <c r="G189" s="431"/>
      <c r="H189" s="402"/>
      <c r="I189" s="397"/>
      <c r="J189" s="397"/>
      <c r="K189" s="397"/>
      <c r="L189" s="397"/>
      <c r="M189" s="397"/>
      <c r="N189" s="397"/>
      <c r="O189" s="397"/>
      <c r="P189" s="397"/>
      <c r="Q189" s="634"/>
      <c r="R189" s="634"/>
      <c r="S189" s="397"/>
      <c r="T189" s="397"/>
      <c r="U189" s="397"/>
      <c r="V189" s="397"/>
      <c r="W189" s="397"/>
      <c r="X189" s="435"/>
    </row>
    <row r="190" spans="1:24" s="226" customFormat="1" x14ac:dyDescent="0.25">
      <c r="A190" s="61"/>
      <c r="B190" s="61"/>
      <c r="C190" s="61"/>
      <c r="D190" s="60" t="s">
        <v>393</v>
      </c>
      <c r="E190" s="68"/>
      <c r="F190" s="69" t="s">
        <v>150</v>
      </c>
      <c r="G190" s="431"/>
      <c r="H190" s="402"/>
      <c r="I190" s="397"/>
      <c r="J190" s="397"/>
      <c r="K190" s="397"/>
      <c r="L190" s="397"/>
      <c r="M190" s="397"/>
      <c r="N190" s="397"/>
      <c r="O190" s="397"/>
      <c r="P190" s="397"/>
      <c r="Q190" s="634"/>
      <c r="R190" s="634"/>
      <c r="S190" s="397"/>
      <c r="T190" s="397"/>
      <c r="U190" s="397"/>
      <c r="V190" s="397"/>
      <c r="W190" s="397"/>
      <c r="X190" s="428" t="s">
        <v>394</v>
      </c>
    </row>
    <row r="191" spans="1:24" ht="14.4" thickBot="1" x14ac:dyDescent="0.3">
      <c r="A191" s="63"/>
      <c r="B191" s="63"/>
      <c r="C191" s="63"/>
      <c r="D191" s="18" t="s">
        <v>320</v>
      </c>
      <c r="E191" s="78"/>
      <c r="F191" s="189" t="s">
        <v>321</v>
      </c>
      <c r="G191" s="661"/>
      <c r="H191" s="662"/>
      <c r="I191" s="663"/>
      <c r="J191" s="663"/>
      <c r="K191" s="663"/>
      <c r="L191" s="663"/>
      <c r="M191" s="663"/>
      <c r="N191" s="663"/>
      <c r="O191" s="663"/>
      <c r="P191" s="663"/>
      <c r="Q191" s="663"/>
      <c r="R191" s="663"/>
      <c r="S191" s="663"/>
      <c r="T191" s="663"/>
      <c r="U191" s="663"/>
      <c r="V191" s="663"/>
      <c r="W191" s="663"/>
      <c r="X191" s="664"/>
    </row>
    <row r="192" spans="1:24" ht="13.8" thickBot="1" x14ac:dyDescent="0.3">
      <c r="A192" s="61">
        <v>4.0999999999999996</v>
      </c>
      <c r="B192" s="61"/>
      <c r="C192" s="61"/>
      <c r="D192" s="7" t="s">
        <v>288</v>
      </c>
      <c r="E192" s="68"/>
      <c r="F192" s="183" t="s">
        <v>150</v>
      </c>
      <c r="G192" s="436"/>
      <c r="H192" s="402"/>
      <c r="I192" s="397"/>
      <c r="J192" s="397"/>
      <c r="K192" s="397"/>
      <c r="L192" s="397"/>
      <c r="M192" s="397"/>
      <c r="N192" s="397"/>
      <c r="O192" s="397"/>
      <c r="P192" s="397"/>
      <c r="Q192" s="634"/>
      <c r="R192" s="634"/>
      <c r="S192" s="397"/>
      <c r="T192" s="397"/>
      <c r="U192" s="397"/>
      <c r="V192" s="397"/>
      <c r="W192" s="397"/>
      <c r="X192" s="398"/>
    </row>
    <row r="193" spans="1:24" ht="14.4" thickBot="1" x14ac:dyDescent="0.3">
      <c r="A193" s="63"/>
      <c r="B193" s="63"/>
      <c r="C193" s="63"/>
      <c r="D193" s="19" t="s">
        <v>322</v>
      </c>
      <c r="E193" s="79"/>
      <c r="F193" s="187" t="s">
        <v>323</v>
      </c>
      <c r="G193" s="665"/>
      <c r="H193" s="662"/>
      <c r="I193" s="658"/>
      <c r="J193" s="658"/>
      <c r="K193" s="658"/>
      <c r="L193" s="658"/>
      <c r="M193" s="658"/>
      <c r="N193" s="658"/>
      <c r="O193" s="658"/>
      <c r="P193" s="658"/>
      <c r="Q193" s="658"/>
      <c r="R193" s="658"/>
      <c r="S193" s="658"/>
      <c r="T193" s="658"/>
      <c r="U193" s="658"/>
      <c r="V193" s="658"/>
      <c r="W193" s="658"/>
      <c r="X193" s="666"/>
    </row>
    <row r="194" spans="1:24" s="87" customFormat="1" ht="23.4" x14ac:dyDescent="0.25">
      <c r="A194" s="85">
        <v>7.1</v>
      </c>
      <c r="B194" s="85" t="s">
        <v>151</v>
      </c>
      <c r="C194" s="85"/>
      <c r="D194" s="60" t="s">
        <v>324</v>
      </c>
      <c r="E194" s="86"/>
      <c r="F194" s="188" t="s">
        <v>150</v>
      </c>
      <c r="G194" s="437"/>
      <c r="H194" s="438"/>
      <c r="I194" s="418"/>
      <c r="J194" s="418"/>
      <c r="K194" s="418"/>
      <c r="L194" s="418"/>
      <c r="M194" s="418"/>
      <c r="N194" s="418"/>
      <c r="O194" s="418"/>
      <c r="P194" s="418"/>
      <c r="Q194" s="634"/>
      <c r="R194" s="634"/>
      <c r="S194" s="418"/>
      <c r="T194" s="418"/>
      <c r="U194" s="418"/>
      <c r="V194" s="418"/>
      <c r="W194" s="418"/>
      <c r="X194" s="419" t="s">
        <v>325</v>
      </c>
    </row>
    <row r="195" spans="1:24" x14ac:dyDescent="0.25">
      <c r="A195" s="61">
        <v>7.2</v>
      </c>
      <c r="B195" s="61"/>
      <c r="C195" s="61"/>
      <c r="D195" s="7" t="s">
        <v>326</v>
      </c>
      <c r="E195" s="68"/>
      <c r="F195" s="188" t="s">
        <v>150</v>
      </c>
      <c r="G195" s="439"/>
      <c r="H195" s="397"/>
      <c r="I195" s="397"/>
      <c r="J195" s="397"/>
      <c r="K195" s="397"/>
      <c r="L195" s="397"/>
      <c r="M195" s="397"/>
      <c r="N195" s="397"/>
      <c r="O195" s="397"/>
      <c r="P195" s="397"/>
      <c r="Q195" s="634"/>
      <c r="R195" s="634"/>
      <c r="S195" s="397"/>
      <c r="T195" s="397"/>
      <c r="U195" s="397"/>
      <c r="V195" s="397"/>
      <c r="W195" s="397"/>
      <c r="X195" s="398"/>
    </row>
    <row r="196" spans="1:24" x14ac:dyDescent="0.25">
      <c r="A196" s="61">
        <v>7.3</v>
      </c>
      <c r="B196" s="61"/>
      <c r="C196" s="61"/>
      <c r="D196" s="7" t="s">
        <v>327</v>
      </c>
      <c r="E196" s="68"/>
      <c r="F196" s="188" t="s">
        <v>150</v>
      </c>
      <c r="G196" s="439"/>
      <c r="H196" s="397"/>
      <c r="I196" s="397"/>
      <c r="J196" s="397"/>
      <c r="K196" s="397"/>
      <c r="L196" s="397"/>
      <c r="M196" s="397"/>
      <c r="N196" s="397"/>
      <c r="O196" s="397"/>
      <c r="P196" s="397"/>
      <c r="Q196" s="634"/>
      <c r="R196" s="634"/>
      <c r="S196" s="397"/>
      <c r="T196" s="397"/>
      <c r="U196" s="397"/>
      <c r="V196" s="397"/>
      <c r="W196" s="397"/>
      <c r="X196" s="398"/>
    </row>
    <row r="197" spans="1:24" x14ac:dyDescent="0.25">
      <c r="A197" s="61">
        <v>7.4</v>
      </c>
      <c r="B197" s="61"/>
      <c r="C197" s="61"/>
      <c r="D197" s="7" t="s">
        <v>328</v>
      </c>
      <c r="E197" s="68"/>
      <c r="F197" s="188" t="s">
        <v>150</v>
      </c>
      <c r="G197" s="437"/>
      <c r="H197" s="402"/>
      <c r="I197" s="397"/>
      <c r="J197" s="397"/>
      <c r="K197" s="397"/>
      <c r="L197" s="397"/>
      <c r="M197" s="397"/>
      <c r="N197" s="397"/>
      <c r="O197" s="397"/>
      <c r="P197" s="397"/>
      <c r="Q197" s="634"/>
      <c r="R197" s="634"/>
      <c r="S197" s="397"/>
      <c r="T197" s="397"/>
      <c r="U197" s="397"/>
      <c r="V197" s="397"/>
      <c r="W197" s="397"/>
      <c r="X197" s="398"/>
    </row>
    <row r="198" spans="1:24" x14ac:dyDescent="0.25">
      <c r="A198" s="61">
        <v>7.5</v>
      </c>
      <c r="B198" s="61"/>
      <c r="C198" s="61"/>
      <c r="D198" s="7" t="s">
        <v>329</v>
      </c>
      <c r="E198" s="68"/>
      <c r="F198" s="188" t="s">
        <v>150</v>
      </c>
      <c r="G198" s="439"/>
      <c r="H198" s="397"/>
      <c r="I198" s="397"/>
      <c r="J198" s="397"/>
      <c r="K198" s="397"/>
      <c r="L198" s="397"/>
      <c r="M198" s="397"/>
      <c r="N198" s="397"/>
      <c r="O198" s="397"/>
      <c r="P198" s="397"/>
      <c r="Q198" s="634"/>
      <c r="R198" s="634"/>
      <c r="S198" s="397"/>
      <c r="T198" s="397"/>
      <c r="U198" s="397"/>
      <c r="V198" s="397"/>
      <c r="W198" s="397"/>
      <c r="X198" s="398"/>
    </row>
    <row r="199" spans="1:24" x14ac:dyDescent="0.25">
      <c r="A199" s="61">
        <v>7.6</v>
      </c>
      <c r="B199" s="61"/>
      <c r="C199" s="61"/>
      <c r="D199" s="340" t="s">
        <v>330</v>
      </c>
      <c r="E199" s="341"/>
      <c r="F199" s="342" t="s">
        <v>150</v>
      </c>
      <c r="G199" s="442"/>
      <c r="H199" s="423"/>
      <c r="I199" s="423"/>
      <c r="J199" s="423"/>
      <c r="K199" s="423"/>
      <c r="L199" s="423"/>
      <c r="M199" s="423"/>
      <c r="N199" s="423"/>
      <c r="O199" s="423"/>
      <c r="P199" s="423"/>
      <c r="Q199" s="634"/>
      <c r="R199" s="634"/>
      <c r="S199" s="423"/>
      <c r="T199" s="423"/>
      <c r="U199" s="423"/>
      <c r="V199" s="423"/>
      <c r="W199" s="423"/>
      <c r="X199" s="424"/>
    </row>
    <row r="200" spans="1:24" ht="14.4" thickBot="1" x14ac:dyDescent="0.3">
      <c r="A200" s="63"/>
      <c r="B200" s="63"/>
      <c r="C200" s="63"/>
      <c r="D200" s="236" t="s">
        <v>331</v>
      </c>
      <c r="E200" s="237"/>
      <c r="F200" s="238" t="s">
        <v>332</v>
      </c>
      <c r="G200" s="665"/>
      <c r="H200" s="670"/>
      <c r="I200" s="637"/>
      <c r="J200" s="637"/>
      <c r="K200" s="637"/>
      <c r="L200" s="637"/>
      <c r="M200" s="637"/>
      <c r="N200" s="637"/>
      <c r="O200" s="637"/>
      <c r="P200" s="637"/>
      <c r="Q200" s="637"/>
      <c r="R200" s="637"/>
      <c r="S200" s="637"/>
      <c r="T200" s="637"/>
      <c r="U200" s="637"/>
      <c r="V200" s="637"/>
      <c r="W200" s="637"/>
      <c r="X200" s="638"/>
    </row>
    <row r="201" spans="1:24" x14ac:dyDescent="0.25">
      <c r="A201" s="61">
        <v>8.1</v>
      </c>
      <c r="B201" s="61">
        <v>1.01</v>
      </c>
      <c r="C201" s="61"/>
      <c r="D201" s="7" t="s">
        <v>333</v>
      </c>
      <c r="E201" s="68"/>
      <c r="F201" s="188" t="s">
        <v>150</v>
      </c>
      <c r="G201" s="437"/>
      <c r="H201" s="402"/>
      <c r="I201" s="397"/>
      <c r="J201" s="397"/>
      <c r="K201" s="397"/>
      <c r="L201" s="397"/>
      <c r="M201" s="397"/>
      <c r="N201" s="397"/>
      <c r="O201" s="397"/>
      <c r="P201" s="397"/>
      <c r="Q201" s="634"/>
      <c r="R201" s="634"/>
      <c r="S201" s="397"/>
      <c r="T201" s="397"/>
      <c r="U201" s="397"/>
      <c r="V201" s="397"/>
      <c r="W201" s="397"/>
      <c r="X201" s="398"/>
    </row>
    <row r="202" spans="1:24" x14ac:dyDescent="0.25">
      <c r="A202" s="61">
        <v>8.1999999999999993</v>
      </c>
      <c r="B202" s="61" t="s">
        <v>334</v>
      </c>
      <c r="C202" s="61"/>
      <c r="D202" s="7" t="s">
        <v>335</v>
      </c>
      <c r="E202" s="68"/>
      <c r="F202" s="188" t="s">
        <v>150</v>
      </c>
      <c r="G202" s="437"/>
      <c r="H202" s="402"/>
      <c r="I202" s="397"/>
      <c r="J202" s="397"/>
      <c r="K202" s="397"/>
      <c r="L202" s="397"/>
      <c r="M202" s="397"/>
      <c r="N202" s="397"/>
      <c r="O202" s="397"/>
      <c r="P202" s="397"/>
      <c r="Q202" s="634"/>
      <c r="R202" s="634"/>
      <c r="S202" s="397"/>
      <c r="T202" s="397"/>
      <c r="U202" s="397"/>
      <c r="V202" s="397"/>
      <c r="W202" s="397"/>
      <c r="X202" s="398"/>
    </row>
    <row r="203" spans="1:24" x14ac:dyDescent="0.25">
      <c r="A203" s="61">
        <v>8.3000000000000007</v>
      </c>
      <c r="B203" s="61" t="s">
        <v>336</v>
      </c>
      <c r="C203" s="61"/>
      <c r="D203" s="7" t="s">
        <v>337</v>
      </c>
      <c r="E203" s="68"/>
      <c r="F203" s="188" t="s">
        <v>150</v>
      </c>
      <c r="G203" s="439"/>
      <c r="H203" s="397"/>
      <c r="I203" s="397"/>
      <c r="J203" s="397"/>
      <c r="K203" s="397"/>
      <c r="L203" s="397"/>
      <c r="M203" s="397"/>
      <c r="N203" s="397"/>
      <c r="O203" s="397"/>
      <c r="P203" s="397"/>
      <c r="Q203" s="634"/>
      <c r="R203" s="634"/>
      <c r="S203" s="397"/>
      <c r="T203" s="397"/>
      <c r="U203" s="397"/>
      <c r="V203" s="397"/>
      <c r="W203" s="397"/>
      <c r="X203" s="398"/>
    </row>
    <row r="204" spans="1:24" x14ac:dyDescent="0.25">
      <c r="A204" s="61">
        <v>8.4</v>
      </c>
      <c r="B204" s="61" t="s">
        <v>338</v>
      </c>
      <c r="C204" s="61"/>
      <c r="D204" s="7" t="s">
        <v>339</v>
      </c>
      <c r="E204" s="68"/>
      <c r="F204" s="188" t="s">
        <v>150</v>
      </c>
      <c r="G204" s="437"/>
      <c r="H204" s="402"/>
      <c r="I204" s="397"/>
      <c r="J204" s="397"/>
      <c r="K204" s="397"/>
      <c r="L204" s="397"/>
      <c r="M204" s="397"/>
      <c r="N204" s="397"/>
      <c r="O204" s="397"/>
      <c r="P204" s="397"/>
      <c r="Q204" s="634"/>
      <c r="R204" s="634"/>
      <c r="S204" s="397"/>
      <c r="T204" s="397"/>
      <c r="U204" s="397"/>
      <c r="V204" s="397"/>
      <c r="W204" s="397"/>
      <c r="X204" s="398"/>
    </row>
    <row r="205" spans="1:24" x14ac:dyDescent="0.25">
      <c r="A205" s="61">
        <v>8.5</v>
      </c>
      <c r="B205" s="61">
        <v>2.04</v>
      </c>
      <c r="C205" s="61"/>
      <c r="D205" s="7" t="s">
        <v>340</v>
      </c>
      <c r="E205" s="68"/>
      <c r="F205" s="188" t="s">
        <v>150</v>
      </c>
      <c r="G205" s="439"/>
      <c r="H205" s="397"/>
      <c r="I205" s="397"/>
      <c r="J205" s="397"/>
      <c r="K205" s="397"/>
      <c r="L205" s="397"/>
      <c r="M205" s="397"/>
      <c r="N205" s="397"/>
      <c r="O205" s="397"/>
      <c r="P205" s="397"/>
      <c r="Q205" s="634"/>
      <c r="R205" s="634"/>
      <c r="S205" s="397"/>
      <c r="T205" s="397"/>
      <c r="U205" s="397"/>
      <c r="V205" s="397"/>
      <c r="W205" s="397"/>
      <c r="X205" s="398"/>
    </row>
    <row r="206" spans="1:24" x14ac:dyDescent="0.25">
      <c r="A206" s="61">
        <v>8.6</v>
      </c>
      <c r="B206" s="61" t="s">
        <v>341</v>
      </c>
      <c r="C206" s="61"/>
      <c r="D206" s="7" t="s">
        <v>342</v>
      </c>
      <c r="E206" s="68"/>
      <c r="F206" s="188" t="s">
        <v>150</v>
      </c>
      <c r="G206" s="439"/>
      <c r="H206" s="397"/>
      <c r="I206" s="397"/>
      <c r="J206" s="397"/>
      <c r="K206" s="397"/>
      <c r="L206" s="397"/>
      <c r="M206" s="397"/>
      <c r="N206" s="397"/>
      <c r="O206" s="397"/>
      <c r="P206" s="397"/>
      <c r="Q206" s="634"/>
      <c r="R206" s="634"/>
      <c r="S206" s="397"/>
      <c r="T206" s="397"/>
      <c r="U206" s="397"/>
      <c r="V206" s="397"/>
      <c r="W206" s="397"/>
      <c r="X206" s="398"/>
    </row>
    <row r="207" spans="1:24" x14ac:dyDescent="0.25">
      <c r="A207" s="61">
        <v>8.6999999999999993</v>
      </c>
      <c r="B207" s="61" t="s">
        <v>343</v>
      </c>
      <c r="C207" s="61"/>
      <c r="D207" s="7" t="s">
        <v>344</v>
      </c>
      <c r="E207" s="68"/>
      <c r="F207" s="188" t="s">
        <v>150</v>
      </c>
      <c r="G207" s="439"/>
      <c r="H207" s="397"/>
      <c r="I207" s="397"/>
      <c r="J207" s="397"/>
      <c r="K207" s="397"/>
      <c r="L207" s="397"/>
      <c r="M207" s="397"/>
      <c r="N207" s="397"/>
      <c r="O207" s="397"/>
      <c r="P207" s="397"/>
      <c r="Q207" s="634"/>
      <c r="R207" s="634"/>
      <c r="S207" s="397"/>
      <c r="T207" s="397"/>
      <c r="U207" s="397"/>
      <c r="V207" s="397"/>
      <c r="W207" s="397"/>
      <c r="X207" s="398"/>
    </row>
    <row r="208" spans="1:24" x14ac:dyDescent="0.25">
      <c r="A208" s="61">
        <v>8.8000000000000007</v>
      </c>
      <c r="B208" s="61"/>
      <c r="C208" s="61"/>
      <c r="D208" s="7" t="s">
        <v>345</v>
      </c>
      <c r="E208" s="68"/>
      <c r="F208" s="188" t="s">
        <v>150</v>
      </c>
      <c r="G208" s="439"/>
      <c r="H208" s="397"/>
      <c r="I208" s="397"/>
      <c r="J208" s="397"/>
      <c r="K208" s="397"/>
      <c r="L208" s="397"/>
      <c r="M208" s="397"/>
      <c r="N208" s="397"/>
      <c r="O208" s="397"/>
      <c r="P208" s="397"/>
      <c r="Q208" s="634"/>
      <c r="R208" s="634"/>
      <c r="S208" s="397"/>
      <c r="T208" s="397"/>
      <c r="U208" s="397"/>
      <c r="V208" s="397"/>
      <c r="W208" s="397"/>
      <c r="X208" s="398"/>
    </row>
    <row r="209" spans="1:24" x14ac:dyDescent="0.25">
      <c r="A209" s="61"/>
      <c r="B209" s="61"/>
      <c r="C209" s="61"/>
      <c r="D209" s="340" t="s">
        <v>182</v>
      </c>
      <c r="E209" s="341"/>
      <c r="F209" s="342" t="s">
        <v>150</v>
      </c>
      <c r="G209" s="443"/>
      <c r="H209" s="444"/>
      <c r="I209" s="423"/>
      <c r="J209" s="423"/>
      <c r="K209" s="423"/>
      <c r="L209" s="423"/>
      <c r="M209" s="423"/>
      <c r="N209" s="423"/>
      <c r="O209" s="423"/>
      <c r="P209" s="423"/>
      <c r="Q209" s="634"/>
      <c r="R209" s="634"/>
      <c r="S209" s="423"/>
      <c r="T209" s="423"/>
      <c r="U209" s="423"/>
      <c r="V209" s="423"/>
      <c r="W209" s="423"/>
      <c r="X209" s="425"/>
    </row>
    <row r="210" spans="1:24" ht="14.4" thickBot="1" x14ac:dyDescent="0.3">
      <c r="A210" s="63"/>
      <c r="B210" s="63"/>
      <c r="C210" s="63"/>
      <c r="D210" s="236" t="s">
        <v>346</v>
      </c>
      <c r="E210" s="237"/>
      <c r="F210" s="238"/>
      <c r="G210" s="665"/>
      <c r="H210" s="670"/>
      <c r="I210" s="637"/>
      <c r="J210" s="637"/>
      <c r="K210" s="637"/>
      <c r="L210" s="637"/>
      <c r="M210" s="637"/>
      <c r="N210" s="637"/>
      <c r="O210" s="637"/>
      <c r="P210" s="637"/>
      <c r="Q210" s="637"/>
      <c r="R210" s="637"/>
      <c r="S210" s="637"/>
      <c r="T210" s="637"/>
      <c r="U210" s="637"/>
      <c r="V210" s="637"/>
      <c r="W210" s="637"/>
      <c r="X210" s="638"/>
    </row>
    <row r="211" spans="1:24" s="226" customFormat="1" ht="13.8" thickBot="1" x14ac:dyDescent="0.3">
      <c r="A211" s="61"/>
      <c r="B211" s="61"/>
      <c r="C211" s="61"/>
      <c r="D211" s="13" t="s">
        <v>347</v>
      </c>
      <c r="E211" s="76"/>
      <c r="F211" s="76"/>
      <c r="G211" s="653"/>
      <c r="H211" s="667"/>
      <c r="I211" s="617"/>
      <c r="J211" s="617"/>
      <c r="K211" s="617"/>
      <c r="L211" s="617"/>
      <c r="M211" s="617"/>
      <c r="N211" s="617"/>
      <c r="O211" s="617"/>
      <c r="P211" s="617"/>
      <c r="Q211" s="631"/>
      <c r="R211" s="617"/>
      <c r="S211" s="617"/>
      <c r="T211" s="617"/>
      <c r="U211" s="617"/>
      <c r="V211" s="617"/>
      <c r="W211" s="618"/>
      <c r="X211" s="619"/>
    </row>
    <row r="212" spans="1:24" ht="13.8" thickBot="1" x14ac:dyDescent="0.3">
      <c r="A212" s="61"/>
      <c r="B212" s="61"/>
      <c r="C212" s="61"/>
      <c r="D212" s="7" t="s">
        <v>348</v>
      </c>
      <c r="E212" s="68"/>
      <c r="F212" s="188" t="s">
        <v>150</v>
      </c>
      <c r="G212" s="641"/>
      <c r="H212" s="634"/>
      <c r="I212" s="634"/>
      <c r="J212" s="634"/>
      <c r="K212" s="634"/>
      <c r="L212" s="634"/>
      <c r="M212" s="634"/>
      <c r="N212" s="634"/>
      <c r="O212" s="634"/>
      <c r="P212" s="699"/>
      <c r="Q212" s="700"/>
      <c r="R212" s="396"/>
      <c r="S212" s="634"/>
      <c r="T212" s="634"/>
      <c r="U212" s="634"/>
      <c r="V212" s="634"/>
      <c r="W212" s="634"/>
      <c r="X212" s="761" t="s">
        <v>349</v>
      </c>
    </row>
    <row r="213" spans="1:24" x14ac:dyDescent="0.25">
      <c r="A213" s="61"/>
      <c r="B213" s="61"/>
      <c r="C213" s="61"/>
      <c r="D213" s="7" t="s">
        <v>350</v>
      </c>
      <c r="E213" s="68"/>
      <c r="F213" s="188" t="s">
        <v>150</v>
      </c>
      <c r="G213" s="641"/>
      <c r="H213" s="634"/>
      <c r="I213" s="634"/>
      <c r="J213" s="634"/>
      <c r="K213" s="634"/>
      <c r="L213" s="634"/>
      <c r="M213" s="634"/>
      <c r="N213" s="634"/>
      <c r="O213" s="634"/>
      <c r="P213" s="634"/>
      <c r="Q213" s="402"/>
      <c r="R213" s="397"/>
      <c r="S213" s="634"/>
      <c r="T213" s="634"/>
      <c r="U213" s="634"/>
      <c r="V213" s="634"/>
      <c r="W213" s="634"/>
      <c r="X213" s="762"/>
    </row>
    <row r="214" spans="1:24" x14ac:dyDescent="0.25">
      <c r="A214" s="61"/>
      <c r="B214" s="61"/>
      <c r="C214" s="61"/>
      <c r="D214" s="7" t="s">
        <v>351</v>
      </c>
      <c r="E214" s="68"/>
      <c r="F214" s="188" t="s">
        <v>150</v>
      </c>
      <c r="G214" s="641"/>
      <c r="H214" s="634"/>
      <c r="I214" s="634"/>
      <c r="J214" s="634"/>
      <c r="K214" s="634"/>
      <c r="L214" s="634"/>
      <c r="M214" s="634"/>
      <c r="N214" s="634"/>
      <c r="O214" s="634"/>
      <c r="P214" s="634"/>
      <c r="Q214" s="397"/>
      <c r="R214" s="397"/>
      <c r="S214" s="634"/>
      <c r="T214" s="634"/>
      <c r="U214" s="634"/>
      <c r="V214" s="634"/>
      <c r="W214" s="634"/>
      <c r="X214" s="762"/>
    </row>
    <row r="215" spans="1:24" x14ac:dyDescent="0.25">
      <c r="A215" s="61"/>
      <c r="B215" s="61"/>
      <c r="C215" s="61"/>
      <c r="D215" s="7" t="s">
        <v>352</v>
      </c>
      <c r="E215" s="68"/>
      <c r="F215" s="188" t="s">
        <v>150</v>
      </c>
      <c r="G215" s="641"/>
      <c r="H215" s="634"/>
      <c r="I215" s="634"/>
      <c r="J215" s="634"/>
      <c r="K215" s="634"/>
      <c r="L215" s="634"/>
      <c r="M215" s="634"/>
      <c r="N215" s="634"/>
      <c r="O215" s="634"/>
      <c r="P215" s="634"/>
      <c r="Q215" s="397"/>
      <c r="R215" s="397"/>
      <c r="S215" s="634"/>
      <c r="T215" s="634"/>
      <c r="U215" s="634"/>
      <c r="V215" s="634"/>
      <c r="W215" s="634"/>
      <c r="X215" s="762"/>
    </row>
    <row r="216" spans="1:24" x14ac:dyDescent="0.25">
      <c r="A216" s="61"/>
      <c r="B216" s="61"/>
      <c r="C216" s="61"/>
      <c r="D216" s="7" t="s">
        <v>353</v>
      </c>
      <c r="E216" s="68"/>
      <c r="F216" s="188" t="s">
        <v>150</v>
      </c>
      <c r="G216" s="641"/>
      <c r="H216" s="634"/>
      <c r="I216" s="634"/>
      <c r="J216" s="634"/>
      <c r="K216" s="634"/>
      <c r="L216" s="634"/>
      <c r="M216" s="634"/>
      <c r="N216" s="634"/>
      <c r="O216" s="634"/>
      <c r="P216" s="634"/>
      <c r="Q216" s="397"/>
      <c r="R216" s="397"/>
      <c r="S216" s="634"/>
      <c r="T216" s="634"/>
      <c r="U216" s="634"/>
      <c r="V216" s="634"/>
      <c r="W216" s="634"/>
      <c r="X216" s="762"/>
    </row>
    <row r="217" spans="1:24" x14ac:dyDescent="0.25">
      <c r="A217" s="61"/>
      <c r="B217" s="61"/>
      <c r="C217" s="61"/>
      <c r="D217" s="7" t="s">
        <v>354</v>
      </c>
      <c r="E217" s="68"/>
      <c r="F217" s="188" t="s">
        <v>150</v>
      </c>
      <c r="G217" s="641"/>
      <c r="H217" s="634"/>
      <c r="I217" s="634"/>
      <c r="J217" s="634"/>
      <c r="K217" s="634"/>
      <c r="L217" s="634"/>
      <c r="M217" s="634"/>
      <c r="N217" s="634"/>
      <c r="O217" s="634"/>
      <c r="P217" s="634"/>
      <c r="Q217" s="397"/>
      <c r="R217" s="397"/>
      <c r="S217" s="634"/>
      <c r="T217" s="634"/>
      <c r="U217" s="634"/>
      <c r="V217" s="634"/>
      <c r="W217" s="634"/>
      <c r="X217" s="763"/>
    </row>
    <row r="218" spans="1:24" s="226" customFormat="1" ht="13.8" thickBot="1" x14ac:dyDescent="0.3">
      <c r="A218" s="61"/>
      <c r="B218" s="61"/>
      <c r="C218" s="61"/>
      <c r="D218" s="13" t="s">
        <v>355</v>
      </c>
      <c r="E218" s="76"/>
      <c r="F218" s="76"/>
      <c r="G218" s="653"/>
      <c r="H218" s="667"/>
      <c r="I218" s="617"/>
      <c r="J218" s="617"/>
      <c r="K218" s="617"/>
      <c r="L218" s="617"/>
      <c r="M218" s="617"/>
      <c r="N218" s="617"/>
      <c r="O218" s="617"/>
      <c r="P218" s="617"/>
      <c r="Q218" s="631"/>
      <c r="R218" s="617"/>
      <c r="S218" s="617"/>
      <c r="T218" s="617"/>
      <c r="U218" s="617"/>
      <c r="V218" s="617"/>
      <c r="W218" s="618"/>
      <c r="X218" s="619"/>
    </row>
    <row r="219" spans="1:24" ht="13.8" thickBot="1" x14ac:dyDescent="0.3">
      <c r="A219" s="61"/>
      <c r="B219" s="61"/>
      <c r="C219" s="61"/>
      <c r="D219" s="7" t="s">
        <v>356</v>
      </c>
      <c r="E219" s="68"/>
      <c r="F219" s="188" t="s">
        <v>150</v>
      </c>
      <c r="G219" s="641"/>
      <c r="H219" s="634"/>
      <c r="I219" s="634"/>
      <c r="J219" s="634"/>
      <c r="K219" s="634"/>
      <c r="L219" s="634"/>
      <c r="M219" s="634"/>
      <c r="N219" s="634"/>
      <c r="O219" s="634"/>
      <c r="P219" s="699"/>
      <c r="Q219" s="700"/>
      <c r="R219" s="396"/>
      <c r="S219" s="634"/>
      <c r="T219" s="634"/>
      <c r="U219" s="634"/>
      <c r="V219" s="634"/>
      <c r="W219" s="634"/>
      <c r="X219" s="761" t="s">
        <v>349</v>
      </c>
    </row>
    <row r="220" spans="1:24" x14ac:dyDescent="0.25">
      <c r="A220" s="61"/>
      <c r="B220" s="61"/>
      <c r="C220" s="61"/>
      <c r="D220" s="7" t="s">
        <v>357</v>
      </c>
      <c r="E220" s="68"/>
      <c r="F220" s="188" t="s">
        <v>150</v>
      </c>
      <c r="G220" s="641"/>
      <c r="H220" s="634"/>
      <c r="I220" s="634"/>
      <c r="J220" s="634"/>
      <c r="K220" s="634"/>
      <c r="L220" s="634"/>
      <c r="M220" s="634"/>
      <c r="N220" s="634"/>
      <c r="O220" s="634"/>
      <c r="P220" s="634"/>
      <c r="Q220" s="402"/>
      <c r="R220" s="397"/>
      <c r="S220" s="634"/>
      <c r="T220" s="634"/>
      <c r="U220" s="634"/>
      <c r="V220" s="634"/>
      <c r="W220" s="634"/>
      <c r="X220" s="762"/>
    </row>
    <row r="221" spans="1:24" x14ac:dyDescent="0.25">
      <c r="A221" s="61"/>
      <c r="B221" s="61"/>
      <c r="C221" s="61"/>
      <c r="D221" s="7" t="s">
        <v>358</v>
      </c>
      <c r="E221" s="68"/>
      <c r="F221" s="188" t="s">
        <v>150</v>
      </c>
      <c r="G221" s="641"/>
      <c r="H221" s="634"/>
      <c r="I221" s="634"/>
      <c r="J221" s="634"/>
      <c r="K221" s="634"/>
      <c r="L221" s="634"/>
      <c r="M221" s="634"/>
      <c r="N221" s="634"/>
      <c r="O221" s="634"/>
      <c r="P221" s="634"/>
      <c r="Q221" s="397"/>
      <c r="R221" s="397"/>
      <c r="S221" s="634"/>
      <c r="T221" s="634"/>
      <c r="U221" s="634"/>
      <c r="V221" s="634"/>
      <c r="W221" s="634"/>
      <c r="X221" s="762"/>
    </row>
    <row r="222" spans="1:24" x14ac:dyDescent="0.25">
      <c r="A222" s="61"/>
      <c r="B222" s="61"/>
      <c r="C222" s="61"/>
      <c r="D222" s="7" t="s">
        <v>359</v>
      </c>
      <c r="E222" s="68"/>
      <c r="F222" s="188" t="s">
        <v>150</v>
      </c>
      <c r="G222" s="641"/>
      <c r="H222" s="634"/>
      <c r="I222" s="634"/>
      <c r="J222" s="634"/>
      <c r="K222" s="634"/>
      <c r="L222" s="634"/>
      <c r="M222" s="634"/>
      <c r="N222" s="634"/>
      <c r="O222" s="634"/>
      <c r="P222" s="634"/>
      <c r="Q222" s="397"/>
      <c r="R222" s="397"/>
      <c r="S222" s="634"/>
      <c r="T222" s="634"/>
      <c r="U222" s="634"/>
      <c r="V222" s="634"/>
      <c r="W222" s="634"/>
      <c r="X222" s="762"/>
    </row>
    <row r="223" spans="1:24" x14ac:dyDescent="0.25">
      <c r="A223" s="61"/>
      <c r="B223" s="61"/>
      <c r="C223" s="61"/>
      <c r="D223" s="7" t="s">
        <v>360</v>
      </c>
      <c r="E223" s="68"/>
      <c r="F223" s="188" t="s">
        <v>150</v>
      </c>
      <c r="G223" s="641"/>
      <c r="H223" s="634"/>
      <c r="I223" s="634"/>
      <c r="J223" s="634"/>
      <c r="K223" s="634"/>
      <c r="L223" s="634"/>
      <c r="M223" s="634"/>
      <c r="N223" s="634"/>
      <c r="O223" s="634"/>
      <c r="P223" s="634"/>
      <c r="Q223" s="397"/>
      <c r="R223" s="397"/>
      <c r="S223" s="634"/>
      <c r="T223" s="634"/>
      <c r="U223" s="634"/>
      <c r="V223" s="634"/>
      <c r="W223" s="634"/>
      <c r="X223" s="762"/>
    </row>
    <row r="224" spans="1:24" x14ac:dyDescent="0.25">
      <c r="A224" s="61"/>
      <c r="B224" s="61"/>
      <c r="C224" s="61"/>
      <c r="D224" s="7" t="s">
        <v>361</v>
      </c>
      <c r="E224" s="68"/>
      <c r="F224" s="188" t="s">
        <v>150</v>
      </c>
      <c r="G224" s="641"/>
      <c r="H224" s="634"/>
      <c r="I224" s="634"/>
      <c r="J224" s="634"/>
      <c r="K224" s="634"/>
      <c r="L224" s="634"/>
      <c r="M224" s="634"/>
      <c r="N224" s="634"/>
      <c r="O224" s="634"/>
      <c r="P224" s="634"/>
      <c r="Q224" s="397"/>
      <c r="R224" s="397"/>
      <c r="S224" s="634"/>
      <c r="T224" s="634"/>
      <c r="U224" s="634"/>
      <c r="V224" s="634"/>
      <c r="W224" s="634"/>
      <c r="X224" s="763"/>
    </row>
    <row r="225" spans="1:24" x14ac:dyDescent="0.25">
      <c r="A225" s="61"/>
      <c r="B225" s="61"/>
      <c r="C225" s="61"/>
      <c r="D225" s="313"/>
      <c r="E225" s="67"/>
      <c r="F225" s="314"/>
      <c r="G225" s="314"/>
      <c r="H225" s="67"/>
      <c r="I225" s="67"/>
      <c r="J225" s="67"/>
      <c r="K225" s="67"/>
      <c r="L225" s="313"/>
      <c r="M225" s="313"/>
      <c r="N225" s="313"/>
      <c r="O225" s="313"/>
      <c r="P225" s="313"/>
      <c r="Q225" s="313"/>
      <c r="R225" s="313"/>
      <c r="S225" s="67"/>
      <c r="T225" s="67"/>
      <c r="U225" s="67"/>
      <c r="V225" s="67"/>
      <c r="W225" s="67"/>
      <c r="X225" s="315"/>
    </row>
    <row r="226" spans="1:24" ht="14.4" thickBot="1" x14ac:dyDescent="0.3">
      <c r="A226" s="63"/>
      <c r="B226" s="63"/>
      <c r="C226" s="63"/>
      <c r="D226" s="236" t="s">
        <v>362</v>
      </c>
      <c r="E226" s="237" t="s">
        <v>363</v>
      </c>
      <c r="F226" s="238"/>
      <c r="G226" s="238"/>
      <c r="H226" s="239"/>
      <c r="I226" s="240"/>
      <c r="J226" s="240"/>
      <c r="K226" s="240"/>
      <c r="L226" s="240"/>
      <c r="M226" s="240"/>
      <c r="N226" s="240"/>
      <c r="O226" s="240"/>
      <c r="P226" s="240"/>
      <c r="Q226" s="240"/>
      <c r="R226" s="240"/>
      <c r="S226" s="240"/>
      <c r="T226" s="240"/>
      <c r="U226" s="240"/>
      <c r="V226" s="240"/>
      <c r="W226" s="240"/>
      <c r="X226" s="241"/>
    </row>
    <row r="227" spans="1:24" ht="81.599999999999994" customHeight="1" thickBot="1" x14ac:dyDescent="0.3">
      <c r="A227" s="317"/>
      <c r="B227" s="317"/>
      <c r="C227" s="317"/>
      <c r="D227" s="751" t="s">
        <v>364</v>
      </c>
      <c r="E227" s="752"/>
      <c r="F227" s="752"/>
      <c r="G227" s="752"/>
      <c r="H227" s="752"/>
      <c r="I227" s="752"/>
      <c r="J227" s="752"/>
      <c r="K227" s="752"/>
      <c r="L227" s="752"/>
      <c r="M227" s="752"/>
      <c r="N227" s="752"/>
      <c r="O227" s="752"/>
      <c r="P227" s="752"/>
      <c r="Q227" s="752"/>
      <c r="R227" s="752"/>
      <c r="S227" s="752"/>
      <c r="T227" s="752"/>
      <c r="U227" s="752"/>
      <c r="V227" s="752"/>
      <c r="W227" s="753"/>
      <c r="X227" s="318"/>
    </row>
    <row r="228" spans="1:24" ht="25.95" customHeight="1" x14ac:dyDescent="0.25">
      <c r="A228" s="228" t="s">
        <v>365</v>
      </c>
      <c r="B228" s="61"/>
      <c r="C228" s="61"/>
      <c r="D228" s="227" t="s">
        <v>366</v>
      </c>
      <c r="E228" s="68"/>
      <c r="F228" s="316"/>
      <c r="G228" s="641"/>
      <c r="H228" s="397"/>
      <c r="I228" s="397"/>
      <c r="J228" s="397"/>
      <c r="K228" s="397"/>
      <c r="L228" s="397"/>
      <c r="M228" s="397"/>
      <c r="N228" s="397"/>
      <c r="O228" s="397"/>
      <c r="P228" s="397"/>
      <c r="Q228" s="641"/>
      <c r="R228" s="641"/>
      <c r="S228" s="397"/>
      <c r="T228" s="397"/>
      <c r="U228" s="397"/>
      <c r="V228" s="397"/>
      <c r="W228" s="397"/>
      <c r="X228" s="709"/>
    </row>
    <row r="229" spans="1:24" ht="25.95" customHeight="1" x14ac:dyDescent="0.25">
      <c r="A229" s="61"/>
      <c r="B229" s="61"/>
      <c r="C229" s="61"/>
      <c r="D229" s="227" t="s">
        <v>367</v>
      </c>
      <c r="E229" s="68"/>
      <c r="F229" s="316"/>
      <c r="G229" s="641"/>
      <c r="H229" s="634"/>
      <c r="I229" s="634"/>
      <c r="J229" s="634"/>
      <c r="K229" s="634"/>
      <c r="L229" s="634"/>
      <c r="M229" s="634"/>
      <c r="N229" s="634"/>
      <c r="O229" s="634"/>
      <c r="P229" s="634"/>
      <c r="Q229" s="397"/>
      <c r="R229" s="397"/>
      <c r="S229" s="634"/>
      <c r="T229" s="634"/>
      <c r="U229" s="634"/>
      <c r="V229" s="634"/>
      <c r="W229" s="634"/>
      <c r="X229" s="710"/>
    </row>
    <row r="230" spans="1:24" ht="26.4" x14ac:dyDescent="0.25">
      <c r="A230" s="228"/>
      <c r="B230" s="61"/>
      <c r="C230" s="61"/>
      <c r="D230" s="227" t="s">
        <v>368</v>
      </c>
      <c r="E230" s="68"/>
      <c r="F230" s="316"/>
      <c r="G230" s="641"/>
      <c r="H230" s="397"/>
      <c r="I230" s="397"/>
      <c r="J230" s="397"/>
      <c r="K230" s="397"/>
      <c r="L230" s="397"/>
      <c r="M230" s="397"/>
      <c r="N230" s="397"/>
      <c r="O230" s="397"/>
      <c r="P230" s="397"/>
      <c r="Q230" s="641"/>
      <c r="R230" s="641"/>
      <c r="S230" s="397"/>
      <c r="T230" s="397"/>
      <c r="U230" s="397"/>
      <c r="V230" s="397"/>
      <c r="W230" s="397"/>
      <c r="X230" s="426"/>
    </row>
    <row r="231" spans="1:24" ht="25.95" customHeight="1" x14ac:dyDescent="0.25">
      <c r="A231" s="61"/>
      <c r="B231" s="61"/>
      <c r="C231" s="61"/>
      <c r="D231" s="227" t="s">
        <v>369</v>
      </c>
      <c r="E231" s="68"/>
      <c r="F231" s="316"/>
      <c r="G231" s="641"/>
      <c r="H231" s="634"/>
      <c r="I231" s="634"/>
      <c r="J231" s="634"/>
      <c r="K231" s="634"/>
      <c r="L231" s="634"/>
      <c r="M231" s="634"/>
      <c r="N231" s="634"/>
      <c r="O231" s="634"/>
      <c r="P231" s="634"/>
      <c r="Q231" s="397"/>
      <c r="R231" s="397"/>
      <c r="S231" s="634"/>
      <c r="T231" s="634"/>
      <c r="U231" s="634"/>
      <c r="V231" s="634"/>
      <c r="W231" s="634"/>
      <c r="X231" s="710"/>
    </row>
  </sheetData>
  <sheetProtection algorithmName="SHA-512" hashValue="aG6asoG59oxNWyhfdXEMmftkvkSzNVdBcI4ZCBfaQfDlru6wrmbkoKZIc/WHn/VjOOzFphozw6HmZuXBsSbXRw==" saltValue="0rKePmZUr8jZuUASM9Yxuw==" spinCount="100000" sheet="1" formatCells="0" formatColumns="0" formatRows="0" insertColumns="0" insertRows="0"/>
  <mergeCells count="14">
    <mergeCell ref="X76:X77"/>
    <mergeCell ref="D227:W227"/>
    <mergeCell ref="E9:F9"/>
    <mergeCell ref="E10:F10"/>
    <mergeCell ref="E7:F7"/>
    <mergeCell ref="J7:K7"/>
    <mergeCell ref="E8:F8"/>
    <mergeCell ref="D14:H14"/>
    <mergeCell ref="L17:W17"/>
    <mergeCell ref="L19:W19"/>
    <mergeCell ref="L21:W21"/>
    <mergeCell ref="H24:W24"/>
    <mergeCell ref="X212:X217"/>
    <mergeCell ref="X219:X224"/>
  </mergeCells>
  <phoneticPr fontId="80" type="noConversion"/>
  <conditionalFormatting sqref="L17:W17">
    <cfRule type="cellIs" dxfId="90" priority="5" operator="equal">
      <formula>"Design exceeds Capital Carbon Limit"</formula>
    </cfRule>
    <cfRule type="cellIs" dxfId="89" priority="6" operator="equal">
      <formula>"Design complies with Capital Carbon Limit"</formula>
    </cfRule>
  </conditionalFormatting>
  <conditionalFormatting sqref="L21:W21">
    <cfRule type="cellIs" dxfId="88" priority="3" operator="equal">
      <formula>"Design exceeds Capital Carbon Limit"</formula>
    </cfRule>
    <cfRule type="cellIs" dxfId="87" priority="4" operator="equal">
      <formula>"Design complies with Capital Carbon Limit"</formula>
    </cfRule>
  </conditionalFormatting>
  <conditionalFormatting sqref="L19:W20">
    <cfRule type="cellIs" dxfId="86" priority="1" operator="equal">
      <formula>"Design exceeds Capital Carbon Limit"</formula>
    </cfRule>
    <cfRule type="cellIs" dxfId="85" priority="2" operator="equal">
      <formula>"Design complies with Capital Carbon Limit"</formula>
    </cfRule>
  </conditionalFormatting>
  <dataValidations count="1">
    <dataValidation type="date" allowBlank="1" showInputMessage="1" showErrorMessage="1" sqref="E8:G10" xr:uid="{694B3177-C3B4-4B5B-BE8A-6F0866272081}">
      <formula1>1</formula1>
      <formula2>401769</formula2>
    </dataValidation>
  </dataValidations>
  <pageMargins left="0.7" right="0.7" top="0.75" bottom="0.75" header="0.3" footer="0.3"/>
  <pageSetup paperSize="9" scale="32"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4C813D91-01B3-4492-A973-31EF62914C35}">
          <x14:formula1>
            <xm:f>'To be hidden'!$N$2:$N$3</xm:f>
          </x14:formula1>
          <xm:sqref>I14</xm:sqref>
        </x14:dataValidation>
        <x14:dataValidation type="list" allowBlank="1" showInputMessage="1" showErrorMessage="1" xr:uid="{DA091FFD-8FDC-470B-B9F2-B1693E848D9F}">
          <x14:formula1>
            <xm:f>'To be hidden'!$J$2:$J$6</xm:f>
          </x14:formula1>
          <xm:sqref>E5</xm:sqref>
        </x14:dataValidation>
        <x14:dataValidation type="list" allowBlank="1" showInputMessage="1" showErrorMessage="1" xr:uid="{838FD5DD-9119-414E-A502-E777B3DA334F}">
          <x14:formula1>
            <xm:f>'To be hidden'!$L$2:$L$8</xm:f>
          </x14:formula1>
          <xm:sqref>E7:G7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25F0B-B6C9-498B-A12A-50A03ED1EB0D}">
  <sheetPr>
    <tabColor theme="8" tint="-0.499984740745262"/>
    <pageSetUpPr fitToPage="1"/>
  </sheetPr>
  <dimension ref="A1:EB123"/>
  <sheetViews>
    <sheetView zoomScale="60" zoomScaleNormal="60" workbookViewId="0">
      <selection activeCell="S26" sqref="S26"/>
    </sheetView>
  </sheetViews>
  <sheetFormatPr defaultColWidth="8.77734375" defaultRowHeight="13.2" x14ac:dyDescent="0.25"/>
  <cols>
    <col min="1" max="1" width="3.21875" style="2" customWidth="1"/>
    <col min="2" max="2" width="163.21875" style="2" hidden="1" customWidth="1"/>
    <col min="3" max="3" width="32.21875" style="2" customWidth="1"/>
    <col min="4" max="5" width="18.77734375" style="2" customWidth="1"/>
    <col min="6" max="7" width="17.77734375" style="2" customWidth="1"/>
    <col min="8" max="8" width="17.77734375" style="140" customWidth="1"/>
    <col min="9" max="10" width="17.77734375" style="2" customWidth="1"/>
    <col min="11" max="11" width="4" style="2" customWidth="1"/>
    <col min="12" max="12" width="0" style="2" hidden="1" customWidth="1"/>
    <col min="13" max="13" width="24.21875" style="2" bestFit="1" customWidth="1"/>
    <col min="14" max="18" width="29.77734375" style="2" customWidth="1"/>
    <col min="19" max="16384" width="8.77734375" style="2"/>
  </cols>
  <sheetData>
    <row r="1" spans="1:132" ht="13.8" thickBot="1" x14ac:dyDescent="0.3">
      <c r="A1" s="3"/>
      <c r="B1" s="3"/>
      <c r="C1" s="3"/>
      <c r="D1" s="3"/>
      <c r="E1" s="3"/>
      <c r="F1" s="3"/>
      <c r="G1" s="3"/>
      <c r="H1" s="137"/>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row>
    <row r="2" spans="1:132" ht="21" customHeight="1" x14ac:dyDescent="0.25">
      <c r="A2" s="3"/>
      <c r="B2" s="3"/>
      <c r="C2" s="83" t="s">
        <v>508</v>
      </c>
      <c r="D2" s="130"/>
      <c r="E2" s="131"/>
      <c r="F2" s="131"/>
      <c r="G2" s="131"/>
      <c r="H2" s="138"/>
      <c r="I2" s="131"/>
      <c r="J2" s="129"/>
      <c r="K2" s="3"/>
      <c r="L2" s="3"/>
      <c r="M2" s="130" t="s">
        <v>509</v>
      </c>
      <c r="N2" s="176"/>
      <c r="O2" s="176"/>
      <c r="P2" s="176"/>
      <c r="Q2" s="176"/>
      <c r="R2" s="177"/>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row>
    <row r="3" spans="1:132" ht="31.2" customHeight="1" thickBot="1" x14ac:dyDescent="0.3">
      <c r="A3" s="3"/>
      <c r="B3" s="3"/>
      <c r="C3" s="296" t="s">
        <v>510</v>
      </c>
      <c r="D3" s="174"/>
      <c r="E3" s="174"/>
      <c r="F3" s="174"/>
      <c r="G3" s="174"/>
      <c r="H3" s="174"/>
      <c r="I3" s="174"/>
      <c r="J3" s="175"/>
      <c r="K3" s="89"/>
      <c r="L3" s="89"/>
      <c r="M3" s="772" t="s">
        <v>511</v>
      </c>
      <c r="N3" s="773"/>
      <c r="O3" s="773"/>
      <c r="P3" s="773"/>
      <c r="Q3" s="773"/>
      <c r="R3" s="774"/>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row>
    <row r="4" spans="1:132" ht="9.6" customHeight="1" thickBot="1" x14ac:dyDescent="0.3">
      <c r="A4" s="3"/>
      <c r="B4" s="3"/>
      <c r="C4" s="326"/>
      <c r="D4" s="3"/>
      <c r="E4" s="3"/>
      <c r="F4" s="66"/>
      <c r="G4" s="66"/>
      <c r="H4" s="137"/>
      <c r="I4" s="66"/>
      <c r="J4" s="327"/>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row>
    <row r="5" spans="1:132" ht="22.95" customHeight="1" thickBot="1" x14ac:dyDescent="0.3">
      <c r="A5" s="3"/>
      <c r="B5" s="3"/>
      <c r="C5" s="136" t="s">
        <v>512</v>
      </c>
      <c r="D5" s="133"/>
      <c r="E5" s="133"/>
      <c r="F5" s="133"/>
      <c r="G5" s="133"/>
      <c r="H5" s="133"/>
      <c r="I5" s="133"/>
      <c r="J5" s="134"/>
      <c r="K5" s="3"/>
      <c r="L5" s="3"/>
      <c r="M5" s="136" t="s">
        <v>513</v>
      </c>
      <c r="N5" s="133"/>
      <c r="O5" s="133"/>
      <c r="P5" s="133"/>
      <c r="Q5" s="133"/>
      <c r="R5" s="134"/>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row>
    <row r="6" spans="1:132" ht="13.8" x14ac:dyDescent="0.25">
      <c r="A6" s="3"/>
      <c r="B6" s="3"/>
      <c r="C6" s="257" t="s">
        <v>514</v>
      </c>
      <c r="D6" s="258"/>
      <c r="E6" s="258"/>
      <c r="F6" s="258"/>
      <c r="G6" s="258"/>
      <c r="H6" s="258"/>
      <c r="I6" s="258"/>
      <c r="J6" s="259"/>
      <c r="K6" s="3"/>
      <c r="L6" s="3"/>
      <c r="M6" s="277"/>
      <c r="N6" s="276"/>
      <c r="O6" s="254"/>
      <c r="P6" s="254"/>
      <c r="Q6" s="254"/>
      <c r="R6" s="255"/>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row>
    <row r="7" spans="1:132" x14ac:dyDescent="0.25">
      <c r="A7" s="3"/>
      <c r="B7" s="3"/>
      <c r="C7" s="215" t="s">
        <v>515</v>
      </c>
      <c r="D7" s="209"/>
      <c r="E7" s="366"/>
      <c r="F7" s="371" t="str">
        <f>'2.0 OBC - WLC Reporting'!E13</f>
        <v>0 tCO2e</v>
      </c>
      <c r="G7" s="210"/>
      <c r="H7" s="211" t="s">
        <v>516</v>
      </c>
      <c r="I7" s="544" t="e">
        <f>'2.0 OBC - WLC Reporting'!I13</f>
        <v>#DIV/0!</v>
      </c>
      <c r="J7" s="545"/>
      <c r="K7" s="3"/>
      <c r="L7" s="3"/>
      <c r="M7" s="214" t="s">
        <v>517</v>
      </c>
      <c r="N7" s="778" t="s">
        <v>518</v>
      </c>
      <c r="O7" s="779"/>
      <c r="P7" s="779"/>
      <c r="Q7" s="779"/>
      <c r="R7" s="780"/>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row>
    <row r="8" spans="1:132" ht="3.6" customHeight="1" x14ac:dyDescent="0.25">
      <c r="A8" s="3"/>
      <c r="B8" s="3"/>
      <c r="C8" s="285"/>
      <c r="D8" s="280"/>
      <c r="E8" s="280"/>
      <c r="F8" s="281"/>
      <c r="G8" s="282"/>
      <c r="H8" s="283"/>
      <c r="I8" s="284"/>
      <c r="J8" s="286"/>
      <c r="K8" s="3"/>
      <c r="L8" s="3"/>
      <c r="M8" s="214"/>
      <c r="N8" s="249"/>
      <c r="O8" s="249"/>
      <c r="P8" s="249"/>
      <c r="Q8" s="249"/>
      <c r="R8" s="250"/>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row>
    <row r="9" spans="1:132" ht="19.95" customHeight="1" x14ac:dyDescent="0.25">
      <c r="A9" s="3"/>
      <c r="B9" s="3"/>
      <c r="C9" s="215" t="s">
        <v>519</v>
      </c>
      <c r="D9" s="344"/>
      <c r="E9" s="247" t="s">
        <v>520</v>
      </c>
      <c r="F9" s="372">
        <f>'2.0 OBC - WLC Reporting'!E15</f>
        <v>0</v>
      </c>
      <c r="G9" s="248" t="s">
        <v>521</v>
      </c>
      <c r="H9" s="211" t="s">
        <v>516</v>
      </c>
      <c r="I9" s="374" t="e">
        <f>F9*1000/'2.0 OBC - WLC Reporting'!E6</f>
        <v>#DIV/0!</v>
      </c>
      <c r="J9" s="287" t="s">
        <v>522</v>
      </c>
      <c r="K9" s="3"/>
      <c r="L9" s="3"/>
      <c r="M9" s="784" t="s">
        <v>523</v>
      </c>
      <c r="N9" s="786"/>
      <c r="O9" s="786"/>
      <c r="P9" s="786"/>
      <c r="Q9" s="786"/>
      <c r="R9" s="787"/>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row>
    <row r="10" spans="1:132" ht="28.2" customHeight="1" x14ac:dyDescent="0.25">
      <c r="A10" s="3"/>
      <c r="B10" s="3"/>
      <c r="C10" s="142" t="s">
        <v>524</v>
      </c>
      <c r="D10" s="253"/>
      <c r="E10" s="143"/>
      <c r="F10" s="775" t="str">
        <f>IF(F9&lt;'1.0 Project Information'!AE58, "Design complies with Upfront Carbon Limit", "Design exceeds Upfront Carbon Limit")</f>
        <v>Design exceeds Upfront Carbon Limit</v>
      </c>
      <c r="G10" s="776"/>
      <c r="H10" s="776"/>
      <c r="I10" s="776"/>
      <c r="J10" s="777"/>
      <c r="K10" s="3"/>
      <c r="L10" s="3"/>
      <c r="M10" s="785"/>
      <c r="N10" s="788"/>
      <c r="O10" s="788"/>
      <c r="P10" s="788"/>
      <c r="Q10" s="788"/>
      <c r="R10" s="789"/>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row>
    <row r="11" spans="1:132" ht="11.55" customHeight="1" thickBot="1" x14ac:dyDescent="0.3">
      <c r="A11" s="3"/>
      <c r="B11" s="3"/>
      <c r="C11" s="144"/>
      <c r="D11" s="272"/>
      <c r="E11" s="272"/>
      <c r="F11" s="260"/>
      <c r="G11" s="261"/>
      <c r="H11" s="261"/>
      <c r="I11" s="261"/>
      <c r="J11" s="262"/>
      <c r="K11" s="3"/>
      <c r="L11" s="3"/>
      <c r="M11" s="790" t="s">
        <v>525</v>
      </c>
      <c r="N11" s="793"/>
      <c r="O11" s="793"/>
      <c r="P11" s="793"/>
      <c r="Q11" s="793"/>
      <c r="R11" s="794"/>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row>
    <row r="12" spans="1:132" ht="19.95" customHeight="1" x14ac:dyDescent="0.25">
      <c r="A12" s="3"/>
      <c r="B12" s="3"/>
      <c r="C12" s="263" t="s">
        <v>526</v>
      </c>
      <c r="D12" s="264"/>
      <c r="E12" s="264"/>
      <c r="F12" s="265"/>
      <c r="G12" s="265"/>
      <c r="H12" s="265"/>
      <c r="I12" s="265"/>
      <c r="J12" s="266"/>
      <c r="K12" s="3"/>
      <c r="L12" s="3"/>
      <c r="M12" s="791"/>
      <c r="N12" s="795"/>
      <c r="O12" s="795"/>
      <c r="P12" s="795"/>
      <c r="Q12" s="795"/>
      <c r="R12" s="796"/>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row>
    <row r="13" spans="1:132" ht="19.95" customHeight="1" x14ac:dyDescent="0.25">
      <c r="A13" s="3"/>
      <c r="B13" s="3"/>
      <c r="C13" s="215" t="s">
        <v>527</v>
      </c>
      <c r="D13" s="344"/>
      <c r="E13" s="209" t="s">
        <v>528</v>
      </c>
      <c r="F13" s="373">
        <f>F18+G18+I18</f>
        <v>0</v>
      </c>
      <c r="G13" s="210" t="s">
        <v>521</v>
      </c>
      <c r="H13" s="211" t="s">
        <v>516</v>
      </c>
      <c r="I13" s="373" t="e">
        <f>F13*1000/'2.0 OBC - WLC Reporting'!E6</f>
        <v>#DIV/0!</v>
      </c>
      <c r="J13" s="216" t="s">
        <v>522</v>
      </c>
      <c r="K13" s="3"/>
      <c r="L13" s="3"/>
      <c r="M13" s="792"/>
      <c r="N13" s="797"/>
      <c r="O13" s="797"/>
      <c r="P13" s="797"/>
      <c r="Q13" s="797"/>
      <c r="R13" s="798"/>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row>
    <row r="14" spans="1:132" ht="19.95" customHeight="1" x14ac:dyDescent="0.25">
      <c r="A14" s="3"/>
      <c r="B14" s="3"/>
      <c r="C14" s="215" t="s">
        <v>529</v>
      </c>
      <c r="D14" s="209"/>
      <c r="E14" s="209"/>
      <c r="F14" s="373">
        <f>H18</f>
        <v>0</v>
      </c>
      <c r="G14" s="210" t="s">
        <v>521</v>
      </c>
      <c r="H14" s="211" t="s">
        <v>516</v>
      </c>
      <c r="I14" s="373" t="e">
        <f>F14*1000/'2.0 OBC - WLC Reporting'!E6</f>
        <v>#DIV/0!</v>
      </c>
      <c r="J14" s="216" t="s">
        <v>522</v>
      </c>
      <c r="K14" s="3"/>
      <c r="L14" s="3"/>
      <c r="M14" s="784" t="s">
        <v>530</v>
      </c>
      <c r="N14" s="799"/>
      <c r="O14" s="799"/>
      <c r="P14" s="799"/>
      <c r="Q14" s="799"/>
      <c r="R14" s="800"/>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row>
    <row r="15" spans="1:132" ht="19.95" customHeight="1" x14ac:dyDescent="0.25">
      <c r="A15" s="3"/>
      <c r="B15" s="3"/>
      <c r="C15" s="215" t="s">
        <v>531</v>
      </c>
      <c r="D15" s="209"/>
      <c r="E15" s="209"/>
      <c r="F15" s="373">
        <f>F13+F14</f>
        <v>0</v>
      </c>
      <c r="G15" s="210" t="s">
        <v>521</v>
      </c>
      <c r="H15" s="211" t="s">
        <v>516</v>
      </c>
      <c r="I15" s="373" t="e">
        <f>I13+I14</f>
        <v>#DIV/0!</v>
      </c>
      <c r="J15" s="216" t="s">
        <v>522</v>
      </c>
      <c r="K15" s="3"/>
      <c r="L15" s="3"/>
      <c r="M15" s="785"/>
      <c r="N15" s="801"/>
      <c r="O15" s="801"/>
      <c r="P15" s="801"/>
      <c r="Q15" s="801"/>
      <c r="R15" s="802"/>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row>
    <row r="16" spans="1:132" ht="3.6" customHeight="1" x14ac:dyDescent="0.25">
      <c r="A16" s="3"/>
      <c r="B16" s="3"/>
      <c r="C16" s="353"/>
      <c r="D16" s="354"/>
      <c r="E16" s="354"/>
      <c r="F16" s="355"/>
      <c r="G16" s="360"/>
      <c r="H16" s="361"/>
      <c r="I16" s="362"/>
      <c r="J16" s="363"/>
      <c r="K16" s="3"/>
      <c r="L16" s="3"/>
      <c r="M16" s="785"/>
      <c r="N16" s="593"/>
      <c r="O16" s="593"/>
      <c r="P16" s="593"/>
      <c r="Q16" s="593"/>
      <c r="R16" s="594"/>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row>
    <row r="17" spans="1:132" ht="27.6" customHeight="1" x14ac:dyDescent="0.25">
      <c r="A17" s="3"/>
      <c r="B17" s="3"/>
      <c r="C17" s="267"/>
      <c r="D17" s="252"/>
      <c r="E17" s="252"/>
      <c r="F17" s="345" t="s">
        <v>532</v>
      </c>
      <c r="G17" s="278" t="s">
        <v>533</v>
      </c>
      <c r="H17" s="278" t="s">
        <v>534</v>
      </c>
      <c r="I17" s="279" t="s">
        <v>535</v>
      </c>
      <c r="J17" s="269" t="s">
        <v>536</v>
      </c>
      <c r="K17" s="3"/>
      <c r="L17" s="3"/>
      <c r="M17" s="790" t="s">
        <v>537</v>
      </c>
      <c r="N17" s="793"/>
      <c r="O17" s="793"/>
      <c r="P17" s="793"/>
      <c r="Q17" s="793"/>
      <c r="R17" s="794"/>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row>
    <row r="18" spans="1:132" ht="19.95" customHeight="1" x14ac:dyDescent="0.25">
      <c r="A18" s="3"/>
      <c r="B18" s="3"/>
      <c r="C18" s="256" t="s">
        <v>538</v>
      </c>
      <c r="D18" s="252"/>
      <c r="E18" s="252"/>
      <c r="F18" s="358">
        <f>0.001*SUM('2.0 OBC - WLC Reporting'!G27:K164)</f>
        <v>0</v>
      </c>
      <c r="G18" s="322">
        <f>0.001*SUM('2.0 OBC - WLC Reporting'!L27:P164)</f>
        <v>0</v>
      </c>
      <c r="H18" s="322">
        <f>0.001*SUM('2.0 OBC - WLC Reporting'!Q167:R179)</f>
        <v>0</v>
      </c>
      <c r="I18" s="323">
        <f>0.001*SUM('2.0 OBC - WLC Reporting'!S27:W164)</f>
        <v>0</v>
      </c>
      <c r="J18" s="324">
        <f>0.001*SUM('2.0 OBC - WLC Reporting'!W27:W164)</f>
        <v>0</v>
      </c>
      <c r="K18" s="3"/>
      <c r="L18" s="3"/>
      <c r="M18" s="791"/>
      <c r="N18" s="797"/>
      <c r="O18" s="797"/>
      <c r="P18" s="797"/>
      <c r="Q18" s="797"/>
      <c r="R18" s="798"/>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row>
    <row r="19" spans="1:132" ht="19.95" customHeight="1" x14ac:dyDescent="0.25">
      <c r="A19" s="3"/>
      <c r="B19" s="3"/>
      <c r="C19" s="251" t="s">
        <v>539</v>
      </c>
      <c r="D19" s="253"/>
      <c r="E19" s="252"/>
      <c r="F19" s="359" t="e">
        <f>F18*1000/'2.0 OBC - WLC Reporting'!$E$6</f>
        <v>#DIV/0!</v>
      </c>
      <c r="G19" s="359" t="e">
        <f>G18*1000/'2.0 OBC - WLC Reporting'!$E$6</f>
        <v>#DIV/0!</v>
      </c>
      <c r="H19" s="359" t="e">
        <f>H18*1000/'2.0 OBC - WLC Reporting'!$E$6</f>
        <v>#DIV/0!</v>
      </c>
      <c r="I19" s="359" t="e">
        <f>I18*1000/'2.0 OBC - WLC Reporting'!$E$6</f>
        <v>#DIV/0!</v>
      </c>
      <c r="J19" s="324" t="e">
        <f>J18*1000/'2.0 OBC - WLC Reporting'!$E$6</f>
        <v>#DIV/0!</v>
      </c>
      <c r="K19" s="3"/>
      <c r="L19" s="3"/>
      <c r="M19" s="784" t="s">
        <v>540</v>
      </c>
      <c r="N19" s="799"/>
      <c r="O19" s="799"/>
      <c r="P19" s="799"/>
      <c r="Q19" s="799"/>
      <c r="R19" s="800"/>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row>
    <row r="20" spans="1:132" ht="19.95" customHeight="1" thickBot="1" x14ac:dyDescent="0.3">
      <c r="A20" s="3"/>
      <c r="B20" s="3"/>
      <c r="C20" s="217"/>
      <c r="D20" s="272"/>
      <c r="E20" s="329"/>
      <c r="F20" s="268"/>
      <c r="G20" s="261"/>
      <c r="H20" s="261"/>
      <c r="I20" s="261"/>
      <c r="J20" s="262"/>
      <c r="K20" s="3"/>
      <c r="L20" s="3"/>
      <c r="M20" s="785"/>
      <c r="N20" s="803"/>
      <c r="O20" s="803"/>
      <c r="P20" s="803"/>
      <c r="Q20" s="803"/>
      <c r="R20" s="804"/>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row>
    <row r="21" spans="1:132" ht="18" x14ac:dyDescent="0.25">
      <c r="A21" s="3"/>
      <c r="B21" s="3"/>
      <c r="C21" s="274"/>
      <c r="D21" s="274"/>
      <c r="E21" s="201"/>
      <c r="F21" s="273" t="str">
        <f>IF(F10="Design exceeds Upfront Carbon Limit", "Derogation required - Please fill Derogations: OBC Table", " ")</f>
        <v>Derogation required - Please fill Derogations: OBC Table</v>
      </c>
      <c r="G21" s="201"/>
      <c r="H21" s="394"/>
      <c r="I21" s="270"/>
      <c r="J21" s="275" t="str">
        <f>IF(F21=" ", " ", "→")</f>
        <v>→</v>
      </c>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row>
    <row r="22" spans="1:132" s="3" customFormat="1" ht="13.8" thickBot="1" x14ac:dyDescent="0.3">
      <c r="C22" s="201"/>
      <c r="D22" s="201"/>
      <c r="E22" s="201"/>
      <c r="F22" s="270"/>
      <c r="G22" s="201"/>
      <c r="H22" s="394"/>
      <c r="I22" s="270"/>
      <c r="J22" s="271"/>
    </row>
    <row r="23" spans="1:132" ht="24" customHeight="1" thickBot="1" x14ac:dyDescent="0.3">
      <c r="A23" s="3"/>
      <c r="B23" s="3"/>
      <c r="C23" s="136" t="s">
        <v>541</v>
      </c>
      <c r="D23" s="133"/>
      <c r="E23" s="133"/>
      <c r="F23" s="133"/>
      <c r="G23" s="133"/>
      <c r="H23" s="133"/>
      <c r="I23" s="133"/>
      <c r="J23" s="134"/>
      <c r="K23" s="3"/>
      <c r="L23" s="3"/>
      <c r="M23" s="136" t="s">
        <v>542</v>
      </c>
      <c r="N23" s="133"/>
      <c r="O23" s="133"/>
      <c r="P23" s="133"/>
      <c r="Q23" s="133"/>
      <c r="R23" s="134"/>
      <c r="S23" s="3"/>
      <c r="T23" s="3"/>
      <c r="U23" s="178"/>
      <c r="V23" s="3"/>
      <c r="W23" s="201"/>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row>
    <row r="24" spans="1:132" x14ac:dyDescent="0.25">
      <c r="A24" s="3"/>
      <c r="B24" s="3"/>
      <c r="C24" s="147" t="s">
        <v>543</v>
      </c>
      <c r="D24" s="351"/>
      <c r="E24" s="367"/>
      <c r="F24" s="376" t="str">
        <f>'2.1 FBC - WLC Reporting'!E13</f>
        <v>0 tCO2e</v>
      </c>
      <c r="G24" s="352"/>
      <c r="H24" s="141" t="s">
        <v>516</v>
      </c>
      <c r="I24" s="546" t="e">
        <f>'2.1 FBC - WLC Reporting'!I13</f>
        <v>#DIV/0!</v>
      </c>
      <c r="J24" s="547"/>
      <c r="K24" s="3"/>
      <c r="L24" s="3"/>
      <c r="M24" s="214" t="s">
        <v>517</v>
      </c>
      <c r="N24" s="781" t="s">
        <v>518</v>
      </c>
      <c r="O24" s="782"/>
      <c r="P24" s="782"/>
      <c r="Q24" s="782"/>
      <c r="R24" s="783"/>
      <c r="S24" s="3"/>
      <c r="T24" s="3"/>
      <c r="U24" s="3"/>
      <c r="V24" s="3"/>
      <c r="W24" s="201"/>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row>
    <row r="25" spans="1:132" ht="3.6" customHeight="1" x14ac:dyDescent="0.25">
      <c r="A25" s="3"/>
      <c r="B25" s="3"/>
      <c r="C25" s="285"/>
      <c r="D25" s="353"/>
      <c r="E25" s="354"/>
      <c r="F25" s="355"/>
      <c r="G25" s="356"/>
      <c r="H25" s="283"/>
      <c r="I25" s="284"/>
      <c r="J25" s="286"/>
      <c r="K25" s="3"/>
      <c r="L25" s="3"/>
      <c r="M25" s="214"/>
      <c r="N25" s="249"/>
      <c r="O25" s="249"/>
      <c r="P25" s="249"/>
      <c r="Q25" s="249"/>
      <c r="R25" s="250"/>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row>
    <row r="26" spans="1:132" ht="15.6" x14ac:dyDescent="0.25">
      <c r="A26" s="3"/>
      <c r="B26" s="3"/>
      <c r="C26" s="142" t="s">
        <v>519</v>
      </c>
      <c r="D26" s="344"/>
      <c r="E26" s="252" t="s">
        <v>520</v>
      </c>
      <c r="F26" s="372">
        <f>'2.1 FBC - WLC Reporting'!E15</f>
        <v>0</v>
      </c>
      <c r="G26" s="248" t="s">
        <v>521</v>
      </c>
      <c r="H26" s="346" t="s">
        <v>516</v>
      </c>
      <c r="I26" s="370" t="e">
        <f>F26*1000/'2.1 FBC - WLC Reporting'!E6</f>
        <v>#DIV/0!</v>
      </c>
      <c r="J26" s="347" t="s">
        <v>522</v>
      </c>
      <c r="K26" s="3"/>
      <c r="L26" s="3"/>
      <c r="M26" s="808" t="s">
        <v>525</v>
      </c>
      <c r="N26" s="829"/>
      <c r="O26" s="829"/>
      <c r="P26" s="829"/>
      <c r="Q26" s="829"/>
      <c r="R26" s="830"/>
      <c r="S26" s="3"/>
      <c r="T26" s="3"/>
      <c r="U26" s="3"/>
      <c r="V26" s="3"/>
      <c r="W26" s="201"/>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row>
    <row r="27" spans="1:132" ht="26.55" customHeight="1" x14ac:dyDescent="0.25">
      <c r="A27" s="3"/>
      <c r="B27" s="3"/>
      <c r="C27" s="142" t="s">
        <v>524</v>
      </c>
      <c r="D27" s="253"/>
      <c r="E27" s="143"/>
      <c r="F27" s="775" t="str">
        <f>IF(F26&lt;'1.0 Project Information'!AF58, "Design complies with Upfront Carbon Limit", "Design exceeds Upfront Carbon Limit")</f>
        <v>Design exceeds Upfront Carbon Limit</v>
      </c>
      <c r="G27" s="776"/>
      <c r="H27" s="776"/>
      <c r="I27" s="776"/>
      <c r="J27" s="777"/>
      <c r="K27" s="3"/>
      <c r="L27" s="3"/>
      <c r="M27" s="809"/>
      <c r="N27" s="831"/>
      <c r="O27" s="831"/>
      <c r="P27" s="831"/>
      <c r="Q27" s="831"/>
      <c r="R27" s="832"/>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row>
    <row r="28" spans="1:132" ht="12" customHeight="1" thickBot="1" x14ac:dyDescent="0.3">
      <c r="A28" s="3"/>
      <c r="B28" s="3"/>
      <c r="C28" s="142"/>
      <c r="D28" s="253"/>
      <c r="E28" s="145"/>
      <c r="F28" s="393" t="str">
        <f>IF(F27="Design exceeds Upfront Carbon Limit", "Derogation required - Please fill Derogations: FBC Table", " ")</f>
        <v>Derogation required - Please fill Derogations: FBC Table</v>
      </c>
      <c r="G28" s="328"/>
      <c r="H28" s="348"/>
      <c r="I28" s="349"/>
      <c r="J28" s="350" t="str">
        <f>IF(F28=" ", " ", "→")</f>
        <v>→</v>
      </c>
      <c r="K28" s="3"/>
      <c r="L28" s="3"/>
      <c r="M28" s="810"/>
      <c r="N28" s="833"/>
      <c r="O28" s="833"/>
      <c r="P28" s="833"/>
      <c r="Q28" s="833"/>
      <c r="R28" s="834"/>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row>
    <row r="29" spans="1:132" ht="19.95" customHeight="1" x14ac:dyDescent="0.25">
      <c r="A29" s="3"/>
      <c r="B29" s="3"/>
      <c r="C29" s="263" t="s">
        <v>526</v>
      </c>
      <c r="D29" s="264"/>
      <c r="E29" s="264"/>
      <c r="F29" s="265"/>
      <c r="G29" s="265"/>
      <c r="H29" s="265"/>
      <c r="I29" s="265"/>
      <c r="J29" s="266"/>
      <c r="K29" s="3"/>
      <c r="L29" s="3"/>
      <c r="M29" s="805" t="s">
        <v>530</v>
      </c>
      <c r="N29" s="823"/>
      <c r="O29" s="823"/>
      <c r="P29" s="823"/>
      <c r="Q29" s="823"/>
      <c r="R29" s="824"/>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row>
    <row r="30" spans="1:132" ht="19.95" customHeight="1" x14ac:dyDescent="0.25">
      <c r="A30" s="3"/>
      <c r="B30" s="3"/>
      <c r="C30" s="215" t="s">
        <v>527</v>
      </c>
      <c r="D30" s="344"/>
      <c r="E30" s="209" t="s">
        <v>528</v>
      </c>
      <c r="F30" s="373">
        <f>F35+G35+I35</f>
        <v>0</v>
      </c>
      <c r="G30" s="210" t="s">
        <v>521</v>
      </c>
      <c r="H30" s="211" t="s">
        <v>516</v>
      </c>
      <c r="I30" s="359" t="e">
        <f>F30*1000/'2.1 FBC - WLC Reporting'!E6</f>
        <v>#DIV/0!</v>
      </c>
      <c r="J30" s="216" t="s">
        <v>522</v>
      </c>
      <c r="K30" s="3"/>
      <c r="L30" s="3"/>
      <c r="M30" s="806"/>
      <c r="N30" s="825"/>
      <c r="O30" s="825"/>
      <c r="P30" s="825"/>
      <c r="Q30" s="825"/>
      <c r="R30" s="826"/>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row>
    <row r="31" spans="1:132" ht="19.95" customHeight="1" x14ac:dyDescent="0.25">
      <c r="A31" s="3"/>
      <c r="B31" s="3"/>
      <c r="C31" s="215" t="s">
        <v>529</v>
      </c>
      <c r="D31" s="209"/>
      <c r="E31" s="209"/>
      <c r="F31" s="373">
        <f>H35</f>
        <v>0</v>
      </c>
      <c r="G31" s="210" t="s">
        <v>521</v>
      </c>
      <c r="H31" s="211" t="s">
        <v>516</v>
      </c>
      <c r="I31" s="359" t="e">
        <f>F31*1000/'2.1 FBC - WLC Reporting'!E6</f>
        <v>#DIV/0!</v>
      </c>
      <c r="J31" s="216" t="s">
        <v>522</v>
      </c>
      <c r="K31" s="3"/>
      <c r="L31" s="3"/>
      <c r="M31" s="807"/>
      <c r="N31" s="827"/>
      <c r="O31" s="827"/>
      <c r="P31" s="827"/>
      <c r="Q31" s="827"/>
      <c r="R31" s="828"/>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row>
    <row r="32" spans="1:132" ht="19.95" customHeight="1" x14ac:dyDescent="0.25">
      <c r="A32" s="3"/>
      <c r="B32" s="3"/>
      <c r="C32" s="215" t="s">
        <v>531</v>
      </c>
      <c r="D32" s="209"/>
      <c r="E32" s="209"/>
      <c r="F32" s="373">
        <f>F30+F31</f>
        <v>0</v>
      </c>
      <c r="G32" s="210" t="s">
        <v>521</v>
      </c>
      <c r="H32" s="211" t="s">
        <v>516</v>
      </c>
      <c r="I32" s="359" t="e">
        <f>I30+I31</f>
        <v>#DIV/0!</v>
      </c>
      <c r="J32" s="216" t="s">
        <v>522</v>
      </c>
      <c r="K32" s="3"/>
      <c r="L32" s="3"/>
      <c r="M32" s="784" t="s">
        <v>544</v>
      </c>
      <c r="N32" s="817"/>
      <c r="O32" s="817"/>
      <c r="P32" s="817"/>
      <c r="Q32" s="817"/>
      <c r="R32" s="818"/>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row>
    <row r="33" spans="1:132" ht="3.6" customHeight="1" x14ac:dyDescent="0.25">
      <c r="A33" s="3"/>
      <c r="B33" s="3"/>
      <c r="C33" s="377"/>
      <c r="D33" s="354"/>
      <c r="E33" s="354"/>
      <c r="F33" s="355"/>
      <c r="G33" s="360"/>
      <c r="H33" s="361"/>
      <c r="I33" s="362"/>
      <c r="J33" s="378"/>
      <c r="K33" s="3"/>
      <c r="L33" s="3"/>
      <c r="M33" s="785"/>
      <c r="N33" s="819"/>
      <c r="O33" s="819"/>
      <c r="P33" s="819"/>
      <c r="Q33" s="819"/>
      <c r="R33" s="820"/>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row>
    <row r="34" spans="1:132" ht="27.6" customHeight="1" x14ac:dyDescent="0.25">
      <c r="A34" s="3"/>
      <c r="B34" s="3"/>
      <c r="C34" s="267"/>
      <c r="D34" s="252"/>
      <c r="E34" s="252"/>
      <c r="F34" s="345" t="s">
        <v>532</v>
      </c>
      <c r="G34" s="278" t="s">
        <v>533</v>
      </c>
      <c r="H34" s="278" t="s">
        <v>534</v>
      </c>
      <c r="I34" s="279" t="s">
        <v>535</v>
      </c>
      <c r="J34" s="269" t="s">
        <v>536</v>
      </c>
      <c r="K34" s="3"/>
      <c r="L34" s="3"/>
      <c r="M34" s="785"/>
      <c r="N34" s="821"/>
      <c r="O34" s="821"/>
      <c r="P34" s="821"/>
      <c r="Q34" s="821"/>
      <c r="R34" s="822"/>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row>
    <row r="35" spans="1:132" ht="19.95" customHeight="1" x14ac:dyDescent="0.25">
      <c r="A35" s="3"/>
      <c r="B35" s="3"/>
      <c r="C35" s="256" t="s">
        <v>538</v>
      </c>
      <c r="D35" s="252"/>
      <c r="E35" s="252"/>
      <c r="F35" s="379">
        <f>0.001*SUM('2.1 FBC - WLC Reporting'!G27:K207)</f>
        <v>0</v>
      </c>
      <c r="G35" s="319">
        <f>0.001*SUM('2.1 FBC - WLC Reporting'!L27:P207)</f>
        <v>0</v>
      </c>
      <c r="H35" s="322">
        <f>0.001*SUM('2.1 FBC - WLC Reporting'!Q210:R222)</f>
        <v>0</v>
      </c>
      <c r="I35" s="320">
        <f>0.001*SUM('2.1 FBC - WLC Reporting'!S27:V207)</f>
        <v>0</v>
      </c>
      <c r="J35" s="321">
        <f>0.001*SUM('2.1 FBC - WLC Reporting'!W27:W207)</f>
        <v>0</v>
      </c>
      <c r="K35" s="3"/>
      <c r="L35" s="3"/>
      <c r="M35" s="791" t="s">
        <v>545</v>
      </c>
      <c r="N35" s="811"/>
      <c r="O35" s="811"/>
      <c r="P35" s="811"/>
      <c r="Q35" s="811"/>
      <c r="R35" s="812"/>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row>
    <row r="36" spans="1:132" ht="19.95" customHeight="1" x14ac:dyDescent="0.25">
      <c r="A36" s="3"/>
      <c r="B36" s="3"/>
      <c r="C36" s="251" t="s">
        <v>539</v>
      </c>
      <c r="D36" s="253"/>
      <c r="E36" s="252"/>
      <c r="F36" s="359" t="e">
        <f>F35*1000/'2.1 FBC - WLC Reporting'!$E$6</f>
        <v>#DIV/0!</v>
      </c>
      <c r="G36" s="359" t="e">
        <f>G35*1000/'2.1 FBC - WLC Reporting'!$E$6</f>
        <v>#DIV/0!</v>
      </c>
      <c r="H36" s="359" t="e">
        <f>H35*1000/'2.1 FBC - WLC Reporting'!$E$6</f>
        <v>#DIV/0!</v>
      </c>
      <c r="I36" s="359" t="e">
        <f>I35*1000/'2.1 FBC - WLC Reporting'!$E$6</f>
        <v>#DIV/0!</v>
      </c>
      <c r="J36" s="321" t="e">
        <f>J35*1000/'2.1 FBC - WLC Reporting'!$E$6</f>
        <v>#DIV/0!</v>
      </c>
      <c r="K36" s="3"/>
      <c r="L36" s="3"/>
      <c r="M36" s="791"/>
      <c r="N36" s="813"/>
      <c r="O36" s="813"/>
      <c r="P36" s="813"/>
      <c r="Q36" s="813"/>
      <c r="R36" s="814"/>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row>
    <row r="37" spans="1:132" ht="19.95" customHeight="1" thickBot="1" x14ac:dyDescent="0.3">
      <c r="A37" s="3"/>
      <c r="B37" s="3"/>
      <c r="C37" s="217"/>
      <c r="D37" s="272"/>
      <c r="E37" s="329"/>
      <c r="F37" s="268"/>
      <c r="G37" s="261"/>
      <c r="H37" s="261"/>
      <c r="I37" s="261"/>
      <c r="J37" s="262"/>
      <c r="K37" s="3"/>
      <c r="L37" s="3"/>
      <c r="M37" s="835"/>
      <c r="N37" s="815"/>
      <c r="O37" s="815"/>
      <c r="P37" s="815"/>
      <c r="Q37" s="815"/>
      <c r="R37" s="816"/>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row>
    <row r="38" spans="1:132" s="3" customFormat="1" x14ac:dyDescent="0.25"/>
    <row r="39" spans="1:132" s="3" customFormat="1" ht="14.55" customHeight="1" thickBot="1" x14ac:dyDescent="0.3">
      <c r="C39" s="5"/>
      <c r="D39" s="5"/>
      <c r="E39" s="5"/>
      <c r="F39" s="128"/>
      <c r="G39" s="128"/>
      <c r="H39" s="139"/>
      <c r="I39" s="128"/>
      <c r="J39" s="67"/>
    </row>
    <row r="40" spans="1:132" s="3" customFormat="1" ht="24" customHeight="1" thickBot="1" x14ac:dyDescent="0.3">
      <c r="C40" s="135" t="s">
        <v>546</v>
      </c>
      <c r="D40" s="133"/>
      <c r="E40" s="133"/>
      <c r="F40" s="133"/>
      <c r="G40" s="133"/>
      <c r="H40" s="133"/>
      <c r="I40" s="133"/>
      <c r="J40" s="134"/>
      <c r="M40" s="136" t="s">
        <v>547</v>
      </c>
      <c r="N40" s="133"/>
      <c r="O40" s="133"/>
      <c r="P40" s="133"/>
      <c r="Q40" s="133"/>
      <c r="R40" s="134"/>
    </row>
    <row r="41" spans="1:132" s="3" customFormat="1" x14ac:dyDescent="0.25">
      <c r="C41" s="147" t="s">
        <v>548</v>
      </c>
      <c r="D41" s="330"/>
      <c r="E41" s="330"/>
      <c r="F41" s="368" t="str">
        <f>'2.2 Handover - WLC Reporting'!E15</f>
        <v>0 tCO2e</v>
      </c>
      <c r="G41" s="352"/>
      <c r="H41" s="141" t="s">
        <v>516</v>
      </c>
      <c r="I41" s="546" t="e">
        <f>'2.2 Handover - WLC Reporting'!I15</f>
        <v>#DIV/0!</v>
      </c>
      <c r="J41" s="547"/>
      <c r="M41" s="242"/>
      <c r="N41" s="781" t="s">
        <v>549</v>
      </c>
      <c r="O41" s="782"/>
      <c r="P41" s="782"/>
      <c r="Q41" s="782"/>
      <c r="R41" s="783"/>
    </row>
    <row r="42" spans="1:132" ht="3.6" customHeight="1" x14ac:dyDescent="0.25">
      <c r="A42" s="3"/>
      <c r="B42" s="3"/>
      <c r="C42" s="285"/>
      <c r="D42" s="280"/>
      <c r="E42" s="280"/>
      <c r="F42" s="281"/>
      <c r="G42" s="357"/>
      <c r="H42" s="283"/>
      <c r="I42" s="284"/>
      <c r="J42" s="286"/>
      <c r="K42" s="3"/>
      <c r="L42" s="3"/>
      <c r="M42" s="214"/>
      <c r="N42" s="249"/>
      <c r="O42" s="249"/>
      <c r="P42" s="249"/>
      <c r="Q42" s="249"/>
      <c r="R42" s="250"/>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row>
    <row r="43" spans="1:132" s="3" customFormat="1" ht="15.6" x14ac:dyDescent="0.25">
      <c r="C43" s="142" t="s">
        <v>519</v>
      </c>
      <c r="D43" s="253" t="s">
        <v>520</v>
      </c>
      <c r="E43" s="253"/>
      <c r="F43" s="369">
        <f>'2.2 Handover - WLC Reporting'!E17</f>
        <v>0</v>
      </c>
      <c r="G43" s="248" t="s">
        <v>521</v>
      </c>
      <c r="H43" s="346" t="s">
        <v>516</v>
      </c>
      <c r="I43" s="370" t="e">
        <f>F43*1000/'2.2 Handover - WLC Reporting'!E6</f>
        <v>#DIV/0!</v>
      </c>
      <c r="J43" s="347" t="s">
        <v>522</v>
      </c>
      <c r="M43" s="784" t="s">
        <v>550</v>
      </c>
      <c r="N43" s="829"/>
      <c r="O43" s="829"/>
      <c r="P43" s="829"/>
      <c r="Q43" s="829"/>
      <c r="R43" s="830"/>
    </row>
    <row r="44" spans="1:132" s="3" customFormat="1" ht="28.2" customHeight="1" x14ac:dyDescent="0.25">
      <c r="C44" s="142" t="s">
        <v>524</v>
      </c>
      <c r="D44" s="253"/>
      <c r="E44" s="253"/>
      <c r="F44" s="775" t="str">
        <f>IF(F43&lt;F26, "Design complies with Upfront Carbon Limit", "Design exceeds Upfront Carbon Limit")</f>
        <v>Design exceeds Upfront Carbon Limit</v>
      </c>
      <c r="G44" s="776"/>
      <c r="H44" s="776"/>
      <c r="I44" s="776"/>
      <c r="J44" s="777"/>
      <c r="M44" s="785"/>
      <c r="N44" s="831"/>
      <c r="O44" s="831"/>
      <c r="P44" s="831"/>
      <c r="Q44" s="831"/>
      <c r="R44" s="832"/>
    </row>
    <row r="45" spans="1:132" s="3" customFormat="1" ht="12" customHeight="1" thickBot="1" x14ac:dyDescent="0.3">
      <c r="C45" s="142"/>
      <c r="D45" s="253"/>
      <c r="E45" s="145"/>
      <c r="F45" s="393" t="str">
        <f>IF(F44="Design exceeds Upfront Carbon Limit", "Please fill in Final Comments: Post-Construction Table", " ")</f>
        <v>Please fill in Final Comments: Post-Construction Table</v>
      </c>
      <c r="G45" s="328"/>
      <c r="H45" s="348"/>
      <c r="I45" s="349"/>
      <c r="J45" s="350" t="str">
        <f>IF(F45=" ", " ", "→")</f>
        <v>→</v>
      </c>
      <c r="M45" s="785"/>
      <c r="N45" s="831"/>
      <c r="O45" s="831"/>
      <c r="P45" s="831"/>
      <c r="Q45" s="831"/>
      <c r="R45" s="832"/>
    </row>
    <row r="46" spans="1:132" ht="19.95" customHeight="1" x14ac:dyDescent="0.25">
      <c r="A46" s="3"/>
      <c r="B46" s="3"/>
      <c r="C46" s="263" t="s">
        <v>526</v>
      </c>
      <c r="D46" s="264"/>
      <c r="E46" s="264"/>
      <c r="F46" s="265"/>
      <c r="G46" s="265"/>
      <c r="H46" s="265"/>
      <c r="I46" s="265"/>
      <c r="J46" s="266"/>
      <c r="K46" s="3"/>
      <c r="L46" s="3"/>
      <c r="M46" s="838"/>
      <c r="N46" s="833"/>
      <c r="O46" s="833"/>
      <c r="P46" s="833"/>
      <c r="Q46" s="833"/>
      <c r="R46" s="834"/>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row>
    <row r="47" spans="1:132" ht="19.95" customHeight="1" x14ac:dyDescent="0.25">
      <c r="A47" s="3"/>
      <c r="B47" s="3"/>
      <c r="C47" s="215" t="s">
        <v>527</v>
      </c>
      <c r="D47" s="344"/>
      <c r="E47" s="209" t="s">
        <v>528</v>
      </c>
      <c r="F47" s="375">
        <f>'2.2 Handover - WLC Reporting'!E21</f>
        <v>0</v>
      </c>
      <c r="G47" s="210" t="s">
        <v>521</v>
      </c>
      <c r="H47" s="211" t="s">
        <v>516</v>
      </c>
      <c r="I47" s="359" t="e">
        <f>F47*1000/'2.2 Handover - WLC Reporting'!E6</f>
        <v>#DIV/0!</v>
      </c>
      <c r="J47" s="216" t="s">
        <v>522</v>
      </c>
      <c r="K47" s="3"/>
      <c r="L47" s="3"/>
      <c r="M47" s="790" t="s">
        <v>551</v>
      </c>
      <c r="N47" s="793"/>
      <c r="O47" s="793"/>
      <c r="P47" s="793"/>
      <c r="Q47" s="793"/>
      <c r="R47" s="794"/>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row>
    <row r="48" spans="1:132" ht="19.95" customHeight="1" x14ac:dyDescent="0.25">
      <c r="A48" s="3"/>
      <c r="B48" s="3"/>
      <c r="C48" s="215" t="s">
        <v>529</v>
      </c>
      <c r="D48" s="209"/>
      <c r="E48" s="209"/>
      <c r="F48" s="375">
        <f>0.001*SUM('2.2 Handover - WLC Reporting'!Q212:R224)</f>
        <v>0</v>
      </c>
      <c r="G48" s="210" t="s">
        <v>521</v>
      </c>
      <c r="H48" s="211" t="s">
        <v>516</v>
      </c>
      <c r="I48" s="359" t="e">
        <f>F48*1000/'2.2 Handover - WLC Reporting'!E6</f>
        <v>#DIV/0!</v>
      </c>
      <c r="J48" s="216" t="s">
        <v>522</v>
      </c>
      <c r="K48" s="3"/>
      <c r="L48" s="3"/>
      <c r="M48" s="791"/>
      <c r="N48" s="795"/>
      <c r="O48" s="795"/>
      <c r="P48" s="795"/>
      <c r="Q48" s="795"/>
      <c r="R48" s="796"/>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row>
    <row r="49" spans="1:132" ht="19.95" customHeight="1" x14ac:dyDescent="0.25">
      <c r="A49" s="3"/>
      <c r="B49" s="3"/>
      <c r="C49" s="215" t="s">
        <v>531</v>
      </c>
      <c r="D49" s="209"/>
      <c r="E49" s="209"/>
      <c r="F49" s="373">
        <f>F47+F48</f>
        <v>0</v>
      </c>
      <c r="G49" s="210" t="s">
        <v>521</v>
      </c>
      <c r="H49" s="211" t="s">
        <v>516</v>
      </c>
      <c r="I49" s="359" t="e">
        <f>I47+I48</f>
        <v>#DIV/0!</v>
      </c>
      <c r="J49" s="216" t="s">
        <v>522</v>
      </c>
      <c r="K49" s="3"/>
      <c r="L49" s="3"/>
      <c r="M49" s="791"/>
      <c r="N49" s="795"/>
      <c r="O49" s="795"/>
      <c r="P49" s="795"/>
      <c r="Q49" s="795"/>
      <c r="R49" s="796"/>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row>
    <row r="50" spans="1:132" ht="3.6" customHeight="1" x14ac:dyDescent="0.25">
      <c r="A50" s="3"/>
      <c r="B50" s="3"/>
      <c r="C50" s="377"/>
      <c r="D50" s="354"/>
      <c r="E50" s="354"/>
      <c r="F50" s="355"/>
      <c r="G50" s="360"/>
      <c r="H50" s="361"/>
      <c r="I50" s="362"/>
      <c r="J50" s="378"/>
      <c r="K50" s="3"/>
      <c r="L50" s="3"/>
      <c r="M50" s="791"/>
      <c r="N50" s="795"/>
      <c r="O50" s="795"/>
      <c r="P50" s="795"/>
      <c r="Q50" s="795"/>
      <c r="R50" s="796"/>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row>
    <row r="51" spans="1:132" ht="27.6" customHeight="1" x14ac:dyDescent="0.25">
      <c r="A51" s="3"/>
      <c r="B51" s="3"/>
      <c r="C51" s="365"/>
      <c r="D51" s="364"/>
      <c r="E51" s="252"/>
      <c r="F51" s="345" t="s">
        <v>532</v>
      </c>
      <c r="G51" s="278" t="s">
        <v>533</v>
      </c>
      <c r="H51" s="278" t="s">
        <v>534</v>
      </c>
      <c r="I51" s="279" t="s">
        <v>535</v>
      </c>
      <c r="J51" s="269" t="s">
        <v>536</v>
      </c>
      <c r="K51" s="3"/>
      <c r="L51" s="3"/>
      <c r="M51" s="791"/>
      <c r="N51" s="795"/>
      <c r="O51" s="795"/>
      <c r="P51" s="795"/>
      <c r="Q51" s="795"/>
      <c r="R51" s="796"/>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row>
    <row r="52" spans="1:132" ht="19.95" customHeight="1" x14ac:dyDescent="0.25">
      <c r="A52" s="3"/>
      <c r="B52" s="3"/>
      <c r="C52" s="256" t="s">
        <v>538</v>
      </c>
      <c r="D52" s="252"/>
      <c r="E52" s="252"/>
      <c r="F52" s="379">
        <f>0.001*SUM('2.2 Handover - WLC Reporting'!G29:K209)</f>
        <v>0</v>
      </c>
      <c r="G52" s="319">
        <f>0.001*SUM('2.2 Handover - WLC Reporting'!L29:P209)</f>
        <v>0</v>
      </c>
      <c r="H52" s="319">
        <f>0.001*SUM('2.2 Handover - WLC Reporting'!Q212:R224)</f>
        <v>0</v>
      </c>
      <c r="I52" s="320">
        <f>0.001*SUM('2.2 Handover - WLC Reporting'!S29:V209)</f>
        <v>0</v>
      </c>
      <c r="J52" s="321">
        <f>0.001*SUM('2.2 Handover - WLC Reporting'!W29:W209)</f>
        <v>0</v>
      </c>
      <c r="K52" s="3"/>
      <c r="L52" s="3"/>
      <c r="M52" s="791"/>
      <c r="N52" s="795"/>
      <c r="O52" s="795"/>
      <c r="P52" s="795"/>
      <c r="Q52" s="795"/>
      <c r="R52" s="796"/>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row>
    <row r="53" spans="1:132" ht="19.95" customHeight="1" x14ac:dyDescent="0.25">
      <c r="A53" s="3"/>
      <c r="B53" s="3"/>
      <c r="C53" s="251" t="s">
        <v>539</v>
      </c>
      <c r="D53" s="253"/>
      <c r="E53" s="252"/>
      <c r="F53" s="359" t="e">
        <f>F52*1000/'2.2 Handover - WLC Reporting'!$E$6</f>
        <v>#DIV/0!</v>
      </c>
      <c r="G53" s="359" t="e">
        <f>G52*1000/'2.2 Handover - WLC Reporting'!$E$6</f>
        <v>#DIV/0!</v>
      </c>
      <c r="H53" s="359" t="e">
        <f>H52*1000/'2.2 Handover - WLC Reporting'!$E$6</f>
        <v>#DIV/0!</v>
      </c>
      <c r="I53" s="359" t="e">
        <f>I52*1000/'2.2 Handover - WLC Reporting'!$E$6</f>
        <v>#DIV/0!</v>
      </c>
      <c r="J53" s="321" t="e">
        <f>J52*1000/'2.2 Handover - WLC Reporting'!$E$6</f>
        <v>#DIV/0!</v>
      </c>
      <c r="K53" s="3"/>
      <c r="L53" s="3"/>
      <c r="M53" s="791"/>
      <c r="N53" s="795"/>
      <c r="O53" s="795"/>
      <c r="P53" s="795"/>
      <c r="Q53" s="795"/>
      <c r="R53" s="796"/>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row>
    <row r="54" spans="1:132" ht="19.95" customHeight="1" thickBot="1" x14ac:dyDescent="0.3">
      <c r="A54" s="3"/>
      <c r="B54" s="3"/>
      <c r="C54" s="217"/>
      <c r="D54" s="272"/>
      <c r="E54" s="329"/>
      <c r="F54" s="268"/>
      <c r="G54" s="261"/>
      <c r="H54" s="261"/>
      <c r="I54" s="261"/>
      <c r="J54" s="262"/>
      <c r="K54" s="3"/>
      <c r="L54" s="3"/>
      <c r="M54" s="835"/>
      <c r="N54" s="839"/>
      <c r="O54" s="839"/>
      <c r="P54" s="839"/>
      <c r="Q54" s="839"/>
      <c r="R54" s="840"/>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row>
    <row r="55" spans="1:132" s="3" customFormat="1" x14ac:dyDescent="0.25">
      <c r="A55" s="61"/>
      <c r="M55" s="836"/>
      <c r="N55" s="837"/>
      <c r="O55" s="837"/>
      <c r="P55" s="837"/>
      <c r="Q55" s="837"/>
      <c r="R55" s="837"/>
    </row>
    <row r="56" spans="1:132" s="3" customFormat="1" x14ac:dyDescent="0.25">
      <c r="A56" s="61"/>
      <c r="H56" s="137"/>
      <c r="M56" s="836"/>
      <c r="N56" s="837"/>
      <c r="O56" s="837"/>
      <c r="P56" s="837"/>
      <c r="Q56" s="837"/>
      <c r="R56" s="837"/>
    </row>
    <row r="57" spans="1:132" s="3" customFormat="1" x14ac:dyDescent="0.25">
      <c r="A57" s="61"/>
      <c r="H57" s="137"/>
    </row>
    <row r="58" spans="1:132" s="3" customFormat="1" ht="15" customHeight="1" x14ac:dyDescent="0.25">
      <c r="A58" s="61"/>
      <c r="H58" s="137"/>
    </row>
    <row r="59" spans="1:132" s="3" customFormat="1" ht="13.95" customHeight="1" x14ac:dyDescent="0.25">
      <c r="A59" s="61"/>
      <c r="C59" s="84"/>
      <c r="D59" s="84"/>
      <c r="E59" s="84"/>
      <c r="F59" s="84"/>
      <c r="G59" s="84"/>
      <c r="H59" s="166"/>
    </row>
    <row r="60" spans="1:132" s="3" customFormat="1" ht="15" customHeight="1" x14ac:dyDescent="0.25">
      <c r="A60" s="61"/>
      <c r="C60" s="84"/>
      <c r="D60" s="84"/>
      <c r="E60" s="84"/>
      <c r="F60" s="84"/>
      <c r="G60" s="84"/>
      <c r="H60" s="166"/>
    </row>
    <row r="61" spans="1:132" s="3" customFormat="1" ht="14.55" customHeight="1" x14ac:dyDescent="0.25">
      <c r="A61" s="61"/>
      <c r="C61" s="84"/>
      <c r="D61" s="167"/>
      <c r="E61" s="167"/>
      <c r="F61" s="84"/>
      <c r="G61" s="84"/>
      <c r="H61" s="166"/>
    </row>
    <row r="62" spans="1:132" s="3" customFormat="1" ht="15" customHeight="1" x14ac:dyDescent="0.25">
      <c r="A62" s="61"/>
      <c r="C62" s="84"/>
      <c r="D62" s="167"/>
      <c r="E62" s="167"/>
      <c r="F62" s="84"/>
      <c r="G62" s="84"/>
      <c r="H62" s="166"/>
    </row>
    <row r="63" spans="1:132" s="3" customFormat="1" x14ac:dyDescent="0.25">
      <c r="A63" s="61"/>
      <c r="C63" s="84"/>
      <c r="D63" s="167"/>
      <c r="E63" s="167"/>
      <c r="F63" s="84"/>
      <c r="G63" s="84"/>
      <c r="H63" s="166"/>
    </row>
    <row r="64" spans="1:132" s="3" customFormat="1" x14ac:dyDescent="0.25">
      <c r="C64" s="84"/>
      <c r="D64" s="84"/>
      <c r="E64" s="84"/>
      <c r="F64" s="84"/>
      <c r="G64" s="84"/>
      <c r="H64" s="166"/>
    </row>
    <row r="65" spans="8:8" s="3" customFormat="1" x14ac:dyDescent="0.25">
      <c r="H65" s="137"/>
    </row>
    <row r="66" spans="8:8" s="3" customFormat="1" x14ac:dyDescent="0.25">
      <c r="H66" s="137"/>
    </row>
    <row r="67" spans="8:8" s="3" customFormat="1" x14ac:dyDescent="0.25">
      <c r="H67" s="137"/>
    </row>
    <row r="68" spans="8:8" s="3" customFormat="1" x14ac:dyDescent="0.25">
      <c r="H68" s="137"/>
    </row>
    <row r="69" spans="8:8" s="3" customFormat="1" x14ac:dyDescent="0.25">
      <c r="H69" s="137"/>
    </row>
    <row r="70" spans="8:8" s="3" customFormat="1" x14ac:dyDescent="0.25">
      <c r="H70" s="137"/>
    </row>
    <row r="71" spans="8:8" s="3" customFormat="1" x14ac:dyDescent="0.25">
      <c r="H71" s="137"/>
    </row>
    <row r="72" spans="8:8" s="3" customFormat="1" x14ac:dyDescent="0.25">
      <c r="H72" s="137"/>
    </row>
    <row r="73" spans="8:8" s="3" customFormat="1" x14ac:dyDescent="0.25">
      <c r="H73" s="137"/>
    </row>
    <row r="74" spans="8:8" s="3" customFormat="1" x14ac:dyDescent="0.25">
      <c r="H74" s="137"/>
    </row>
    <row r="75" spans="8:8" s="3" customFormat="1" x14ac:dyDescent="0.25">
      <c r="H75" s="137"/>
    </row>
    <row r="76" spans="8:8" s="3" customFormat="1" x14ac:dyDescent="0.25">
      <c r="H76" s="137"/>
    </row>
    <row r="77" spans="8:8" s="3" customFormat="1" x14ac:dyDescent="0.25">
      <c r="H77" s="137"/>
    </row>
    <row r="78" spans="8:8" s="3" customFormat="1" x14ac:dyDescent="0.25">
      <c r="H78" s="137"/>
    </row>
    <row r="79" spans="8:8" s="3" customFormat="1" x14ac:dyDescent="0.25">
      <c r="H79" s="137"/>
    </row>
    <row r="80" spans="8:8" s="3" customFormat="1" x14ac:dyDescent="0.25">
      <c r="H80" s="137"/>
    </row>
    <row r="81" spans="8:8" s="3" customFormat="1" x14ac:dyDescent="0.25">
      <c r="H81" s="137"/>
    </row>
    <row r="82" spans="8:8" s="3" customFormat="1" x14ac:dyDescent="0.25">
      <c r="H82" s="137"/>
    </row>
    <row r="83" spans="8:8" s="3" customFormat="1" x14ac:dyDescent="0.25">
      <c r="H83" s="137"/>
    </row>
    <row r="84" spans="8:8" s="3" customFormat="1" x14ac:dyDescent="0.25">
      <c r="H84" s="137"/>
    </row>
    <row r="85" spans="8:8" s="3" customFormat="1" x14ac:dyDescent="0.25">
      <c r="H85" s="137"/>
    </row>
    <row r="86" spans="8:8" s="3" customFormat="1" x14ac:dyDescent="0.25">
      <c r="H86" s="137"/>
    </row>
    <row r="87" spans="8:8" s="3" customFormat="1" x14ac:dyDescent="0.25">
      <c r="H87" s="137"/>
    </row>
    <row r="88" spans="8:8" s="3" customFormat="1" x14ac:dyDescent="0.25">
      <c r="H88" s="137"/>
    </row>
    <row r="89" spans="8:8" s="3" customFormat="1" x14ac:dyDescent="0.25">
      <c r="H89" s="137"/>
    </row>
    <row r="90" spans="8:8" s="3" customFormat="1" x14ac:dyDescent="0.25">
      <c r="H90" s="137"/>
    </row>
    <row r="91" spans="8:8" s="3" customFormat="1" x14ac:dyDescent="0.25">
      <c r="H91" s="137"/>
    </row>
    <row r="92" spans="8:8" s="3" customFormat="1" x14ac:dyDescent="0.25">
      <c r="H92" s="137"/>
    </row>
    <row r="93" spans="8:8" s="3" customFormat="1" x14ac:dyDescent="0.25">
      <c r="H93" s="137"/>
    </row>
    <row r="94" spans="8:8" s="3" customFormat="1" x14ac:dyDescent="0.25">
      <c r="H94" s="137"/>
    </row>
    <row r="95" spans="8:8" s="3" customFormat="1" x14ac:dyDescent="0.25">
      <c r="H95" s="137"/>
    </row>
    <row r="96" spans="8:8" s="3" customFormat="1" x14ac:dyDescent="0.25">
      <c r="H96" s="137"/>
    </row>
    <row r="97" spans="8:8" s="3" customFormat="1" x14ac:dyDescent="0.25">
      <c r="H97" s="137"/>
    </row>
    <row r="98" spans="8:8" s="3" customFormat="1" x14ac:dyDescent="0.25">
      <c r="H98" s="137"/>
    </row>
    <row r="99" spans="8:8" s="3" customFormat="1" x14ac:dyDescent="0.25">
      <c r="H99" s="137"/>
    </row>
    <row r="100" spans="8:8" s="3" customFormat="1" x14ac:dyDescent="0.25">
      <c r="H100" s="137"/>
    </row>
    <row r="101" spans="8:8" s="3" customFormat="1" x14ac:dyDescent="0.25">
      <c r="H101" s="137"/>
    </row>
    <row r="102" spans="8:8" s="3" customFormat="1" x14ac:dyDescent="0.25">
      <c r="H102" s="137"/>
    </row>
    <row r="103" spans="8:8" s="3" customFormat="1" x14ac:dyDescent="0.25">
      <c r="H103" s="137"/>
    </row>
    <row r="104" spans="8:8" s="3" customFormat="1" x14ac:dyDescent="0.25">
      <c r="H104" s="137"/>
    </row>
    <row r="105" spans="8:8" s="3" customFormat="1" x14ac:dyDescent="0.25">
      <c r="H105" s="137"/>
    </row>
    <row r="106" spans="8:8" s="3" customFormat="1" x14ac:dyDescent="0.25">
      <c r="H106" s="137"/>
    </row>
    <row r="107" spans="8:8" s="3" customFormat="1" x14ac:dyDescent="0.25">
      <c r="H107" s="137"/>
    </row>
    <row r="108" spans="8:8" s="3" customFormat="1" x14ac:dyDescent="0.25">
      <c r="H108" s="137"/>
    </row>
    <row r="109" spans="8:8" s="3" customFormat="1" x14ac:dyDescent="0.25">
      <c r="H109" s="137"/>
    </row>
    <row r="110" spans="8:8" s="3" customFormat="1" x14ac:dyDescent="0.25">
      <c r="H110" s="137"/>
    </row>
    <row r="111" spans="8:8" s="3" customFormat="1" x14ac:dyDescent="0.25">
      <c r="H111" s="137"/>
    </row>
    <row r="112" spans="8:8" s="3" customFormat="1" x14ac:dyDescent="0.25">
      <c r="H112" s="137"/>
    </row>
    <row r="113" spans="8:8" s="3" customFormat="1" x14ac:dyDescent="0.25">
      <c r="H113" s="137"/>
    </row>
    <row r="114" spans="8:8" s="3" customFormat="1" x14ac:dyDescent="0.25">
      <c r="H114" s="137"/>
    </row>
    <row r="115" spans="8:8" s="3" customFormat="1" x14ac:dyDescent="0.25">
      <c r="H115" s="137"/>
    </row>
    <row r="116" spans="8:8" s="3" customFormat="1" x14ac:dyDescent="0.25">
      <c r="H116" s="137"/>
    </row>
    <row r="117" spans="8:8" s="3" customFormat="1" x14ac:dyDescent="0.25">
      <c r="H117" s="137"/>
    </row>
    <row r="118" spans="8:8" s="3" customFormat="1" x14ac:dyDescent="0.25">
      <c r="H118" s="137"/>
    </row>
    <row r="119" spans="8:8" s="3" customFormat="1" x14ac:dyDescent="0.25">
      <c r="H119" s="137"/>
    </row>
    <row r="120" spans="8:8" s="3" customFormat="1" x14ac:dyDescent="0.25">
      <c r="H120" s="137"/>
    </row>
    <row r="121" spans="8:8" s="3" customFormat="1" x14ac:dyDescent="0.25">
      <c r="H121" s="137"/>
    </row>
    <row r="122" spans="8:8" s="3" customFormat="1" x14ac:dyDescent="0.25">
      <c r="H122" s="137"/>
    </row>
    <row r="123" spans="8:8" s="3" customFormat="1" x14ac:dyDescent="0.25">
      <c r="H123" s="137"/>
    </row>
  </sheetData>
  <sheetProtection algorithmName="SHA-512" hashValue="X6RakZVSPKOv/PbNWPCY4G8Ppj/kMyhXZ/TyZko4sbZzCa6Q+iZKg2LLhjHrrOIbx4g4lmfFDJwEjsYMp5y2tw==" saltValue="AoQf0rPOGw8KZ9dinjcADw==" spinCount="100000" sheet="1" formatCells="0" formatColumns="0" formatRows="0" insertColumns="0" insertRows="0"/>
  <mergeCells count="31">
    <mergeCell ref="M55:M56"/>
    <mergeCell ref="N55:R56"/>
    <mergeCell ref="F44:J44"/>
    <mergeCell ref="N43:R46"/>
    <mergeCell ref="M43:M46"/>
    <mergeCell ref="M47:M54"/>
    <mergeCell ref="N47:R54"/>
    <mergeCell ref="N41:R41"/>
    <mergeCell ref="M32:M34"/>
    <mergeCell ref="M29:M31"/>
    <mergeCell ref="M26:M28"/>
    <mergeCell ref="N35:R37"/>
    <mergeCell ref="N32:R34"/>
    <mergeCell ref="N29:R31"/>
    <mergeCell ref="N26:R28"/>
    <mergeCell ref="M35:M37"/>
    <mergeCell ref="M3:R3"/>
    <mergeCell ref="F10:J10"/>
    <mergeCell ref="F27:J27"/>
    <mergeCell ref="N7:R7"/>
    <mergeCell ref="N24:R24"/>
    <mergeCell ref="M9:M10"/>
    <mergeCell ref="N9:R10"/>
    <mergeCell ref="M11:M13"/>
    <mergeCell ref="M14:M16"/>
    <mergeCell ref="M19:M20"/>
    <mergeCell ref="M17:M18"/>
    <mergeCell ref="N11:R13"/>
    <mergeCell ref="N14:R15"/>
    <mergeCell ref="N17:R18"/>
    <mergeCell ref="N19:R20"/>
  </mergeCells>
  <conditionalFormatting sqref="F27:J27 F44:J44 F10:J12 F20:J20 F13:H13 J13 F16:J18">
    <cfRule type="cellIs" dxfId="84" priority="158" operator="equal">
      <formula>"Design exceeds Upfront Carbon Limit"</formula>
    </cfRule>
    <cfRule type="cellIs" dxfId="83" priority="159" operator="equal">
      <formula>"Design complies with Upfront Carbon Limit"</formula>
    </cfRule>
  </conditionalFormatting>
  <conditionalFormatting sqref="F21 F28 F45">
    <cfRule type="cellIs" dxfId="82" priority="149" operator="equal">
      <formula>"G"</formula>
    </cfRule>
    <cfRule type="cellIs" dxfId="81" priority="150" operator="equal">
      <formula>"F"</formula>
    </cfRule>
    <cfRule type="cellIs" dxfId="80" priority="151" operator="equal">
      <formula>"E"</formula>
    </cfRule>
    <cfRule type="cellIs" dxfId="79" priority="152" operator="equal">
      <formula>"D"</formula>
    </cfRule>
    <cfRule type="cellIs" dxfId="78" priority="153" operator="equal">
      <formula>"C"</formula>
    </cfRule>
    <cfRule type="cellIs" dxfId="77" priority="154" operator="equal">
      <formula>"B"</formula>
    </cfRule>
    <cfRule type="cellIs" dxfId="76" priority="155" operator="equal">
      <formula>"A"</formula>
    </cfRule>
    <cfRule type="cellIs" dxfId="75" priority="156" operator="equal">
      <formula>"A+"</formula>
    </cfRule>
    <cfRule type="cellIs" dxfId="74" priority="157" operator="equal">
      <formula>"A++"</formula>
    </cfRule>
  </conditionalFormatting>
  <conditionalFormatting sqref="J21">
    <cfRule type="expression" priority="134">
      <formula>ISBLANK($F$21)</formula>
    </cfRule>
  </conditionalFormatting>
  <conditionalFormatting sqref="J28">
    <cfRule type="expression" priority="133">
      <formula>ISBLANK($F$21)</formula>
    </cfRule>
  </conditionalFormatting>
  <conditionalFormatting sqref="J45">
    <cfRule type="expression" priority="132">
      <formula>ISBLANK($F$21)</formula>
    </cfRule>
  </conditionalFormatting>
  <conditionalFormatting sqref="N29">
    <cfRule type="cellIs" dxfId="73" priority="121" operator="equal">
      <formula>"G"</formula>
    </cfRule>
    <cfRule type="cellIs" dxfId="72" priority="122" operator="equal">
      <formula>"F"</formula>
    </cfRule>
    <cfRule type="cellIs" dxfId="71" priority="123" operator="equal">
      <formula>"E"</formula>
    </cfRule>
    <cfRule type="cellIs" dxfId="70" priority="124" operator="equal">
      <formula>"D"</formula>
    </cfRule>
    <cfRule type="cellIs" dxfId="69" priority="125" operator="equal">
      <formula>"C"</formula>
    </cfRule>
    <cfRule type="cellIs" dxfId="68" priority="126" operator="equal">
      <formula>"B"</formula>
    </cfRule>
    <cfRule type="cellIs" dxfId="67" priority="127" operator="equal">
      <formula>"A"</formula>
    </cfRule>
    <cfRule type="cellIs" dxfId="66" priority="128" operator="equal">
      <formula>"A+"</formula>
    </cfRule>
    <cfRule type="cellIs" dxfId="65" priority="129" operator="equal">
      <formula>"A++"</formula>
    </cfRule>
  </conditionalFormatting>
  <conditionalFormatting sqref="N47">
    <cfRule type="cellIs" dxfId="64" priority="101" operator="equal">
      <formula>"G"</formula>
    </cfRule>
    <cfRule type="cellIs" dxfId="63" priority="102" operator="equal">
      <formula>"F"</formula>
    </cfRule>
    <cfRule type="cellIs" dxfId="62" priority="103" operator="equal">
      <formula>"E"</formula>
    </cfRule>
    <cfRule type="cellIs" dxfId="61" priority="104" operator="equal">
      <formula>"D"</formula>
    </cfRule>
    <cfRule type="cellIs" dxfId="60" priority="105" operator="equal">
      <formula>"C"</formula>
    </cfRule>
    <cfRule type="cellIs" dxfId="59" priority="106" operator="equal">
      <formula>"B"</formula>
    </cfRule>
    <cfRule type="cellIs" dxfId="58" priority="107" operator="equal">
      <formula>"A"</formula>
    </cfRule>
    <cfRule type="cellIs" dxfId="57" priority="108" operator="equal">
      <formula>"A+"</formula>
    </cfRule>
    <cfRule type="cellIs" dxfId="56" priority="109" operator="equal">
      <formula>"A++"</formula>
    </cfRule>
  </conditionalFormatting>
  <conditionalFormatting sqref="F8:J8">
    <cfRule type="cellIs" dxfId="55" priority="97" operator="equal">
      <formula>"Design exceeds Capital Carbon Limit"</formula>
    </cfRule>
    <cfRule type="cellIs" dxfId="54" priority="98" operator="equal">
      <formula>"Design complies with Capital Carbon Limit"</formula>
    </cfRule>
  </conditionalFormatting>
  <conditionalFormatting sqref="F15:H15 J15">
    <cfRule type="cellIs" dxfId="53" priority="95" operator="equal">
      <formula>"Design exceeds Capital Carbon Limit"</formula>
    </cfRule>
    <cfRule type="cellIs" dxfId="52" priority="96" operator="equal">
      <formula>"Design complies with Capital Carbon Limit"</formula>
    </cfRule>
  </conditionalFormatting>
  <conditionalFormatting sqref="F14:H14 J14">
    <cfRule type="cellIs" dxfId="51" priority="93" operator="equal">
      <formula>"Design exceeds Capital Carbon Limit"</formula>
    </cfRule>
    <cfRule type="cellIs" dxfId="50" priority="94" operator="equal">
      <formula>"Design complies with Capital Carbon Limit"</formula>
    </cfRule>
  </conditionalFormatting>
  <conditionalFormatting sqref="F29:J29 F37:J37 F33:J35 G30:H30 J30">
    <cfRule type="cellIs" dxfId="49" priority="91" operator="equal">
      <formula>"Design exceeds Capital Carbon Limit"</formula>
    </cfRule>
    <cfRule type="cellIs" dxfId="48" priority="92" operator="equal">
      <formula>"Design complies with Capital Carbon Limit"</formula>
    </cfRule>
  </conditionalFormatting>
  <conditionalFormatting sqref="F46:J46 F54:J54 F47:H47 J47 F50:J52">
    <cfRule type="cellIs" dxfId="47" priority="74" operator="equal">
      <formula>"Design exceeds Capital Carbon Limit"</formula>
    </cfRule>
    <cfRule type="cellIs" dxfId="46" priority="75" operator="equal">
      <formula>"Design complies with Capital Carbon Limit"</formula>
    </cfRule>
  </conditionalFormatting>
  <conditionalFormatting sqref="G32:H32 J32">
    <cfRule type="cellIs" dxfId="45" priority="78" operator="equal">
      <formula>"Design exceeds Capital Carbon Limit"</formula>
    </cfRule>
    <cfRule type="cellIs" dxfId="44" priority="79" operator="equal">
      <formula>"Design complies with Capital Carbon Limit"</formula>
    </cfRule>
  </conditionalFormatting>
  <conditionalFormatting sqref="G31:H31 J31">
    <cfRule type="cellIs" dxfId="43" priority="76" operator="equal">
      <formula>"Design exceeds Capital Carbon Limit"</formula>
    </cfRule>
    <cfRule type="cellIs" dxfId="42" priority="77" operator="equal">
      <formula>"Design complies with Capital Carbon Limit"</formula>
    </cfRule>
  </conditionalFormatting>
  <conditionalFormatting sqref="G49:H49 J49">
    <cfRule type="cellIs" dxfId="41" priority="70" operator="equal">
      <formula>"Design exceeds Capital Carbon Limit"</formula>
    </cfRule>
    <cfRule type="cellIs" dxfId="40" priority="71" operator="equal">
      <formula>"Design complies with Capital Carbon Limit"</formula>
    </cfRule>
  </conditionalFormatting>
  <conditionalFormatting sqref="F48:H48 J48">
    <cfRule type="cellIs" dxfId="39" priority="68" operator="equal">
      <formula>"Design exceeds Capital Carbon Limit"</formula>
    </cfRule>
    <cfRule type="cellIs" dxfId="38" priority="69" operator="equal">
      <formula>"Design complies with Capital Carbon Limit"</formula>
    </cfRule>
  </conditionalFormatting>
  <conditionalFormatting sqref="I13">
    <cfRule type="cellIs" dxfId="37" priority="66" operator="equal">
      <formula>"Design exceeds Capital Carbon Limit"</formula>
    </cfRule>
    <cfRule type="cellIs" dxfId="36" priority="67" operator="equal">
      <formula>"Design complies with Capital Carbon Limit"</formula>
    </cfRule>
  </conditionalFormatting>
  <conditionalFormatting sqref="I14:I15">
    <cfRule type="cellIs" dxfId="35" priority="62" operator="equal">
      <formula>"Design exceeds Capital Carbon Limit"</formula>
    </cfRule>
    <cfRule type="cellIs" dxfId="34" priority="63" operator="equal">
      <formula>"Design complies with Capital Carbon Limit"</formula>
    </cfRule>
  </conditionalFormatting>
  <conditionalFormatting sqref="F25:J25">
    <cfRule type="cellIs" dxfId="33" priority="48" operator="equal">
      <formula>"Design exceeds Capital Carbon Limit"</formula>
    </cfRule>
    <cfRule type="cellIs" dxfId="32" priority="49" operator="equal">
      <formula>"Design complies with Capital Carbon Limit"</formula>
    </cfRule>
  </conditionalFormatting>
  <conditionalFormatting sqref="F42:J42">
    <cfRule type="cellIs" dxfId="31" priority="46" operator="equal">
      <formula>"Design exceeds Capital Carbon Limit"</formula>
    </cfRule>
    <cfRule type="cellIs" dxfId="30" priority="47" operator="equal">
      <formula>"Design complies with Capital Carbon Limit"</formula>
    </cfRule>
  </conditionalFormatting>
  <conditionalFormatting sqref="F19:I19">
    <cfRule type="cellIs" dxfId="29" priority="44" operator="equal">
      <formula>"Design exceeds Capital Carbon Limit"</formula>
    </cfRule>
    <cfRule type="cellIs" dxfId="28" priority="45" operator="equal">
      <formula>"Design complies with Capital Carbon Limit"</formula>
    </cfRule>
  </conditionalFormatting>
  <conditionalFormatting sqref="F36:I36">
    <cfRule type="cellIs" dxfId="27" priority="38" operator="equal">
      <formula>"Design exceeds Capital Carbon Limit"</formula>
    </cfRule>
    <cfRule type="cellIs" dxfId="26" priority="39" operator="equal">
      <formula>"Design complies with Capital Carbon Limit"</formula>
    </cfRule>
  </conditionalFormatting>
  <conditionalFormatting sqref="I30">
    <cfRule type="cellIs" dxfId="25" priority="36" operator="equal">
      <formula>"Design exceeds Capital Carbon Limit"</formula>
    </cfRule>
    <cfRule type="cellIs" dxfId="24" priority="37" operator="equal">
      <formula>"Design complies with Capital Carbon Limit"</formula>
    </cfRule>
  </conditionalFormatting>
  <conditionalFormatting sqref="I31:I32">
    <cfRule type="cellIs" dxfId="23" priority="34" operator="equal">
      <formula>"Design exceeds Capital Carbon Limit"</formula>
    </cfRule>
    <cfRule type="cellIs" dxfId="22" priority="35" operator="equal">
      <formula>"Design complies with Capital Carbon Limit"</formula>
    </cfRule>
  </conditionalFormatting>
  <conditionalFormatting sqref="I47">
    <cfRule type="cellIs" dxfId="21" priority="32" operator="equal">
      <formula>"Design exceeds Capital Carbon Limit"</formula>
    </cfRule>
    <cfRule type="cellIs" dxfId="20" priority="33" operator="equal">
      <formula>"Design complies with Capital Carbon Limit"</formula>
    </cfRule>
  </conditionalFormatting>
  <conditionalFormatting sqref="I48">
    <cfRule type="cellIs" dxfId="19" priority="30" operator="equal">
      <formula>"Design exceeds Capital Carbon Limit"</formula>
    </cfRule>
    <cfRule type="cellIs" dxfId="18" priority="31" operator="equal">
      <formula>"Design complies with Capital Carbon Limit"</formula>
    </cfRule>
  </conditionalFormatting>
  <conditionalFormatting sqref="I49">
    <cfRule type="cellIs" dxfId="17" priority="28" operator="equal">
      <formula>"Design exceeds Capital Carbon Limit"</formula>
    </cfRule>
    <cfRule type="cellIs" dxfId="16" priority="29" operator="equal">
      <formula>"Design complies with Capital Carbon Limit"</formula>
    </cfRule>
  </conditionalFormatting>
  <conditionalFormatting sqref="F53:I53">
    <cfRule type="cellIs" dxfId="15" priority="26" operator="equal">
      <formula>"Design exceeds Capital Carbon Limit"</formula>
    </cfRule>
    <cfRule type="cellIs" dxfId="14" priority="27" operator="equal">
      <formula>"Design complies with Capital Carbon Limit"</formula>
    </cfRule>
  </conditionalFormatting>
  <conditionalFormatting sqref="F49">
    <cfRule type="cellIs" dxfId="13" priority="22" operator="equal">
      <formula>"Design exceeds Capital Carbon Limit"</formula>
    </cfRule>
    <cfRule type="cellIs" dxfId="12" priority="23" operator="equal">
      <formula>"Design complies with Capital Carbon Limit"</formula>
    </cfRule>
  </conditionalFormatting>
  <conditionalFormatting sqref="F30">
    <cfRule type="cellIs" dxfId="11" priority="20" operator="equal">
      <formula>"Design exceeds Capital Carbon Limit"</formula>
    </cfRule>
    <cfRule type="cellIs" dxfId="10" priority="21" operator="equal">
      <formula>"Design complies with Capital Carbon Limit"</formula>
    </cfRule>
  </conditionalFormatting>
  <conditionalFormatting sqref="F32">
    <cfRule type="cellIs" dxfId="9" priority="18" operator="equal">
      <formula>"Design exceeds Capital Carbon Limit"</formula>
    </cfRule>
    <cfRule type="cellIs" dxfId="8" priority="19" operator="equal">
      <formula>"Design complies with Capital Carbon Limit"</formula>
    </cfRule>
  </conditionalFormatting>
  <conditionalFormatting sqref="F31">
    <cfRule type="cellIs" dxfId="7" priority="16" operator="equal">
      <formula>"Design exceeds Capital Carbon Limit"</formula>
    </cfRule>
    <cfRule type="cellIs" dxfId="6" priority="17" operator="equal">
      <formula>"Design complies with Capital Carbon Limit"</formula>
    </cfRule>
  </conditionalFormatting>
  <conditionalFormatting sqref="J36">
    <cfRule type="cellIs" dxfId="5" priority="14" operator="equal">
      <formula>"Design exceeds Capital Carbon Limit"</formula>
    </cfRule>
    <cfRule type="cellIs" dxfId="4" priority="15" operator="equal">
      <formula>"Design complies with Capital Carbon Limit"</formula>
    </cfRule>
  </conditionalFormatting>
  <conditionalFormatting sqref="J19">
    <cfRule type="cellIs" dxfId="3" priority="12" operator="equal">
      <formula>"Design exceeds Capital Carbon Limit"</formula>
    </cfRule>
    <cfRule type="cellIs" dxfId="2" priority="13" operator="equal">
      <formula>"Design complies with Capital Carbon Limit"</formula>
    </cfRule>
  </conditionalFormatting>
  <conditionalFormatting sqref="J53">
    <cfRule type="cellIs" dxfId="1" priority="10" operator="equal">
      <formula>"Design exceeds Capital Carbon Limit"</formula>
    </cfRule>
    <cfRule type="cellIs" dxfId="0" priority="11" operator="equal">
      <formula>"Design complies with Capital Carbon Limit"</formula>
    </cfRule>
  </conditionalFormatting>
  <printOptions gridLines="1"/>
  <pageMargins left="0.7" right="0.7" top="0.75" bottom="0.75" header="0.3" footer="0.3"/>
  <pageSetup paperSize="9" scale="75" orientation="landscape" horizontalDpi="4294967293" vertic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45866-8D67-4683-B7AA-9C321666144D}">
  <sheetPr>
    <tabColor theme="7" tint="-0.499984740745262"/>
    <pageSetUpPr fitToPage="1"/>
  </sheetPr>
  <dimension ref="A2:U61"/>
  <sheetViews>
    <sheetView zoomScale="70" zoomScaleNormal="70" workbookViewId="0">
      <selection activeCell="L17" sqref="L17"/>
    </sheetView>
  </sheetViews>
  <sheetFormatPr defaultColWidth="5.77734375" defaultRowHeight="13.2" x14ac:dyDescent="0.25"/>
  <cols>
    <col min="1" max="1" width="3" style="3" customWidth="1"/>
    <col min="2" max="3" width="17.21875" style="3" customWidth="1"/>
    <col min="4" max="4" width="22.44140625" style="20" customWidth="1"/>
    <col min="5" max="6" width="20.77734375" style="20" customWidth="1"/>
    <col min="7" max="9" width="20.77734375" style="3" customWidth="1"/>
    <col min="10" max="10" width="22.5546875" style="3" customWidth="1"/>
    <col min="11" max="21" width="20.77734375" style="3" customWidth="1"/>
    <col min="22" max="16384" width="5.77734375" style="3"/>
  </cols>
  <sheetData>
    <row r="2" spans="1:21" ht="17.399999999999999" x14ac:dyDescent="0.25">
      <c r="A2" s="160"/>
      <c r="B2" s="200" t="s">
        <v>552</v>
      </c>
      <c r="C2" s="80"/>
      <c r="D2" s="80"/>
      <c r="E2" s="81"/>
      <c r="F2" s="81"/>
      <c r="G2" s="81"/>
      <c r="H2" s="81"/>
      <c r="I2" s="859"/>
      <c r="J2" s="859"/>
      <c r="K2" s="859"/>
      <c r="L2" s="859"/>
      <c r="M2" s="859"/>
      <c r="N2" s="859"/>
      <c r="O2" s="859"/>
      <c r="P2" s="859"/>
      <c r="Q2" s="859"/>
      <c r="R2" s="859"/>
      <c r="S2" s="859"/>
      <c r="T2" s="859"/>
      <c r="U2" s="859"/>
    </row>
    <row r="3" spans="1:21" x14ac:dyDescent="0.25">
      <c r="B3" s="33" t="s">
        <v>553</v>
      </c>
      <c r="C3" s="6"/>
      <c r="D3" s="6"/>
      <c r="E3" s="6"/>
      <c r="F3" s="6"/>
      <c r="G3" s="6"/>
      <c r="H3" s="6"/>
      <c r="I3" s="859"/>
      <c r="J3" s="859"/>
      <c r="K3" s="859"/>
      <c r="L3" s="859"/>
      <c r="M3" s="859"/>
      <c r="N3" s="859"/>
      <c r="O3" s="859"/>
      <c r="P3" s="859"/>
      <c r="Q3" s="859"/>
      <c r="R3" s="859"/>
      <c r="S3" s="859"/>
      <c r="T3" s="859"/>
      <c r="U3" s="859"/>
    </row>
    <row r="5" spans="1:21" x14ac:dyDescent="0.25">
      <c r="B5" s="6" t="s">
        <v>554</v>
      </c>
      <c r="C5" s="6"/>
      <c r="D5" s="6"/>
      <c r="E5" s="6"/>
      <c r="F5" s="6"/>
      <c r="G5" s="6"/>
      <c r="H5" s="297" t="s">
        <v>33</v>
      </c>
      <c r="I5" s="297" t="s">
        <v>34</v>
      </c>
    </row>
    <row r="6" spans="1:21" x14ac:dyDescent="0.25">
      <c r="B6" s="31"/>
      <c r="C6" s="31"/>
      <c r="D6" s="30"/>
      <c r="E6" s="30"/>
      <c r="F6" s="31"/>
      <c r="G6" s="31"/>
      <c r="H6" s="32" t="s">
        <v>555</v>
      </c>
      <c r="I6" s="32" t="s">
        <v>555</v>
      </c>
    </row>
    <row r="7" spans="1:21" x14ac:dyDescent="0.25">
      <c r="B7" s="21" t="s">
        <v>556</v>
      </c>
      <c r="C7" s="22"/>
      <c r="D7" s="23"/>
      <c r="E7" s="23"/>
      <c r="F7" s="23"/>
      <c r="G7" s="22"/>
      <c r="H7" s="483"/>
      <c r="I7" s="483"/>
    </row>
    <row r="8" spans="1:21" x14ac:dyDescent="0.25">
      <c r="B8" s="27" t="s">
        <v>557</v>
      </c>
      <c r="C8" s="28"/>
      <c r="D8" s="29"/>
      <c r="E8" s="29"/>
      <c r="F8" s="29"/>
      <c r="G8" s="28"/>
      <c r="H8" s="484"/>
      <c r="I8" s="484"/>
    </row>
    <row r="9" spans="1:21" x14ac:dyDescent="0.25">
      <c r="B9" s="24" t="s">
        <v>558</v>
      </c>
      <c r="C9" s="25"/>
      <c r="D9" s="26"/>
      <c r="E9" s="26"/>
      <c r="F9" s="26"/>
      <c r="G9" s="25"/>
      <c r="H9" s="485"/>
      <c r="I9" s="485"/>
    </row>
    <row r="10" spans="1:21" x14ac:dyDescent="0.25">
      <c r="B10" s="27" t="s">
        <v>559</v>
      </c>
      <c r="C10" s="28"/>
      <c r="D10" s="29"/>
      <c r="E10" s="29"/>
      <c r="F10" s="29"/>
      <c r="G10" s="28"/>
      <c r="H10" s="484"/>
      <c r="I10" s="484"/>
    </row>
    <row r="11" spans="1:21" x14ac:dyDescent="0.25">
      <c r="B11" s="24" t="s">
        <v>560</v>
      </c>
      <c r="C11" s="25"/>
      <c r="D11" s="26"/>
      <c r="E11" s="26"/>
      <c r="F11" s="26"/>
      <c r="G11" s="25"/>
      <c r="H11" s="485"/>
      <c r="I11" s="485"/>
    </row>
    <row r="12" spans="1:21" x14ac:dyDescent="0.25">
      <c r="B12" s="27" t="s">
        <v>561</v>
      </c>
      <c r="C12" s="28"/>
      <c r="D12" s="29"/>
      <c r="E12" s="29"/>
      <c r="F12" s="29"/>
      <c r="G12" s="28"/>
      <c r="H12" s="484"/>
      <c r="I12" s="484"/>
    </row>
    <row r="13" spans="1:21" x14ac:dyDescent="0.25">
      <c r="B13" s="24" t="s">
        <v>562</v>
      </c>
      <c r="C13" s="25"/>
      <c r="D13" s="26"/>
      <c r="E13" s="26"/>
      <c r="F13" s="26"/>
      <c r="G13" s="25"/>
      <c r="H13" s="485"/>
      <c r="I13" s="485"/>
    </row>
    <row r="14" spans="1:21" x14ac:dyDescent="0.25">
      <c r="B14" s="27" t="s">
        <v>563</v>
      </c>
      <c r="C14" s="28"/>
      <c r="D14" s="29"/>
      <c r="E14" s="29"/>
      <c r="F14" s="29"/>
      <c r="G14" s="28"/>
      <c r="H14" s="484"/>
      <c r="I14" s="484"/>
    </row>
    <row r="15" spans="1:21" x14ac:dyDescent="0.25">
      <c r="B15" s="24" t="s">
        <v>564</v>
      </c>
      <c r="C15" s="25"/>
      <c r="D15" s="26"/>
      <c r="E15" s="26"/>
      <c r="F15" s="26"/>
      <c r="G15" s="25"/>
      <c r="H15" s="485"/>
      <c r="I15" s="485"/>
    </row>
    <row r="16" spans="1:21" x14ac:dyDescent="0.25">
      <c r="B16" s="27" t="s">
        <v>565</v>
      </c>
      <c r="C16" s="28"/>
      <c r="D16" s="29"/>
      <c r="E16" s="29"/>
      <c r="F16" s="29"/>
      <c r="G16" s="28"/>
      <c r="H16" s="484"/>
      <c r="I16" s="484"/>
    </row>
    <row r="17" spans="2:21" x14ac:dyDescent="0.25">
      <c r="B17" s="24" t="s">
        <v>566</v>
      </c>
      <c r="C17" s="25"/>
      <c r="D17" s="26"/>
      <c r="E17" s="26"/>
      <c r="F17" s="26"/>
      <c r="G17" s="25"/>
      <c r="H17" s="485"/>
      <c r="I17" s="485"/>
    </row>
    <row r="18" spans="2:21" x14ac:dyDescent="0.25">
      <c r="B18" s="27" t="s">
        <v>567</v>
      </c>
      <c r="C18" s="28"/>
      <c r="D18" s="29"/>
      <c r="E18" s="29"/>
      <c r="F18" s="29"/>
      <c r="G18" s="28"/>
      <c r="H18" s="484"/>
      <c r="I18" s="484"/>
    </row>
    <row r="19" spans="2:21" x14ac:dyDescent="0.25">
      <c r="B19" s="24" t="s">
        <v>568</v>
      </c>
      <c r="C19" s="25"/>
      <c r="D19" s="26"/>
      <c r="E19" s="26"/>
      <c r="F19" s="26"/>
      <c r="G19" s="25"/>
      <c r="H19" s="485"/>
      <c r="I19" s="485"/>
    </row>
    <row r="21" spans="2:21" ht="13.2" customHeight="1" x14ac:dyDescent="0.25">
      <c r="B21" s="851" t="s">
        <v>569</v>
      </c>
      <c r="C21" s="851"/>
      <c r="D21" s="851"/>
      <c r="E21" s="851"/>
      <c r="F21" s="851"/>
      <c r="G21" s="851"/>
      <c r="H21" s="851"/>
      <c r="I21" s="851"/>
      <c r="J21" s="851"/>
      <c r="K21" s="851"/>
      <c r="L21" s="851"/>
      <c r="M21" s="851"/>
      <c r="N21" s="851"/>
      <c r="O21" s="851"/>
      <c r="P21" s="851"/>
      <c r="Q21" s="851"/>
      <c r="R21" s="851"/>
      <c r="S21" s="851"/>
      <c r="T21" s="851"/>
      <c r="U21" s="851"/>
    </row>
    <row r="22" spans="2:21" ht="14.55" customHeight="1" x14ac:dyDescent="0.25">
      <c r="B22" s="851"/>
      <c r="C22" s="851"/>
      <c r="D22" s="851"/>
      <c r="E22" s="851"/>
      <c r="F22" s="851"/>
      <c r="G22" s="851"/>
      <c r="H22" s="851"/>
      <c r="I22" s="851"/>
      <c r="J22" s="851"/>
      <c r="K22" s="851"/>
      <c r="L22" s="851"/>
      <c r="M22" s="851"/>
      <c r="N22" s="851"/>
      <c r="O22" s="851"/>
      <c r="P22" s="851"/>
      <c r="Q22" s="851"/>
      <c r="R22" s="851"/>
      <c r="S22" s="851"/>
      <c r="T22" s="851"/>
      <c r="U22" s="851"/>
    </row>
    <row r="23" spans="2:21" ht="14.55" customHeight="1" x14ac:dyDescent="0.25">
      <c r="B23" s="851"/>
      <c r="C23" s="851"/>
      <c r="D23" s="851"/>
      <c r="E23" s="851"/>
      <c r="F23" s="851"/>
      <c r="G23" s="851"/>
      <c r="H23" s="851"/>
      <c r="I23" s="851"/>
      <c r="J23" s="851"/>
      <c r="K23" s="851"/>
      <c r="L23" s="851"/>
      <c r="M23" s="851"/>
      <c r="N23" s="851"/>
      <c r="O23" s="851"/>
      <c r="P23" s="851"/>
      <c r="Q23" s="851"/>
      <c r="R23" s="851"/>
      <c r="S23" s="851"/>
      <c r="T23" s="851"/>
      <c r="U23" s="851"/>
    </row>
    <row r="24" spans="2:21" ht="13.8" thickBot="1" x14ac:dyDescent="0.3">
      <c r="B24" s="192"/>
      <c r="C24" s="192"/>
      <c r="D24" s="192"/>
      <c r="E24" s="192"/>
      <c r="F24" s="192"/>
    </row>
    <row r="25" spans="2:21" s="445" customFormat="1" ht="29.55" customHeight="1" thickBot="1" x14ac:dyDescent="0.3">
      <c r="B25" s="843" t="s">
        <v>570</v>
      </c>
      <c r="C25" s="844"/>
      <c r="D25" s="852" t="s">
        <v>571</v>
      </c>
      <c r="E25" s="853"/>
      <c r="F25" s="853"/>
      <c r="G25" s="853"/>
      <c r="H25" s="853"/>
      <c r="I25" s="854"/>
      <c r="J25" s="860" t="s">
        <v>572</v>
      </c>
      <c r="K25" s="861"/>
      <c r="L25" s="861"/>
      <c r="M25" s="861"/>
      <c r="N25" s="861"/>
      <c r="O25" s="844"/>
      <c r="P25" s="852" t="s">
        <v>573</v>
      </c>
      <c r="Q25" s="853"/>
      <c r="R25" s="853"/>
      <c r="S25" s="853"/>
      <c r="T25" s="853"/>
      <c r="U25" s="854"/>
    </row>
    <row r="26" spans="2:21" s="445" customFormat="1" ht="13.8" thickBot="1" x14ac:dyDescent="0.3">
      <c r="B26" s="843"/>
      <c r="C26" s="844"/>
      <c r="D26" s="446" t="s">
        <v>120</v>
      </c>
      <c r="E26" s="446" t="s">
        <v>121</v>
      </c>
      <c r="F26" s="446" t="s">
        <v>122</v>
      </c>
      <c r="G26" s="446" t="s">
        <v>574</v>
      </c>
      <c r="H26" s="446" t="s">
        <v>575</v>
      </c>
      <c r="I26" s="446" t="s">
        <v>135</v>
      </c>
      <c r="J26" s="447" t="s">
        <v>120</v>
      </c>
      <c r="K26" s="447" t="s">
        <v>121</v>
      </c>
      <c r="L26" s="447" t="s">
        <v>122</v>
      </c>
      <c r="M26" s="447" t="s">
        <v>574</v>
      </c>
      <c r="N26" s="447" t="s">
        <v>575</v>
      </c>
      <c r="O26" s="447" t="s">
        <v>135</v>
      </c>
      <c r="P26" s="446" t="s">
        <v>120</v>
      </c>
      <c r="Q26" s="446" t="s">
        <v>121</v>
      </c>
      <c r="R26" s="446" t="s">
        <v>122</v>
      </c>
      <c r="S26" s="446" t="s">
        <v>574</v>
      </c>
      <c r="T26" s="446" t="s">
        <v>575</v>
      </c>
      <c r="U26" s="446" t="s">
        <v>135</v>
      </c>
    </row>
    <row r="27" spans="2:21" s="445" customFormat="1" ht="39.6" customHeight="1" thickBot="1" x14ac:dyDescent="0.3">
      <c r="B27" s="448"/>
      <c r="C27" s="449" t="s">
        <v>136</v>
      </c>
      <c r="D27" s="498" t="s">
        <v>576</v>
      </c>
      <c r="E27" s="498" t="s">
        <v>577</v>
      </c>
      <c r="F27" s="498" t="s">
        <v>578</v>
      </c>
      <c r="G27" s="498" t="s">
        <v>579</v>
      </c>
      <c r="H27" s="498" t="s">
        <v>580</v>
      </c>
      <c r="I27" s="498" t="s">
        <v>581</v>
      </c>
      <c r="J27" s="499" t="s">
        <v>576</v>
      </c>
      <c r="K27" s="499" t="s">
        <v>577</v>
      </c>
      <c r="L27" s="499" t="s">
        <v>578</v>
      </c>
      <c r="M27" s="451" t="s">
        <v>579</v>
      </c>
      <c r="N27" s="452" t="s">
        <v>580</v>
      </c>
      <c r="O27" s="452" t="s">
        <v>581</v>
      </c>
      <c r="P27" s="498" t="s">
        <v>576</v>
      </c>
      <c r="Q27" s="498" t="s">
        <v>577</v>
      </c>
      <c r="R27" s="498" t="s">
        <v>578</v>
      </c>
      <c r="S27" s="450" t="s">
        <v>579</v>
      </c>
      <c r="T27" s="450" t="s">
        <v>580</v>
      </c>
      <c r="U27" s="450" t="s">
        <v>581</v>
      </c>
    </row>
    <row r="28" spans="2:21" s="445" customFormat="1" ht="15" customHeight="1" thickBot="1" x14ac:dyDescent="0.3">
      <c r="B28" s="453" t="s">
        <v>582</v>
      </c>
      <c r="C28" s="454"/>
      <c r="D28" s="454"/>
      <c r="E28" s="454"/>
      <c r="F28" s="454"/>
      <c r="G28" s="454"/>
      <c r="H28" s="454"/>
      <c r="I28" s="455"/>
      <c r="J28" s="865"/>
      <c r="K28" s="866"/>
      <c r="L28" s="866"/>
      <c r="M28" s="866"/>
      <c r="N28" s="866"/>
      <c r="O28" s="867"/>
      <c r="P28" s="862"/>
      <c r="Q28" s="863"/>
      <c r="R28" s="863"/>
      <c r="S28" s="863"/>
      <c r="T28" s="863"/>
      <c r="U28" s="864"/>
    </row>
    <row r="29" spans="2:21" s="445" customFormat="1" ht="34.950000000000003" customHeight="1" thickBot="1" x14ac:dyDescent="0.3">
      <c r="B29" s="841" t="s">
        <v>583</v>
      </c>
      <c r="C29" s="842"/>
      <c r="D29" s="456" t="s">
        <v>584</v>
      </c>
      <c r="E29" s="456" t="s">
        <v>585</v>
      </c>
      <c r="F29" s="486">
        <v>0.05</v>
      </c>
      <c r="G29" s="486"/>
      <c r="H29" s="486"/>
      <c r="I29" s="486"/>
      <c r="J29" s="457" t="s">
        <v>584</v>
      </c>
      <c r="K29" s="457" t="s">
        <v>585</v>
      </c>
      <c r="L29" s="487">
        <v>0.05</v>
      </c>
      <c r="M29" s="487"/>
      <c r="N29" s="487"/>
      <c r="O29" s="487"/>
      <c r="P29" s="456" t="s">
        <v>586</v>
      </c>
      <c r="Q29" s="456" t="s">
        <v>586</v>
      </c>
      <c r="R29" s="456" t="s">
        <v>586</v>
      </c>
      <c r="S29" s="486"/>
      <c r="T29" s="486"/>
      <c r="U29" s="486"/>
    </row>
    <row r="30" spans="2:21" s="445" customFormat="1" ht="34.950000000000003" customHeight="1" thickBot="1" x14ac:dyDescent="0.3">
      <c r="B30" s="841" t="s">
        <v>587</v>
      </c>
      <c r="C30" s="842"/>
      <c r="D30" s="456" t="s">
        <v>588</v>
      </c>
      <c r="E30" s="456" t="s">
        <v>585</v>
      </c>
      <c r="F30" s="486">
        <v>0.05</v>
      </c>
      <c r="G30" s="486"/>
      <c r="H30" s="486"/>
      <c r="I30" s="486"/>
      <c r="J30" s="457" t="s">
        <v>588</v>
      </c>
      <c r="K30" s="457" t="s">
        <v>585</v>
      </c>
      <c r="L30" s="487">
        <v>0.05</v>
      </c>
      <c r="M30" s="487"/>
      <c r="N30" s="487"/>
      <c r="O30" s="487"/>
      <c r="P30" s="456" t="s">
        <v>586</v>
      </c>
      <c r="Q30" s="456" t="s">
        <v>586</v>
      </c>
      <c r="R30" s="456" t="s">
        <v>586</v>
      </c>
      <c r="S30" s="486"/>
      <c r="T30" s="486"/>
      <c r="U30" s="486"/>
    </row>
    <row r="31" spans="2:21" s="445" customFormat="1" ht="34.950000000000003" customHeight="1" thickBot="1" x14ac:dyDescent="0.3">
      <c r="B31" s="841" t="s">
        <v>589</v>
      </c>
      <c r="C31" s="842"/>
      <c r="D31" s="456" t="s">
        <v>588</v>
      </c>
      <c r="E31" s="456" t="s">
        <v>585</v>
      </c>
      <c r="F31" s="486">
        <v>0.05</v>
      </c>
      <c r="G31" s="486"/>
      <c r="H31" s="486"/>
      <c r="I31" s="486"/>
      <c r="J31" s="457" t="s">
        <v>588</v>
      </c>
      <c r="K31" s="457" t="s">
        <v>585</v>
      </c>
      <c r="L31" s="487">
        <v>0.05</v>
      </c>
      <c r="M31" s="487"/>
      <c r="N31" s="487"/>
      <c r="O31" s="487"/>
      <c r="P31" s="456" t="s">
        <v>586</v>
      </c>
      <c r="Q31" s="456" t="s">
        <v>586</v>
      </c>
      <c r="R31" s="456" t="s">
        <v>586</v>
      </c>
      <c r="S31" s="486"/>
      <c r="T31" s="486"/>
      <c r="U31" s="486"/>
    </row>
    <row r="32" spans="2:21" s="445" customFormat="1" ht="34.950000000000003" customHeight="1" thickBot="1" x14ac:dyDescent="0.3">
      <c r="B32" s="841" t="s">
        <v>590</v>
      </c>
      <c r="C32" s="842"/>
      <c r="D32" s="456" t="s">
        <v>588</v>
      </c>
      <c r="E32" s="456" t="s">
        <v>591</v>
      </c>
      <c r="F32" s="486">
        <v>0.01</v>
      </c>
      <c r="G32" s="486"/>
      <c r="H32" s="486"/>
      <c r="I32" s="486"/>
      <c r="J32" s="457" t="s">
        <v>588</v>
      </c>
      <c r="K32" s="457" t="s">
        <v>591</v>
      </c>
      <c r="L32" s="487">
        <v>0.01</v>
      </c>
      <c r="M32" s="487"/>
      <c r="N32" s="487"/>
      <c r="O32" s="487"/>
      <c r="P32" s="456" t="s">
        <v>586</v>
      </c>
      <c r="Q32" s="456" t="s">
        <v>586</v>
      </c>
      <c r="R32" s="456" t="s">
        <v>586</v>
      </c>
      <c r="S32" s="486"/>
      <c r="T32" s="486"/>
      <c r="U32" s="486"/>
    </row>
    <row r="33" spans="2:21" s="445" customFormat="1" ht="34.950000000000003" customHeight="1" thickBot="1" x14ac:dyDescent="0.3">
      <c r="B33" s="841" t="s">
        <v>592</v>
      </c>
      <c r="C33" s="842"/>
      <c r="D33" s="456" t="s">
        <v>593</v>
      </c>
      <c r="E33" s="456" t="s">
        <v>591</v>
      </c>
      <c r="F33" s="486">
        <v>0.05</v>
      </c>
      <c r="G33" s="486"/>
      <c r="H33" s="486"/>
      <c r="I33" s="486"/>
      <c r="J33" s="457" t="s">
        <v>593</v>
      </c>
      <c r="K33" s="457" t="s">
        <v>591</v>
      </c>
      <c r="L33" s="487">
        <v>0.05</v>
      </c>
      <c r="M33" s="487"/>
      <c r="N33" s="487"/>
      <c r="O33" s="487"/>
      <c r="P33" s="456" t="s">
        <v>586</v>
      </c>
      <c r="Q33" s="456" t="s">
        <v>586</v>
      </c>
      <c r="R33" s="456" t="s">
        <v>586</v>
      </c>
      <c r="S33" s="486"/>
      <c r="T33" s="486"/>
      <c r="U33" s="486"/>
    </row>
    <row r="34" spans="2:21" s="445" customFormat="1" ht="15" customHeight="1" thickBot="1" x14ac:dyDescent="0.3">
      <c r="B34" s="453" t="s">
        <v>594</v>
      </c>
      <c r="C34" s="454"/>
      <c r="D34" s="488"/>
      <c r="E34" s="488"/>
      <c r="F34" s="488"/>
      <c r="G34" s="488"/>
      <c r="H34" s="488"/>
      <c r="I34" s="489"/>
      <c r="J34" s="848"/>
      <c r="K34" s="849"/>
      <c r="L34" s="849"/>
      <c r="M34" s="849"/>
      <c r="N34" s="849"/>
      <c r="O34" s="849"/>
      <c r="P34" s="845"/>
      <c r="Q34" s="846"/>
      <c r="R34" s="846"/>
      <c r="S34" s="846"/>
      <c r="T34" s="846"/>
      <c r="U34" s="847"/>
    </row>
    <row r="35" spans="2:21" s="445" customFormat="1" ht="41.55" customHeight="1" thickBot="1" x14ac:dyDescent="0.3">
      <c r="B35" s="841" t="s">
        <v>595</v>
      </c>
      <c r="C35" s="842"/>
      <c r="D35" s="456" t="s">
        <v>596</v>
      </c>
      <c r="E35" s="456" t="s">
        <v>597</v>
      </c>
      <c r="F35" s="486">
        <v>0.01</v>
      </c>
      <c r="G35" s="486"/>
      <c r="H35" s="486"/>
      <c r="I35" s="486"/>
      <c r="J35" s="457" t="s">
        <v>596</v>
      </c>
      <c r="K35" s="457" t="s">
        <v>597</v>
      </c>
      <c r="L35" s="487">
        <v>0.01</v>
      </c>
      <c r="M35" s="487"/>
      <c r="N35" s="487"/>
      <c r="O35" s="487"/>
      <c r="P35" s="456" t="s">
        <v>586</v>
      </c>
      <c r="Q35" s="456" t="s">
        <v>586</v>
      </c>
      <c r="R35" s="456" t="s">
        <v>586</v>
      </c>
      <c r="S35" s="486"/>
      <c r="T35" s="486"/>
      <c r="U35" s="486"/>
    </row>
    <row r="36" spans="2:21" s="445" customFormat="1" ht="34.950000000000003" customHeight="1" thickBot="1" x14ac:dyDescent="0.3">
      <c r="B36" s="841" t="s">
        <v>598</v>
      </c>
      <c r="C36" s="842"/>
      <c r="D36" s="456" t="s">
        <v>599</v>
      </c>
      <c r="E36" s="456" t="s">
        <v>591</v>
      </c>
      <c r="F36" s="486">
        <v>0.01</v>
      </c>
      <c r="G36" s="486"/>
      <c r="H36" s="486"/>
      <c r="I36" s="486"/>
      <c r="J36" s="457" t="s">
        <v>599</v>
      </c>
      <c r="K36" s="457" t="s">
        <v>591</v>
      </c>
      <c r="L36" s="487">
        <v>0.01</v>
      </c>
      <c r="M36" s="487"/>
      <c r="N36" s="487"/>
      <c r="O36" s="487"/>
      <c r="P36" s="456" t="s">
        <v>586</v>
      </c>
      <c r="Q36" s="456" t="s">
        <v>586</v>
      </c>
      <c r="R36" s="456" t="s">
        <v>586</v>
      </c>
      <c r="S36" s="486"/>
      <c r="T36" s="486"/>
      <c r="U36" s="486"/>
    </row>
    <row r="37" spans="2:21" s="445" customFormat="1" ht="15" customHeight="1" thickBot="1" x14ac:dyDescent="0.3">
      <c r="B37" s="453" t="s">
        <v>600</v>
      </c>
      <c r="C37" s="454"/>
      <c r="D37" s="488"/>
      <c r="E37" s="488"/>
      <c r="F37" s="488"/>
      <c r="G37" s="488"/>
      <c r="H37" s="488"/>
      <c r="I37" s="488"/>
      <c r="J37" s="848"/>
      <c r="K37" s="849"/>
      <c r="L37" s="849"/>
      <c r="M37" s="849"/>
      <c r="N37" s="849"/>
      <c r="O37" s="850"/>
      <c r="P37" s="845"/>
      <c r="Q37" s="846"/>
      <c r="R37" s="846"/>
      <c r="S37" s="846"/>
      <c r="T37" s="846"/>
      <c r="U37" s="847"/>
    </row>
    <row r="38" spans="2:21" s="445" customFormat="1" ht="34.950000000000003" customHeight="1" thickBot="1" x14ac:dyDescent="0.3">
      <c r="B38" s="841" t="s">
        <v>601</v>
      </c>
      <c r="C38" s="842"/>
      <c r="D38" s="456" t="s">
        <v>602</v>
      </c>
      <c r="E38" s="456" t="s">
        <v>603</v>
      </c>
      <c r="F38" s="486">
        <v>0.05</v>
      </c>
      <c r="G38" s="486"/>
      <c r="H38" s="486"/>
      <c r="I38" s="486"/>
      <c r="J38" s="457" t="s">
        <v>602</v>
      </c>
      <c r="K38" s="457" t="s">
        <v>603</v>
      </c>
      <c r="L38" s="487">
        <v>0.05</v>
      </c>
      <c r="M38" s="487"/>
      <c r="N38" s="487"/>
      <c r="O38" s="487"/>
      <c r="P38" s="456" t="s">
        <v>586</v>
      </c>
      <c r="Q38" s="456" t="s">
        <v>586</v>
      </c>
      <c r="R38" s="456" t="s">
        <v>586</v>
      </c>
      <c r="S38" s="486"/>
      <c r="T38" s="486"/>
      <c r="U38" s="486"/>
    </row>
    <row r="39" spans="2:21" s="445" customFormat="1" ht="34.950000000000003" customHeight="1" thickBot="1" x14ac:dyDescent="0.3">
      <c r="B39" s="841" t="s">
        <v>604</v>
      </c>
      <c r="C39" s="842"/>
      <c r="D39" s="458" t="s">
        <v>605</v>
      </c>
      <c r="E39" s="458" t="s">
        <v>606</v>
      </c>
      <c r="F39" s="458" t="s">
        <v>606</v>
      </c>
      <c r="G39" s="458"/>
      <c r="H39" s="458"/>
      <c r="I39" s="458"/>
      <c r="J39" s="459" t="s">
        <v>605</v>
      </c>
      <c r="K39" s="459" t="s">
        <v>606</v>
      </c>
      <c r="L39" s="459" t="s">
        <v>606</v>
      </c>
      <c r="M39" s="459"/>
      <c r="N39" s="459"/>
      <c r="O39" s="459"/>
      <c r="P39" s="456" t="s">
        <v>586</v>
      </c>
      <c r="Q39" s="456" t="s">
        <v>586</v>
      </c>
      <c r="R39" s="456" t="s">
        <v>586</v>
      </c>
      <c r="S39" s="458"/>
      <c r="T39" s="458"/>
      <c r="U39" s="458"/>
    </row>
    <row r="40" spans="2:21" s="445" customFormat="1" ht="15" customHeight="1" thickBot="1" x14ac:dyDescent="0.3">
      <c r="B40" s="453" t="s">
        <v>607</v>
      </c>
      <c r="C40" s="454"/>
      <c r="D40" s="488"/>
      <c r="E40" s="488"/>
      <c r="F40" s="488"/>
      <c r="G40" s="488"/>
      <c r="H40" s="488"/>
      <c r="I40" s="488"/>
      <c r="J40" s="848"/>
      <c r="K40" s="849"/>
      <c r="L40" s="849"/>
      <c r="M40" s="849"/>
      <c r="N40" s="849"/>
      <c r="O40" s="850"/>
      <c r="P40" s="845"/>
      <c r="Q40" s="846"/>
      <c r="R40" s="846"/>
      <c r="S40" s="846"/>
      <c r="T40" s="846"/>
      <c r="U40" s="847"/>
    </row>
    <row r="41" spans="2:21" s="445" customFormat="1" ht="34.950000000000003" customHeight="1" thickBot="1" x14ac:dyDescent="0.3">
      <c r="B41" s="841" t="s">
        <v>608</v>
      </c>
      <c r="C41" s="842"/>
      <c r="D41" s="460" t="s">
        <v>609</v>
      </c>
      <c r="E41" s="463" t="s">
        <v>603</v>
      </c>
      <c r="F41" s="486">
        <v>0.01</v>
      </c>
      <c r="G41" s="486"/>
      <c r="H41" s="486"/>
      <c r="I41" s="486"/>
      <c r="J41" s="461" t="s">
        <v>609</v>
      </c>
      <c r="K41" s="490" t="s">
        <v>603</v>
      </c>
      <c r="L41" s="487">
        <v>0.01</v>
      </c>
      <c r="M41" s="487"/>
      <c r="N41" s="487"/>
      <c r="O41" s="487"/>
      <c r="P41" s="456" t="s">
        <v>586</v>
      </c>
      <c r="Q41" s="456" t="s">
        <v>586</v>
      </c>
      <c r="R41" s="456" t="s">
        <v>586</v>
      </c>
      <c r="S41" s="486"/>
      <c r="T41" s="486"/>
      <c r="U41" s="486"/>
    </row>
    <row r="42" spans="2:21" s="445" customFormat="1" ht="34.950000000000003" customHeight="1" thickBot="1" x14ac:dyDescent="0.3">
      <c r="B42" s="855" t="s">
        <v>610</v>
      </c>
      <c r="C42" s="856"/>
      <c r="D42" s="460" t="s">
        <v>609</v>
      </c>
      <c r="E42" s="491" t="s">
        <v>603</v>
      </c>
      <c r="F42" s="486">
        <v>0.01</v>
      </c>
      <c r="G42" s="458"/>
      <c r="H42" s="458"/>
      <c r="I42" s="458"/>
      <c r="J42" s="462" t="s">
        <v>609</v>
      </c>
      <c r="K42" s="490" t="s">
        <v>603</v>
      </c>
      <c r="L42" s="487">
        <v>0.01</v>
      </c>
      <c r="M42" s="459"/>
      <c r="N42" s="459"/>
      <c r="O42" s="459"/>
      <c r="P42" s="456" t="s">
        <v>586</v>
      </c>
      <c r="Q42" s="456" t="s">
        <v>586</v>
      </c>
      <c r="R42" s="456" t="s">
        <v>586</v>
      </c>
      <c r="S42" s="458"/>
      <c r="T42" s="458"/>
      <c r="U42" s="458"/>
    </row>
    <row r="43" spans="2:21" s="445" customFormat="1" ht="15" customHeight="1" thickBot="1" x14ac:dyDescent="0.3">
      <c r="B43" s="453" t="s">
        <v>611</v>
      </c>
      <c r="C43" s="454"/>
      <c r="D43" s="488"/>
      <c r="E43" s="488"/>
      <c r="F43" s="488"/>
      <c r="G43" s="488"/>
      <c r="H43" s="488"/>
      <c r="I43" s="489"/>
      <c r="J43" s="492"/>
      <c r="K43" s="848"/>
      <c r="L43" s="849"/>
      <c r="M43" s="849"/>
      <c r="N43" s="849"/>
      <c r="O43" s="850"/>
      <c r="P43" s="845"/>
      <c r="Q43" s="846"/>
      <c r="R43" s="846"/>
      <c r="S43" s="846"/>
      <c r="T43" s="846"/>
      <c r="U43" s="847"/>
    </row>
    <row r="44" spans="2:21" s="445" customFormat="1" ht="34.950000000000003" customHeight="1" thickBot="1" x14ac:dyDescent="0.3">
      <c r="B44" s="841" t="s">
        <v>612</v>
      </c>
      <c r="C44" s="842"/>
      <c r="D44" s="463" t="s">
        <v>584</v>
      </c>
      <c r="E44" s="456" t="s">
        <v>603</v>
      </c>
      <c r="F44" s="486">
        <v>0.05</v>
      </c>
      <c r="G44" s="486"/>
      <c r="H44" s="486"/>
      <c r="I44" s="486"/>
      <c r="J44" s="464" t="s">
        <v>584</v>
      </c>
      <c r="K44" s="457" t="s">
        <v>603</v>
      </c>
      <c r="L44" s="487">
        <v>0.05</v>
      </c>
      <c r="M44" s="487"/>
      <c r="N44" s="487"/>
      <c r="O44" s="487"/>
      <c r="P44" s="456" t="s">
        <v>586</v>
      </c>
      <c r="Q44" s="456" t="s">
        <v>586</v>
      </c>
      <c r="R44" s="456" t="s">
        <v>586</v>
      </c>
      <c r="S44" s="486"/>
      <c r="T44" s="486"/>
      <c r="U44" s="486"/>
    </row>
    <row r="45" spans="2:21" s="445" customFormat="1" ht="15" customHeight="1" thickBot="1" x14ac:dyDescent="0.3">
      <c r="B45" s="453" t="s">
        <v>613</v>
      </c>
      <c r="C45" s="454"/>
      <c r="D45" s="488"/>
      <c r="E45" s="488"/>
      <c r="F45" s="488"/>
      <c r="G45" s="488"/>
      <c r="H45" s="488"/>
      <c r="I45" s="489"/>
      <c r="J45" s="492"/>
      <c r="K45" s="848"/>
      <c r="L45" s="849"/>
      <c r="M45" s="849"/>
      <c r="N45" s="849"/>
      <c r="O45" s="850"/>
      <c r="P45" s="845"/>
      <c r="Q45" s="846"/>
      <c r="R45" s="846"/>
      <c r="S45" s="846"/>
      <c r="T45" s="846"/>
      <c r="U45" s="847"/>
    </row>
    <row r="46" spans="2:21" s="445" customFormat="1" ht="34.950000000000003" customHeight="1" thickBot="1" x14ac:dyDescent="0.3">
      <c r="B46" s="841" t="s">
        <v>614</v>
      </c>
      <c r="C46" s="842"/>
      <c r="D46" s="463" t="s">
        <v>615</v>
      </c>
      <c r="E46" s="456" t="s">
        <v>616</v>
      </c>
      <c r="F46" s="456" t="s">
        <v>617</v>
      </c>
      <c r="G46" s="486"/>
      <c r="H46" s="486"/>
      <c r="I46" s="486"/>
      <c r="J46" s="464" t="s">
        <v>615</v>
      </c>
      <c r="K46" s="457" t="s">
        <v>616</v>
      </c>
      <c r="L46" s="457" t="s">
        <v>617</v>
      </c>
      <c r="M46" s="487"/>
      <c r="N46" s="487"/>
      <c r="O46" s="487"/>
      <c r="P46" s="456" t="s">
        <v>586</v>
      </c>
      <c r="Q46" s="456" t="s">
        <v>586</v>
      </c>
      <c r="R46" s="456" t="s">
        <v>586</v>
      </c>
      <c r="S46" s="486"/>
      <c r="T46" s="486"/>
      <c r="U46" s="486"/>
    </row>
    <row r="47" spans="2:21" s="445" customFormat="1" ht="34.950000000000003" customHeight="1" thickBot="1" x14ac:dyDescent="0.3">
      <c r="B47" s="465" t="s">
        <v>618</v>
      </c>
      <c r="C47" s="466"/>
      <c r="D47" s="493"/>
      <c r="E47" s="493"/>
      <c r="F47" s="494"/>
      <c r="G47" s="486"/>
      <c r="H47" s="486"/>
      <c r="I47" s="486"/>
      <c r="J47" s="495"/>
      <c r="K47" s="495"/>
      <c r="L47" s="496"/>
      <c r="M47" s="487"/>
      <c r="N47" s="487"/>
      <c r="O47" s="487"/>
      <c r="P47" s="456" t="s">
        <v>586</v>
      </c>
      <c r="Q47" s="456" t="s">
        <v>586</v>
      </c>
      <c r="R47" s="456" t="s">
        <v>586</v>
      </c>
      <c r="S47" s="486"/>
      <c r="T47" s="486"/>
      <c r="U47" s="486"/>
    </row>
    <row r="48" spans="2:21" s="445" customFormat="1" ht="34.950000000000003" customHeight="1" thickBot="1" x14ac:dyDescent="0.3">
      <c r="B48" s="841" t="s">
        <v>619</v>
      </c>
      <c r="C48" s="842"/>
      <c r="D48" s="460" t="s">
        <v>620</v>
      </c>
      <c r="E48" s="463" t="s">
        <v>591</v>
      </c>
      <c r="F48" s="486">
        <v>0.15</v>
      </c>
      <c r="G48" s="486"/>
      <c r="H48" s="486"/>
      <c r="I48" s="486"/>
      <c r="J48" s="462" t="s">
        <v>620</v>
      </c>
      <c r="K48" s="464" t="s">
        <v>591</v>
      </c>
      <c r="L48" s="487">
        <v>0.15</v>
      </c>
      <c r="M48" s="487"/>
      <c r="N48" s="487"/>
      <c r="O48" s="487"/>
      <c r="P48" s="456" t="s">
        <v>586</v>
      </c>
      <c r="Q48" s="456" t="s">
        <v>586</v>
      </c>
      <c r="R48" s="456" t="s">
        <v>586</v>
      </c>
      <c r="S48" s="486"/>
      <c r="T48" s="486"/>
      <c r="U48" s="486"/>
    </row>
    <row r="49" spans="2:21" s="445" customFormat="1" ht="34.950000000000003" customHeight="1" thickBot="1" x14ac:dyDescent="0.3">
      <c r="B49" s="841" t="s">
        <v>621</v>
      </c>
      <c r="C49" s="842"/>
      <c r="D49" s="463" t="s">
        <v>615</v>
      </c>
      <c r="E49" s="456" t="s">
        <v>591</v>
      </c>
      <c r="F49" s="486">
        <v>0.15</v>
      </c>
      <c r="G49" s="486"/>
      <c r="H49" s="486"/>
      <c r="I49" s="486"/>
      <c r="J49" s="464" t="s">
        <v>615</v>
      </c>
      <c r="K49" s="457" t="s">
        <v>591</v>
      </c>
      <c r="L49" s="487">
        <v>0.15</v>
      </c>
      <c r="M49" s="487"/>
      <c r="N49" s="487"/>
      <c r="O49" s="487"/>
      <c r="P49" s="456" t="s">
        <v>586</v>
      </c>
      <c r="Q49" s="456" t="s">
        <v>586</v>
      </c>
      <c r="R49" s="456" t="s">
        <v>586</v>
      </c>
      <c r="S49" s="486"/>
      <c r="T49" s="486"/>
      <c r="U49" s="486"/>
    </row>
    <row r="50" spans="2:21" s="445" customFormat="1" ht="34.950000000000003" customHeight="1" thickBot="1" x14ac:dyDescent="0.3">
      <c r="B50" s="857" t="s">
        <v>622</v>
      </c>
      <c r="C50" s="858"/>
      <c r="D50" s="497"/>
      <c r="E50" s="497"/>
      <c r="F50" s="463"/>
      <c r="G50" s="486"/>
      <c r="H50" s="486"/>
      <c r="I50" s="486"/>
      <c r="J50" s="461"/>
      <c r="K50" s="461"/>
      <c r="L50" s="464"/>
      <c r="M50" s="487"/>
      <c r="N50" s="487"/>
      <c r="O50" s="487"/>
      <c r="P50" s="456" t="s">
        <v>586</v>
      </c>
      <c r="Q50" s="456" t="s">
        <v>586</v>
      </c>
      <c r="R50" s="456" t="s">
        <v>586</v>
      </c>
      <c r="S50" s="486"/>
      <c r="T50" s="486"/>
      <c r="U50" s="486"/>
    </row>
    <row r="51" spans="2:21" s="445" customFormat="1" ht="15" customHeight="1" thickBot="1" x14ac:dyDescent="0.3">
      <c r="B51" s="453" t="s">
        <v>623</v>
      </c>
      <c r="C51" s="454"/>
      <c r="D51" s="488"/>
      <c r="E51" s="488"/>
      <c r="F51" s="488"/>
      <c r="G51" s="488"/>
      <c r="H51" s="488"/>
      <c r="I51" s="489"/>
      <c r="J51" s="848"/>
      <c r="K51" s="849"/>
      <c r="L51" s="849"/>
      <c r="M51" s="849"/>
      <c r="N51" s="849"/>
      <c r="O51" s="850"/>
      <c r="P51" s="845"/>
      <c r="Q51" s="846"/>
      <c r="R51" s="846"/>
      <c r="S51" s="846"/>
      <c r="T51" s="846"/>
      <c r="U51" s="847"/>
    </row>
    <row r="52" spans="2:21" s="445" customFormat="1" ht="34.950000000000003" customHeight="1" thickBot="1" x14ac:dyDescent="0.3">
      <c r="B52" s="467" t="s">
        <v>624</v>
      </c>
      <c r="C52" s="468"/>
      <c r="D52" s="469"/>
      <c r="E52" s="469"/>
      <c r="F52" s="469"/>
      <c r="G52" s="486"/>
      <c r="H52" s="486"/>
      <c r="I52" s="486"/>
      <c r="J52" s="470"/>
      <c r="K52" s="470"/>
      <c r="L52" s="470"/>
      <c r="M52" s="487"/>
      <c r="N52" s="487"/>
      <c r="O52" s="487"/>
      <c r="P52" s="456" t="s">
        <v>586</v>
      </c>
      <c r="Q52" s="456" t="s">
        <v>586</v>
      </c>
      <c r="R52" s="456" t="s">
        <v>586</v>
      </c>
      <c r="S52" s="486"/>
      <c r="T52" s="486"/>
      <c r="U52" s="486"/>
    </row>
    <row r="53" spans="2:21" s="445" customFormat="1" ht="34.950000000000003" customHeight="1" thickBot="1" x14ac:dyDescent="0.3">
      <c r="B53" s="471" t="s">
        <v>625</v>
      </c>
      <c r="C53" s="472"/>
      <c r="D53" s="473"/>
      <c r="E53" s="473"/>
      <c r="F53" s="473"/>
      <c r="G53" s="486"/>
      <c r="H53" s="486"/>
      <c r="I53" s="486"/>
      <c r="J53" s="474"/>
      <c r="K53" s="474"/>
      <c r="L53" s="474"/>
      <c r="M53" s="487"/>
      <c r="N53" s="487"/>
      <c r="O53" s="487"/>
      <c r="P53" s="456" t="s">
        <v>586</v>
      </c>
      <c r="Q53" s="456" t="s">
        <v>586</v>
      </c>
      <c r="R53" s="456" t="s">
        <v>586</v>
      </c>
      <c r="S53" s="486"/>
      <c r="T53" s="486"/>
      <c r="U53" s="486"/>
    </row>
    <row r="54" spans="2:21" s="445" customFormat="1" ht="34.950000000000003" customHeight="1" thickBot="1" x14ac:dyDescent="0.3">
      <c r="B54" s="471" t="s">
        <v>626</v>
      </c>
      <c r="C54" s="475"/>
      <c r="D54" s="476"/>
      <c r="E54" s="476"/>
      <c r="F54" s="476"/>
      <c r="G54" s="486"/>
      <c r="H54" s="486"/>
      <c r="I54" s="486"/>
      <c r="J54" s="477"/>
      <c r="K54" s="477"/>
      <c r="L54" s="477"/>
      <c r="M54" s="487"/>
      <c r="N54" s="487"/>
      <c r="O54" s="487"/>
      <c r="P54" s="456" t="s">
        <v>586</v>
      </c>
      <c r="Q54" s="456" t="s">
        <v>586</v>
      </c>
      <c r="R54" s="456" t="s">
        <v>586</v>
      </c>
      <c r="S54" s="486"/>
      <c r="T54" s="486"/>
      <c r="U54" s="486"/>
    </row>
    <row r="55" spans="2:21" s="445" customFormat="1" ht="34.950000000000003" customHeight="1" thickBot="1" x14ac:dyDescent="0.3">
      <c r="B55" s="478"/>
      <c r="C55" s="479"/>
      <c r="D55" s="480"/>
      <c r="E55" s="480"/>
      <c r="F55" s="480"/>
      <c r="G55" s="486"/>
      <c r="H55" s="486"/>
      <c r="I55" s="486"/>
      <c r="J55" s="481"/>
      <c r="K55" s="481"/>
      <c r="L55" s="481"/>
      <c r="M55" s="487"/>
      <c r="N55" s="487"/>
      <c r="O55" s="487"/>
      <c r="P55" s="456" t="s">
        <v>586</v>
      </c>
      <c r="Q55" s="456" t="s">
        <v>586</v>
      </c>
      <c r="R55" s="456" t="s">
        <v>586</v>
      </c>
      <c r="S55" s="486"/>
      <c r="T55" s="486"/>
      <c r="U55" s="486"/>
    </row>
    <row r="56" spans="2:21" s="445" customFormat="1" x14ac:dyDescent="0.25">
      <c r="D56" s="482"/>
      <c r="E56" s="482"/>
      <c r="F56" s="482"/>
    </row>
    <row r="57" spans="2:21" s="445" customFormat="1" x14ac:dyDescent="0.25">
      <c r="D57" s="482"/>
      <c r="E57" s="482"/>
      <c r="F57" s="482"/>
    </row>
    <row r="58" spans="2:21" s="445" customFormat="1" x14ac:dyDescent="0.25">
      <c r="D58" s="482"/>
      <c r="E58" s="482"/>
      <c r="F58" s="482"/>
    </row>
    <row r="59" spans="2:21" s="445" customFormat="1" x14ac:dyDescent="0.25">
      <c r="D59" s="482"/>
      <c r="E59" s="482"/>
      <c r="F59" s="482"/>
    </row>
    <row r="60" spans="2:21" s="445" customFormat="1" x14ac:dyDescent="0.25">
      <c r="D60" s="482"/>
      <c r="E60" s="482"/>
      <c r="F60" s="482"/>
    </row>
    <row r="61" spans="2:21" s="445" customFormat="1" x14ac:dyDescent="0.25">
      <c r="D61" s="482"/>
      <c r="E61" s="482"/>
      <c r="F61" s="482"/>
    </row>
  </sheetData>
  <sheetProtection algorithmName="SHA-512" hashValue="jBTeWOcfAWTF49jXMGYZuuQY1OfsQZ17DgVU6XWox0eous110YBL3L+xs+ym1GMF9B6z3xevZUCkx+4RSFM7+A==" saltValue="fowypAW9emTtEOPj4vgnKA==" spinCount="100000" sheet="1" formatCells="0" formatColumns="0" formatRows="0" insertColumns="0" insertRows="0"/>
  <mergeCells count="37">
    <mergeCell ref="I2:U3"/>
    <mergeCell ref="J25:O25"/>
    <mergeCell ref="P25:U25"/>
    <mergeCell ref="P40:U40"/>
    <mergeCell ref="J40:O40"/>
    <mergeCell ref="P37:U37"/>
    <mergeCell ref="P34:U34"/>
    <mergeCell ref="P28:U28"/>
    <mergeCell ref="J37:O37"/>
    <mergeCell ref="J34:O34"/>
    <mergeCell ref="J28:O28"/>
    <mergeCell ref="P45:U45"/>
    <mergeCell ref="J51:O51"/>
    <mergeCell ref="P51:U51"/>
    <mergeCell ref="B21:U23"/>
    <mergeCell ref="K45:O45"/>
    <mergeCell ref="K43:O43"/>
    <mergeCell ref="P43:U43"/>
    <mergeCell ref="D25:I25"/>
    <mergeCell ref="B44:C44"/>
    <mergeCell ref="B35:C35"/>
    <mergeCell ref="B36:C36"/>
    <mergeCell ref="B41:C41"/>
    <mergeCell ref="B42:C42"/>
    <mergeCell ref="B30:C30"/>
    <mergeCell ref="B50:C50"/>
    <mergeCell ref="B46:C46"/>
    <mergeCell ref="B48:C48"/>
    <mergeCell ref="B49:C49"/>
    <mergeCell ref="B25:C25"/>
    <mergeCell ref="B26:C26"/>
    <mergeCell ref="B29:C29"/>
    <mergeCell ref="B38:C38"/>
    <mergeCell ref="B39:C39"/>
    <mergeCell ref="B31:C31"/>
    <mergeCell ref="B33:C33"/>
    <mergeCell ref="B32:C32"/>
  </mergeCells>
  <pageMargins left="0.7" right="0.7" top="0.75" bottom="0.75" header="0.3" footer="0.3"/>
  <pageSetup paperSize="9" scale="61"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DC6A562-7E94-4A0E-8992-EA9A17F4EB99}">
          <x14:formula1>
            <xm:f>'To be hidden'!$N$2:$N$4</xm:f>
          </x14:formula1>
          <xm:sqref>H7:I19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0AA45E-AA4E-4AB8-A98D-FD1C968001BD}">
  <dimension ref="A1:N756"/>
  <sheetViews>
    <sheetView workbookViewId="0">
      <selection activeCell="L40" sqref="L40"/>
    </sheetView>
  </sheetViews>
  <sheetFormatPr defaultRowHeight="14.4" x14ac:dyDescent="0.3"/>
  <cols>
    <col min="8" max="8" width="41.21875" bestFit="1" customWidth="1"/>
    <col min="12" max="12" width="15.21875" bestFit="1" customWidth="1"/>
  </cols>
  <sheetData>
    <row r="1" spans="1:14" x14ac:dyDescent="0.3">
      <c r="A1">
        <v>0</v>
      </c>
      <c r="B1" t="s">
        <v>627</v>
      </c>
    </row>
    <row r="2" spans="1:14" x14ac:dyDescent="0.3">
      <c r="A2">
        <v>1</v>
      </c>
      <c r="B2" t="s">
        <v>627</v>
      </c>
      <c r="H2" t="s">
        <v>628</v>
      </c>
      <c r="J2" t="s">
        <v>629</v>
      </c>
      <c r="L2" t="s">
        <v>630</v>
      </c>
      <c r="N2" t="s">
        <v>150</v>
      </c>
    </row>
    <row r="3" spans="1:14" x14ac:dyDescent="0.3">
      <c r="A3">
        <v>2</v>
      </c>
      <c r="B3" t="s">
        <v>627</v>
      </c>
      <c r="H3" t="s">
        <v>631</v>
      </c>
      <c r="J3" t="s">
        <v>632</v>
      </c>
      <c r="L3" t="s">
        <v>633</v>
      </c>
      <c r="N3" t="s">
        <v>634</v>
      </c>
    </row>
    <row r="4" spans="1:14" x14ac:dyDescent="0.3">
      <c r="A4">
        <v>3</v>
      </c>
      <c r="B4" t="s">
        <v>627</v>
      </c>
      <c r="H4" t="s">
        <v>635</v>
      </c>
      <c r="J4" t="s">
        <v>636</v>
      </c>
      <c r="L4" t="s">
        <v>637</v>
      </c>
      <c r="N4" t="s">
        <v>638</v>
      </c>
    </row>
    <row r="5" spans="1:14" x14ac:dyDescent="0.3">
      <c r="A5">
        <v>4</v>
      </c>
      <c r="B5" t="s">
        <v>627</v>
      </c>
      <c r="H5" t="s">
        <v>639</v>
      </c>
      <c r="J5" t="s">
        <v>640</v>
      </c>
      <c r="L5" t="s">
        <v>641</v>
      </c>
    </row>
    <row r="6" spans="1:14" x14ac:dyDescent="0.3">
      <c r="A6">
        <v>5</v>
      </c>
      <c r="B6" t="s">
        <v>627</v>
      </c>
      <c r="H6" t="s">
        <v>642</v>
      </c>
      <c r="J6" t="s">
        <v>502</v>
      </c>
      <c r="L6" t="s">
        <v>643</v>
      </c>
    </row>
    <row r="7" spans="1:14" x14ac:dyDescent="0.3">
      <c r="A7">
        <v>6</v>
      </c>
      <c r="B7" t="s">
        <v>627</v>
      </c>
      <c r="H7" t="s">
        <v>644</v>
      </c>
      <c r="L7" t="s">
        <v>645</v>
      </c>
    </row>
    <row r="8" spans="1:14" x14ac:dyDescent="0.3">
      <c r="A8">
        <v>7</v>
      </c>
      <c r="B8" t="s">
        <v>627</v>
      </c>
      <c r="L8" t="s">
        <v>393</v>
      </c>
    </row>
    <row r="9" spans="1:14" x14ac:dyDescent="0.3">
      <c r="A9">
        <v>8</v>
      </c>
      <c r="B9" t="s">
        <v>627</v>
      </c>
    </row>
    <row r="10" spans="1:14" x14ac:dyDescent="0.3">
      <c r="A10">
        <v>9</v>
      </c>
      <c r="B10" t="s">
        <v>627</v>
      </c>
    </row>
    <row r="11" spans="1:14" x14ac:dyDescent="0.3">
      <c r="A11">
        <v>10</v>
      </c>
      <c r="B11" t="s">
        <v>627</v>
      </c>
    </row>
    <row r="12" spans="1:14" x14ac:dyDescent="0.3">
      <c r="A12">
        <v>11</v>
      </c>
      <c r="B12" t="s">
        <v>627</v>
      </c>
    </row>
    <row r="13" spans="1:14" x14ac:dyDescent="0.3">
      <c r="A13">
        <v>12</v>
      </c>
      <c r="B13" t="s">
        <v>627</v>
      </c>
    </row>
    <row r="14" spans="1:14" x14ac:dyDescent="0.3">
      <c r="A14">
        <v>13</v>
      </c>
      <c r="B14" t="s">
        <v>627</v>
      </c>
    </row>
    <row r="15" spans="1:14" x14ac:dyDescent="0.3">
      <c r="A15">
        <v>14</v>
      </c>
      <c r="B15" t="s">
        <v>627</v>
      </c>
    </row>
    <row r="16" spans="1:14" x14ac:dyDescent="0.3">
      <c r="A16">
        <v>15</v>
      </c>
      <c r="B16" t="s">
        <v>627</v>
      </c>
    </row>
    <row r="17" spans="1:2" x14ac:dyDescent="0.3">
      <c r="A17">
        <v>16</v>
      </c>
      <c r="B17" t="s">
        <v>627</v>
      </c>
    </row>
    <row r="18" spans="1:2" x14ac:dyDescent="0.3">
      <c r="A18">
        <v>17</v>
      </c>
      <c r="B18" t="s">
        <v>627</v>
      </c>
    </row>
    <row r="19" spans="1:2" x14ac:dyDescent="0.3">
      <c r="A19">
        <v>18</v>
      </c>
      <c r="B19" t="s">
        <v>627</v>
      </c>
    </row>
    <row r="20" spans="1:2" x14ac:dyDescent="0.3">
      <c r="A20">
        <v>19</v>
      </c>
      <c r="B20" t="s">
        <v>627</v>
      </c>
    </row>
    <row r="21" spans="1:2" x14ac:dyDescent="0.3">
      <c r="A21">
        <v>20</v>
      </c>
      <c r="B21" t="s">
        <v>627</v>
      </c>
    </row>
    <row r="22" spans="1:2" x14ac:dyDescent="0.3">
      <c r="A22">
        <v>21</v>
      </c>
      <c r="B22" t="s">
        <v>627</v>
      </c>
    </row>
    <row r="23" spans="1:2" x14ac:dyDescent="0.3">
      <c r="A23">
        <v>22</v>
      </c>
      <c r="B23" t="s">
        <v>627</v>
      </c>
    </row>
    <row r="24" spans="1:2" x14ac:dyDescent="0.3">
      <c r="A24">
        <v>23</v>
      </c>
      <c r="B24" t="s">
        <v>627</v>
      </c>
    </row>
    <row r="25" spans="1:2" x14ac:dyDescent="0.3">
      <c r="A25">
        <v>24</v>
      </c>
      <c r="B25" t="s">
        <v>627</v>
      </c>
    </row>
    <row r="26" spans="1:2" x14ac:dyDescent="0.3">
      <c r="A26">
        <v>25</v>
      </c>
      <c r="B26" t="s">
        <v>627</v>
      </c>
    </row>
    <row r="27" spans="1:2" x14ac:dyDescent="0.3">
      <c r="A27">
        <v>26</v>
      </c>
      <c r="B27" t="s">
        <v>627</v>
      </c>
    </row>
    <row r="28" spans="1:2" x14ac:dyDescent="0.3">
      <c r="A28">
        <v>27</v>
      </c>
      <c r="B28" t="s">
        <v>627</v>
      </c>
    </row>
    <row r="29" spans="1:2" x14ac:dyDescent="0.3">
      <c r="A29">
        <v>28</v>
      </c>
      <c r="B29" t="s">
        <v>627</v>
      </c>
    </row>
    <row r="30" spans="1:2" x14ac:dyDescent="0.3">
      <c r="A30">
        <v>29</v>
      </c>
      <c r="B30" t="s">
        <v>627</v>
      </c>
    </row>
    <row r="31" spans="1:2" x14ac:dyDescent="0.3">
      <c r="A31">
        <v>30</v>
      </c>
      <c r="B31" t="s">
        <v>627</v>
      </c>
    </row>
    <row r="32" spans="1:2" x14ac:dyDescent="0.3">
      <c r="A32">
        <v>31</v>
      </c>
      <c r="B32" t="s">
        <v>627</v>
      </c>
    </row>
    <row r="33" spans="1:2" x14ac:dyDescent="0.3">
      <c r="A33">
        <v>32</v>
      </c>
      <c r="B33" t="s">
        <v>627</v>
      </c>
    </row>
    <row r="34" spans="1:2" x14ac:dyDescent="0.3">
      <c r="A34">
        <v>33</v>
      </c>
      <c r="B34" t="s">
        <v>627</v>
      </c>
    </row>
    <row r="35" spans="1:2" x14ac:dyDescent="0.3">
      <c r="A35">
        <v>34</v>
      </c>
      <c r="B35" t="s">
        <v>627</v>
      </c>
    </row>
    <row r="36" spans="1:2" x14ac:dyDescent="0.3">
      <c r="A36">
        <v>35</v>
      </c>
      <c r="B36" t="s">
        <v>627</v>
      </c>
    </row>
    <row r="37" spans="1:2" x14ac:dyDescent="0.3">
      <c r="A37">
        <v>36</v>
      </c>
      <c r="B37" t="s">
        <v>627</v>
      </c>
    </row>
    <row r="38" spans="1:2" x14ac:dyDescent="0.3">
      <c r="A38">
        <v>37</v>
      </c>
      <c r="B38" t="s">
        <v>627</v>
      </c>
    </row>
    <row r="39" spans="1:2" x14ac:dyDescent="0.3">
      <c r="A39">
        <v>38</v>
      </c>
      <c r="B39" t="s">
        <v>627</v>
      </c>
    </row>
    <row r="40" spans="1:2" x14ac:dyDescent="0.3">
      <c r="A40">
        <v>39</v>
      </c>
      <c r="B40" t="s">
        <v>627</v>
      </c>
    </row>
    <row r="41" spans="1:2" x14ac:dyDescent="0.3">
      <c r="A41">
        <v>40</v>
      </c>
      <c r="B41" t="s">
        <v>627</v>
      </c>
    </row>
    <row r="42" spans="1:2" x14ac:dyDescent="0.3">
      <c r="A42">
        <v>41</v>
      </c>
      <c r="B42" t="s">
        <v>627</v>
      </c>
    </row>
    <row r="43" spans="1:2" x14ac:dyDescent="0.3">
      <c r="A43">
        <v>42</v>
      </c>
      <c r="B43" t="s">
        <v>627</v>
      </c>
    </row>
    <row r="44" spans="1:2" x14ac:dyDescent="0.3">
      <c r="A44">
        <v>43</v>
      </c>
      <c r="B44" t="s">
        <v>627</v>
      </c>
    </row>
    <row r="45" spans="1:2" x14ac:dyDescent="0.3">
      <c r="A45">
        <v>44</v>
      </c>
      <c r="B45" t="s">
        <v>627</v>
      </c>
    </row>
    <row r="46" spans="1:2" x14ac:dyDescent="0.3">
      <c r="A46">
        <v>45</v>
      </c>
      <c r="B46" t="s">
        <v>627</v>
      </c>
    </row>
    <row r="47" spans="1:2" x14ac:dyDescent="0.3">
      <c r="A47">
        <v>46</v>
      </c>
      <c r="B47" t="s">
        <v>627</v>
      </c>
    </row>
    <row r="48" spans="1:2" x14ac:dyDescent="0.3">
      <c r="A48">
        <v>47</v>
      </c>
      <c r="B48" t="s">
        <v>627</v>
      </c>
    </row>
    <row r="49" spans="1:2" x14ac:dyDescent="0.3">
      <c r="A49">
        <v>48</v>
      </c>
      <c r="B49" t="s">
        <v>627</v>
      </c>
    </row>
    <row r="50" spans="1:2" x14ac:dyDescent="0.3">
      <c r="A50">
        <v>49</v>
      </c>
      <c r="B50" t="s">
        <v>627</v>
      </c>
    </row>
    <row r="51" spans="1:2" x14ac:dyDescent="0.3">
      <c r="A51">
        <v>50</v>
      </c>
      <c r="B51" t="s">
        <v>627</v>
      </c>
    </row>
    <row r="52" spans="1:2" x14ac:dyDescent="0.3">
      <c r="A52">
        <v>51</v>
      </c>
      <c r="B52" t="s">
        <v>646</v>
      </c>
    </row>
    <row r="53" spans="1:2" x14ac:dyDescent="0.3">
      <c r="A53">
        <v>52</v>
      </c>
      <c r="B53" t="s">
        <v>646</v>
      </c>
    </row>
    <row r="54" spans="1:2" x14ac:dyDescent="0.3">
      <c r="A54">
        <v>53</v>
      </c>
      <c r="B54" t="s">
        <v>646</v>
      </c>
    </row>
    <row r="55" spans="1:2" x14ac:dyDescent="0.3">
      <c r="A55">
        <v>54</v>
      </c>
      <c r="B55" t="s">
        <v>646</v>
      </c>
    </row>
    <row r="56" spans="1:2" x14ac:dyDescent="0.3">
      <c r="A56">
        <v>55</v>
      </c>
      <c r="B56" t="s">
        <v>646</v>
      </c>
    </row>
    <row r="57" spans="1:2" x14ac:dyDescent="0.3">
      <c r="A57">
        <v>56</v>
      </c>
      <c r="B57" t="s">
        <v>646</v>
      </c>
    </row>
    <row r="58" spans="1:2" x14ac:dyDescent="0.3">
      <c r="A58">
        <v>57</v>
      </c>
      <c r="B58" t="s">
        <v>646</v>
      </c>
    </row>
    <row r="59" spans="1:2" x14ac:dyDescent="0.3">
      <c r="A59">
        <v>58</v>
      </c>
      <c r="B59" t="s">
        <v>646</v>
      </c>
    </row>
    <row r="60" spans="1:2" x14ac:dyDescent="0.3">
      <c r="A60">
        <v>59</v>
      </c>
      <c r="B60" t="s">
        <v>646</v>
      </c>
    </row>
    <row r="61" spans="1:2" x14ac:dyDescent="0.3">
      <c r="A61">
        <v>60</v>
      </c>
      <c r="B61" t="s">
        <v>646</v>
      </c>
    </row>
    <row r="62" spans="1:2" x14ac:dyDescent="0.3">
      <c r="A62">
        <v>61</v>
      </c>
      <c r="B62" t="s">
        <v>646</v>
      </c>
    </row>
    <row r="63" spans="1:2" x14ac:dyDescent="0.3">
      <c r="A63">
        <v>62</v>
      </c>
      <c r="B63" t="s">
        <v>646</v>
      </c>
    </row>
    <row r="64" spans="1:2" x14ac:dyDescent="0.3">
      <c r="A64">
        <v>63</v>
      </c>
      <c r="B64" t="s">
        <v>646</v>
      </c>
    </row>
    <row r="65" spans="1:2" x14ac:dyDescent="0.3">
      <c r="A65">
        <v>64</v>
      </c>
      <c r="B65" t="s">
        <v>646</v>
      </c>
    </row>
    <row r="66" spans="1:2" x14ac:dyDescent="0.3">
      <c r="A66">
        <v>65</v>
      </c>
      <c r="B66" t="s">
        <v>646</v>
      </c>
    </row>
    <row r="67" spans="1:2" x14ac:dyDescent="0.3">
      <c r="A67">
        <v>66</v>
      </c>
      <c r="B67" t="s">
        <v>646</v>
      </c>
    </row>
    <row r="68" spans="1:2" x14ac:dyDescent="0.3">
      <c r="A68">
        <v>67</v>
      </c>
      <c r="B68" t="s">
        <v>646</v>
      </c>
    </row>
    <row r="69" spans="1:2" x14ac:dyDescent="0.3">
      <c r="A69">
        <v>68</v>
      </c>
      <c r="B69" t="s">
        <v>646</v>
      </c>
    </row>
    <row r="70" spans="1:2" x14ac:dyDescent="0.3">
      <c r="A70">
        <v>69</v>
      </c>
      <c r="B70" t="s">
        <v>646</v>
      </c>
    </row>
    <row r="71" spans="1:2" x14ac:dyDescent="0.3">
      <c r="A71">
        <v>70</v>
      </c>
      <c r="B71" t="s">
        <v>646</v>
      </c>
    </row>
    <row r="72" spans="1:2" x14ac:dyDescent="0.3">
      <c r="A72">
        <v>71</v>
      </c>
      <c r="B72" t="s">
        <v>646</v>
      </c>
    </row>
    <row r="73" spans="1:2" x14ac:dyDescent="0.3">
      <c r="A73">
        <v>72</v>
      </c>
      <c r="B73" t="s">
        <v>646</v>
      </c>
    </row>
    <row r="74" spans="1:2" x14ac:dyDescent="0.3">
      <c r="A74">
        <v>73</v>
      </c>
      <c r="B74" t="s">
        <v>646</v>
      </c>
    </row>
    <row r="75" spans="1:2" x14ac:dyDescent="0.3">
      <c r="A75">
        <v>74</v>
      </c>
      <c r="B75" t="s">
        <v>646</v>
      </c>
    </row>
    <row r="76" spans="1:2" x14ac:dyDescent="0.3">
      <c r="A76">
        <v>75</v>
      </c>
      <c r="B76" t="s">
        <v>646</v>
      </c>
    </row>
    <row r="77" spans="1:2" x14ac:dyDescent="0.3">
      <c r="A77">
        <v>76</v>
      </c>
      <c r="B77" t="s">
        <v>646</v>
      </c>
    </row>
    <row r="78" spans="1:2" x14ac:dyDescent="0.3">
      <c r="A78">
        <v>77</v>
      </c>
      <c r="B78" t="s">
        <v>646</v>
      </c>
    </row>
    <row r="79" spans="1:2" x14ac:dyDescent="0.3">
      <c r="A79">
        <v>78</v>
      </c>
      <c r="B79" t="s">
        <v>646</v>
      </c>
    </row>
    <row r="80" spans="1:2" x14ac:dyDescent="0.3">
      <c r="A80">
        <v>79</v>
      </c>
      <c r="B80" t="s">
        <v>646</v>
      </c>
    </row>
    <row r="81" spans="1:2" x14ac:dyDescent="0.3">
      <c r="A81">
        <v>80</v>
      </c>
      <c r="B81" t="s">
        <v>646</v>
      </c>
    </row>
    <row r="82" spans="1:2" x14ac:dyDescent="0.3">
      <c r="A82">
        <v>81</v>
      </c>
      <c r="B82" t="s">
        <v>646</v>
      </c>
    </row>
    <row r="83" spans="1:2" x14ac:dyDescent="0.3">
      <c r="A83">
        <v>82</v>
      </c>
      <c r="B83" t="s">
        <v>646</v>
      </c>
    </row>
    <row r="84" spans="1:2" x14ac:dyDescent="0.3">
      <c r="A84">
        <v>83</v>
      </c>
      <c r="B84" t="s">
        <v>646</v>
      </c>
    </row>
    <row r="85" spans="1:2" x14ac:dyDescent="0.3">
      <c r="A85">
        <v>84</v>
      </c>
      <c r="B85" t="s">
        <v>646</v>
      </c>
    </row>
    <row r="86" spans="1:2" x14ac:dyDescent="0.3">
      <c r="A86">
        <v>85</v>
      </c>
      <c r="B86" t="s">
        <v>646</v>
      </c>
    </row>
    <row r="87" spans="1:2" x14ac:dyDescent="0.3">
      <c r="A87">
        <v>86</v>
      </c>
      <c r="B87" t="s">
        <v>646</v>
      </c>
    </row>
    <row r="88" spans="1:2" x14ac:dyDescent="0.3">
      <c r="A88">
        <v>87</v>
      </c>
      <c r="B88" t="s">
        <v>646</v>
      </c>
    </row>
    <row r="89" spans="1:2" x14ac:dyDescent="0.3">
      <c r="A89">
        <v>88</v>
      </c>
      <c r="B89" t="s">
        <v>646</v>
      </c>
    </row>
    <row r="90" spans="1:2" x14ac:dyDescent="0.3">
      <c r="A90">
        <v>89</v>
      </c>
      <c r="B90" t="s">
        <v>646</v>
      </c>
    </row>
    <row r="91" spans="1:2" x14ac:dyDescent="0.3">
      <c r="A91">
        <v>90</v>
      </c>
      <c r="B91" t="s">
        <v>646</v>
      </c>
    </row>
    <row r="92" spans="1:2" x14ac:dyDescent="0.3">
      <c r="A92">
        <v>91</v>
      </c>
      <c r="B92" t="s">
        <v>646</v>
      </c>
    </row>
    <row r="93" spans="1:2" x14ac:dyDescent="0.3">
      <c r="A93">
        <v>92</v>
      </c>
      <c r="B93" t="s">
        <v>646</v>
      </c>
    </row>
    <row r="94" spans="1:2" x14ac:dyDescent="0.3">
      <c r="A94">
        <v>93</v>
      </c>
      <c r="B94" t="s">
        <v>646</v>
      </c>
    </row>
    <row r="95" spans="1:2" x14ac:dyDescent="0.3">
      <c r="A95">
        <v>94</v>
      </c>
      <c r="B95" t="s">
        <v>646</v>
      </c>
    </row>
    <row r="96" spans="1:2" x14ac:dyDescent="0.3">
      <c r="A96">
        <v>95</v>
      </c>
      <c r="B96" t="s">
        <v>646</v>
      </c>
    </row>
    <row r="97" spans="1:2" x14ac:dyDescent="0.3">
      <c r="A97">
        <v>96</v>
      </c>
      <c r="B97" t="s">
        <v>646</v>
      </c>
    </row>
    <row r="98" spans="1:2" x14ac:dyDescent="0.3">
      <c r="A98">
        <v>97</v>
      </c>
      <c r="B98" t="s">
        <v>646</v>
      </c>
    </row>
    <row r="99" spans="1:2" x14ac:dyDescent="0.3">
      <c r="A99">
        <v>98</v>
      </c>
      <c r="B99" t="s">
        <v>646</v>
      </c>
    </row>
    <row r="100" spans="1:2" x14ac:dyDescent="0.3">
      <c r="A100">
        <v>99</v>
      </c>
      <c r="B100" t="s">
        <v>646</v>
      </c>
    </row>
    <row r="101" spans="1:2" x14ac:dyDescent="0.3">
      <c r="A101">
        <v>100</v>
      </c>
      <c r="B101" t="s">
        <v>646</v>
      </c>
    </row>
    <row r="102" spans="1:2" x14ac:dyDescent="0.3">
      <c r="A102">
        <v>101</v>
      </c>
      <c r="B102" t="s">
        <v>647</v>
      </c>
    </row>
    <row r="103" spans="1:2" x14ac:dyDescent="0.3">
      <c r="A103">
        <v>102</v>
      </c>
      <c r="B103" t="s">
        <v>647</v>
      </c>
    </row>
    <row r="104" spans="1:2" x14ac:dyDescent="0.3">
      <c r="A104">
        <v>103</v>
      </c>
      <c r="B104" t="s">
        <v>647</v>
      </c>
    </row>
    <row r="105" spans="1:2" x14ac:dyDescent="0.3">
      <c r="A105">
        <v>104</v>
      </c>
      <c r="B105" t="s">
        <v>647</v>
      </c>
    </row>
    <row r="106" spans="1:2" x14ac:dyDescent="0.3">
      <c r="A106">
        <v>105</v>
      </c>
      <c r="B106" t="s">
        <v>647</v>
      </c>
    </row>
    <row r="107" spans="1:2" x14ac:dyDescent="0.3">
      <c r="A107">
        <v>106</v>
      </c>
      <c r="B107" t="s">
        <v>647</v>
      </c>
    </row>
    <row r="108" spans="1:2" x14ac:dyDescent="0.3">
      <c r="A108">
        <v>107</v>
      </c>
      <c r="B108" t="s">
        <v>647</v>
      </c>
    </row>
    <row r="109" spans="1:2" x14ac:dyDescent="0.3">
      <c r="A109">
        <v>108</v>
      </c>
      <c r="B109" t="s">
        <v>647</v>
      </c>
    </row>
    <row r="110" spans="1:2" x14ac:dyDescent="0.3">
      <c r="A110">
        <v>109</v>
      </c>
      <c r="B110" t="s">
        <v>647</v>
      </c>
    </row>
    <row r="111" spans="1:2" x14ac:dyDescent="0.3">
      <c r="A111">
        <v>110</v>
      </c>
      <c r="B111" t="s">
        <v>647</v>
      </c>
    </row>
    <row r="112" spans="1:2" x14ac:dyDescent="0.3">
      <c r="A112">
        <v>111</v>
      </c>
      <c r="B112" t="s">
        <v>647</v>
      </c>
    </row>
    <row r="113" spans="1:2" x14ac:dyDescent="0.3">
      <c r="A113">
        <v>112</v>
      </c>
      <c r="B113" t="s">
        <v>647</v>
      </c>
    </row>
    <row r="114" spans="1:2" x14ac:dyDescent="0.3">
      <c r="A114">
        <v>113</v>
      </c>
      <c r="B114" t="s">
        <v>647</v>
      </c>
    </row>
    <row r="115" spans="1:2" x14ac:dyDescent="0.3">
      <c r="A115">
        <v>114</v>
      </c>
      <c r="B115" t="s">
        <v>647</v>
      </c>
    </row>
    <row r="116" spans="1:2" x14ac:dyDescent="0.3">
      <c r="A116">
        <v>115</v>
      </c>
      <c r="B116" t="s">
        <v>647</v>
      </c>
    </row>
    <row r="117" spans="1:2" x14ac:dyDescent="0.3">
      <c r="A117">
        <v>116</v>
      </c>
      <c r="B117" t="s">
        <v>647</v>
      </c>
    </row>
    <row r="118" spans="1:2" x14ac:dyDescent="0.3">
      <c r="A118">
        <v>117</v>
      </c>
      <c r="B118" t="s">
        <v>647</v>
      </c>
    </row>
    <row r="119" spans="1:2" x14ac:dyDescent="0.3">
      <c r="A119">
        <v>118</v>
      </c>
      <c r="B119" t="s">
        <v>647</v>
      </c>
    </row>
    <row r="120" spans="1:2" x14ac:dyDescent="0.3">
      <c r="A120">
        <v>119</v>
      </c>
      <c r="B120" t="s">
        <v>647</v>
      </c>
    </row>
    <row r="121" spans="1:2" x14ac:dyDescent="0.3">
      <c r="A121">
        <v>120</v>
      </c>
      <c r="B121" t="s">
        <v>647</v>
      </c>
    </row>
    <row r="122" spans="1:2" x14ac:dyDescent="0.3">
      <c r="A122">
        <v>121</v>
      </c>
      <c r="B122" t="s">
        <v>647</v>
      </c>
    </row>
    <row r="123" spans="1:2" x14ac:dyDescent="0.3">
      <c r="A123">
        <v>122</v>
      </c>
      <c r="B123" t="s">
        <v>647</v>
      </c>
    </row>
    <row r="124" spans="1:2" x14ac:dyDescent="0.3">
      <c r="A124">
        <v>123</v>
      </c>
      <c r="B124" t="s">
        <v>647</v>
      </c>
    </row>
    <row r="125" spans="1:2" x14ac:dyDescent="0.3">
      <c r="A125">
        <v>124</v>
      </c>
      <c r="B125" t="s">
        <v>647</v>
      </c>
    </row>
    <row r="126" spans="1:2" x14ac:dyDescent="0.3">
      <c r="A126">
        <v>125</v>
      </c>
      <c r="B126" t="s">
        <v>647</v>
      </c>
    </row>
    <row r="127" spans="1:2" x14ac:dyDescent="0.3">
      <c r="A127">
        <v>126</v>
      </c>
      <c r="B127" t="s">
        <v>647</v>
      </c>
    </row>
    <row r="128" spans="1:2" x14ac:dyDescent="0.3">
      <c r="A128">
        <v>127</v>
      </c>
      <c r="B128" t="s">
        <v>647</v>
      </c>
    </row>
    <row r="129" spans="1:2" x14ac:dyDescent="0.3">
      <c r="A129">
        <v>128</v>
      </c>
      <c r="B129" t="s">
        <v>647</v>
      </c>
    </row>
    <row r="130" spans="1:2" x14ac:dyDescent="0.3">
      <c r="A130">
        <v>129</v>
      </c>
      <c r="B130" t="s">
        <v>647</v>
      </c>
    </row>
    <row r="131" spans="1:2" x14ac:dyDescent="0.3">
      <c r="A131">
        <v>130</v>
      </c>
      <c r="B131" t="s">
        <v>647</v>
      </c>
    </row>
    <row r="132" spans="1:2" x14ac:dyDescent="0.3">
      <c r="A132">
        <v>131</v>
      </c>
      <c r="B132" t="s">
        <v>647</v>
      </c>
    </row>
    <row r="133" spans="1:2" x14ac:dyDescent="0.3">
      <c r="A133">
        <v>132</v>
      </c>
      <c r="B133" t="s">
        <v>647</v>
      </c>
    </row>
    <row r="134" spans="1:2" x14ac:dyDescent="0.3">
      <c r="A134">
        <v>133</v>
      </c>
      <c r="B134" t="s">
        <v>647</v>
      </c>
    </row>
    <row r="135" spans="1:2" x14ac:dyDescent="0.3">
      <c r="A135">
        <v>134</v>
      </c>
      <c r="B135" t="s">
        <v>647</v>
      </c>
    </row>
    <row r="136" spans="1:2" x14ac:dyDescent="0.3">
      <c r="A136">
        <v>135</v>
      </c>
      <c r="B136" t="s">
        <v>647</v>
      </c>
    </row>
    <row r="137" spans="1:2" x14ac:dyDescent="0.3">
      <c r="A137">
        <v>136</v>
      </c>
      <c r="B137" t="s">
        <v>647</v>
      </c>
    </row>
    <row r="138" spans="1:2" x14ac:dyDescent="0.3">
      <c r="A138">
        <v>137</v>
      </c>
      <c r="B138" t="s">
        <v>647</v>
      </c>
    </row>
    <row r="139" spans="1:2" x14ac:dyDescent="0.3">
      <c r="A139">
        <v>138</v>
      </c>
      <c r="B139" t="s">
        <v>647</v>
      </c>
    </row>
    <row r="140" spans="1:2" x14ac:dyDescent="0.3">
      <c r="A140">
        <v>139</v>
      </c>
      <c r="B140" t="s">
        <v>647</v>
      </c>
    </row>
    <row r="141" spans="1:2" x14ac:dyDescent="0.3">
      <c r="A141">
        <v>140</v>
      </c>
      <c r="B141" t="s">
        <v>647</v>
      </c>
    </row>
    <row r="142" spans="1:2" x14ac:dyDescent="0.3">
      <c r="A142">
        <v>141</v>
      </c>
      <c r="B142" t="s">
        <v>647</v>
      </c>
    </row>
    <row r="143" spans="1:2" x14ac:dyDescent="0.3">
      <c r="A143">
        <v>142</v>
      </c>
      <c r="B143" t="s">
        <v>647</v>
      </c>
    </row>
    <row r="144" spans="1:2" x14ac:dyDescent="0.3">
      <c r="A144">
        <v>143</v>
      </c>
      <c r="B144" t="s">
        <v>647</v>
      </c>
    </row>
    <row r="145" spans="1:2" x14ac:dyDescent="0.3">
      <c r="A145">
        <v>144</v>
      </c>
      <c r="B145" t="s">
        <v>647</v>
      </c>
    </row>
    <row r="146" spans="1:2" x14ac:dyDescent="0.3">
      <c r="A146">
        <v>145</v>
      </c>
      <c r="B146" t="s">
        <v>647</v>
      </c>
    </row>
    <row r="147" spans="1:2" x14ac:dyDescent="0.3">
      <c r="A147">
        <v>146</v>
      </c>
      <c r="B147" t="s">
        <v>647</v>
      </c>
    </row>
    <row r="148" spans="1:2" x14ac:dyDescent="0.3">
      <c r="A148">
        <v>147</v>
      </c>
      <c r="B148" t="s">
        <v>647</v>
      </c>
    </row>
    <row r="149" spans="1:2" x14ac:dyDescent="0.3">
      <c r="A149">
        <v>148</v>
      </c>
      <c r="B149" t="s">
        <v>647</v>
      </c>
    </row>
    <row r="150" spans="1:2" x14ac:dyDescent="0.3">
      <c r="A150">
        <v>149</v>
      </c>
      <c r="B150" t="s">
        <v>647</v>
      </c>
    </row>
    <row r="151" spans="1:2" x14ac:dyDescent="0.3">
      <c r="A151">
        <v>150</v>
      </c>
      <c r="B151" t="s">
        <v>647</v>
      </c>
    </row>
    <row r="152" spans="1:2" x14ac:dyDescent="0.3">
      <c r="A152">
        <v>151</v>
      </c>
      <c r="B152" t="s">
        <v>574</v>
      </c>
    </row>
    <row r="153" spans="1:2" x14ac:dyDescent="0.3">
      <c r="A153">
        <v>152</v>
      </c>
      <c r="B153" t="s">
        <v>574</v>
      </c>
    </row>
    <row r="154" spans="1:2" x14ac:dyDescent="0.3">
      <c r="A154">
        <v>153</v>
      </c>
      <c r="B154" t="s">
        <v>574</v>
      </c>
    </row>
    <row r="155" spans="1:2" x14ac:dyDescent="0.3">
      <c r="A155">
        <v>154</v>
      </c>
      <c r="B155" t="s">
        <v>574</v>
      </c>
    </row>
    <row r="156" spans="1:2" x14ac:dyDescent="0.3">
      <c r="A156">
        <v>155</v>
      </c>
      <c r="B156" t="s">
        <v>574</v>
      </c>
    </row>
    <row r="157" spans="1:2" x14ac:dyDescent="0.3">
      <c r="A157">
        <v>156</v>
      </c>
      <c r="B157" t="s">
        <v>574</v>
      </c>
    </row>
    <row r="158" spans="1:2" x14ac:dyDescent="0.3">
      <c r="A158">
        <v>157</v>
      </c>
      <c r="B158" t="s">
        <v>574</v>
      </c>
    </row>
    <row r="159" spans="1:2" x14ac:dyDescent="0.3">
      <c r="A159">
        <v>158</v>
      </c>
      <c r="B159" t="s">
        <v>574</v>
      </c>
    </row>
    <row r="160" spans="1:2" x14ac:dyDescent="0.3">
      <c r="A160">
        <v>159</v>
      </c>
      <c r="B160" t="s">
        <v>574</v>
      </c>
    </row>
    <row r="161" spans="1:2" x14ac:dyDescent="0.3">
      <c r="A161">
        <v>160</v>
      </c>
      <c r="B161" t="s">
        <v>574</v>
      </c>
    </row>
    <row r="162" spans="1:2" x14ac:dyDescent="0.3">
      <c r="A162">
        <v>161</v>
      </c>
      <c r="B162" t="s">
        <v>574</v>
      </c>
    </row>
    <row r="163" spans="1:2" x14ac:dyDescent="0.3">
      <c r="A163">
        <v>162</v>
      </c>
      <c r="B163" t="s">
        <v>574</v>
      </c>
    </row>
    <row r="164" spans="1:2" x14ac:dyDescent="0.3">
      <c r="A164">
        <v>163</v>
      </c>
      <c r="B164" t="s">
        <v>574</v>
      </c>
    </row>
    <row r="165" spans="1:2" x14ac:dyDescent="0.3">
      <c r="A165">
        <v>164</v>
      </c>
      <c r="B165" t="s">
        <v>574</v>
      </c>
    </row>
    <row r="166" spans="1:2" x14ac:dyDescent="0.3">
      <c r="A166">
        <v>165</v>
      </c>
      <c r="B166" t="s">
        <v>574</v>
      </c>
    </row>
    <row r="167" spans="1:2" x14ac:dyDescent="0.3">
      <c r="A167">
        <v>166</v>
      </c>
      <c r="B167" t="s">
        <v>574</v>
      </c>
    </row>
    <row r="168" spans="1:2" x14ac:dyDescent="0.3">
      <c r="A168">
        <v>167</v>
      </c>
      <c r="B168" t="s">
        <v>574</v>
      </c>
    </row>
    <row r="169" spans="1:2" x14ac:dyDescent="0.3">
      <c r="A169">
        <v>168</v>
      </c>
      <c r="B169" t="s">
        <v>574</v>
      </c>
    </row>
    <row r="170" spans="1:2" x14ac:dyDescent="0.3">
      <c r="A170">
        <v>169</v>
      </c>
      <c r="B170" t="s">
        <v>574</v>
      </c>
    </row>
    <row r="171" spans="1:2" x14ac:dyDescent="0.3">
      <c r="A171">
        <v>170</v>
      </c>
      <c r="B171" t="s">
        <v>574</v>
      </c>
    </row>
    <row r="172" spans="1:2" x14ac:dyDescent="0.3">
      <c r="A172">
        <v>171</v>
      </c>
      <c r="B172" t="s">
        <v>574</v>
      </c>
    </row>
    <row r="173" spans="1:2" x14ac:dyDescent="0.3">
      <c r="A173">
        <v>172</v>
      </c>
      <c r="B173" t="s">
        <v>574</v>
      </c>
    </row>
    <row r="174" spans="1:2" x14ac:dyDescent="0.3">
      <c r="A174">
        <v>173</v>
      </c>
      <c r="B174" t="s">
        <v>574</v>
      </c>
    </row>
    <row r="175" spans="1:2" x14ac:dyDescent="0.3">
      <c r="A175">
        <v>174</v>
      </c>
      <c r="B175" t="s">
        <v>574</v>
      </c>
    </row>
    <row r="176" spans="1:2" x14ac:dyDescent="0.3">
      <c r="A176">
        <v>175</v>
      </c>
      <c r="B176" t="s">
        <v>574</v>
      </c>
    </row>
    <row r="177" spans="1:2" x14ac:dyDescent="0.3">
      <c r="A177">
        <v>176</v>
      </c>
      <c r="B177" t="s">
        <v>574</v>
      </c>
    </row>
    <row r="178" spans="1:2" x14ac:dyDescent="0.3">
      <c r="A178">
        <v>177</v>
      </c>
      <c r="B178" t="s">
        <v>574</v>
      </c>
    </row>
    <row r="179" spans="1:2" x14ac:dyDescent="0.3">
      <c r="A179">
        <v>178</v>
      </c>
      <c r="B179" t="s">
        <v>574</v>
      </c>
    </row>
    <row r="180" spans="1:2" x14ac:dyDescent="0.3">
      <c r="A180">
        <v>179</v>
      </c>
      <c r="B180" t="s">
        <v>574</v>
      </c>
    </row>
    <row r="181" spans="1:2" x14ac:dyDescent="0.3">
      <c r="A181">
        <v>180</v>
      </c>
      <c r="B181" t="s">
        <v>574</v>
      </c>
    </row>
    <row r="182" spans="1:2" x14ac:dyDescent="0.3">
      <c r="A182">
        <v>181</v>
      </c>
      <c r="B182" t="s">
        <v>574</v>
      </c>
    </row>
    <row r="183" spans="1:2" x14ac:dyDescent="0.3">
      <c r="A183">
        <v>182</v>
      </c>
      <c r="B183" t="s">
        <v>574</v>
      </c>
    </row>
    <row r="184" spans="1:2" x14ac:dyDescent="0.3">
      <c r="A184">
        <v>183</v>
      </c>
      <c r="B184" t="s">
        <v>574</v>
      </c>
    </row>
    <row r="185" spans="1:2" x14ac:dyDescent="0.3">
      <c r="A185">
        <v>184</v>
      </c>
      <c r="B185" t="s">
        <v>574</v>
      </c>
    </row>
    <row r="186" spans="1:2" x14ac:dyDescent="0.3">
      <c r="A186">
        <v>185</v>
      </c>
      <c r="B186" t="s">
        <v>574</v>
      </c>
    </row>
    <row r="187" spans="1:2" x14ac:dyDescent="0.3">
      <c r="A187">
        <v>186</v>
      </c>
      <c r="B187" t="s">
        <v>574</v>
      </c>
    </row>
    <row r="188" spans="1:2" x14ac:dyDescent="0.3">
      <c r="A188">
        <v>187</v>
      </c>
      <c r="B188" t="s">
        <v>574</v>
      </c>
    </row>
    <row r="189" spans="1:2" x14ac:dyDescent="0.3">
      <c r="A189">
        <v>188</v>
      </c>
      <c r="B189" t="s">
        <v>574</v>
      </c>
    </row>
    <row r="190" spans="1:2" x14ac:dyDescent="0.3">
      <c r="A190">
        <v>189</v>
      </c>
      <c r="B190" t="s">
        <v>574</v>
      </c>
    </row>
    <row r="191" spans="1:2" x14ac:dyDescent="0.3">
      <c r="A191">
        <v>190</v>
      </c>
      <c r="B191" t="s">
        <v>574</v>
      </c>
    </row>
    <row r="192" spans="1:2" x14ac:dyDescent="0.3">
      <c r="A192">
        <v>191</v>
      </c>
      <c r="B192" t="s">
        <v>574</v>
      </c>
    </row>
    <row r="193" spans="1:2" x14ac:dyDescent="0.3">
      <c r="A193">
        <v>192</v>
      </c>
      <c r="B193" t="s">
        <v>574</v>
      </c>
    </row>
    <row r="194" spans="1:2" x14ac:dyDescent="0.3">
      <c r="A194">
        <v>193</v>
      </c>
      <c r="B194" t="s">
        <v>574</v>
      </c>
    </row>
    <row r="195" spans="1:2" x14ac:dyDescent="0.3">
      <c r="A195">
        <v>194</v>
      </c>
      <c r="B195" t="s">
        <v>574</v>
      </c>
    </row>
    <row r="196" spans="1:2" x14ac:dyDescent="0.3">
      <c r="A196">
        <v>195</v>
      </c>
      <c r="B196" t="s">
        <v>574</v>
      </c>
    </row>
    <row r="197" spans="1:2" x14ac:dyDescent="0.3">
      <c r="A197">
        <v>196</v>
      </c>
      <c r="B197" t="s">
        <v>574</v>
      </c>
    </row>
    <row r="198" spans="1:2" x14ac:dyDescent="0.3">
      <c r="A198">
        <v>197</v>
      </c>
      <c r="B198" t="s">
        <v>574</v>
      </c>
    </row>
    <row r="199" spans="1:2" x14ac:dyDescent="0.3">
      <c r="A199">
        <v>198</v>
      </c>
      <c r="B199" t="s">
        <v>574</v>
      </c>
    </row>
    <row r="200" spans="1:2" x14ac:dyDescent="0.3">
      <c r="A200">
        <v>199</v>
      </c>
      <c r="B200" t="s">
        <v>574</v>
      </c>
    </row>
    <row r="201" spans="1:2" x14ac:dyDescent="0.3">
      <c r="A201">
        <v>200</v>
      </c>
      <c r="B201" t="s">
        <v>574</v>
      </c>
    </row>
    <row r="202" spans="1:2" x14ac:dyDescent="0.3">
      <c r="A202">
        <v>201</v>
      </c>
      <c r="B202" t="s">
        <v>575</v>
      </c>
    </row>
    <row r="203" spans="1:2" x14ac:dyDescent="0.3">
      <c r="A203">
        <v>202</v>
      </c>
      <c r="B203" t="s">
        <v>575</v>
      </c>
    </row>
    <row r="204" spans="1:2" x14ac:dyDescent="0.3">
      <c r="A204">
        <v>203</v>
      </c>
      <c r="B204" t="s">
        <v>575</v>
      </c>
    </row>
    <row r="205" spans="1:2" x14ac:dyDescent="0.3">
      <c r="A205">
        <v>204</v>
      </c>
      <c r="B205" t="s">
        <v>575</v>
      </c>
    </row>
    <row r="206" spans="1:2" x14ac:dyDescent="0.3">
      <c r="A206">
        <v>205</v>
      </c>
      <c r="B206" t="s">
        <v>575</v>
      </c>
    </row>
    <row r="207" spans="1:2" x14ac:dyDescent="0.3">
      <c r="A207">
        <v>206</v>
      </c>
      <c r="B207" t="s">
        <v>575</v>
      </c>
    </row>
    <row r="208" spans="1:2" x14ac:dyDescent="0.3">
      <c r="A208">
        <v>207</v>
      </c>
      <c r="B208" t="s">
        <v>575</v>
      </c>
    </row>
    <row r="209" spans="1:2" x14ac:dyDescent="0.3">
      <c r="A209">
        <v>208</v>
      </c>
      <c r="B209" t="s">
        <v>575</v>
      </c>
    </row>
    <row r="210" spans="1:2" x14ac:dyDescent="0.3">
      <c r="A210">
        <v>209</v>
      </c>
      <c r="B210" t="s">
        <v>575</v>
      </c>
    </row>
    <row r="211" spans="1:2" x14ac:dyDescent="0.3">
      <c r="A211">
        <v>210</v>
      </c>
      <c r="B211" t="s">
        <v>575</v>
      </c>
    </row>
    <row r="212" spans="1:2" x14ac:dyDescent="0.3">
      <c r="A212">
        <v>211</v>
      </c>
      <c r="B212" t="s">
        <v>575</v>
      </c>
    </row>
    <row r="213" spans="1:2" x14ac:dyDescent="0.3">
      <c r="A213">
        <v>212</v>
      </c>
      <c r="B213" t="s">
        <v>575</v>
      </c>
    </row>
    <row r="214" spans="1:2" x14ac:dyDescent="0.3">
      <c r="A214">
        <v>213</v>
      </c>
      <c r="B214" t="s">
        <v>575</v>
      </c>
    </row>
    <row r="215" spans="1:2" x14ac:dyDescent="0.3">
      <c r="A215">
        <v>214</v>
      </c>
      <c r="B215" t="s">
        <v>575</v>
      </c>
    </row>
    <row r="216" spans="1:2" x14ac:dyDescent="0.3">
      <c r="A216">
        <v>215</v>
      </c>
      <c r="B216" t="s">
        <v>575</v>
      </c>
    </row>
    <row r="217" spans="1:2" x14ac:dyDescent="0.3">
      <c r="A217">
        <v>216</v>
      </c>
      <c r="B217" t="s">
        <v>575</v>
      </c>
    </row>
    <row r="218" spans="1:2" x14ac:dyDescent="0.3">
      <c r="A218">
        <v>217</v>
      </c>
      <c r="B218" t="s">
        <v>575</v>
      </c>
    </row>
    <row r="219" spans="1:2" x14ac:dyDescent="0.3">
      <c r="A219">
        <v>218</v>
      </c>
      <c r="B219" t="s">
        <v>575</v>
      </c>
    </row>
    <row r="220" spans="1:2" x14ac:dyDescent="0.3">
      <c r="A220">
        <v>219</v>
      </c>
      <c r="B220" t="s">
        <v>575</v>
      </c>
    </row>
    <row r="221" spans="1:2" x14ac:dyDescent="0.3">
      <c r="A221">
        <v>220</v>
      </c>
      <c r="B221" t="s">
        <v>575</v>
      </c>
    </row>
    <row r="222" spans="1:2" x14ac:dyDescent="0.3">
      <c r="A222">
        <v>221</v>
      </c>
      <c r="B222" t="s">
        <v>575</v>
      </c>
    </row>
    <row r="223" spans="1:2" x14ac:dyDescent="0.3">
      <c r="A223">
        <v>222</v>
      </c>
      <c r="B223" t="s">
        <v>575</v>
      </c>
    </row>
    <row r="224" spans="1:2" x14ac:dyDescent="0.3">
      <c r="A224">
        <v>223</v>
      </c>
      <c r="B224" t="s">
        <v>575</v>
      </c>
    </row>
    <row r="225" spans="1:2" x14ac:dyDescent="0.3">
      <c r="A225">
        <v>224</v>
      </c>
      <c r="B225" t="s">
        <v>575</v>
      </c>
    </row>
    <row r="226" spans="1:2" x14ac:dyDescent="0.3">
      <c r="A226">
        <v>225</v>
      </c>
      <c r="B226" t="s">
        <v>575</v>
      </c>
    </row>
    <row r="227" spans="1:2" x14ac:dyDescent="0.3">
      <c r="A227">
        <v>226</v>
      </c>
      <c r="B227" t="s">
        <v>575</v>
      </c>
    </row>
    <row r="228" spans="1:2" x14ac:dyDescent="0.3">
      <c r="A228">
        <v>227</v>
      </c>
      <c r="B228" t="s">
        <v>575</v>
      </c>
    </row>
    <row r="229" spans="1:2" x14ac:dyDescent="0.3">
      <c r="A229">
        <v>228</v>
      </c>
      <c r="B229" t="s">
        <v>575</v>
      </c>
    </row>
    <row r="230" spans="1:2" x14ac:dyDescent="0.3">
      <c r="A230">
        <v>229</v>
      </c>
      <c r="B230" t="s">
        <v>575</v>
      </c>
    </row>
    <row r="231" spans="1:2" x14ac:dyDescent="0.3">
      <c r="A231">
        <v>230</v>
      </c>
      <c r="B231" t="s">
        <v>575</v>
      </c>
    </row>
    <row r="232" spans="1:2" x14ac:dyDescent="0.3">
      <c r="A232">
        <v>231</v>
      </c>
      <c r="B232" t="s">
        <v>575</v>
      </c>
    </row>
    <row r="233" spans="1:2" x14ac:dyDescent="0.3">
      <c r="A233">
        <v>232</v>
      </c>
      <c r="B233" t="s">
        <v>575</v>
      </c>
    </row>
    <row r="234" spans="1:2" x14ac:dyDescent="0.3">
      <c r="A234">
        <v>233</v>
      </c>
      <c r="B234" t="s">
        <v>575</v>
      </c>
    </row>
    <row r="235" spans="1:2" x14ac:dyDescent="0.3">
      <c r="A235">
        <v>234</v>
      </c>
      <c r="B235" t="s">
        <v>575</v>
      </c>
    </row>
    <row r="236" spans="1:2" x14ac:dyDescent="0.3">
      <c r="A236">
        <v>235</v>
      </c>
      <c r="B236" t="s">
        <v>575</v>
      </c>
    </row>
    <row r="237" spans="1:2" x14ac:dyDescent="0.3">
      <c r="A237">
        <v>236</v>
      </c>
      <c r="B237" t="s">
        <v>575</v>
      </c>
    </row>
    <row r="238" spans="1:2" x14ac:dyDescent="0.3">
      <c r="A238">
        <v>237</v>
      </c>
      <c r="B238" t="s">
        <v>575</v>
      </c>
    </row>
    <row r="239" spans="1:2" x14ac:dyDescent="0.3">
      <c r="A239">
        <v>238</v>
      </c>
      <c r="B239" t="s">
        <v>575</v>
      </c>
    </row>
    <row r="240" spans="1:2" x14ac:dyDescent="0.3">
      <c r="A240">
        <v>239</v>
      </c>
      <c r="B240" t="s">
        <v>575</v>
      </c>
    </row>
    <row r="241" spans="1:2" x14ac:dyDescent="0.3">
      <c r="A241">
        <v>240</v>
      </c>
      <c r="B241" t="s">
        <v>575</v>
      </c>
    </row>
    <row r="242" spans="1:2" x14ac:dyDescent="0.3">
      <c r="A242">
        <v>241</v>
      </c>
      <c r="B242" t="s">
        <v>575</v>
      </c>
    </row>
    <row r="243" spans="1:2" x14ac:dyDescent="0.3">
      <c r="A243">
        <v>242</v>
      </c>
      <c r="B243" t="s">
        <v>575</v>
      </c>
    </row>
    <row r="244" spans="1:2" x14ac:dyDescent="0.3">
      <c r="A244">
        <v>243</v>
      </c>
      <c r="B244" t="s">
        <v>575</v>
      </c>
    </row>
    <row r="245" spans="1:2" x14ac:dyDescent="0.3">
      <c r="A245">
        <v>244</v>
      </c>
      <c r="B245" t="s">
        <v>575</v>
      </c>
    </row>
    <row r="246" spans="1:2" x14ac:dyDescent="0.3">
      <c r="A246">
        <v>245</v>
      </c>
      <c r="B246" t="s">
        <v>575</v>
      </c>
    </row>
    <row r="247" spans="1:2" x14ac:dyDescent="0.3">
      <c r="A247">
        <v>246</v>
      </c>
      <c r="B247" t="s">
        <v>575</v>
      </c>
    </row>
    <row r="248" spans="1:2" x14ac:dyDescent="0.3">
      <c r="A248">
        <v>247</v>
      </c>
      <c r="B248" t="s">
        <v>575</v>
      </c>
    </row>
    <row r="249" spans="1:2" x14ac:dyDescent="0.3">
      <c r="A249">
        <v>248</v>
      </c>
      <c r="B249" t="s">
        <v>575</v>
      </c>
    </row>
    <row r="250" spans="1:2" x14ac:dyDescent="0.3">
      <c r="A250">
        <v>249</v>
      </c>
      <c r="B250" t="s">
        <v>575</v>
      </c>
    </row>
    <row r="251" spans="1:2" x14ac:dyDescent="0.3">
      <c r="A251">
        <v>250</v>
      </c>
      <c r="B251" t="s">
        <v>575</v>
      </c>
    </row>
    <row r="252" spans="1:2" x14ac:dyDescent="0.3">
      <c r="A252">
        <v>251</v>
      </c>
      <c r="B252" t="s">
        <v>135</v>
      </c>
    </row>
    <row r="253" spans="1:2" x14ac:dyDescent="0.3">
      <c r="A253">
        <v>252</v>
      </c>
      <c r="B253" t="s">
        <v>135</v>
      </c>
    </row>
    <row r="254" spans="1:2" x14ac:dyDescent="0.3">
      <c r="A254">
        <v>253</v>
      </c>
      <c r="B254" t="s">
        <v>135</v>
      </c>
    </row>
    <row r="255" spans="1:2" x14ac:dyDescent="0.3">
      <c r="A255">
        <v>254</v>
      </c>
      <c r="B255" t="s">
        <v>135</v>
      </c>
    </row>
    <row r="256" spans="1:2" x14ac:dyDescent="0.3">
      <c r="A256">
        <v>255</v>
      </c>
      <c r="B256" t="s">
        <v>135</v>
      </c>
    </row>
    <row r="257" spans="1:2" x14ac:dyDescent="0.3">
      <c r="A257">
        <v>256</v>
      </c>
      <c r="B257" t="s">
        <v>135</v>
      </c>
    </row>
    <row r="258" spans="1:2" x14ac:dyDescent="0.3">
      <c r="A258">
        <v>257</v>
      </c>
      <c r="B258" t="s">
        <v>135</v>
      </c>
    </row>
    <row r="259" spans="1:2" x14ac:dyDescent="0.3">
      <c r="A259">
        <v>258</v>
      </c>
      <c r="B259" t="s">
        <v>135</v>
      </c>
    </row>
    <row r="260" spans="1:2" x14ac:dyDescent="0.3">
      <c r="A260">
        <v>259</v>
      </c>
      <c r="B260" t="s">
        <v>135</v>
      </c>
    </row>
    <row r="261" spans="1:2" x14ac:dyDescent="0.3">
      <c r="A261">
        <v>260</v>
      </c>
      <c r="B261" t="s">
        <v>135</v>
      </c>
    </row>
    <row r="262" spans="1:2" x14ac:dyDescent="0.3">
      <c r="A262">
        <v>261</v>
      </c>
      <c r="B262" t="s">
        <v>135</v>
      </c>
    </row>
    <row r="263" spans="1:2" x14ac:dyDescent="0.3">
      <c r="A263">
        <v>262</v>
      </c>
      <c r="B263" t="s">
        <v>135</v>
      </c>
    </row>
    <row r="264" spans="1:2" x14ac:dyDescent="0.3">
      <c r="A264">
        <v>263</v>
      </c>
      <c r="B264" t="s">
        <v>135</v>
      </c>
    </row>
    <row r="265" spans="1:2" x14ac:dyDescent="0.3">
      <c r="A265">
        <v>264</v>
      </c>
      <c r="B265" t="s">
        <v>135</v>
      </c>
    </row>
    <row r="266" spans="1:2" x14ac:dyDescent="0.3">
      <c r="A266">
        <v>265</v>
      </c>
      <c r="B266" t="s">
        <v>135</v>
      </c>
    </row>
    <row r="267" spans="1:2" x14ac:dyDescent="0.3">
      <c r="A267">
        <v>266</v>
      </c>
      <c r="B267" t="s">
        <v>135</v>
      </c>
    </row>
    <row r="268" spans="1:2" x14ac:dyDescent="0.3">
      <c r="A268">
        <v>267</v>
      </c>
      <c r="B268" t="s">
        <v>135</v>
      </c>
    </row>
    <row r="269" spans="1:2" x14ac:dyDescent="0.3">
      <c r="A269">
        <v>268</v>
      </c>
      <c r="B269" t="s">
        <v>135</v>
      </c>
    </row>
    <row r="270" spans="1:2" x14ac:dyDescent="0.3">
      <c r="A270">
        <v>269</v>
      </c>
      <c r="B270" t="s">
        <v>135</v>
      </c>
    </row>
    <row r="271" spans="1:2" x14ac:dyDescent="0.3">
      <c r="A271">
        <v>270</v>
      </c>
      <c r="B271" t="s">
        <v>135</v>
      </c>
    </row>
    <row r="272" spans="1:2" x14ac:dyDescent="0.3">
      <c r="A272">
        <v>271</v>
      </c>
      <c r="B272" t="s">
        <v>135</v>
      </c>
    </row>
    <row r="273" spans="1:2" x14ac:dyDescent="0.3">
      <c r="A273">
        <v>272</v>
      </c>
      <c r="B273" t="s">
        <v>135</v>
      </c>
    </row>
    <row r="274" spans="1:2" x14ac:dyDescent="0.3">
      <c r="A274">
        <v>273</v>
      </c>
      <c r="B274" t="s">
        <v>135</v>
      </c>
    </row>
    <row r="275" spans="1:2" x14ac:dyDescent="0.3">
      <c r="A275">
        <v>274</v>
      </c>
      <c r="B275" t="s">
        <v>135</v>
      </c>
    </row>
    <row r="276" spans="1:2" x14ac:dyDescent="0.3">
      <c r="A276">
        <v>275</v>
      </c>
      <c r="B276" t="s">
        <v>135</v>
      </c>
    </row>
    <row r="277" spans="1:2" x14ac:dyDescent="0.3">
      <c r="A277">
        <v>276</v>
      </c>
      <c r="B277" t="s">
        <v>135</v>
      </c>
    </row>
    <row r="278" spans="1:2" x14ac:dyDescent="0.3">
      <c r="A278">
        <v>277</v>
      </c>
      <c r="B278" t="s">
        <v>135</v>
      </c>
    </row>
    <row r="279" spans="1:2" x14ac:dyDescent="0.3">
      <c r="A279">
        <v>278</v>
      </c>
      <c r="B279" t="s">
        <v>135</v>
      </c>
    </row>
    <row r="280" spans="1:2" x14ac:dyDescent="0.3">
      <c r="A280">
        <v>279</v>
      </c>
      <c r="B280" t="s">
        <v>135</v>
      </c>
    </row>
    <row r="281" spans="1:2" x14ac:dyDescent="0.3">
      <c r="A281">
        <v>280</v>
      </c>
      <c r="B281" t="s">
        <v>135</v>
      </c>
    </row>
    <row r="282" spans="1:2" x14ac:dyDescent="0.3">
      <c r="A282">
        <v>281</v>
      </c>
      <c r="B282" t="s">
        <v>135</v>
      </c>
    </row>
    <row r="283" spans="1:2" x14ac:dyDescent="0.3">
      <c r="A283">
        <v>282</v>
      </c>
      <c r="B283" t="s">
        <v>135</v>
      </c>
    </row>
    <row r="284" spans="1:2" x14ac:dyDescent="0.3">
      <c r="A284">
        <v>283</v>
      </c>
      <c r="B284" t="s">
        <v>135</v>
      </c>
    </row>
    <row r="285" spans="1:2" x14ac:dyDescent="0.3">
      <c r="A285">
        <v>284</v>
      </c>
      <c r="B285" t="s">
        <v>135</v>
      </c>
    </row>
    <row r="286" spans="1:2" x14ac:dyDescent="0.3">
      <c r="A286">
        <v>285</v>
      </c>
      <c r="B286" t="s">
        <v>135</v>
      </c>
    </row>
    <row r="287" spans="1:2" x14ac:dyDescent="0.3">
      <c r="A287">
        <v>286</v>
      </c>
      <c r="B287" t="s">
        <v>135</v>
      </c>
    </row>
    <row r="288" spans="1:2" x14ac:dyDescent="0.3">
      <c r="A288">
        <v>287</v>
      </c>
      <c r="B288" t="s">
        <v>135</v>
      </c>
    </row>
    <row r="289" spans="1:2" x14ac:dyDescent="0.3">
      <c r="A289">
        <v>288</v>
      </c>
      <c r="B289" t="s">
        <v>135</v>
      </c>
    </row>
    <row r="290" spans="1:2" x14ac:dyDescent="0.3">
      <c r="A290">
        <v>289</v>
      </c>
      <c r="B290" t="s">
        <v>135</v>
      </c>
    </row>
    <row r="291" spans="1:2" x14ac:dyDescent="0.3">
      <c r="A291">
        <v>290</v>
      </c>
      <c r="B291" t="s">
        <v>135</v>
      </c>
    </row>
    <row r="292" spans="1:2" x14ac:dyDescent="0.3">
      <c r="A292">
        <v>291</v>
      </c>
      <c r="B292" t="s">
        <v>135</v>
      </c>
    </row>
    <row r="293" spans="1:2" x14ac:dyDescent="0.3">
      <c r="A293">
        <v>292</v>
      </c>
      <c r="B293" t="s">
        <v>135</v>
      </c>
    </row>
    <row r="294" spans="1:2" x14ac:dyDescent="0.3">
      <c r="A294">
        <v>293</v>
      </c>
      <c r="B294" t="s">
        <v>135</v>
      </c>
    </row>
    <row r="295" spans="1:2" x14ac:dyDescent="0.3">
      <c r="A295">
        <v>294</v>
      </c>
      <c r="B295" t="s">
        <v>135</v>
      </c>
    </row>
    <row r="296" spans="1:2" x14ac:dyDescent="0.3">
      <c r="A296">
        <v>295</v>
      </c>
      <c r="B296" t="s">
        <v>135</v>
      </c>
    </row>
    <row r="297" spans="1:2" x14ac:dyDescent="0.3">
      <c r="A297">
        <v>296</v>
      </c>
      <c r="B297" t="s">
        <v>135</v>
      </c>
    </row>
    <row r="298" spans="1:2" x14ac:dyDescent="0.3">
      <c r="A298">
        <v>297</v>
      </c>
      <c r="B298" t="s">
        <v>135</v>
      </c>
    </row>
    <row r="299" spans="1:2" x14ac:dyDescent="0.3">
      <c r="A299">
        <v>298</v>
      </c>
      <c r="B299" t="s">
        <v>135</v>
      </c>
    </row>
    <row r="300" spans="1:2" x14ac:dyDescent="0.3">
      <c r="A300">
        <v>299</v>
      </c>
      <c r="B300" t="s">
        <v>135</v>
      </c>
    </row>
    <row r="301" spans="1:2" x14ac:dyDescent="0.3">
      <c r="A301">
        <v>300</v>
      </c>
      <c r="B301" t="s">
        <v>135</v>
      </c>
    </row>
    <row r="302" spans="1:2" x14ac:dyDescent="0.3">
      <c r="A302">
        <v>301</v>
      </c>
      <c r="B302" t="s">
        <v>648</v>
      </c>
    </row>
    <row r="303" spans="1:2" x14ac:dyDescent="0.3">
      <c r="A303">
        <v>302</v>
      </c>
      <c r="B303" t="s">
        <v>648</v>
      </c>
    </row>
    <row r="304" spans="1:2" x14ac:dyDescent="0.3">
      <c r="A304">
        <v>303</v>
      </c>
      <c r="B304" t="s">
        <v>648</v>
      </c>
    </row>
    <row r="305" spans="1:2" x14ac:dyDescent="0.3">
      <c r="A305">
        <v>304</v>
      </c>
      <c r="B305" t="s">
        <v>648</v>
      </c>
    </row>
    <row r="306" spans="1:2" x14ac:dyDescent="0.3">
      <c r="A306">
        <v>305</v>
      </c>
      <c r="B306" t="s">
        <v>648</v>
      </c>
    </row>
    <row r="307" spans="1:2" x14ac:dyDescent="0.3">
      <c r="A307">
        <v>306</v>
      </c>
      <c r="B307" t="s">
        <v>648</v>
      </c>
    </row>
    <row r="308" spans="1:2" x14ac:dyDescent="0.3">
      <c r="A308">
        <v>307</v>
      </c>
      <c r="B308" t="s">
        <v>648</v>
      </c>
    </row>
    <row r="309" spans="1:2" x14ac:dyDescent="0.3">
      <c r="A309">
        <v>308</v>
      </c>
      <c r="B309" t="s">
        <v>648</v>
      </c>
    </row>
    <row r="310" spans="1:2" x14ac:dyDescent="0.3">
      <c r="A310">
        <v>309</v>
      </c>
      <c r="B310" t="s">
        <v>648</v>
      </c>
    </row>
    <row r="311" spans="1:2" x14ac:dyDescent="0.3">
      <c r="A311">
        <v>310</v>
      </c>
      <c r="B311" t="s">
        <v>648</v>
      </c>
    </row>
    <row r="312" spans="1:2" x14ac:dyDescent="0.3">
      <c r="A312">
        <v>311</v>
      </c>
      <c r="B312" t="s">
        <v>648</v>
      </c>
    </row>
    <row r="313" spans="1:2" x14ac:dyDescent="0.3">
      <c r="A313">
        <v>312</v>
      </c>
      <c r="B313" t="s">
        <v>648</v>
      </c>
    </row>
    <row r="314" spans="1:2" x14ac:dyDescent="0.3">
      <c r="A314">
        <v>313</v>
      </c>
      <c r="B314" t="s">
        <v>648</v>
      </c>
    </row>
    <row r="315" spans="1:2" x14ac:dyDescent="0.3">
      <c r="A315">
        <v>314</v>
      </c>
      <c r="B315" t="s">
        <v>648</v>
      </c>
    </row>
    <row r="316" spans="1:2" x14ac:dyDescent="0.3">
      <c r="A316">
        <v>315</v>
      </c>
      <c r="B316" t="s">
        <v>648</v>
      </c>
    </row>
    <row r="317" spans="1:2" x14ac:dyDescent="0.3">
      <c r="A317">
        <v>316</v>
      </c>
      <c r="B317" t="s">
        <v>648</v>
      </c>
    </row>
    <row r="318" spans="1:2" x14ac:dyDescent="0.3">
      <c r="A318">
        <v>317</v>
      </c>
      <c r="B318" t="s">
        <v>648</v>
      </c>
    </row>
    <row r="319" spans="1:2" x14ac:dyDescent="0.3">
      <c r="A319">
        <v>318</v>
      </c>
      <c r="B319" t="s">
        <v>648</v>
      </c>
    </row>
    <row r="320" spans="1:2" x14ac:dyDescent="0.3">
      <c r="A320">
        <v>319</v>
      </c>
      <c r="B320" t="s">
        <v>648</v>
      </c>
    </row>
    <row r="321" spans="1:2" x14ac:dyDescent="0.3">
      <c r="A321">
        <v>320</v>
      </c>
      <c r="B321" t="s">
        <v>648</v>
      </c>
    </row>
    <row r="322" spans="1:2" x14ac:dyDescent="0.3">
      <c r="A322">
        <v>321</v>
      </c>
      <c r="B322" t="s">
        <v>648</v>
      </c>
    </row>
    <row r="323" spans="1:2" x14ac:dyDescent="0.3">
      <c r="A323">
        <v>322</v>
      </c>
      <c r="B323" t="s">
        <v>648</v>
      </c>
    </row>
    <row r="324" spans="1:2" x14ac:dyDescent="0.3">
      <c r="A324">
        <v>323</v>
      </c>
      <c r="B324" t="s">
        <v>648</v>
      </c>
    </row>
    <row r="325" spans="1:2" x14ac:dyDescent="0.3">
      <c r="A325">
        <v>324</v>
      </c>
      <c r="B325" t="s">
        <v>648</v>
      </c>
    </row>
    <row r="326" spans="1:2" x14ac:dyDescent="0.3">
      <c r="A326">
        <v>325</v>
      </c>
      <c r="B326" t="s">
        <v>648</v>
      </c>
    </row>
    <row r="327" spans="1:2" x14ac:dyDescent="0.3">
      <c r="A327">
        <v>326</v>
      </c>
      <c r="B327" t="s">
        <v>648</v>
      </c>
    </row>
    <row r="328" spans="1:2" x14ac:dyDescent="0.3">
      <c r="A328">
        <v>327</v>
      </c>
      <c r="B328" t="s">
        <v>648</v>
      </c>
    </row>
    <row r="329" spans="1:2" x14ac:dyDescent="0.3">
      <c r="A329">
        <v>328</v>
      </c>
      <c r="B329" t="s">
        <v>648</v>
      </c>
    </row>
    <row r="330" spans="1:2" x14ac:dyDescent="0.3">
      <c r="A330">
        <v>329</v>
      </c>
      <c r="B330" t="s">
        <v>648</v>
      </c>
    </row>
    <row r="331" spans="1:2" x14ac:dyDescent="0.3">
      <c r="A331">
        <v>330</v>
      </c>
      <c r="B331" t="s">
        <v>648</v>
      </c>
    </row>
    <row r="332" spans="1:2" x14ac:dyDescent="0.3">
      <c r="A332">
        <v>331</v>
      </c>
      <c r="B332" t="s">
        <v>648</v>
      </c>
    </row>
    <row r="333" spans="1:2" x14ac:dyDescent="0.3">
      <c r="A333">
        <v>332</v>
      </c>
      <c r="B333" t="s">
        <v>648</v>
      </c>
    </row>
    <row r="334" spans="1:2" x14ac:dyDescent="0.3">
      <c r="A334">
        <v>333</v>
      </c>
      <c r="B334" t="s">
        <v>648</v>
      </c>
    </row>
    <row r="335" spans="1:2" x14ac:dyDescent="0.3">
      <c r="A335">
        <v>334</v>
      </c>
      <c r="B335" t="s">
        <v>648</v>
      </c>
    </row>
    <row r="336" spans="1:2" x14ac:dyDescent="0.3">
      <c r="A336">
        <v>335</v>
      </c>
      <c r="B336" t="s">
        <v>648</v>
      </c>
    </row>
    <row r="337" spans="1:2" x14ac:dyDescent="0.3">
      <c r="A337">
        <v>336</v>
      </c>
      <c r="B337" t="s">
        <v>648</v>
      </c>
    </row>
    <row r="338" spans="1:2" x14ac:dyDescent="0.3">
      <c r="A338">
        <v>337</v>
      </c>
      <c r="B338" t="s">
        <v>648</v>
      </c>
    </row>
    <row r="339" spans="1:2" x14ac:dyDescent="0.3">
      <c r="A339">
        <v>338</v>
      </c>
      <c r="B339" t="s">
        <v>648</v>
      </c>
    </row>
    <row r="340" spans="1:2" x14ac:dyDescent="0.3">
      <c r="A340">
        <v>339</v>
      </c>
      <c r="B340" t="s">
        <v>648</v>
      </c>
    </row>
    <row r="341" spans="1:2" x14ac:dyDescent="0.3">
      <c r="A341">
        <v>340</v>
      </c>
      <c r="B341" t="s">
        <v>648</v>
      </c>
    </row>
    <row r="342" spans="1:2" x14ac:dyDescent="0.3">
      <c r="A342">
        <v>341</v>
      </c>
      <c r="B342" t="s">
        <v>648</v>
      </c>
    </row>
    <row r="343" spans="1:2" x14ac:dyDescent="0.3">
      <c r="A343">
        <v>342</v>
      </c>
      <c r="B343" t="s">
        <v>648</v>
      </c>
    </row>
    <row r="344" spans="1:2" x14ac:dyDescent="0.3">
      <c r="A344">
        <v>343</v>
      </c>
      <c r="B344" t="s">
        <v>648</v>
      </c>
    </row>
    <row r="345" spans="1:2" x14ac:dyDescent="0.3">
      <c r="A345">
        <v>344</v>
      </c>
      <c r="B345" t="s">
        <v>648</v>
      </c>
    </row>
    <row r="346" spans="1:2" x14ac:dyDescent="0.3">
      <c r="A346">
        <v>345</v>
      </c>
      <c r="B346" t="s">
        <v>648</v>
      </c>
    </row>
    <row r="347" spans="1:2" x14ac:dyDescent="0.3">
      <c r="A347">
        <v>346</v>
      </c>
      <c r="B347" t="s">
        <v>648</v>
      </c>
    </row>
    <row r="348" spans="1:2" x14ac:dyDescent="0.3">
      <c r="A348">
        <v>347</v>
      </c>
      <c r="B348" t="s">
        <v>648</v>
      </c>
    </row>
    <row r="349" spans="1:2" x14ac:dyDescent="0.3">
      <c r="A349">
        <v>348</v>
      </c>
      <c r="B349" t="s">
        <v>648</v>
      </c>
    </row>
    <row r="350" spans="1:2" x14ac:dyDescent="0.3">
      <c r="A350">
        <v>349</v>
      </c>
      <c r="B350" t="s">
        <v>648</v>
      </c>
    </row>
    <row r="351" spans="1:2" x14ac:dyDescent="0.3">
      <c r="A351">
        <v>350</v>
      </c>
      <c r="B351" t="s">
        <v>648</v>
      </c>
    </row>
    <row r="352" spans="1:2" x14ac:dyDescent="0.3">
      <c r="A352">
        <v>351</v>
      </c>
      <c r="B352" t="s">
        <v>649</v>
      </c>
    </row>
    <row r="353" spans="1:2" x14ac:dyDescent="0.3">
      <c r="A353">
        <v>352</v>
      </c>
      <c r="B353" t="s">
        <v>649</v>
      </c>
    </row>
    <row r="354" spans="1:2" x14ac:dyDescent="0.3">
      <c r="A354">
        <v>353</v>
      </c>
      <c r="B354" t="s">
        <v>649</v>
      </c>
    </row>
    <row r="355" spans="1:2" x14ac:dyDescent="0.3">
      <c r="A355">
        <v>354</v>
      </c>
      <c r="B355" t="s">
        <v>649</v>
      </c>
    </row>
    <row r="356" spans="1:2" x14ac:dyDescent="0.3">
      <c r="A356">
        <v>355</v>
      </c>
      <c r="B356" t="s">
        <v>649</v>
      </c>
    </row>
    <row r="357" spans="1:2" x14ac:dyDescent="0.3">
      <c r="A357">
        <v>356</v>
      </c>
      <c r="B357" t="s">
        <v>649</v>
      </c>
    </row>
    <row r="358" spans="1:2" x14ac:dyDescent="0.3">
      <c r="A358">
        <v>357</v>
      </c>
      <c r="B358" t="s">
        <v>649</v>
      </c>
    </row>
    <row r="359" spans="1:2" x14ac:dyDescent="0.3">
      <c r="A359">
        <v>358</v>
      </c>
      <c r="B359" t="s">
        <v>649</v>
      </c>
    </row>
    <row r="360" spans="1:2" x14ac:dyDescent="0.3">
      <c r="A360">
        <v>359</v>
      </c>
      <c r="B360" t="s">
        <v>649</v>
      </c>
    </row>
    <row r="361" spans="1:2" x14ac:dyDescent="0.3">
      <c r="A361">
        <v>360</v>
      </c>
      <c r="B361" t="s">
        <v>649</v>
      </c>
    </row>
    <row r="362" spans="1:2" x14ac:dyDescent="0.3">
      <c r="A362">
        <v>361</v>
      </c>
      <c r="B362" t="s">
        <v>649</v>
      </c>
    </row>
    <row r="363" spans="1:2" x14ac:dyDescent="0.3">
      <c r="A363">
        <v>362</v>
      </c>
      <c r="B363" t="s">
        <v>649</v>
      </c>
    </row>
    <row r="364" spans="1:2" x14ac:dyDescent="0.3">
      <c r="A364">
        <v>363</v>
      </c>
      <c r="B364" t="s">
        <v>649</v>
      </c>
    </row>
    <row r="365" spans="1:2" x14ac:dyDescent="0.3">
      <c r="A365">
        <v>364</v>
      </c>
      <c r="B365" t="s">
        <v>649</v>
      </c>
    </row>
    <row r="366" spans="1:2" x14ac:dyDescent="0.3">
      <c r="A366">
        <v>365</v>
      </c>
      <c r="B366" t="s">
        <v>649</v>
      </c>
    </row>
    <row r="367" spans="1:2" x14ac:dyDescent="0.3">
      <c r="A367">
        <v>366</v>
      </c>
      <c r="B367" t="s">
        <v>649</v>
      </c>
    </row>
    <row r="368" spans="1:2" x14ac:dyDescent="0.3">
      <c r="A368">
        <v>367</v>
      </c>
      <c r="B368" t="s">
        <v>649</v>
      </c>
    </row>
    <row r="369" spans="1:2" x14ac:dyDescent="0.3">
      <c r="A369">
        <v>368</v>
      </c>
      <c r="B369" t="s">
        <v>649</v>
      </c>
    </row>
    <row r="370" spans="1:2" x14ac:dyDescent="0.3">
      <c r="A370">
        <v>369</v>
      </c>
      <c r="B370" t="s">
        <v>649</v>
      </c>
    </row>
    <row r="371" spans="1:2" x14ac:dyDescent="0.3">
      <c r="A371">
        <v>370</v>
      </c>
      <c r="B371" t="s">
        <v>649</v>
      </c>
    </row>
    <row r="372" spans="1:2" x14ac:dyDescent="0.3">
      <c r="A372">
        <v>371</v>
      </c>
      <c r="B372" t="s">
        <v>649</v>
      </c>
    </row>
    <row r="373" spans="1:2" x14ac:dyDescent="0.3">
      <c r="A373">
        <v>372</v>
      </c>
      <c r="B373" t="s">
        <v>649</v>
      </c>
    </row>
    <row r="374" spans="1:2" x14ac:dyDescent="0.3">
      <c r="A374">
        <v>373</v>
      </c>
      <c r="B374" t="s">
        <v>649</v>
      </c>
    </row>
    <row r="375" spans="1:2" x14ac:dyDescent="0.3">
      <c r="A375">
        <v>374</v>
      </c>
      <c r="B375" t="s">
        <v>649</v>
      </c>
    </row>
    <row r="376" spans="1:2" x14ac:dyDescent="0.3">
      <c r="A376">
        <v>375</v>
      </c>
      <c r="B376" t="s">
        <v>649</v>
      </c>
    </row>
    <row r="377" spans="1:2" x14ac:dyDescent="0.3">
      <c r="A377">
        <v>376</v>
      </c>
      <c r="B377" t="s">
        <v>649</v>
      </c>
    </row>
    <row r="378" spans="1:2" x14ac:dyDescent="0.3">
      <c r="A378">
        <v>377</v>
      </c>
      <c r="B378" t="s">
        <v>649</v>
      </c>
    </row>
    <row r="379" spans="1:2" x14ac:dyDescent="0.3">
      <c r="A379">
        <v>378</v>
      </c>
      <c r="B379" t="s">
        <v>649</v>
      </c>
    </row>
    <row r="380" spans="1:2" x14ac:dyDescent="0.3">
      <c r="A380">
        <v>379</v>
      </c>
      <c r="B380" t="s">
        <v>649</v>
      </c>
    </row>
    <row r="381" spans="1:2" x14ac:dyDescent="0.3">
      <c r="A381">
        <v>380</v>
      </c>
      <c r="B381" t="s">
        <v>649</v>
      </c>
    </row>
    <row r="382" spans="1:2" x14ac:dyDescent="0.3">
      <c r="A382">
        <v>381</v>
      </c>
      <c r="B382" t="s">
        <v>649</v>
      </c>
    </row>
    <row r="383" spans="1:2" x14ac:dyDescent="0.3">
      <c r="A383">
        <v>382</v>
      </c>
      <c r="B383" t="s">
        <v>649</v>
      </c>
    </row>
    <row r="384" spans="1:2" x14ac:dyDescent="0.3">
      <c r="A384">
        <v>383</v>
      </c>
      <c r="B384" t="s">
        <v>649</v>
      </c>
    </row>
    <row r="385" spans="1:2" x14ac:dyDescent="0.3">
      <c r="A385">
        <v>384</v>
      </c>
      <c r="B385" t="s">
        <v>649</v>
      </c>
    </row>
    <row r="386" spans="1:2" x14ac:dyDescent="0.3">
      <c r="A386">
        <v>385</v>
      </c>
      <c r="B386" t="s">
        <v>649</v>
      </c>
    </row>
    <row r="387" spans="1:2" x14ac:dyDescent="0.3">
      <c r="A387">
        <v>386</v>
      </c>
      <c r="B387" t="s">
        <v>649</v>
      </c>
    </row>
    <row r="388" spans="1:2" x14ac:dyDescent="0.3">
      <c r="A388">
        <v>387</v>
      </c>
      <c r="B388" t="s">
        <v>649</v>
      </c>
    </row>
    <row r="389" spans="1:2" x14ac:dyDescent="0.3">
      <c r="A389">
        <v>388</v>
      </c>
      <c r="B389" t="s">
        <v>649</v>
      </c>
    </row>
    <row r="390" spans="1:2" x14ac:dyDescent="0.3">
      <c r="A390">
        <v>389</v>
      </c>
      <c r="B390" t="s">
        <v>649</v>
      </c>
    </row>
    <row r="391" spans="1:2" x14ac:dyDescent="0.3">
      <c r="A391">
        <v>390</v>
      </c>
      <c r="B391" t="s">
        <v>649</v>
      </c>
    </row>
    <row r="392" spans="1:2" x14ac:dyDescent="0.3">
      <c r="A392">
        <v>391</v>
      </c>
      <c r="B392" t="s">
        <v>649</v>
      </c>
    </row>
    <row r="393" spans="1:2" x14ac:dyDescent="0.3">
      <c r="A393">
        <v>392</v>
      </c>
      <c r="B393" t="s">
        <v>649</v>
      </c>
    </row>
    <row r="394" spans="1:2" x14ac:dyDescent="0.3">
      <c r="A394">
        <v>393</v>
      </c>
      <c r="B394" t="s">
        <v>649</v>
      </c>
    </row>
    <row r="395" spans="1:2" x14ac:dyDescent="0.3">
      <c r="A395">
        <v>394</v>
      </c>
      <c r="B395" t="s">
        <v>649</v>
      </c>
    </row>
    <row r="396" spans="1:2" x14ac:dyDescent="0.3">
      <c r="A396">
        <v>395</v>
      </c>
      <c r="B396" t="s">
        <v>649</v>
      </c>
    </row>
    <row r="397" spans="1:2" x14ac:dyDescent="0.3">
      <c r="A397">
        <v>396</v>
      </c>
      <c r="B397" t="s">
        <v>649</v>
      </c>
    </row>
    <row r="398" spans="1:2" x14ac:dyDescent="0.3">
      <c r="A398">
        <v>397</v>
      </c>
      <c r="B398" t="s">
        <v>649</v>
      </c>
    </row>
    <row r="399" spans="1:2" x14ac:dyDescent="0.3">
      <c r="A399">
        <v>398</v>
      </c>
      <c r="B399" t="s">
        <v>649</v>
      </c>
    </row>
    <row r="400" spans="1:2" x14ac:dyDescent="0.3">
      <c r="A400">
        <v>399</v>
      </c>
      <c r="B400" t="s">
        <v>649</v>
      </c>
    </row>
    <row r="401" spans="1:2" x14ac:dyDescent="0.3">
      <c r="A401">
        <v>400</v>
      </c>
      <c r="B401" t="s">
        <v>649</v>
      </c>
    </row>
    <row r="402" spans="1:2" x14ac:dyDescent="0.3">
      <c r="A402">
        <v>401</v>
      </c>
      <c r="B402" t="s">
        <v>650</v>
      </c>
    </row>
    <row r="403" spans="1:2" x14ac:dyDescent="0.3">
      <c r="A403">
        <v>402</v>
      </c>
      <c r="B403" t="s">
        <v>650</v>
      </c>
    </row>
    <row r="404" spans="1:2" x14ac:dyDescent="0.3">
      <c r="A404">
        <v>403</v>
      </c>
      <c r="B404" t="s">
        <v>650</v>
      </c>
    </row>
    <row r="405" spans="1:2" x14ac:dyDescent="0.3">
      <c r="A405">
        <v>404</v>
      </c>
      <c r="B405" t="s">
        <v>650</v>
      </c>
    </row>
    <row r="406" spans="1:2" x14ac:dyDescent="0.3">
      <c r="A406">
        <v>405</v>
      </c>
      <c r="B406" t="s">
        <v>650</v>
      </c>
    </row>
    <row r="407" spans="1:2" x14ac:dyDescent="0.3">
      <c r="A407">
        <v>406</v>
      </c>
      <c r="B407" t="s">
        <v>650</v>
      </c>
    </row>
    <row r="408" spans="1:2" x14ac:dyDescent="0.3">
      <c r="A408">
        <v>407</v>
      </c>
      <c r="B408" t="s">
        <v>650</v>
      </c>
    </row>
    <row r="409" spans="1:2" x14ac:dyDescent="0.3">
      <c r="A409">
        <v>408</v>
      </c>
      <c r="B409" t="s">
        <v>650</v>
      </c>
    </row>
    <row r="410" spans="1:2" x14ac:dyDescent="0.3">
      <c r="A410">
        <v>409</v>
      </c>
      <c r="B410" t="s">
        <v>650</v>
      </c>
    </row>
    <row r="411" spans="1:2" x14ac:dyDescent="0.3">
      <c r="A411">
        <v>410</v>
      </c>
      <c r="B411" t="s">
        <v>650</v>
      </c>
    </row>
    <row r="412" spans="1:2" x14ac:dyDescent="0.3">
      <c r="A412">
        <v>411</v>
      </c>
      <c r="B412" t="s">
        <v>650</v>
      </c>
    </row>
    <row r="413" spans="1:2" x14ac:dyDescent="0.3">
      <c r="A413">
        <v>412</v>
      </c>
      <c r="B413" t="s">
        <v>650</v>
      </c>
    </row>
    <row r="414" spans="1:2" x14ac:dyDescent="0.3">
      <c r="A414">
        <v>413</v>
      </c>
      <c r="B414" t="s">
        <v>650</v>
      </c>
    </row>
    <row r="415" spans="1:2" x14ac:dyDescent="0.3">
      <c r="A415">
        <v>414</v>
      </c>
      <c r="B415" t="s">
        <v>650</v>
      </c>
    </row>
    <row r="416" spans="1:2" x14ac:dyDescent="0.3">
      <c r="A416">
        <v>415</v>
      </c>
      <c r="B416" t="s">
        <v>650</v>
      </c>
    </row>
    <row r="417" spans="1:2" x14ac:dyDescent="0.3">
      <c r="A417">
        <v>416</v>
      </c>
      <c r="B417" t="s">
        <v>650</v>
      </c>
    </row>
    <row r="418" spans="1:2" x14ac:dyDescent="0.3">
      <c r="A418">
        <v>417</v>
      </c>
      <c r="B418" t="s">
        <v>650</v>
      </c>
    </row>
    <row r="419" spans="1:2" x14ac:dyDescent="0.3">
      <c r="A419">
        <v>418</v>
      </c>
      <c r="B419" t="s">
        <v>650</v>
      </c>
    </row>
    <row r="420" spans="1:2" x14ac:dyDescent="0.3">
      <c r="A420">
        <v>419</v>
      </c>
      <c r="B420" t="s">
        <v>650</v>
      </c>
    </row>
    <row r="421" spans="1:2" x14ac:dyDescent="0.3">
      <c r="A421">
        <v>420</v>
      </c>
      <c r="B421" t="s">
        <v>650</v>
      </c>
    </row>
    <row r="422" spans="1:2" x14ac:dyDescent="0.3">
      <c r="A422">
        <v>421</v>
      </c>
      <c r="B422" t="s">
        <v>650</v>
      </c>
    </row>
    <row r="423" spans="1:2" x14ac:dyDescent="0.3">
      <c r="A423">
        <v>422</v>
      </c>
      <c r="B423" t="s">
        <v>650</v>
      </c>
    </row>
    <row r="424" spans="1:2" x14ac:dyDescent="0.3">
      <c r="A424">
        <v>423</v>
      </c>
      <c r="B424" t="s">
        <v>650</v>
      </c>
    </row>
    <row r="425" spans="1:2" x14ac:dyDescent="0.3">
      <c r="A425">
        <v>424</v>
      </c>
      <c r="B425" t="s">
        <v>650</v>
      </c>
    </row>
    <row r="426" spans="1:2" x14ac:dyDescent="0.3">
      <c r="A426">
        <v>425</v>
      </c>
      <c r="B426" t="s">
        <v>650</v>
      </c>
    </row>
    <row r="427" spans="1:2" x14ac:dyDescent="0.3">
      <c r="A427">
        <v>426</v>
      </c>
      <c r="B427" t="s">
        <v>650</v>
      </c>
    </row>
    <row r="428" spans="1:2" x14ac:dyDescent="0.3">
      <c r="A428">
        <v>427</v>
      </c>
      <c r="B428" t="s">
        <v>650</v>
      </c>
    </row>
    <row r="429" spans="1:2" x14ac:dyDescent="0.3">
      <c r="A429">
        <v>428</v>
      </c>
      <c r="B429" t="s">
        <v>650</v>
      </c>
    </row>
    <row r="430" spans="1:2" x14ac:dyDescent="0.3">
      <c r="A430">
        <v>429</v>
      </c>
      <c r="B430" t="s">
        <v>650</v>
      </c>
    </row>
    <row r="431" spans="1:2" x14ac:dyDescent="0.3">
      <c r="A431">
        <v>430</v>
      </c>
      <c r="B431" t="s">
        <v>650</v>
      </c>
    </row>
    <row r="432" spans="1:2" x14ac:dyDescent="0.3">
      <c r="A432">
        <v>431</v>
      </c>
      <c r="B432" t="s">
        <v>650</v>
      </c>
    </row>
    <row r="433" spans="1:2" x14ac:dyDescent="0.3">
      <c r="A433">
        <v>432</v>
      </c>
      <c r="B433" t="s">
        <v>650</v>
      </c>
    </row>
    <row r="434" spans="1:2" x14ac:dyDescent="0.3">
      <c r="A434">
        <v>433</v>
      </c>
      <c r="B434" t="s">
        <v>650</v>
      </c>
    </row>
    <row r="435" spans="1:2" x14ac:dyDescent="0.3">
      <c r="A435">
        <v>434</v>
      </c>
      <c r="B435" t="s">
        <v>650</v>
      </c>
    </row>
    <row r="436" spans="1:2" x14ac:dyDescent="0.3">
      <c r="A436">
        <v>435</v>
      </c>
      <c r="B436" t="s">
        <v>650</v>
      </c>
    </row>
    <row r="437" spans="1:2" x14ac:dyDescent="0.3">
      <c r="A437">
        <v>436</v>
      </c>
      <c r="B437" t="s">
        <v>650</v>
      </c>
    </row>
    <row r="438" spans="1:2" x14ac:dyDescent="0.3">
      <c r="A438">
        <v>437</v>
      </c>
      <c r="B438" t="s">
        <v>650</v>
      </c>
    </row>
    <row r="439" spans="1:2" x14ac:dyDescent="0.3">
      <c r="A439">
        <v>438</v>
      </c>
      <c r="B439" t="s">
        <v>650</v>
      </c>
    </row>
    <row r="440" spans="1:2" x14ac:dyDescent="0.3">
      <c r="A440">
        <v>439</v>
      </c>
      <c r="B440" t="s">
        <v>650</v>
      </c>
    </row>
    <row r="441" spans="1:2" x14ac:dyDescent="0.3">
      <c r="A441">
        <v>440</v>
      </c>
      <c r="B441" t="s">
        <v>650</v>
      </c>
    </row>
    <row r="442" spans="1:2" x14ac:dyDescent="0.3">
      <c r="A442">
        <v>441</v>
      </c>
      <c r="B442" t="s">
        <v>650</v>
      </c>
    </row>
    <row r="443" spans="1:2" x14ac:dyDescent="0.3">
      <c r="A443">
        <v>442</v>
      </c>
      <c r="B443" t="s">
        <v>650</v>
      </c>
    </row>
    <row r="444" spans="1:2" x14ac:dyDescent="0.3">
      <c r="A444">
        <v>443</v>
      </c>
      <c r="B444" t="s">
        <v>650</v>
      </c>
    </row>
    <row r="445" spans="1:2" x14ac:dyDescent="0.3">
      <c r="A445">
        <v>444</v>
      </c>
      <c r="B445" t="s">
        <v>650</v>
      </c>
    </row>
    <row r="446" spans="1:2" x14ac:dyDescent="0.3">
      <c r="A446">
        <v>445</v>
      </c>
      <c r="B446" t="s">
        <v>650</v>
      </c>
    </row>
    <row r="447" spans="1:2" x14ac:dyDescent="0.3">
      <c r="A447">
        <v>446</v>
      </c>
      <c r="B447" t="s">
        <v>650</v>
      </c>
    </row>
    <row r="448" spans="1:2" x14ac:dyDescent="0.3">
      <c r="A448">
        <v>447</v>
      </c>
      <c r="B448" t="s">
        <v>650</v>
      </c>
    </row>
    <row r="449" spans="1:2" x14ac:dyDescent="0.3">
      <c r="A449">
        <v>448</v>
      </c>
      <c r="B449" t="s">
        <v>650</v>
      </c>
    </row>
    <row r="450" spans="1:2" x14ac:dyDescent="0.3">
      <c r="A450">
        <v>449</v>
      </c>
      <c r="B450" t="s">
        <v>650</v>
      </c>
    </row>
    <row r="451" spans="1:2" x14ac:dyDescent="0.3">
      <c r="A451">
        <v>450</v>
      </c>
      <c r="B451" t="s">
        <v>650</v>
      </c>
    </row>
    <row r="452" spans="1:2" x14ac:dyDescent="0.3">
      <c r="A452">
        <v>451</v>
      </c>
      <c r="B452" t="s">
        <v>650</v>
      </c>
    </row>
    <row r="453" spans="1:2" x14ac:dyDescent="0.3">
      <c r="A453">
        <v>452</v>
      </c>
      <c r="B453" t="s">
        <v>650</v>
      </c>
    </row>
    <row r="454" spans="1:2" x14ac:dyDescent="0.3">
      <c r="A454">
        <v>453</v>
      </c>
      <c r="B454" t="s">
        <v>650</v>
      </c>
    </row>
    <row r="455" spans="1:2" x14ac:dyDescent="0.3">
      <c r="A455">
        <v>454</v>
      </c>
      <c r="B455" t="s">
        <v>650</v>
      </c>
    </row>
    <row r="456" spans="1:2" x14ac:dyDescent="0.3">
      <c r="A456">
        <v>455</v>
      </c>
      <c r="B456" t="s">
        <v>650</v>
      </c>
    </row>
    <row r="457" spans="1:2" x14ac:dyDescent="0.3">
      <c r="A457">
        <v>456</v>
      </c>
      <c r="B457" t="s">
        <v>650</v>
      </c>
    </row>
    <row r="458" spans="1:2" x14ac:dyDescent="0.3">
      <c r="A458">
        <v>457</v>
      </c>
      <c r="B458" t="s">
        <v>650</v>
      </c>
    </row>
    <row r="459" spans="1:2" x14ac:dyDescent="0.3">
      <c r="A459">
        <v>458</v>
      </c>
      <c r="B459" t="s">
        <v>650</v>
      </c>
    </row>
    <row r="460" spans="1:2" x14ac:dyDescent="0.3">
      <c r="A460">
        <v>459</v>
      </c>
      <c r="B460" t="s">
        <v>650</v>
      </c>
    </row>
    <row r="461" spans="1:2" x14ac:dyDescent="0.3">
      <c r="A461">
        <v>460</v>
      </c>
      <c r="B461" t="s">
        <v>650</v>
      </c>
    </row>
    <row r="462" spans="1:2" x14ac:dyDescent="0.3">
      <c r="A462">
        <v>461</v>
      </c>
      <c r="B462" t="s">
        <v>650</v>
      </c>
    </row>
    <row r="463" spans="1:2" x14ac:dyDescent="0.3">
      <c r="A463">
        <v>462</v>
      </c>
      <c r="B463" t="s">
        <v>650</v>
      </c>
    </row>
    <row r="464" spans="1:2" x14ac:dyDescent="0.3">
      <c r="A464">
        <v>463</v>
      </c>
      <c r="B464" t="s">
        <v>650</v>
      </c>
    </row>
    <row r="465" spans="1:2" x14ac:dyDescent="0.3">
      <c r="A465">
        <v>464</v>
      </c>
      <c r="B465" t="s">
        <v>650</v>
      </c>
    </row>
    <row r="466" spans="1:2" x14ac:dyDescent="0.3">
      <c r="A466">
        <v>465</v>
      </c>
      <c r="B466" t="s">
        <v>650</v>
      </c>
    </row>
    <row r="467" spans="1:2" x14ac:dyDescent="0.3">
      <c r="A467">
        <v>466</v>
      </c>
      <c r="B467" t="s">
        <v>650</v>
      </c>
    </row>
    <row r="468" spans="1:2" x14ac:dyDescent="0.3">
      <c r="A468">
        <v>467</v>
      </c>
      <c r="B468" t="s">
        <v>650</v>
      </c>
    </row>
    <row r="469" spans="1:2" x14ac:dyDescent="0.3">
      <c r="A469">
        <v>468</v>
      </c>
      <c r="B469" t="s">
        <v>650</v>
      </c>
    </row>
    <row r="470" spans="1:2" x14ac:dyDescent="0.3">
      <c r="A470">
        <v>469</v>
      </c>
      <c r="B470" t="s">
        <v>650</v>
      </c>
    </row>
    <row r="471" spans="1:2" x14ac:dyDescent="0.3">
      <c r="A471">
        <v>470</v>
      </c>
      <c r="B471" t="s">
        <v>650</v>
      </c>
    </row>
    <row r="472" spans="1:2" x14ac:dyDescent="0.3">
      <c r="A472">
        <v>471</v>
      </c>
      <c r="B472" t="s">
        <v>650</v>
      </c>
    </row>
    <row r="473" spans="1:2" x14ac:dyDescent="0.3">
      <c r="A473">
        <v>472</v>
      </c>
      <c r="B473" t="s">
        <v>650</v>
      </c>
    </row>
    <row r="474" spans="1:2" x14ac:dyDescent="0.3">
      <c r="A474">
        <v>473</v>
      </c>
      <c r="B474" t="s">
        <v>650</v>
      </c>
    </row>
    <row r="475" spans="1:2" x14ac:dyDescent="0.3">
      <c r="A475">
        <v>474</v>
      </c>
      <c r="B475" t="s">
        <v>650</v>
      </c>
    </row>
    <row r="476" spans="1:2" x14ac:dyDescent="0.3">
      <c r="A476">
        <v>475</v>
      </c>
      <c r="B476" t="s">
        <v>650</v>
      </c>
    </row>
    <row r="477" spans="1:2" x14ac:dyDescent="0.3">
      <c r="A477">
        <v>476</v>
      </c>
      <c r="B477" t="s">
        <v>650</v>
      </c>
    </row>
    <row r="478" spans="1:2" x14ac:dyDescent="0.3">
      <c r="A478">
        <v>477</v>
      </c>
      <c r="B478" t="s">
        <v>650</v>
      </c>
    </row>
    <row r="479" spans="1:2" x14ac:dyDescent="0.3">
      <c r="A479">
        <v>478</v>
      </c>
      <c r="B479" t="s">
        <v>650</v>
      </c>
    </row>
    <row r="480" spans="1:2" x14ac:dyDescent="0.3">
      <c r="A480">
        <v>479</v>
      </c>
      <c r="B480" t="s">
        <v>650</v>
      </c>
    </row>
    <row r="481" spans="1:2" x14ac:dyDescent="0.3">
      <c r="A481">
        <v>480</v>
      </c>
      <c r="B481" t="s">
        <v>650</v>
      </c>
    </row>
    <row r="482" spans="1:2" x14ac:dyDescent="0.3">
      <c r="A482">
        <v>481</v>
      </c>
      <c r="B482" t="s">
        <v>650</v>
      </c>
    </row>
    <row r="483" spans="1:2" x14ac:dyDescent="0.3">
      <c r="A483">
        <v>482</v>
      </c>
      <c r="B483" t="s">
        <v>650</v>
      </c>
    </row>
    <row r="484" spans="1:2" x14ac:dyDescent="0.3">
      <c r="A484">
        <v>483</v>
      </c>
      <c r="B484" t="s">
        <v>650</v>
      </c>
    </row>
    <row r="485" spans="1:2" x14ac:dyDescent="0.3">
      <c r="A485">
        <v>484</v>
      </c>
      <c r="B485" t="s">
        <v>650</v>
      </c>
    </row>
    <row r="486" spans="1:2" x14ac:dyDescent="0.3">
      <c r="A486">
        <v>485</v>
      </c>
      <c r="B486" t="s">
        <v>650</v>
      </c>
    </row>
    <row r="487" spans="1:2" x14ac:dyDescent="0.3">
      <c r="A487">
        <v>486</v>
      </c>
      <c r="B487" t="s">
        <v>650</v>
      </c>
    </row>
    <row r="488" spans="1:2" x14ac:dyDescent="0.3">
      <c r="A488">
        <v>487</v>
      </c>
      <c r="B488" t="s">
        <v>650</v>
      </c>
    </row>
    <row r="489" spans="1:2" x14ac:dyDescent="0.3">
      <c r="A489">
        <v>488</v>
      </c>
      <c r="B489" t="s">
        <v>650</v>
      </c>
    </row>
    <row r="490" spans="1:2" x14ac:dyDescent="0.3">
      <c r="A490">
        <v>489</v>
      </c>
      <c r="B490" t="s">
        <v>650</v>
      </c>
    </row>
    <row r="491" spans="1:2" x14ac:dyDescent="0.3">
      <c r="A491">
        <v>490</v>
      </c>
      <c r="B491" t="s">
        <v>650</v>
      </c>
    </row>
    <row r="492" spans="1:2" x14ac:dyDescent="0.3">
      <c r="A492">
        <v>491</v>
      </c>
      <c r="B492" t="s">
        <v>650</v>
      </c>
    </row>
    <row r="493" spans="1:2" x14ac:dyDescent="0.3">
      <c r="A493">
        <v>492</v>
      </c>
      <c r="B493" t="s">
        <v>650</v>
      </c>
    </row>
    <row r="494" spans="1:2" x14ac:dyDescent="0.3">
      <c r="A494">
        <v>493</v>
      </c>
      <c r="B494" t="s">
        <v>650</v>
      </c>
    </row>
    <row r="495" spans="1:2" x14ac:dyDescent="0.3">
      <c r="A495">
        <v>494</v>
      </c>
      <c r="B495" t="s">
        <v>650</v>
      </c>
    </row>
    <row r="496" spans="1:2" x14ac:dyDescent="0.3">
      <c r="A496">
        <v>495</v>
      </c>
      <c r="B496" t="s">
        <v>650</v>
      </c>
    </row>
    <row r="497" spans="1:2" x14ac:dyDescent="0.3">
      <c r="A497">
        <v>496</v>
      </c>
      <c r="B497" t="s">
        <v>650</v>
      </c>
    </row>
    <row r="498" spans="1:2" x14ac:dyDescent="0.3">
      <c r="A498">
        <v>497</v>
      </c>
      <c r="B498" t="s">
        <v>650</v>
      </c>
    </row>
    <row r="499" spans="1:2" x14ac:dyDescent="0.3">
      <c r="A499">
        <v>498</v>
      </c>
      <c r="B499" t="s">
        <v>650</v>
      </c>
    </row>
    <row r="500" spans="1:2" x14ac:dyDescent="0.3">
      <c r="A500">
        <v>499</v>
      </c>
      <c r="B500" t="s">
        <v>650</v>
      </c>
    </row>
    <row r="501" spans="1:2" x14ac:dyDescent="0.3">
      <c r="A501">
        <v>500</v>
      </c>
      <c r="B501" t="s">
        <v>650</v>
      </c>
    </row>
    <row r="502" spans="1:2" x14ac:dyDescent="0.3">
      <c r="A502">
        <v>501</v>
      </c>
      <c r="B502" t="s">
        <v>650</v>
      </c>
    </row>
    <row r="503" spans="1:2" x14ac:dyDescent="0.3">
      <c r="A503">
        <v>502</v>
      </c>
      <c r="B503" t="s">
        <v>650</v>
      </c>
    </row>
    <row r="504" spans="1:2" x14ac:dyDescent="0.3">
      <c r="A504">
        <v>503</v>
      </c>
      <c r="B504" t="s">
        <v>650</v>
      </c>
    </row>
    <row r="505" spans="1:2" x14ac:dyDescent="0.3">
      <c r="A505">
        <v>504</v>
      </c>
      <c r="B505" t="s">
        <v>650</v>
      </c>
    </row>
    <row r="506" spans="1:2" x14ac:dyDescent="0.3">
      <c r="A506">
        <v>505</v>
      </c>
      <c r="B506" t="s">
        <v>650</v>
      </c>
    </row>
    <row r="507" spans="1:2" x14ac:dyDescent="0.3">
      <c r="A507">
        <v>506</v>
      </c>
      <c r="B507" t="s">
        <v>650</v>
      </c>
    </row>
    <row r="508" spans="1:2" x14ac:dyDescent="0.3">
      <c r="A508">
        <v>507</v>
      </c>
      <c r="B508" t="s">
        <v>650</v>
      </c>
    </row>
    <row r="509" spans="1:2" x14ac:dyDescent="0.3">
      <c r="A509">
        <v>508</v>
      </c>
      <c r="B509" t="s">
        <v>650</v>
      </c>
    </row>
    <row r="510" spans="1:2" x14ac:dyDescent="0.3">
      <c r="A510">
        <v>509</v>
      </c>
      <c r="B510" t="s">
        <v>650</v>
      </c>
    </row>
    <row r="511" spans="1:2" x14ac:dyDescent="0.3">
      <c r="A511">
        <v>510</v>
      </c>
      <c r="B511" t="s">
        <v>650</v>
      </c>
    </row>
    <row r="512" spans="1:2" x14ac:dyDescent="0.3">
      <c r="A512">
        <v>511</v>
      </c>
      <c r="B512" t="s">
        <v>650</v>
      </c>
    </row>
    <row r="513" spans="1:2" x14ac:dyDescent="0.3">
      <c r="A513">
        <v>512</v>
      </c>
      <c r="B513" t="s">
        <v>650</v>
      </c>
    </row>
    <row r="514" spans="1:2" x14ac:dyDescent="0.3">
      <c r="A514">
        <v>513</v>
      </c>
      <c r="B514" t="s">
        <v>650</v>
      </c>
    </row>
    <row r="515" spans="1:2" x14ac:dyDescent="0.3">
      <c r="A515">
        <v>514</v>
      </c>
      <c r="B515" t="s">
        <v>650</v>
      </c>
    </row>
    <row r="516" spans="1:2" x14ac:dyDescent="0.3">
      <c r="A516">
        <v>515</v>
      </c>
      <c r="B516" t="s">
        <v>650</v>
      </c>
    </row>
    <row r="517" spans="1:2" x14ac:dyDescent="0.3">
      <c r="A517">
        <v>516</v>
      </c>
      <c r="B517" t="s">
        <v>650</v>
      </c>
    </row>
    <row r="518" spans="1:2" x14ac:dyDescent="0.3">
      <c r="A518">
        <v>517</v>
      </c>
      <c r="B518" t="s">
        <v>650</v>
      </c>
    </row>
    <row r="519" spans="1:2" x14ac:dyDescent="0.3">
      <c r="A519">
        <v>518</v>
      </c>
      <c r="B519" t="s">
        <v>650</v>
      </c>
    </row>
    <row r="520" spans="1:2" x14ac:dyDescent="0.3">
      <c r="A520">
        <v>519</v>
      </c>
      <c r="B520" t="s">
        <v>650</v>
      </c>
    </row>
    <row r="521" spans="1:2" x14ac:dyDescent="0.3">
      <c r="A521">
        <v>520</v>
      </c>
      <c r="B521" t="s">
        <v>650</v>
      </c>
    </row>
    <row r="522" spans="1:2" x14ac:dyDescent="0.3">
      <c r="A522">
        <v>521</v>
      </c>
      <c r="B522" t="s">
        <v>650</v>
      </c>
    </row>
    <row r="523" spans="1:2" x14ac:dyDescent="0.3">
      <c r="A523">
        <v>522</v>
      </c>
      <c r="B523" t="s">
        <v>650</v>
      </c>
    </row>
    <row r="524" spans="1:2" x14ac:dyDescent="0.3">
      <c r="A524">
        <v>523</v>
      </c>
      <c r="B524" t="s">
        <v>650</v>
      </c>
    </row>
    <row r="525" spans="1:2" x14ac:dyDescent="0.3">
      <c r="A525">
        <v>524</v>
      </c>
      <c r="B525" t="s">
        <v>650</v>
      </c>
    </row>
    <row r="526" spans="1:2" x14ac:dyDescent="0.3">
      <c r="A526">
        <v>525</v>
      </c>
      <c r="B526" t="s">
        <v>650</v>
      </c>
    </row>
    <row r="527" spans="1:2" x14ac:dyDescent="0.3">
      <c r="A527">
        <v>526</v>
      </c>
      <c r="B527" t="s">
        <v>650</v>
      </c>
    </row>
    <row r="528" spans="1:2" x14ac:dyDescent="0.3">
      <c r="A528">
        <v>527</v>
      </c>
      <c r="B528" t="s">
        <v>650</v>
      </c>
    </row>
    <row r="529" spans="1:2" x14ac:dyDescent="0.3">
      <c r="A529">
        <v>528</v>
      </c>
      <c r="B529" t="s">
        <v>650</v>
      </c>
    </row>
    <row r="530" spans="1:2" x14ac:dyDescent="0.3">
      <c r="A530">
        <v>529</v>
      </c>
      <c r="B530" t="s">
        <v>650</v>
      </c>
    </row>
    <row r="531" spans="1:2" x14ac:dyDescent="0.3">
      <c r="A531">
        <v>530</v>
      </c>
      <c r="B531" t="s">
        <v>650</v>
      </c>
    </row>
    <row r="532" spans="1:2" x14ac:dyDescent="0.3">
      <c r="A532">
        <v>531</v>
      </c>
      <c r="B532" t="s">
        <v>650</v>
      </c>
    </row>
    <row r="533" spans="1:2" x14ac:dyDescent="0.3">
      <c r="A533">
        <v>532</v>
      </c>
      <c r="B533" t="s">
        <v>650</v>
      </c>
    </row>
    <row r="534" spans="1:2" x14ac:dyDescent="0.3">
      <c r="A534">
        <v>533</v>
      </c>
      <c r="B534" t="s">
        <v>650</v>
      </c>
    </row>
    <row r="535" spans="1:2" x14ac:dyDescent="0.3">
      <c r="A535">
        <v>534</v>
      </c>
      <c r="B535" t="s">
        <v>650</v>
      </c>
    </row>
    <row r="536" spans="1:2" x14ac:dyDescent="0.3">
      <c r="A536">
        <v>535</v>
      </c>
      <c r="B536" t="s">
        <v>650</v>
      </c>
    </row>
    <row r="537" spans="1:2" x14ac:dyDescent="0.3">
      <c r="A537">
        <v>536</v>
      </c>
      <c r="B537" t="s">
        <v>650</v>
      </c>
    </row>
    <row r="538" spans="1:2" x14ac:dyDescent="0.3">
      <c r="A538">
        <v>537</v>
      </c>
      <c r="B538" t="s">
        <v>650</v>
      </c>
    </row>
    <row r="539" spans="1:2" x14ac:dyDescent="0.3">
      <c r="A539">
        <v>538</v>
      </c>
      <c r="B539" t="s">
        <v>650</v>
      </c>
    </row>
    <row r="540" spans="1:2" x14ac:dyDescent="0.3">
      <c r="A540">
        <v>539</v>
      </c>
      <c r="B540" t="s">
        <v>650</v>
      </c>
    </row>
    <row r="541" spans="1:2" x14ac:dyDescent="0.3">
      <c r="A541">
        <v>540</v>
      </c>
      <c r="B541" t="s">
        <v>650</v>
      </c>
    </row>
    <row r="542" spans="1:2" x14ac:dyDescent="0.3">
      <c r="A542">
        <v>541</v>
      </c>
      <c r="B542" t="s">
        <v>650</v>
      </c>
    </row>
    <row r="543" spans="1:2" x14ac:dyDescent="0.3">
      <c r="A543">
        <v>542</v>
      </c>
      <c r="B543" t="s">
        <v>650</v>
      </c>
    </row>
    <row r="544" spans="1:2" x14ac:dyDescent="0.3">
      <c r="A544">
        <v>543</v>
      </c>
      <c r="B544" t="s">
        <v>650</v>
      </c>
    </row>
    <row r="545" spans="1:2" x14ac:dyDescent="0.3">
      <c r="A545">
        <v>544</v>
      </c>
      <c r="B545" t="s">
        <v>650</v>
      </c>
    </row>
    <row r="546" spans="1:2" x14ac:dyDescent="0.3">
      <c r="A546">
        <v>545</v>
      </c>
      <c r="B546" t="s">
        <v>650</v>
      </c>
    </row>
    <row r="547" spans="1:2" x14ac:dyDescent="0.3">
      <c r="A547">
        <v>546</v>
      </c>
      <c r="B547" t="s">
        <v>650</v>
      </c>
    </row>
    <row r="548" spans="1:2" x14ac:dyDescent="0.3">
      <c r="A548">
        <v>547</v>
      </c>
      <c r="B548" t="s">
        <v>650</v>
      </c>
    </row>
    <row r="549" spans="1:2" x14ac:dyDescent="0.3">
      <c r="A549">
        <v>548</v>
      </c>
      <c r="B549" t="s">
        <v>650</v>
      </c>
    </row>
    <row r="550" spans="1:2" x14ac:dyDescent="0.3">
      <c r="A550">
        <v>549</v>
      </c>
      <c r="B550" t="s">
        <v>650</v>
      </c>
    </row>
    <row r="551" spans="1:2" x14ac:dyDescent="0.3">
      <c r="A551">
        <v>550</v>
      </c>
      <c r="B551" t="s">
        <v>650</v>
      </c>
    </row>
    <row r="552" spans="1:2" x14ac:dyDescent="0.3">
      <c r="A552">
        <v>551</v>
      </c>
      <c r="B552" t="s">
        <v>650</v>
      </c>
    </row>
    <row r="553" spans="1:2" x14ac:dyDescent="0.3">
      <c r="A553">
        <v>552</v>
      </c>
      <c r="B553" t="s">
        <v>650</v>
      </c>
    </row>
    <row r="554" spans="1:2" x14ac:dyDescent="0.3">
      <c r="A554">
        <v>553</v>
      </c>
      <c r="B554" t="s">
        <v>650</v>
      </c>
    </row>
    <row r="555" spans="1:2" x14ac:dyDescent="0.3">
      <c r="A555">
        <v>554</v>
      </c>
      <c r="B555" t="s">
        <v>650</v>
      </c>
    </row>
    <row r="556" spans="1:2" x14ac:dyDescent="0.3">
      <c r="A556">
        <v>555</v>
      </c>
      <c r="B556" t="s">
        <v>650</v>
      </c>
    </row>
    <row r="557" spans="1:2" x14ac:dyDescent="0.3">
      <c r="A557">
        <v>556</v>
      </c>
      <c r="B557" t="s">
        <v>650</v>
      </c>
    </row>
    <row r="558" spans="1:2" x14ac:dyDescent="0.3">
      <c r="A558">
        <v>557</v>
      </c>
      <c r="B558" t="s">
        <v>650</v>
      </c>
    </row>
    <row r="559" spans="1:2" x14ac:dyDescent="0.3">
      <c r="A559">
        <v>558</v>
      </c>
      <c r="B559" t="s">
        <v>650</v>
      </c>
    </row>
    <row r="560" spans="1:2" x14ac:dyDescent="0.3">
      <c r="A560">
        <v>559</v>
      </c>
      <c r="B560" t="s">
        <v>650</v>
      </c>
    </row>
    <row r="561" spans="1:2" x14ac:dyDescent="0.3">
      <c r="A561">
        <v>560</v>
      </c>
      <c r="B561" t="s">
        <v>650</v>
      </c>
    </row>
    <row r="562" spans="1:2" x14ac:dyDescent="0.3">
      <c r="A562">
        <v>561</v>
      </c>
      <c r="B562" t="s">
        <v>650</v>
      </c>
    </row>
    <row r="563" spans="1:2" x14ac:dyDescent="0.3">
      <c r="A563">
        <v>562</v>
      </c>
      <c r="B563" t="s">
        <v>650</v>
      </c>
    </row>
    <row r="564" spans="1:2" x14ac:dyDescent="0.3">
      <c r="A564">
        <v>563</v>
      </c>
      <c r="B564" t="s">
        <v>650</v>
      </c>
    </row>
    <row r="565" spans="1:2" x14ac:dyDescent="0.3">
      <c r="A565">
        <v>564</v>
      </c>
      <c r="B565" t="s">
        <v>650</v>
      </c>
    </row>
    <row r="566" spans="1:2" x14ac:dyDescent="0.3">
      <c r="A566">
        <v>565</v>
      </c>
      <c r="B566" t="s">
        <v>650</v>
      </c>
    </row>
    <row r="567" spans="1:2" x14ac:dyDescent="0.3">
      <c r="A567">
        <v>566</v>
      </c>
      <c r="B567" t="s">
        <v>650</v>
      </c>
    </row>
    <row r="568" spans="1:2" x14ac:dyDescent="0.3">
      <c r="A568">
        <v>567</v>
      </c>
      <c r="B568" t="s">
        <v>650</v>
      </c>
    </row>
    <row r="569" spans="1:2" x14ac:dyDescent="0.3">
      <c r="A569">
        <v>568</v>
      </c>
      <c r="B569" t="s">
        <v>650</v>
      </c>
    </row>
    <row r="570" spans="1:2" x14ac:dyDescent="0.3">
      <c r="A570">
        <v>569</v>
      </c>
      <c r="B570" t="s">
        <v>650</v>
      </c>
    </row>
    <row r="571" spans="1:2" x14ac:dyDescent="0.3">
      <c r="A571">
        <v>570</v>
      </c>
      <c r="B571" t="s">
        <v>650</v>
      </c>
    </row>
    <row r="572" spans="1:2" x14ac:dyDescent="0.3">
      <c r="A572">
        <v>571</v>
      </c>
      <c r="B572" t="s">
        <v>650</v>
      </c>
    </row>
    <row r="573" spans="1:2" x14ac:dyDescent="0.3">
      <c r="A573">
        <v>572</v>
      </c>
      <c r="B573" t="s">
        <v>650</v>
      </c>
    </row>
    <row r="574" spans="1:2" x14ac:dyDescent="0.3">
      <c r="A574">
        <v>573</v>
      </c>
      <c r="B574" t="s">
        <v>650</v>
      </c>
    </row>
    <row r="575" spans="1:2" x14ac:dyDescent="0.3">
      <c r="A575">
        <v>574</v>
      </c>
      <c r="B575" t="s">
        <v>650</v>
      </c>
    </row>
    <row r="576" spans="1:2" x14ac:dyDescent="0.3">
      <c r="A576">
        <v>575</v>
      </c>
      <c r="B576" t="s">
        <v>650</v>
      </c>
    </row>
    <row r="577" spans="1:2" x14ac:dyDescent="0.3">
      <c r="A577">
        <v>576</v>
      </c>
      <c r="B577" t="s">
        <v>650</v>
      </c>
    </row>
    <row r="578" spans="1:2" x14ac:dyDescent="0.3">
      <c r="A578">
        <v>577</v>
      </c>
      <c r="B578" t="s">
        <v>650</v>
      </c>
    </row>
    <row r="579" spans="1:2" x14ac:dyDescent="0.3">
      <c r="A579">
        <v>578</v>
      </c>
      <c r="B579" t="s">
        <v>650</v>
      </c>
    </row>
    <row r="580" spans="1:2" x14ac:dyDescent="0.3">
      <c r="A580">
        <v>579</v>
      </c>
      <c r="B580" t="s">
        <v>650</v>
      </c>
    </row>
    <row r="581" spans="1:2" x14ac:dyDescent="0.3">
      <c r="A581">
        <v>580</v>
      </c>
      <c r="B581" t="s">
        <v>650</v>
      </c>
    </row>
    <row r="582" spans="1:2" x14ac:dyDescent="0.3">
      <c r="A582">
        <v>581</v>
      </c>
      <c r="B582" t="s">
        <v>650</v>
      </c>
    </row>
    <row r="583" spans="1:2" x14ac:dyDescent="0.3">
      <c r="A583">
        <v>582</v>
      </c>
      <c r="B583" t="s">
        <v>650</v>
      </c>
    </row>
    <row r="584" spans="1:2" x14ac:dyDescent="0.3">
      <c r="A584">
        <v>583</v>
      </c>
      <c r="B584" t="s">
        <v>650</v>
      </c>
    </row>
    <row r="585" spans="1:2" x14ac:dyDescent="0.3">
      <c r="A585">
        <v>584</v>
      </c>
      <c r="B585" t="s">
        <v>650</v>
      </c>
    </row>
    <row r="586" spans="1:2" x14ac:dyDescent="0.3">
      <c r="A586">
        <v>585</v>
      </c>
      <c r="B586" t="s">
        <v>650</v>
      </c>
    </row>
    <row r="587" spans="1:2" x14ac:dyDescent="0.3">
      <c r="A587">
        <v>586</v>
      </c>
      <c r="B587" t="s">
        <v>650</v>
      </c>
    </row>
    <row r="588" spans="1:2" x14ac:dyDescent="0.3">
      <c r="A588">
        <v>587</v>
      </c>
      <c r="B588" t="s">
        <v>650</v>
      </c>
    </row>
    <row r="589" spans="1:2" x14ac:dyDescent="0.3">
      <c r="A589">
        <v>588</v>
      </c>
      <c r="B589" t="s">
        <v>650</v>
      </c>
    </row>
    <row r="590" spans="1:2" x14ac:dyDescent="0.3">
      <c r="A590">
        <v>589</v>
      </c>
      <c r="B590" t="s">
        <v>650</v>
      </c>
    </row>
    <row r="591" spans="1:2" x14ac:dyDescent="0.3">
      <c r="A591">
        <v>590</v>
      </c>
      <c r="B591" t="s">
        <v>650</v>
      </c>
    </row>
    <row r="592" spans="1:2" x14ac:dyDescent="0.3">
      <c r="A592">
        <v>591</v>
      </c>
      <c r="B592" t="s">
        <v>650</v>
      </c>
    </row>
    <row r="593" spans="1:2" x14ac:dyDescent="0.3">
      <c r="A593">
        <v>592</v>
      </c>
      <c r="B593" t="s">
        <v>650</v>
      </c>
    </row>
    <row r="594" spans="1:2" x14ac:dyDescent="0.3">
      <c r="A594">
        <v>593</v>
      </c>
      <c r="B594" t="s">
        <v>650</v>
      </c>
    </row>
    <row r="595" spans="1:2" x14ac:dyDescent="0.3">
      <c r="A595">
        <v>594</v>
      </c>
      <c r="B595" t="s">
        <v>650</v>
      </c>
    </row>
    <row r="596" spans="1:2" x14ac:dyDescent="0.3">
      <c r="A596">
        <v>595</v>
      </c>
      <c r="B596" t="s">
        <v>650</v>
      </c>
    </row>
    <row r="597" spans="1:2" x14ac:dyDescent="0.3">
      <c r="A597">
        <v>596</v>
      </c>
      <c r="B597" t="s">
        <v>650</v>
      </c>
    </row>
    <row r="598" spans="1:2" x14ac:dyDescent="0.3">
      <c r="A598">
        <v>597</v>
      </c>
      <c r="B598" t="s">
        <v>650</v>
      </c>
    </row>
    <row r="599" spans="1:2" x14ac:dyDescent="0.3">
      <c r="A599">
        <v>598</v>
      </c>
      <c r="B599" t="s">
        <v>650</v>
      </c>
    </row>
    <row r="600" spans="1:2" x14ac:dyDescent="0.3">
      <c r="A600">
        <v>599</v>
      </c>
      <c r="B600" t="s">
        <v>650</v>
      </c>
    </row>
    <row r="601" spans="1:2" x14ac:dyDescent="0.3">
      <c r="A601">
        <v>600</v>
      </c>
      <c r="B601" t="s">
        <v>650</v>
      </c>
    </row>
    <row r="602" spans="1:2" x14ac:dyDescent="0.3">
      <c r="A602">
        <v>601</v>
      </c>
      <c r="B602" t="s">
        <v>650</v>
      </c>
    </row>
    <row r="603" spans="1:2" x14ac:dyDescent="0.3">
      <c r="A603">
        <v>602</v>
      </c>
      <c r="B603" t="s">
        <v>650</v>
      </c>
    </row>
    <row r="604" spans="1:2" x14ac:dyDescent="0.3">
      <c r="A604">
        <v>603</v>
      </c>
      <c r="B604" t="s">
        <v>650</v>
      </c>
    </row>
    <row r="605" spans="1:2" x14ac:dyDescent="0.3">
      <c r="A605">
        <v>604</v>
      </c>
      <c r="B605" t="s">
        <v>650</v>
      </c>
    </row>
    <row r="606" spans="1:2" x14ac:dyDescent="0.3">
      <c r="A606">
        <v>605</v>
      </c>
      <c r="B606" t="s">
        <v>650</v>
      </c>
    </row>
    <row r="607" spans="1:2" x14ac:dyDescent="0.3">
      <c r="A607">
        <v>606</v>
      </c>
      <c r="B607" t="s">
        <v>650</v>
      </c>
    </row>
    <row r="608" spans="1:2" x14ac:dyDescent="0.3">
      <c r="A608">
        <v>607</v>
      </c>
      <c r="B608" t="s">
        <v>650</v>
      </c>
    </row>
    <row r="609" spans="1:2" x14ac:dyDescent="0.3">
      <c r="A609">
        <v>608</v>
      </c>
      <c r="B609" t="s">
        <v>650</v>
      </c>
    </row>
    <row r="610" spans="1:2" x14ac:dyDescent="0.3">
      <c r="A610">
        <v>609</v>
      </c>
      <c r="B610" t="s">
        <v>650</v>
      </c>
    </row>
    <row r="611" spans="1:2" x14ac:dyDescent="0.3">
      <c r="A611">
        <v>610</v>
      </c>
      <c r="B611" t="s">
        <v>650</v>
      </c>
    </row>
    <row r="612" spans="1:2" x14ac:dyDescent="0.3">
      <c r="A612">
        <v>611</v>
      </c>
      <c r="B612" t="s">
        <v>650</v>
      </c>
    </row>
    <row r="613" spans="1:2" x14ac:dyDescent="0.3">
      <c r="A613">
        <v>612</v>
      </c>
      <c r="B613" t="s">
        <v>650</v>
      </c>
    </row>
    <row r="614" spans="1:2" x14ac:dyDescent="0.3">
      <c r="A614">
        <v>613</v>
      </c>
      <c r="B614" t="s">
        <v>650</v>
      </c>
    </row>
    <row r="615" spans="1:2" x14ac:dyDescent="0.3">
      <c r="A615">
        <v>614</v>
      </c>
      <c r="B615" t="s">
        <v>650</v>
      </c>
    </row>
    <row r="616" spans="1:2" x14ac:dyDescent="0.3">
      <c r="A616">
        <v>615</v>
      </c>
      <c r="B616" t="s">
        <v>650</v>
      </c>
    </row>
    <row r="617" spans="1:2" x14ac:dyDescent="0.3">
      <c r="A617">
        <v>616</v>
      </c>
      <c r="B617" t="s">
        <v>650</v>
      </c>
    </row>
    <row r="618" spans="1:2" x14ac:dyDescent="0.3">
      <c r="A618">
        <v>617</v>
      </c>
      <c r="B618" t="s">
        <v>650</v>
      </c>
    </row>
    <row r="619" spans="1:2" x14ac:dyDescent="0.3">
      <c r="A619">
        <v>618</v>
      </c>
      <c r="B619" t="s">
        <v>650</v>
      </c>
    </row>
    <row r="620" spans="1:2" x14ac:dyDescent="0.3">
      <c r="A620">
        <v>619</v>
      </c>
      <c r="B620" t="s">
        <v>650</v>
      </c>
    </row>
    <row r="621" spans="1:2" x14ac:dyDescent="0.3">
      <c r="A621">
        <v>620</v>
      </c>
      <c r="B621" t="s">
        <v>650</v>
      </c>
    </row>
    <row r="622" spans="1:2" x14ac:dyDescent="0.3">
      <c r="A622">
        <v>621</v>
      </c>
      <c r="B622" t="s">
        <v>650</v>
      </c>
    </row>
    <row r="623" spans="1:2" x14ac:dyDescent="0.3">
      <c r="A623">
        <v>622</v>
      </c>
      <c r="B623" t="s">
        <v>650</v>
      </c>
    </row>
    <row r="624" spans="1:2" x14ac:dyDescent="0.3">
      <c r="A624">
        <v>623</v>
      </c>
      <c r="B624" t="s">
        <v>650</v>
      </c>
    </row>
    <row r="625" spans="1:2" x14ac:dyDescent="0.3">
      <c r="A625">
        <v>624</v>
      </c>
      <c r="B625" t="s">
        <v>650</v>
      </c>
    </row>
    <row r="626" spans="1:2" x14ac:dyDescent="0.3">
      <c r="A626">
        <v>625</v>
      </c>
      <c r="B626" t="s">
        <v>650</v>
      </c>
    </row>
    <row r="627" spans="1:2" x14ac:dyDescent="0.3">
      <c r="A627">
        <v>626</v>
      </c>
      <c r="B627" t="s">
        <v>650</v>
      </c>
    </row>
    <row r="628" spans="1:2" x14ac:dyDescent="0.3">
      <c r="A628">
        <v>627</v>
      </c>
      <c r="B628" t="s">
        <v>650</v>
      </c>
    </row>
    <row r="629" spans="1:2" x14ac:dyDescent="0.3">
      <c r="A629">
        <v>628</v>
      </c>
      <c r="B629" t="s">
        <v>650</v>
      </c>
    </row>
    <row r="630" spans="1:2" x14ac:dyDescent="0.3">
      <c r="A630">
        <v>629</v>
      </c>
      <c r="B630" t="s">
        <v>650</v>
      </c>
    </row>
    <row r="631" spans="1:2" x14ac:dyDescent="0.3">
      <c r="A631">
        <v>630</v>
      </c>
      <c r="B631" t="s">
        <v>650</v>
      </c>
    </row>
    <row r="632" spans="1:2" x14ac:dyDescent="0.3">
      <c r="A632">
        <v>631</v>
      </c>
      <c r="B632" t="s">
        <v>650</v>
      </c>
    </row>
    <row r="633" spans="1:2" x14ac:dyDescent="0.3">
      <c r="A633">
        <v>632</v>
      </c>
      <c r="B633" t="s">
        <v>650</v>
      </c>
    </row>
    <row r="634" spans="1:2" x14ac:dyDescent="0.3">
      <c r="A634">
        <v>633</v>
      </c>
      <c r="B634" t="s">
        <v>650</v>
      </c>
    </row>
    <row r="635" spans="1:2" x14ac:dyDescent="0.3">
      <c r="A635">
        <v>634</v>
      </c>
      <c r="B635" t="s">
        <v>650</v>
      </c>
    </row>
    <row r="636" spans="1:2" x14ac:dyDescent="0.3">
      <c r="A636">
        <v>635</v>
      </c>
      <c r="B636" t="s">
        <v>650</v>
      </c>
    </row>
    <row r="637" spans="1:2" x14ac:dyDescent="0.3">
      <c r="A637">
        <v>636</v>
      </c>
      <c r="B637" t="s">
        <v>650</v>
      </c>
    </row>
    <row r="638" spans="1:2" x14ac:dyDescent="0.3">
      <c r="A638">
        <v>637</v>
      </c>
      <c r="B638" t="s">
        <v>650</v>
      </c>
    </row>
    <row r="639" spans="1:2" x14ac:dyDescent="0.3">
      <c r="A639">
        <v>638</v>
      </c>
      <c r="B639" t="s">
        <v>650</v>
      </c>
    </row>
    <row r="640" spans="1:2" x14ac:dyDescent="0.3">
      <c r="A640">
        <v>639</v>
      </c>
      <c r="B640" t="s">
        <v>650</v>
      </c>
    </row>
    <row r="641" spans="1:2" x14ac:dyDescent="0.3">
      <c r="A641">
        <v>640</v>
      </c>
      <c r="B641" t="s">
        <v>650</v>
      </c>
    </row>
    <row r="642" spans="1:2" x14ac:dyDescent="0.3">
      <c r="A642">
        <v>641</v>
      </c>
      <c r="B642" t="s">
        <v>650</v>
      </c>
    </row>
    <row r="643" spans="1:2" x14ac:dyDescent="0.3">
      <c r="A643">
        <v>642</v>
      </c>
      <c r="B643" t="s">
        <v>650</v>
      </c>
    </row>
    <row r="644" spans="1:2" x14ac:dyDescent="0.3">
      <c r="A644">
        <v>643</v>
      </c>
      <c r="B644" t="s">
        <v>650</v>
      </c>
    </row>
    <row r="645" spans="1:2" x14ac:dyDescent="0.3">
      <c r="A645">
        <v>644</v>
      </c>
      <c r="B645" t="s">
        <v>650</v>
      </c>
    </row>
    <row r="646" spans="1:2" x14ac:dyDescent="0.3">
      <c r="A646">
        <v>645</v>
      </c>
      <c r="B646" t="s">
        <v>650</v>
      </c>
    </row>
    <row r="647" spans="1:2" x14ac:dyDescent="0.3">
      <c r="A647">
        <v>646</v>
      </c>
      <c r="B647" t="s">
        <v>650</v>
      </c>
    </row>
    <row r="648" spans="1:2" x14ac:dyDescent="0.3">
      <c r="A648">
        <v>647</v>
      </c>
      <c r="B648" t="s">
        <v>650</v>
      </c>
    </row>
    <row r="649" spans="1:2" x14ac:dyDescent="0.3">
      <c r="A649">
        <v>648</v>
      </c>
      <c r="B649" t="s">
        <v>650</v>
      </c>
    </row>
    <row r="650" spans="1:2" x14ac:dyDescent="0.3">
      <c r="A650">
        <v>649</v>
      </c>
      <c r="B650" t="s">
        <v>650</v>
      </c>
    </row>
    <row r="651" spans="1:2" x14ac:dyDescent="0.3">
      <c r="A651">
        <v>650</v>
      </c>
      <c r="B651" t="s">
        <v>650</v>
      </c>
    </row>
    <row r="652" spans="1:2" x14ac:dyDescent="0.3">
      <c r="A652">
        <v>651</v>
      </c>
      <c r="B652" t="s">
        <v>650</v>
      </c>
    </row>
    <row r="653" spans="1:2" x14ac:dyDescent="0.3">
      <c r="A653">
        <v>652</v>
      </c>
      <c r="B653" t="s">
        <v>650</v>
      </c>
    </row>
    <row r="654" spans="1:2" x14ac:dyDescent="0.3">
      <c r="A654">
        <v>653</v>
      </c>
      <c r="B654" t="s">
        <v>650</v>
      </c>
    </row>
    <row r="655" spans="1:2" x14ac:dyDescent="0.3">
      <c r="A655">
        <v>654</v>
      </c>
      <c r="B655" t="s">
        <v>650</v>
      </c>
    </row>
    <row r="656" spans="1:2" x14ac:dyDescent="0.3">
      <c r="A656">
        <v>655</v>
      </c>
      <c r="B656" t="s">
        <v>650</v>
      </c>
    </row>
    <row r="657" spans="1:2" x14ac:dyDescent="0.3">
      <c r="A657">
        <v>656</v>
      </c>
      <c r="B657" t="s">
        <v>650</v>
      </c>
    </row>
    <row r="658" spans="1:2" x14ac:dyDescent="0.3">
      <c r="A658">
        <v>657</v>
      </c>
      <c r="B658" t="s">
        <v>650</v>
      </c>
    </row>
    <row r="659" spans="1:2" x14ac:dyDescent="0.3">
      <c r="A659">
        <v>658</v>
      </c>
      <c r="B659" t="s">
        <v>650</v>
      </c>
    </row>
    <row r="660" spans="1:2" x14ac:dyDescent="0.3">
      <c r="A660">
        <v>659</v>
      </c>
      <c r="B660" t="s">
        <v>650</v>
      </c>
    </row>
    <row r="661" spans="1:2" x14ac:dyDescent="0.3">
      <c r="A661">
        <v>660</v>
      </c>
      <c r="B661" t="s">
        <v>650</v>
      </c>
    </row>
    <row r="662" spans="1:2" x14ac:dyDescent="0.3">
      <c r="A662">
        <v>661</v>
      </c>
      <c r="B662" t="s">
        <v>650</v>
      </c>
    </row>
    <row r="663" spans="1:2" x14ac:dyDescent="0.3">
      <c r="A663">
        <v>662</v>
      </c>
      <c r="B663" t="s">
        <v>650</v>
      </c>
    </row>
    <row r="664" spans="1:2" x14ac:dyDescent="0.3">
      <c r="A664">
        <v>663</v>
      </c>
      <c r="B664" t="s">
        <v>650</v>
      </c>
    </row>
    <row r="665" spans="1:2" x14ac:dyDescent="0.3">
      <c r="A665">
        <v>664</v>
      </c>
      <c r="B665" t="s">
        <v>650</v>
      </c>
    </row>
    <row r="666" spans="1:2" x14ac:dyDescent="0.3">
      <c r="A666">
        <v>665</v>
      </c>
      <c r="B666" t="s">
        <v>650</v>
      </c>
    </row>
    <row r="667" spans="1:2" x14ac:dyDescent="0.3">
      <c r="A667">
        <v>666</v>
      </c>
      <c r="B667" t="s">
        <v>650</v>
      </c>
    </row>
    <row r="668" spans="1:2" x14ac:dyDescent="0.3">
      <c r="A668">
        <v>667</v>
      </c>
      <c r="B668" t="s">
        <v>650</v>
      </c>
    </row>
    <row r="669" spans="1:2" x14ac:dyDescent="0.3">
      <c r="A669">
        <v>668</v>
      </c>
      <c r="B669" t="s">
        <v>650</v>
      </c>
    </row>
    <row r="670" spans="1:2" x14ac:dyDescent="0.3">
      <c r="A670">
        <v>669</v>
      </c>
      <c r="B670" t="s">
        <v>650</v>
      </c>
    </row>
    <row r="671" spans="1:2" x14ac:dyDescent="0.3">
      <c r="A671">
        <v>670</v>
      </c>
      <c r="B671" t="s">
        <v>650</v>
      </c>
    </row>
    <row r="672" spans="1:2" x14ac:dyDescent="0.3">
      <c r="A672">
        <v>671</v>
      </c>
      <c r="B672" t="s">
        <v>650</v>
      </c>
    </row>
    <row r="673" spans="1:2" x14ac:dyDescent="0.3">
      <c r="A673">
        <v>672</v>
      </c>
      <c r="B673" t="s">
        <v>650</v>
      </c>
    </row>
    <row r="674" spans="1:2" x14ac:dyDescent="0.3">
      <c r="A674">
        <v>673</v>
      </c>
      <c r="B674" t="s">
        <v>650</v>
      </c>
    </row>
    <row r="675" spans="1:2" x14ac:dyDescent="0.3">
      <c r="A675">
        <v>674</v>
      </c>
      <c r="B675" t="s">
        <v>650</v>
      </c>
    </row>
    <row r="676" spans="1:2" x14ac:dyDescent="0.3">
      <c r="A676">
        <v>675</v>
      </c>
      <c r="B676" t="s">
        <v>650</v>
      </c>
    </row>
    <row r="677" spans="1:2" x14ac:dyDescent="0.3">
      <c r="A677">
        <v>676</v>
      </c>
      <c r="B677" t="s">
        <v>650</v>
      </c>
    </row>
    <row r="678" spans="1:2" x14ac:dyDescent="0.3">
      <c r="A678">
        <v>677</v>
      </c>
      <c r="B678" t="s">
        <v>650</v>
      </c>
    </row>
    <row r="679" spans="1:2" x14ac:dyDescent="0.3">
      <c r="A679">
        <v>678</v>
      </c>
      <c r="B679" t="s">
        <v>650</v>
      </c>
    </row>
    <row r="680" spans="1:2" x14ac:dyDescent="0.3">
      <c r="A680">
        <v>679</v>
      </c>
      <c r="B680" t="s">
        <v>650</v>
      </c>
    </row>
    <row r="681" spans="1:2" x14ac:dyDescent="0.3">
      <c r="A681">
        <v>680</v>
      </c>
      <c r="B681" t="s">
        <v>650</v>
      </c>
    </row>
    <row r="682" spans="1:2" x14ac:dyDescent="0.3">
      <c r="A682">
        <v>681</v>
      </c>
      <c r="B682" t="s">
        <v>650</v>
      </c>
    </row>
    <row r="683" spans="1:2" x14ac:dyDescent="0.3">
      <c r="A683">
        <v>682</v>
      </c>
      <c r="B683" t="s">
        <v>650</v>
      </c>
    </row>
    <row r="684" spans="1:2" x14ac:dyDescent="0.3">
      <c r="A684">
        <v>683</v>
      </c>
      <c r="B684" t="s">
        <v>650</v>
      </c>
    </row>
    <row r="685" spans="1:2" x14ac:dyDescent="0.3">
      <c r="A685">
        <v>684</v>
      </c>
      <c r="B685" t="s">
        <v>650</v>
      </c>
    </row>
    <row r="686" spans="1:2" x14ac:dyDescent="0.3">
      <c r="A686">
        <v>685</v>
      </c>
      <c r="B686" t="s">
        <v>650</v>
      </c>
    </row>
    <row r="687" spans="1:2" x14ac:dyDescent="0.3">
      <c r="A687">
        <v>686</v>
      </c>
      <c r="B687" t="s">
        <v>650</v>
      </c>
    </row>
    <row r="688" spans="1:2" x14ac:dyDescent="0.3">
      <c r="A688">
        <v>687</v>
      </c>
      <c r="B688" t="s">
        <v>650</v>
      </c>
    </row>
    <row r="689" spans="1:2" x14ac:dyDescent="0.3">
      <c r="A689">
        <v>688</v>
      </c>
      <c r="B689" t="s">
        <v>650</v>
      </c>
    </row>
    <row r="690" spans="1:2" x14ac:dyDescent="0.3">
      <c r="A690">
        <v>689</v>
      </c>
      <c r="B690" t="s">
        <v>650</v>
      </c>
    </row>
    <row r="691" spans="1:2" x14ac:dyDescent="0.3">
      <c r="A691">
        <v>690</v>
      </c>
      <c r="B691" t="s">
        <v>650</v>
      </c>
    </row>
    <row r="692" spans="1:2" x14ac:dyDescent="0.3">
      <c r="A692">
        <v>691</v>
      </c>
      <c r="B692" t="s">
        <v>650</v>
      </c>
    </row>
    <row r="693" spans="1:2" x14ac:dyDescent="0.3">
      <c r="A693">
        <v>692</v>
      </c>
      <c r="B693" t="s">
        <v>650</v>
      </c>
    </row>
    <row r="694" spans="1:2" x14ac:dyDescent="0.3">
      <c r="A694">
        <v>693</v>
      </c>
      <c r="B694" t="s">
        <v>650</v>
      </c>
    </row>
    <row r="695" spans="1:2" x14ac:dyDescent="0.3">
      <c r="A695">
        <v>694</v>
      </c>
      <c r="B695" t="s">
        <v>650</v>
      </c>
    </row>
    <row r="696" spans="1:2" x14ac:dyDescent="0.3">
      <c r="A696">
        <v>695</v>
      </c>
      <c r="B696" t="s">
        <v>650</v>
      </c>
    </row>
    <row r="697" spans="1:2" x14ac:dyDescent="0.3">
      <c r="A697">
        <v>696</v>
      </c>
      <c r="B697" t="s">
        <v>650</v>
      </c>
    </row>
    <row r="698" spans="1:2" x14ac:dyDescent="0.3">
      <c r="A698">
        <v>697</v>
      </c>
      <c r="B698" t="s">
        <v>650</v>
      </c>
    </row>
    <row r="699" spans="1:2" x14ac:dyDescent="0.3">
      <c r="A699">
        <v>698</v>
      </c>
      <c r="B699" t="s">
        <v>650</v>
      </c>
    </row>
    <row r="700" spans="1:2" x14ac:dyDescent="0.3">
      <c r="A700">
        <v>699</v>
      </c>
      <c r="B700" t="s">
        <v>650</v>
      </c>
    </row>
    <row r="701" spans="1:2" x14ac:dyDescent="0.3">
      <c r="A701">
        <v>700</v>
      </c>
      <c r="B701" t="s">
        <v>650</v>
      </c>
    </row>
    <row r="702" spans="1:2" x14ac:dyDescent="0.3">
      <c r="A702">
        <v>701</v>
      </c>
      <c r="B702" t="s">
        <v>650</v>
      </c>
    </row>
    <row r="703" spans="1:2" x14ac:dyDescent="0.3">
      <c r="A703">
        <v>702</v>
      </c>
      <c r="B703" t="s">
        <v>650</v>
      </c>
    </row>
    <row r="704" spans="1:2" x14ac:dyDescent="0.3">
      <c r="A704">
        <v>703</v>
      </c>
      <c r="B704" t="s">
        <v>650</v>
      </c>
    </row>
    <row r="705" spans="1:2" x14ac:dyDescent="0.3">
      <c r="A705">
        <v>704</v>
      </c>
      <c r="B705" t="s">
        <v>650</v>
      </c>
    </row>
    <row r="706" spans="1:2" x14ac:dyDescent="0.3">
      <c r="A706">
        <v>705</v>
      </c>
      <c r="B706" t="s">
        <v>650</v>
      </c>
    </row>
    <row r="707" spans="1:2" x14ac:dyDescent="0.3">
      <c r="A707">
        <v>706</v>
      </c>
      <c r="B707" t="s">
        <v>650</v>
      </c>
    </row>
    <row r="708" spans="1:2" x14ac:dyDescent="0.3">
      <c r="A708">
        <v>707</v>
      </c>
      <c r="B708" t="s">
        <v>650</v>
      </c>
    </row>
    <row r="709" spans="1:2" x14ac:dyDescent="0.3">
      <c r="A709">
        <v>708</v>
      </c>
      <c r="B709" t="s">
        <v>650</v>
      </c>
    </row>
    <row r="710" spans="1:2" x14ac:dyDescent="0.3">
      <c r="A710">
        <v>709</v>
      </c>
      <c r="B710" t="s">
        <v>650</v>
      </c>
    </row>
    <row r="711" spans="1:2" x14ac:dyDescent="0.3">
      <c r="A711">
        <v>710</v>
      </c>
      <c r="B711" t="s">
        <v>650</v>
      </c>
    </row>
    <row r="712" spans="1:2" x14ac:dyDescent="0.3">
      <c r="A712">
        <v>711</v>
      </c>
      <c r="B712" t="s">
        <v>650</v>
      </c>
    </row>
    <row r="713" spans="1:2" x14ac:dyDescent="0.3">
      <c r="A713">
        <v>712</v>
      </c>
      <c r="B713" t="s">
        <v>650</v>
      </c>
    </row>
    <row r="714" spans="1:2" x14ac:dyDescent="0.3">
      <c r="A714">
        <v>713</v>
      </c>
      <c r="B714" t="s">
        <v>650</v>
      </c>
    </row>
    <row r="715" spans="1:2" x14ac:dyDescent="0.3">
      <c r="A715">
        <v>714</v>
      </c>
      <c r="B715" t="s">
        <v>650</v>
      </c>
    </row>
    <row r="716" spans="1:2" x14ac:dyDescent="0.3">
      <c r="A716">
        <v>715</v>
      </c>
      <c r="B716" t="s">
        <v>650</v>
      </c>
    </row>
    <row r="717" spans="1:2" x14ac:dyDescent="0.3">
      <c r="A717">
        <v>716</v>
      </c>
      <c r="B717" t="s">
        <v>650</v>
      </c>
    </row>
    <row r="718" spans="1:2" x14ac:dyDescent="0.3">
      <c r="A718">
        <v>717</v>
      </c>
      <c r="B718" t="s">
        <v>650</v>
      </c>
    </row>
    <row r="719" spans="1:2" x14ac:dyDescent="0.3">
      <c r="A719">
        <v>718</v>
      </c>
      <c r="B719" t="s">
        <v>650</v>
      </c>
    </row>
    <row r="720" spans="1:2" x14ac:dyDescent="0.3">
      <c r="A720">
        <v>719</v>
      </c>
      <c r="B720" t="s">
        <v>650</v>
      </c>
    </row>
    <row r="721" spans="1:2" x14ac:dyDescent="0.3">
      <c r="A721">
        <v>720</v>
      </c>
      <c r="B721" t="s">
        <v>650</v>
      </c>
    </row>
    <row r="722" spans="1:2" x14ac:dyDescent="0.3">
      <c r="A722">
        <v>721</v>
      </c>
      <c r="B722" t="s">
        <v>650</v>
      </c>
    </row>
    <row r="723" spans="1:2" x14ac:dyDescent="0.3">
      <c r="A723">
        <v>722</v>
      </c>
      <c r="B723" t="s">
        <v>650</v>
      </c>
    </row>
    <row r="724" spans="1:2" x14ac:dyDescent="0.3">
      <c r="A724">
        <v>723</v>
      </c>
      <c r="B724" t="s">
        <v>650</v>
      </c>
    </row>
    <row r="725" spans="1:2" x14ac:dyDescent="0.3">
      <c r="A725">
        <v>724</v>
      </c>
      <c r="B725" t="s">
        <v>650</v>
      </c>
    </row>
    <row r="726" spans="1:2" x14ac:dyDescent="0.3">
      <c r="A726">
        <v>725</v>
      </c>
      <c r="B726" t="s">
        <v>650</v>
      </c>
    </row>
    <row r="727" spans="1:2" x14ac:dyDescent="0.3">
      <c r="A727">
        <v>726</v>
      </c>
      <c r="B727" t="s">
        <v>650</v>
      </c>
    </row>
    <row r="728" spans="1:2" x14ac:dyDescent="0.3">
      <c r="A728">
        <v>727</v>
      </c>
      <c r="B728" t="s">
        <v>650</v>
      </c>
    </row>
    <row r="729" spans="1:2" x14ac:dyDescent="0.3">
      <c r="A729">
        <v>728</v>
      </c>
      <c r="B729" t="s">
        <v>650</v>
      </c>
    </row>
    <row r="730" spans="1:2" x14ac:dyDescent="0.3">
      <c r="A730">
        <v>729</v>
      </c>
      <c r="B730" t="s">
        <v>650</v>
      </c>
    </row>
    <row r="731" spans="1:2" x14ac:dyDescent="0.3">
      <c r="A731">
        <v>730</v>
      </c>
      <c r="B731" t="s">
        <v>650</v>
      </c>
    </row>
    <row r="732" spans="1:2" x14ac:dyDescent="0.3">
      <c r="A732">
        <v>731</v>
      </c>
      <c r="B732" t="s">
        <v>650</v>
      </c>
    </row>
    <row r="733" spans="1:2" x14ac:dyDescent="0.3">
      <c r="A733">
        <v>732</v>
      </c>
      <c r="B733" t="s">
        <v>650</v>
      </c>
    </row>
    <row r="734" spans="1:2" x14ac:dyDescent="0.3">
      <c r="A734">
        <v>733</v>
      </c>
      <c r="B734" t="s">
        <v>650</v>
      </c>
    </row>
    <row r="735" spans="1:2" x14ac:dyDescent="0.3">
      <c r="A735">
        <v>734</v>
      </c>
      <c r="B735" t="s">
        <v>650</v>
      </c>
    </row>
    <row r="736" spans="1:2" x14ac:dyDescent="0.3">
      <c r="A736">
        <v>735</v>
      </c>
      <c r="B736" t="s">
        <v>650</v>
      </c>
    </row>
    <row r="737" spans="1:2" x14ac:dyDescent="0.3">
      <c r="A737">
        <v>736</v>
      </c>
      <c r="B737" t="s">
        <v>650</v>
      </c>
    </row>
    <row r="738" spans="1:2" x14ac:dyDescent="0.3">
      <c r="A738">
        <v>737</v>
      </c>
      <c r="B738" t="s">
        <v>650</v>
      </c>
    </row>
    <row r="739" spans="1:2" x14ac:dyDescent="0.3">
      <c r="A739">
        <v>738</v>
      </c>
      <c r="B739" t="s">
        <v>650</v>
      </c>
    </row>
    <row r="740" spans="1:2" x14ac:dyDescent="0.3">
      <c r="A740">
        <v>739</v>
      </c>
      <c r="B740" t="s">
        <v>650</v>
      </c>
    </row>
    <row r="741" spans="1:2" x14ac:dyDescent="0.3">
      <c r="A741">
        <v>740</v>
      </c>
      <c r="B741" t="s">
        <v>650</v>
      </c>
    </row>
    <row r="742" spans="1:2" x14ac:dyDescent="0.3">
      <c r="A742">
        <v>741</v>
      </c>
      <c r="B742" t="s">
        <v>650</v>
      </c>
    </row>
    <row r="743" spans="1:2" x14ac:dyDescent="0.3">
      <c r="A743">
        <v>742</v>
      </c>
      <c r="B743" t="s">
        <v>650</v>
      </c>
    </row>
    <row r="744" spans="1:2" x14ac:dyDescent="0.3">
      <c r="A744">
        <v>743</v>
      </c>
      <c r="B744" t="s">
        <v>650</v>
      </c>
    </row>
    <row r="745" spans="1:2" x14ac:dyDescent="0.3">
      <c r="A745">
        <v>744</v>
      </c>
      <c r="B745" t="s">
        <v>650</v>
      </c>
    </row>
    <row r="746" spans="1:2" x14ac:dyDescent="0.3">
      <c r="A746">
        <v>745</v>
      </c>
      <c r="B746" t="s">
        <v>650</v>
      </c>
    </row>
    <row r="747" spans="1:2" x14ac:dyDescent="0.3">
      <c r="A747">
        <v>746</v>
      </c>
      <c r="B747" t="s">
        <v>650</v>
      </c>
    </row>
    <row r="748" spans="1:2" x14ac:dyDescent="0.3">
      <c r="A748">
        <v>747</v>
      </c>
      <c r="B748" t="s">
        <v>650</v>
      </c>
    </row>
    <row r="749" spans="1:2" x14ac:dyDescent="0.3">
      <c r="A749">
        <v>748</v>
      </c>
      <c r="B749" t="s">
        <v>650</v>
      </c>
    </row>
    <row r="750" spans="1:2" x14ac:dyDescent="0.3">
      <c r="A750">
        <v>749</v>
      </c>
      <c r="B750" t="s">
        <v>650</v>
      </c>
    </row>
    <row r="751" spans="1:2" x14ac:dyDescent="0.3">
      <c r="A751">
        <v>750</v>
      </c>
      <c r="B751" t="s">
        <v>650</v>
      </c>
    </row>
    <row r="752" spans="1:2" x14ac:dyDescent="0.3">
      <c r="A752">
        <v>751</v>
      </c>
      <c r="B752" t="s">
        <v>650</v>
      </c>
    </row>
    <row r="753" spans="1:2" x14ac:dyDescent="0.3">
      <c r="A753">
        <v>752</v>
      </c>
      <c r="B753" t="s">
        <v>650</v>
      </c>
    </row>
    <row r="754" spans="1:2" x14ac:dyDescent="0.3">
      <c r="A754">
        <v>753</v>
      </c>
      <c r="B754" t="s">
        <v>650</v>
      </c>
    </row>
    <row r="755" spans="1:2" x14ac:dyDescent="0.3">
      <c r="A755">
        <v>754</v>
      </c>
      <c r="B755" t="s">
        <v>650</v>
      </c>
    </row>
    <row r="756" spans="1:2" x14ac:dyDescent="0.3">
      <c r="A756">
        <v>755</v>
      </c>
      <c r="B756" t="s">
        <v>650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155DB-140A-4259-97B7-676FFC2D1EA6}">
  <dimension ref="A1:K93"/>
  <sheetViews>
    <sheetView topLeftCell="A50" zoomScale="85" zoomScaleNormal="85" workbookViewId="0">
      <selection activeCell="H89" sqref="H89"/>
    </sheetView>
  </sheetViews>
  <sheetFormatPr defaultColWidth="8.77734375" defaultRowHeight="13.8" x14ac:dyDescent="0.25"/>
  <cols>
    <col min="1" max="1" width="3.5546875" style="1" customWidth="1"/>
    <col min="2" max="2" width="38.77734375" style="1" customWidth="1"/>
    <col min="3" max="3" width="13.77734375" style="1" customWidth="1"/>
    <col min="4" max="4" width="16.21875" style="1" customWidth="1"/>
    <col min="5" max="5" width="23.77734375" style="1" bestFit="1" customWidth="1"/>
    <col min="6" max="6" width="20.5546875" style="1" hidden="1" customWidth="1"/>
    <col min="7" max="7" width="39.21875" style="102" customWidth="1"/>
    <col min="8" max="8" width="47.77734375" style="1" customWidth="1"/>
    <col min="9" max="10" width="20.77734375" style="1" customWidth="1"/>
    <col min="11" max="11" width="9.77734375" style="1" bestFit="1" customWidth="1"/>
    <col min="12" max="16384" width="8.77734375" style="1"/>
  </cols>
  <sheetData>
    <row r="1" spans="1:11" s="35" customFormat="1" x14ac:dyDescent="0.25">
      <c r="B1" s="35" t="s">
        <v>651</v>
      </c>
      <c r="G1" s="98"/>
    </row>
    <row r="2" spans="1:11" x14ac:dyDescent="0.25">
      <c r="A2" s="56" t="s">
        <v>652</v>
      </c>
      <c r="B2" s="56" t="s">
        <v>652</v>
      </c>
      <c r="C2" s="56" t="s">
        <v>652</v>
      </c>
      <c r="D2" s="56" t="s">
        <v>652</v>
      </c>
      <c r="E2" s="56" t="s">
        <v>652</v>
      </c>
      <c r="F2" s="56" t="s">
        <v>652</v>
      </c>
      <c r="G2" s="99" t="s">
        <v>652</v>
      </c>
      <c r="H2" s="56" t="s">
        <v>652</v>
      </c>
      <c r="I2" s="56" t="s">
        <v>652</v>
      </c>
      <c r="J2" s="56" t="s">
        <v>652</v>
      </c>
      <c r="K2" s="56" t="s">
        <v>652</v>
      </c>
    </row>
    <row r="3" spans="1:11" ht="31.5" customHeight="1" thickBot="1" x14ac:dyDescent="0.3">
      <c r="A3" s="56" t="s">
        <v>652</v>
      </c>
      <c r="B3" s="34" t="s">
        <v>653</v>
      </c>
      <c r="C3" s="34" t="s">
        <v>652</v>
      </c>
      <c r="D3" s="34" t="s">
        <v>652</v>
      </c>
      <c r="E3" s="34" t="s">
        <v>652</v>
      </c>
      <c r="F3" s="56" t="s">
        <v>652</v>
      </c>
      <c r="G3" s="99"/>
      <c r="H3" s="56" t="s">
        <v>652</v>
      </c>
      <c r="I3" s="56" t="s">
        <v>652</v>
      </c>
      <c r="J3" s="56" t="s">
        <v>652</v>
      </c>
      <c r="K3" s="56" t="s">
        <v>652</v>
      </c>
    </row>
    <row r="4" spans="1:11" ht="14.4" thickBot="1" x14ac:dyDescent="0.3">
      <c r="A4" s="56" t="s">
        <v>652</v>
      </c>
      <c r="B4" s="40" t="s">
        <v>54</v>
      </c>
      <c r="C4" s="172"/>
      <c r="D4" s="42">
        <f>'1.0 Project Information'!D19</f>
        <v>0</v>
      </c>
      <c r="E4" s="43" t="str">
        <f>IF(D4&lt;4, "Low Rise", (IF(D4&gt;8, "High Rise", "Med Rise")))</f>
        <v>Low Rise</v>
      </c>
      <c r="F4" s="56"/>
      <c r="G4" s="99" t="s">
        <v>652</v>
      </c>
      <c r="H4" s="56" t="s">
        <v>652</v>
      </c>
      <c r="I4" s="56" t="s">
        <v>652</v>
      </c>
      <c r="J4" s="56" t="s">
        <v>652</v>
      </c>
      <c r="K4" s="56" t="s">
        <v>652</v>
      </c>
    </row>
    <row r="5" spans="1:11" ht="14.4" thickBot="1" x14ac:dyDescent="0.3">
      <c r="A5" s="56" t="s">
        <v>652</v>
      </c>
      <c r="B5" s="40" t="s">
        <v>57</v>
      </c>
      <c r="C5" s="172"/>
      <c r="D5" s="586">
        <f>'1.0 Project Information'!D20</f>
        <v>0</v>
      </c>
      <c r="E5" s="43" t="s">
        <v>654</v>
      </c>
      <c r="F5" s="56"/>
      <c r="G5" s="99" t="s">
        <v>652</v>
      </c>
      <c r="H5" s="56" t="s">
        <v>652</v>
      </c>
      <c r="I5" s="56" t="s">
        <v>652</v>
      </c>
      <c r="J5" s="56" t="s">
        <v>652</v>
      </c>
      <c r="K5" s="56" t="s">
        <v>652</v>
      </c>
    </row>
    <row r="6" spans="1:11" ht="14.4" thickBot="1" x14ac:dyDescent="0.3">
      <c r="A6" s="56" t="s">
        <v>652</v>
      </c>
      <c r="B6" s="45" t="s">
        <v>655</v>
      </c>
      <c r="C6" s="171"/>
      <c r="D6" s="38">
        <f>'1.0 Project Information'!D21</f>
        <v>0</v>
      </c>
      <c r="E6" s="39" t="s">
        <v>63</v>
      </c>
      <c r="F6" s="56"/>
      <c r="G6" s="99" t="s">
        <v>652</v>
      </c>
      <c r="H6" s="56" t="s">
        <v>652</v>
      </c>
      <c r="I6" s="56" t="s">
        <v>652</v>
      </c>
      <c r="J6" s="56" t="s">
        <v>652</v>
      </c>
      <c r="K6" s="56" t="s">
        <v>652</v>
      </c>
    </row>
    <row r="7" spans="1:11" s="585" customFormat="1" ht="14.4" thickBot="1" x14ac:dyDescent="0.3">
      <c r="A7" s="56"/>
      <c r="B7" s="45" t="s">
        <v>656</v>
      </c>
      <c r="C7" s="37"/>
      <c r="D7" s="38">
        <f>'1.0 Project Information'!D22</f>
        <v>0</v>
      </c>
      <c r="E7" s="39" t="s">
        <v>63</v>
      </c>
      <c r="F7" s="170"/>
      <c r="G7" s="99"/>
      <c r="H7" s="56"/>
      <c r="I7" s="56"/>
      <c r="J7" s="56"/>
      <c r="K7" s="56"/>
    </row>
    <row r="8" spans="1:11" s="585" customFormat="1" ht="14.4" thickBot="1" x14ac:dyDescent="0.3">
      <c r="A8" s="56"/>
      <c r="B8" s="45" t="s">
        <v>657</v>
      </c>
      <c r="C8" s="171"/>
      <c r="D8" s="38">
        <f>'1.0 Project Information'!D23</f>
        <v>0</v>
      </c>
      <c r="E8" s="39" t="s">
        <v>63</v>
      </c>
      <c r="F8" s="56"/>
      <c r="G8" s="99"/>
      <c r="H8" s="56"/>
      <c r="I8" s="56"/>
      <c r="J8" s="56"/>
      <c r="K8" s="56"/>
    </row>
    <row r="9" spans="1:11" ht="28.2" thickBot="1" x14ac:dyDescent="0.3">
      <c r="A9" s="56" t="s">
        <v>652</v>
      </c>
      <c r="B9" s="36" t="s">
        <v>658</v>
      </c>
      <c r="C9" s="171"/>
      <c r="D9" s="38"/>
      <c r="E9" s="39" t="s">
        <v>654</v>
      </c>
      <c r="F9" s="56"/>
      <c r="G9" s="99" t="s">
        <v>652</v>
      </c>
      <c r="H9" s="56" t="s">
        <v>652</v>
      </c>
      <c r="I9" s="56" t="s">
        <v>652</v>
      </c>
      <c r="J9" s="56" t="s">
        <v>652</v>
      </c>
      <c r="K9" s="56" t="s">
        <v>652</v>
      </c>
    </row>
    <row r="10" spans="1:11" ht="14.4" thickBot="1" x14ac:dyDescent="0.3">
      <c r="A10" s="56" t="s">
        <v>652</v>
      </c>
      <c r="B10" s="44" t="s">
        <v>72</v>
      </c>
      <c r="C10" s="172"/>
      <c r="D10" s="42">
        <f>'1.0 Project Information'!D28</f>
        <v>0</v>
      </c>
      <c r="E10" s="39" t="s">
        <v>63</v>
      </c>
      <c r="F10" s="56"/>
      <c r="G10" s="99" t="s">
        <v>652</v>
      </c>
      <c r="H10" s="56" t="s">
        <v>652</v>
      </c>
      <c r="I10" s="56" t="s">
        <v>652</v>
      </c>
      <c r="J10" s="56" t="s">
        <v>652</v>
      </c>
      <c r="K10" s="56" t="s">
        <v>652</v>
      </c>
    </row>
    <row r="11" spans="1:11" ht="14.4" thickBot="1" x14ac:dyDescent="0.3">
      <c r="A11" s="56" t="s">
        <v>652</v>
      </c>
      <c r="B11" s="45" t="s">
        <v>75</v>
      </c>
      <c r="C11" s="171"/>
      <c r="D11" s="38">
        <f>'1.0 Project Information'!D29</f>
        <v>0</v>
      </c>
      <c r="E11" s="39" t="s">
        <v>63</v>
      </c>
      <c r="F11" s="56"/>
      <c r="G11" s="99" t="s">
        <v>652</v>
      </c>
      <c r="H11" s="56" t="s">
        <v>652</v>
      </c>
      <c r="I11" s="56" t="s">
        <v>652</v>
      </c>
      <c r="J11" s="56" t="s">
        <v>652</v>
      </c>
      <c r="K11" s="56" t="s">
        <v>652</v>
      </c>
    </row>
    <row r="12" spans="1:11" ht="14.4" thickBot="1" x14ac:dyDescent="0.3">
      <c r="A12" s="56" t="s">
        <v>652</v>
      </c>
      <c r="B12" s="44" t="s">
        <v>77</v>
      </c>
      <c r="C12" s="172"/>
      <c r="D12" s="42">
        <f>'1.0 Project Information'!D30</f>
        <v>0</v>
      </c>
      <c r="E12" s="39" t="s">
        <v>63</v>
      </c>
      <c r="F12" s="56"/>
      <c r="G12" s="99" t="s">
        <v>652</v>
      </c>
      <c r="H12" s="56" t="s">
        <v>652</v>
      </c>
      <c r="I12" s="56" t="s">
        <v>652</v>
      </c>
      <c r="J12" s="56" t="s">
        <v>652</v>
      </c>
      <c r="K12" s="56" t="s">
        <v>652</v>
      </c>
    </row>
    <row r="13" spans="1:11" ht="14.4" thickBot="1" x14ac:dyDescent="0.3">
      <c r="A13" s="56" t="s">
        <v>652</v>
      </c>
      <c r="B13" s="45" t="s">
        <v>79</v>
      </c>
      <c r="C13" s="171"/>
      <c r="D13" s="38">
        <f>'1.0 Project Information'!D31</f>
        <v>0</v>
      </c>
      <c r="E13" s="39" t="s">
        <v>63</v>
      </c>
      <c r="F13" s="56"/>
      <c r="G13" s="99" t="s">
        <v>652</v>
      </c>
      <c r="H13" s="56" t="s">
        <v>652</v>
      </c>
      <c r="I13" s="56" t="s">
        <v>652</v>
      </c>
      <c r="J13" s="56" t="s">
        <v>652</v>
      </c>
      <c r="K13" s="56" t="s">
        <v>652</v>
      </c>
    </row>
    <row r="14" spans="1:11" ht="14.4" thickBot="1" x14ac:dyDescent="0.3">
      <c r="A14" s="56" t="s">
        <v>652</v>
      </c>
      <c r="B14" s="44" t="s">
        <v>82</v>
      </c>
      <c r="C14" s="172"/>
      <c r="D14" s="42">
        <f>'1.0 Project Information'!D32</f>
        <v>0</v>
      </c>
      <c r="E14" s="39" t="s">
        <v>63</v>
      </c>
      <c r="F14" s="56"/>
      <c r="G14" s="99" t="s">
        <v>652</v>
      </c>
      <c r="H14" s="56" t="s">
        <v>652</v>
      </c>
      <c r="I14" s="56" t="s">
        <v>652</v>
      </c>
      <c r="J14" s="56" t="s">
        <v>652</v>
      </c>
      <c r="K14" s="56" t="s">
        <v>652</v>
      </c>
    </row>
    <row r="15" spans="1:11" s="585" customFormat="1" ht="14.4" thickBot="1" x14ac:dyDescent="0.3">
      <c r="A15" s="56"/>
      <c r="B15" s="45" t="s">
        <v>659</v>
      </c>
      <c r="C15" s="37"/>
      <c r="D15" s="38">
        <f>'1.0 Project Information'!D34</f>
        <v>0</v>
      </c>
      <c r="E15" s="39" t="s">
        <v>63</v>
      </c>
      <c r="F15" s="170"/>
      <c r="G15" s="99"/>
      <c r="H15" s="56"/>
      <c r="I15" s="56"/>
      <c r="J15" s="56"/>
      <c r="K15" s="56"/>
    </row>
    <row r="16" spans="1:11" ht="7.5" customHeight="1" thickBot="1" x14ac:dyDescent="0.3">
      <c r="A16" s="56" t="s">
        <v>652</v>
      </c>
      <c r="B16" s="40"/>
      <c r="C16" s="41" t="s">
        <v>652</v>
      </c>
      <c r="D16" s="46" t="s">
        <v>652</v>
      </c>
      <c r="E16" s="43" t="s">
        <v>652</v>
      </c>
      <c r="F16" s="56"/>
      <c r="G16" s="99" t="s">
        <v>652</v>
      </c>
      <c r="H16" s="56" t="s">
        <v>652</v>
      </c>
      <c r="I16" s="56" t="s">
        <v>652</v>
      </c>
      <c r="J16" s="56" t="s">
        <v>652</v>
      </c>
      <c r="K16" s="56" t="s">
        <v>652</v>
      </c>
    </row>
    <row r="17" spans="1:11" ht="14.4" thickBot="1" x14ac:dyDescent="0.3">
      <c r="A17" s="56" t="s">
        <v>652</v>
      </c>
      <c r="B17" s="47" t="s">
        <v>660</v>
      </c>
      <c r="C17" s="37" t="s">
        <v>661</v>
      </c>
      <c r="D17" s="48">
        <f>'1.0 Project Information'!D36</f>
        <v>0</v>
      </c>
      <c r="E17" s="39" t="s">
        <v>63</v>
      </c>
      <c r="F17" s="56"/>
      <c r="G17" s="99" t="s">
        <v>652</v>
      </c>
      <c r="H17" s="56" t="s">
        <v>652</v>
      </c>
      <c r="I17" s="56" t="s">
        <v>652</v>
      </c>
      <c r="J17" s="56" t="s">
        <v>652</v>
      </c>
      <c r="K17" s="56" t="s">
        <v>652</v>
      </c>
    </row>
    <row r="18" spans="1:11" ht="19.5" customHeight="1" x14ac:dyDescent="0.25">
      <c r="A18" s="56" t="s">
        <v>652</v>
      </c>
      <c r="B18" s="870" t="s">
        <v>662</v>
      </c>
      <c r="C18" s="870"/>
      <c r="D18" s="870"/>
      <c r="E18" s="870"/>
      <c r="F18" s="56"/>
      <c r="G18" s="99" t="s">
        <v>652</v>
      </c>
      <c r="H18" s="56" t="s">
        <v>652</v>
      </c>
      <c r="I18" s="56" t="s">
        <v>652</v>
      </c>
      <c r="J18" s="56" t="s">
        <v>652</v>
      </c>
      <c r="K18" s="56"/>
    </row>
    <row r="19" spans="1:11" ht="19.5" customHeight="1" x14ac:dyDescent="0.25">
      <c r="A19" s="56"/>
      <c r="B19" s="56"/>
      <c r="C19" s="56"/>
      <c r="D19" s="56"/>
      <c r="E19" s="56"/>
      <c r="F19" s="56"/>
      <c r="G19" s="99"/>
      <c r="H19" s="56"/>
      <c r="I19" s="56"/>
      <c r="J19" s="56"/>
      <c r="K19" s="56"/>
    </row>
    <row r="20" spans="1:11" x14ac:dyDescent="0.25">
      <c r="A20" s="56" t="s">
        <v>652</v>
      </c>
      <c r="B20" s="56" t="s">
        <v>652</v>
      </c>
      <c r="C20" s="56" t="s">
        <v>652</v>
      </c>
      <c r="D20" s="56" t="s">
        <v>652</v>
      </c>
      <c r="E20" s="56" t="s">
        <v>652</v>
      </c>
      <c r="F20" s="56" t="s">
        <v>652</v>
      </c>
      <c r="G20" s="99" t="s">
        <v>652</v>
      </c>
      <c r="H20" s="56" t="s">
        <v>652</v>
      </c>
      <c r="I20" s="56" t="s">
        <v>652</v>
      </c>
      <c r="J20" s="56" t="s">
        <v>652</v>
      </c>
      <c r="K20" s="56" t="s">
        <v>652</v>
      </c>
    </row>
    <row r="21" spans="1:11" ht="14.7" customHeight="1" x14ac:dyDescent="0.25">
      <c r="A21" s="56" t="s">
        <v>652</v>
      </c>
      <c r="B21" s="56" t="s">
        <v>652</v>
      </c>
      <c r="C21" s="56" t="s">
        <v>652</v>
      </c>
      <c r="D21" s="56" t="s">
        <v>652</v>
      </c>
      <c r="E21" s="56" t="s">
        <v>652</v>
      </c>
      <c r="F21" s="56" t="s">
        <v>652</v>
      </c>
      <c r="G21" s="99" t="s">
        <v>652</v>
      </c>
      <c r="H21" s="56" t="s">
        <v>652</v>
      </c>
      <c r="I21" s="56" t="s">
        <v>652</v>
      </c>
      <c r="J21" s="56" t="s">
        <v>652</v>
      </c>
      <c r="K21" s="56" t="s">
        <v>652</v>
      </c>
    </row>
    <row r="22" spans="1:11" x14ac:dyDescent="0.25">
      <c r="A22" s="56" t="s">
        <v>652</v>
      </c>
      <c r="B22" s="56" t="s">
        <v>652</v>
      </c>
      <c r="C22" s="56" t="s">
        <v>652</v>
      </c>
      <c r="D22" s="56" t="s">
        <v>652</v>
      </c>
      <c r="E22" s="56" t="s">
        <v>652</v>
      </c>
      <c r="F22" s="56" t="s">
        <v>652</v>
      </c>
      <c r="G22" s="99" t="s">
        <v>652</v>
      </c>
      <c r="H22" s="56" t="s">
        <v>652</v>
      </c>
      <c r="I22" s="56" t="s">
        <v>652</v>
      </c>
      <c r="J22" s="56" t="s">
        <v>652</v>
      </c>
      <c r="K22" s="56" t="s">
        <v>652</v>
      </c>
    </row>
    <row r="23" spans="1:11" x14ac:dyDescent="0.25">
      <c r="A23" s="56" t="s">
        <v>652</v>
      </c>
      <c r="B23" s="56" t="s">
        <v>652</v>
      </c>
      <c r="C23" s="56" t="s">
        <v>652</v>
      </c>
      <c r="D23" s="56" t="s">
        <v>652</v>
      </c>
      <c r="E23" s="56" t="s">
        <v>652</v>
      </c>
      <c r="F23" s="56" t="s">
        <v>652</v>
      </c>
      <c r="G23" s="99" t="s">
        <v>652</v>
      </c>
      <c r="H23" s="56" t="s">
        <v>652</v>
      </c>
      <c r="I23" s="56" t="s">
        <v>652</v>
      </c>
      <c r="J23" s="56" t="s">
        <v>652</v>
      </c>
      <c r="K23" s="56" t="s">
        <v>652</v>
      </c>
    </row>
    <row r="24" spans="1:11" x14ac:dyDescent="0.25">
      <c r="A24" s="56" t="s">
        <v>652</v>
      </c>
      <c r="B24" s="56" t="s">
        <v>652</v>
      </c>
      <c r="C24" s="56" t="s">
        <v>652</v>
      </c>
      <c r="D24" s="56" t="s">
        <v>652</v>
      </c>
      <c r="E24" s="56" t="s">
        <v>652</v>
      </c>
      <c r="F24" s="56" t="s">
        <v>652</v>
      </c>
      <c r="G24" s="99" t="s">
        <v>652</v>
      </c>
      <c r="H24" s="56" t="s">
        <v>652</v>
      </c>
      <c r="I24" s="56" t="s">
        <v>652</v>
      </c>
      <c r="J24" s="56" t="s">
        <v>652</v>
      </c>
      <c r="K24" s="56" t="s">
        <v>652</v>
      </c>
    </row>
    <row r="25" spans="1:11" x14ac:dyDescent="0.25">
      <c r="A25" s="56" t="s">
        <v>652</v>
      </c>
      <c r="B25" s="56" t="s">
        <v>652</v>
      </c>
      <c r="C25" s="56" t="s">
        <v>652</v>
      </c>
      <c r="D25" s="56" t="s">
        <v>652</v>
      </c>
      <c r="E25" s="56" t="s">
        <v>652</v>
      </c>
      <c r="F25" s="56" t="s">
        <v>652</v>
      </c>
      <c r="G25" s="99" t="s">
        <v>652</v>
      </c>
      <c r="H25" s="56" t="s">
        <v>652</v>
      </c>
      <c r="I25" s="56" t="s">
        <v>652</v>
      </c>
      <c r="J25" s="56" t="s">
        <v>652</v>
      </c>
      <c r="K25" s="56" t="s">
        <v>652</v>
      </c>
    </row>
    <row r="26" spans="1:11" ht="30.6" thickBot="1" x14ac:dyDescent="0.4">
      <c r="A26" s="56" t="s">
        <v>652</v>
      </c>
      <c r="B26" s="34" t="s">
        <v>663</v>
      </c>
      <c r="C26" s="34" t="s">
        <v>664</v>
      </c>
      <c r="D26" s="34" t="s">
        <v>652</v>
      </c>
      <c r="E26" s="34" t="s">
        <v>652</v>
      </c>
      <c r="F26" s="56" t="s">
        <v>652</v>
      </c>
      <c r="G26" s="115" t="s">
        <v>665</v>
      </c>
      <c r="H26" s="56" t="s">
        <v>652</v>
      </c>
      <c r="I26" s="56" t="s">
        <v>652</v>
      </c>
      <c r="J26" s="56" t="s">
        <v>652</v>
      </c>
      <c r="K26" s="56" t="s">
        <v>652</v>
      </c>
    </row>
    <row r="27" spans="1:11" s="59" customFormat="1" ht="30.6" customHeight="1" x14ac:dyDescent="0.3">
      <c r="A27" s="58" t="s">
        <v>652</v>
      </c>
      <c r="B27" s="868" t="s">
        <v>666</v>
      </c>
      <c r="C27" s="868"/>
      <c r="D27" s="868"/>
      <c r="E27" s="868"/>
      <c r="F27" s="58" t="s">
        <v>667</v>
      </c>
      <c r="G27" s="117" t="s">
        <v>668</v>
      </c>
      <c r="H27" s="58"/>
      <c r="I27" s="58"/>
      <c r="J27" s="58"/>
      <c r="K27" s="58" t="s">
        <v>652</v>
      </c>
    </row>
    <row r="28" spans="1:11" ht="14.4" thickBot="1" x14ac:dyDescent="0.3">
      <c r="A28" s="56" t="s">
        <v>652</v>
      </c>
      <c r="B28" s="45" t="s">
        <v>655</v>
      </c>
      <c r="C28" s="49">
        <f>100*1.025</f>
        <v>102.49999999999999</v>
      </c>
      <c r="D28" s="50">
        <f>C28*D6</f>
        <v>0</v>
      </c>
      <c r="E28" s="39" t="str">
        <f>IF(D28&gt;0,"kg/CO2e","")</f>
        <v/>
      </c>
      <c r="F28" s="56">
        <v>102.49999999999999</v>
      </c>
      <c r="G28" s="116" t="s">
        <v>652</v>
      </c>
      <c r="H28" s="596"/>
      <c r="I28" s="220"/>
      <c r="J28" s="220"/>
      <c r="K28" s="56"/>
    </row>
    <row r="29" spans="1:11" ht="14.4" thickBot="1" x14ac:dyDescent="0.3">
      <c r="A29" s="56"/>
      <c r="B29" s="45" t="s">
        <v>656</v>
      </c>
      <c r="C29" s="49">
        <f>130*1.025</f>
        <v>133.25</v>
      </c>
      <c r="D29" s="51">
        <f>D7*C29</f>
        <v>0</v>
      </c>
      <c r="E29" s="43" t="str">
        <f>IF(D29&gt;0,"kg/CO2e","")</f>
        <v/>
      </c>
      <c r="F29" s="56"/>
      <c r="G29" s="118"/>
      <c r="H29" s="596"/>
      <c r="I29" s="220"/>
      <c r="J29" s="56"/>
      <c r="K29" s="56"/>
    </row>
    <row r="30" spans="1:11" ht="14.4" thickBot="1" x14ac:dyDescent="0.3">
      <c r="A30" s="56" t="s">
        <v>652</v>
      </c>
      <c r="B30" s="45" t="s">
        <v>657</v>
      </c>
      <c r="C30" s="46">
        <f>1.025*85</f>
        <v>87.124999999999986</v>
      </c>
      <c r="D30" s="51">
        <f>C30*D8</f>
        <v>0</v>
      </c>
      <c r="E30" s="43" t="str">
        <f>IF(D30&gt;0,"kg/CO2e","")</f>
        <v/>
      </c>
      <c r="F30" s="56">
        <v>87.124999999999986</v>
      </c>
      <c r="G30" s="118" t="s">
        <v>652</v>
      </c>
      <c r="H30" s="596"/>
      <c r="I30" s="220"/>
      <c r="J30" s="222"/>
      <c r="K30" s="56"/>
    </row>
    <row r="31" spans="1:11" ht="23.4" thickBot="1" x14ac:dyDescent="0.3">
      <c r="A31" s="56" t="s">
        <v>652</v>
      </c>
      <c r="B31" s="40" t="s">
        <v>669</v>
      </c>
      <c r="C31" s="46" t="s">
        <v>652</v>
      </c>
      <c r="D31" s="51"/>
      <c r="E31" s="43" t="str">
        <f t="shared" ref="E31:E39" si="0">IF(D31&gt;0,"kg/CO2e","")</f>
        <v/>
      </c>
      <c r="F31" s="56" t="s">
        <v>652</v>
      </c>
      <c r="G31" s="118" t="s">
        <v>652</v>
      </c>
      <c r="H31" s="596"/>
      <c r="I31" s="220"/>
      <c r="J31" s="221"/>
      <c r="K31" s="56"/>
    </row>
    <row r="32" spans="1:11" ht="14.4" thickBot="1" x14ac:dyDescent="0.3">
      <c r="A32" s="56" t="s">
        <v>652</v>
      </c>
      <c r="B32" s="44" t="s">
        <v>72</v>
      </c>
      <c r="C32" s="49">
        <f>130*1.025</f>
        <v>133.25</v>
      </c>
      <c r="D32" s="50">
        <f t="shared" ref="D32:D37" si="1">C32*D10</f>
        <v>0</v>
      </c>
      <c r="E32" s="39" t="str">
        <f t="shared" si="0"/>
        <v/>
      </c>
      <c r="F32" s="56">
        <v>133.25</v>
      </c>
      <c r="G32" s="116" t="s">
        <v>652</v>
      </c>
      <c r="H32" s="596"/>
      <c r="I32" s="220"/>
      <c r="J32" s="222"/>
      <c r="K32" s="56"/>
    </row>
    <row r="33" spans="1:11" ht="14.4" thickBot="1" x14ac:dyDescent="0.3">
      <c r="A33" s="56" t="s">
        <v>652</v>
      </c>
      <c r="B33" s="45" t="s">
        <v>75</v>
      </c>
      <c r="C33" s="46">
        <f>1.025*115</f>
        <v>117.87499999999999</v>
      </c>
      <c r="D33" s="51">
        <f t="shared" si="1"/>
        <v>0</v>
      </c>
      <c r="E33" s="43" t="str">
        <f t="shared" si="0"/>
        <v/>
      </c>
      <c r="F33" s="56">
        <v>117.87499999999999</v>
      </c>
      <c r="G33" s="118" t="s">
        <v>652</v>
      </c>
      <c r="H33" s="596"/>
      <c r="I33" s="220"/>
      <c r="J33" s="222"/>
      <c r="K33" s="56"/>
    </row>
    <row r="34" spans="1:11" ht="14.4" thickBot="1" x14ac:dyDescent="0.3">
      <c r="A34" s="56" t="s">
        <v>652</v>
      </c>
      <c r="B34" s="44" t="s">
        <v>77</v>
      </c>
      <c r="C34" s="49">
        <f>1.025*130</f>
        <v>133.25</v>
      </c>
      <c r="D34" s="50">
        <f t="shared" si="1"/>
        <v>0</v>
      </c>
      <c r="E34" s="39" t="str">
        <f t="shared" si="0"/>
        <v/>
      </c>
      <c r="F34" s="56">
        <v>133.25</v>
      </c>
      <c r="G34" s="116" t="s">
        <v>652</v>
      </c>
      <c r="H34" s="596"/>
      <c r="I34" s="220"/>
      <c r="J34" s="222"/>
      <c r="K34" s="56"/>
    </row>
    <row r="35" spans="1:11" ht="14.4" thickBot="1" x14ac:dyDescent="0.3">
      <c r="A35" s="56" t="s">
        <v>652</v>
      </c>
      <c r="B35" s="45" t="s">
        <v>79</v>
      </c>
      <c r="C35" s="46">
        <f>1.025*145</f>
        <v>148.625</v>
      </c>
      <c r="D35" s="51">
        <f t="shared" si="1"/>
        <v>0</v>
      </c>
      <c r="E35" s="43" t="str">
        <f t="shared" si="0"/>
        <v/>
      </c>
      <c r="F35" s="56">
        <v>148.625</v>
      </c>
      <c r="G35" s="118" t="s">
        <v>652</v>
      </c>
      <c r="H35" s="596"/>
      <c r="I35" s="220"/>
      <c r="J35" s="222"/>
      <c r="K35" s="56"/>
    </row>
    <row r="36" spans="1:11" ht="14.4" thickBot="1" x14ac:dyDescent="0.3">
      <c r="A36" s="56" t="s">
        <v>652</v>
      </c>
      <c r="B36" s="44" t="s">
        <v>82</v>
      </c>
      <c r="C36" s="49">
        <f>1.025*160</f>
        <v>164</v>
      </c>
      <c r="D36" s="50">
        <f t="shared" si="1"/>
        <v>0</v>
      </c>
      <c r="E36" s="39" t="str">
        <f t="shared" si="0"/>
        <v/>
      </c>
      <c r="F36" s="56">
        <v>164</v>
      </c>
      <c r="G36" s="116" t="s">
        <v>652</v>
      </c>
      <c r="H36" s="596"/>
      <c r="I36" s="220"/>
      <c r="J36" s="222"/>
      <c r="K36" s="56"/>
    </row>
    <row r="37" spans="1:11" ht="14.4" thickBot="1" x14ac:dyDescent="0.3">
      <c r="A37" s="56"/>
      <c r="B37" s="45" t="s">
        <v>659</v>
      </c>
      <c r="C37" s="49">
        <f>C33</f>
        <v>117.87499999999999</v>
      </c>
      <c r="D37" s="50">
        <f t="shared" si="1"/>
        <v>0</v>
      </c>
      <c r="E37" s="39" t="str">
        <f>IF(D37&gt;0,"kg/CO2e","")</f>
        <v/>
      </c>
      <c r="F37" s="56"/>
      <c r="G37" s="116"/>
      <c r="H37" s="596"/>
      <c r="I37" s="220"/>
      <c r="J37" s="222"/>
      <c r="K37" s="56"/>
    </row>
    <row r="38" spans="1:11" ht="7.5" customHeight="1" thickBot="1" x14ac:dyDescent="0.3">
      <c r="A38" s="56" t="s">
        <v>652</v>
      </c>
      <c r="B38" s="36" t="s">
        <v>652</v>
      </c>
      <c r="C38" s="49" t="s">
        <v>652</v>
      </c>
      <c r="D38" s="50"/>
      <c r="E38" s="39" t="str">
        <f t="shared" si="0"/>
        <v/>
      </c>
      <c r="F38" s="56" t="s">
        <v>652</v>
      </c>
      <c r="G38" s="116" t="s">
        <v>652</v>
      </c>
      <c r="H38" s="56"/>
      <c r="I38" s="220"/>
      <c r="J38" s="56"/>
      <c r="K38" s="56"/>
    </row>
    <row r="39" spans="1:11" ht="16.8" thickBot="1" x14ac:dyDescent="0.4">
      <c r="A39" s="56" t="s">
        <v>652</v>
      </c>
      <c r="B39" s="52" t="s">
        <v>670</v>
      </c>
      <c r="C39" s="46" t="s">
        <v>671</v>
      </c>
      <c r="D39" s="51">
        <f>SUM(D28:D37)</f>
        <v>0</v>
      </c>
      <c r="E39" s="43" t="str">
        <f t="shared" si="0"/>
        <v/>
      </c>
      <c r="F39" s="56" t="s">
        <v>652</v>
      </c>
      <c r="G39" s="119">
        <f>1.1*(D39)</f>
        <v>0</v>
      </c>
      <c r="H39" s="56"/>
      <c r="I39" s="56"/>
      <c r="J39" s="56"/>
      <c r="K39" s="56"/>
    </row>
    <row r="40" spans="1:11" x14ac:dyDescent="0.25">
      <c r="A40" s="56" t="s">
        <v>652</v>
      </c>
      <c r="B40" s="56" t="s">
        <v>652</v>
      </c>
      <c r="C40" s="56" t="s">
        <v>652</v>
      </c>
      <c r="D40" s="56" t="s">
        <v>652</v>
      </c>
      <c r="E40" s="56" t="s">
        <v>652</v>
      </c>
      <c r="F40" s="56" t="s">
        <v>652</v>
      </c>
      <c r="G40" s="99" t="s">
        <v>652</v>
      </c>
      <c r="H40" s="56"/>
      <c r="I40" s="56"/>
      <c r="J40" s="56"/>
      <c r="K40" s="56" t="s">
        <v>652</v>
      </c>
    </row>
    <row r="41" spans="1:11" ht="30.6" thickBot="1" x14ac:dyDescent="0.4">
      <c r="A41" s="56" t="s">
        <v>652</v>
      </c>
      <c r="B41" s="53" t="s">
        <v>672</v>
      </c>
      <c r="C41" s="53" t="s">
        <v>673</v>
      </c>
      <c r="D41" s="53" t="s">
        <v>652</v>
      </c>
      <c r="E41" s="53" t="s">
        <v>652</v>
      </c>
      <c r="F41" s="56" t="s">
        <v>652</v>
      </c>
      <c r="G41" s="99" t="s">
        <v>652</v>
      </c>
      <c r="H41" s="56"/>
      <c r="I41" s="56"/>
      <c r="J41" s="56"/>
      <c r="K41" s="56" t="s">
        <v>652</v>
      </c>
    </row>
    <row r="42" spans="1:11" s="59" customFormat="1" ht="45" customHeight="1" x14ac:dyDescent="0.3">
      <c r="A42" s="58" t="s">
        <v>652</v>
      </c>
      <c r="B42" s="868" t="s">
        <v>674</v>
      </c>
      <c r="C42" s="868"/>
      <c r="D42" s="868"/>
      <c r="E42" s="868"/>
      <c r="F42" s="58" t="s">
        <v>675</v>
      </c>
      <c r="G42" s="100" t="s">
        <v>652</v>
      </c>
      <c r="H42" s="58"/>
      <c r="I42" s="58"/>
      <c r="J42" s="58"/>
      <c r="K42" s="58" t="s">
        <v>652</v>
      </c>
    </row>
    <row r="43" spans="1:11" ht="14.4" thickBot="1" x14ac:dyDescent="0.3">
      <c r="A43" s="56" t="s">
        <v>652</v>
      </c>
      <c r="B43" s="36" t="s">
        <v>676</v>
      </c>
      <c r="C43" s="49">
        <v>0.16</v>
      </c>
      <c r="D43" s="50">
        <f>IF($D$4&lt;4,D39*C43,0)</f>
        <v>0</v>
      </c>
      <c r="E43" s="39" t="str">
        <f>IF(D43&gt;0,"kg/CO2e","")</f>
        <v/>
      </c>
      <c r="F43" s="56">
        <v>0.14000000000000001</v>
      </c>
      <c r="G43" s="99" t="s">
        <v>652</v>
      </c>
      <c r="H43" s="595"/>
      <c r="I43" s="56"/>
      <c r="J43" s="56"/>
      <c r="K43" s="56" t="s">
        <v>652</v>
      </c>
    </row>
    <row r="44" spans="1:11" ht="14.4" thickBot="1" x14ac:dyDescent="0.3">
      <c r="A44" s="56" t="s">
        <v>652</v>
      </c>
      <c r="B44" s="40" t="s">
        <v>677</v>
      </c>
      <c r="C44" s="46">
        <v>0.2</v>
      </c>
      <c r="D44" s="51">
        <f>IF(D43+D45&lt;1,C44*D39,0)</f>
        <v>0</v>
      </c>
      <c r="E44" s="43" t="str">
        <f t="shared" ref="E44:E47" si="2">IF(D44&gt;0,"kg/CO2e","")</f>
        <v/>
      </c>
      <c r="F44" s="56">
        <v>0.18</v>
      </c>
      <c r="G44" s="99" t="s">
        <v>652</v>
      </c>
      <c r="H44" s="595"/>
      <c r="I44" s="56"/>
      <c r="J44" s="56"/>
      <c r="K44" s="56" t="s">
        <v>652</v>
      </c>
    </row>
    <row r="45" spans="1:11" ht="14.4" thickBot="1" x14ac:dyDescent="0.3">
      <c r="A45" s="56" t="s">
        <v>652</v>
      </c>
      <c r="B45" s="36" t="s">
        <v>678</v>
      </c>
      <c r="C45" s="49">
        <v>0.22</v>
      </c>
      <c r="D45" s="50">
        <f>IF($D$4&gt;8,D39*C45,0)</f>
        <v>0</v>
      </c>
      <c r="E45" s="39" t="str">
        <f>IF(D45&gt;0,"kg/CO2e","")</f>
        <v/>
      </c>
      <c r="F45" s="56">
        <v>0.22</v>
      </c>
      <c r="G45" s="99" t="s">
        <v>652</v>
      </c>
      <c r="H45" s="595"/>
      <c r="I45" s="56"/>
      <c r="J45" s="56"/>
      <c r="K45" s="56" t="s">
        <v>652</v>
      </c>
    </row>
    <row r="46" spans="1:11" ht="7.5" customHeight="1" thickBot="1" x14ac:dyDescent="0.3">
      <c r="A46" s="56" t="s">
        <v>652</v>
      </c>
      <c r="B46" s="40" t="s">
        <v>652</v>
      </c>
      <c r="C46" s="46" t="s">
        <v>652</v>
      </c>
      <c r="D46" s="51"/>
      <c r="E46" s="43" t="str">
        <f t="shared" si="2"/>
        <v/>
      </c>
      <c r="F46" s="56" t="s">
        <v>652</v>
      </c>
      <c r="G46" s="99" t="s">
        <v>652</v>
      </c>
      <c r="H46" s="56"/>
      <c r="I46" s="56"/>
      <c r="J46" s="56"/>
      <c r="K46" s="56" t="s">
        <v>652</v>
      </c>
    </row>
    <row r="47" spans="1:11" ht="16.8" thickBot="1" x14ac:dyDescent="0.4">
      <c r="A47" s="56" t="s">
        <v>652</v>
      </c>
      <c r="B47" s="47" t="s">
        <v>679</v>
      </c>
      <c r="C47" s="49" t="s">
        <v>680</v>
      </c>
      <c r="D47" s="50">
        <f>SUM(D43:D45)</f>
        <v>0</v>
      </c>
      <c r="E47" s="39" t="str">
        <f t="shared" si="2"/>
        <v/>
      </c>
      <c r="F47" s="56" t="s">
        <v>652</v>
      </c>
      <c r="G47" s="119">
        <f>1.1*(D47)</f>
        <v>0</v>
      </c>
      <c r="H47" s="56"/>
      <c r="I47" s="56"/>
      <c r="J47" s="56"/>
      <c r="K47" s="56" t="s">
        <v>652</v>
      </c>
    </row>
    <row r="48" spans="1:11" x14ac:dyDescent="0.25">
      <c r="A48" s="56" t="s">
        <v>652</v>
      </c>
      <c r="B48" s="56" t="s">
        <v>652</v>
      </c>
      <c r="C48" s="56" t="s">
        <v>652</v>
      </c>
      <c r="D48" s="56" t="s">
        <v>652</v>
      </c>
      <c r="E48" s="56" t="s">
        <v>652</v>
      </c>
      <c r="F48" s="56" t="s">
        <v>652</v>
      </c>
      <c r="G48" s="99" t="s">
        <v>652</v>
      </c>
      <c r="H48" s="56"/>
      <c r="I48" s="56"/>
      <c r="J48" s="56"/>
      <c r="K48" s="56" t="s">
        <v>652</v>
      </c>
    </row>
    <row r="49" spans="1:11" ht="30.6" thickBot="1" x14ac:dyDescent="0.4">
      <c r="A49" s="56" t="s">
        <v>652</v>
      </c>
      <c r="B49" s="53" t="s">
        <v>681</v>
      </c>
      <c r="C49" s="53" t="s">
        <v>682</v>
      </c>
      <c r="D49" s="53" t="s">
        <v>652</v>
      </c>
      <c r="E49" s="53" t="s">
        <v>652</v>
      </c>
      <c r="F49" s="56" t="s">
        <v>652</v>
      </c>
      <c r="G49" s="120" t="s">
        <v>683</v>
      </c>
      <c r="H49" s="56"/>
      <c r="I49" s="56"/>
      <c r="J49" s="56"/>
      <c r="K49" s="56" t="s">
        <v>652</v>
      </c>
    </row>
    <row r="50" spans="1:11" s="59" customFormat="1" ht="45" customHeight="1" x14ac:dyDescent="0.3">
      <c r="A50" s="58" t="s">
        <v>652</v>
      </c>
      <c r="B50" s="868" t="s">
        <v>674</v>
      </c>
      <c r="C50" s="868"/>
      <c r="D50" s="868"/>
      <c r="E50" s="868"/>
      <c r="F50" s="58" t="s">
        <v>652</v>
      </c>
      <c r="G50" s="100" t="s">
        <v>652</v>
      </c>
      <c r="H50" s="58"/>
      <c r="I50" s="58"/>
      <c r="J50" s="58"/>
      <c r="K50" s="58" t="s">
        <v>652</v>
      </c>
    </row>
    <row r="51" spans="1:11" ht="14.4" thickBot="1" x14ac:dyDescent="0.3">
      <c r="A51" s="56" t="s">
        <v>652</v>
      </c>
      <c r="B51" s="36" t="s">
        <v>676</v>
      </c>
      <c r="C51" s="49">
        <v>0.1</v>
      </c>
      <c r="D51" s="50">
        <f>IF($D$4&lt;4,C51*(D39+D47),0)</f>
        <v>0</v>
      </c>
      <c r="E51" s="39" t="str">
        <f t="shared" ref="E51:E55" si="3">IF(D51&gt;0,"kg/CO2e","")</f>
        <v/>
      </c>
      <c r="F51" s="56">
        <v>0.05</v>
      </c>
      <c r="G51" s="99" t="s">
        <v>652</v>
      </c>
      <c r="H51" s="595"/>
      <c r="I51" s="56"/>
      <c r="J51" s="56"/>
      <c r="K51" s="56" t="s">
        <v>652</v>
      </c>
    </row>
    <row r="52" spans="1:11" ht="14.4" thickBot="1" x14ac:dyDescent="0.3">
      <c r="A52" s="56" t="s">
        <v>652</v>
      </c>
      <c r="B52" s="40" t="s">
        <v>677</v>
      </c>
      <c r="C52" s="46">
        <v>0.12</v>
      </c>
      <c r="D52" s="51">
        <f>IF(D51+D53&lt;1,C52*(D39+D47),0)</f>
        <v>0</v>
      </c>
      <c r="E52" s="43" t="str">
        <f t="shared" si="3"/>
        <v/>
      </c>
      <c r="F52" s="56">
        <v>0.1</v>
      </c>
      <c r="G52" s="99" t="s">
        <v>652</v>
      </c>
      <c r="H52" s="595"/>
      <c r="I52" s="56"/>
      <c r="J52" s="56"/>
      <c r="K52" s="56" t="s">
        <v>652</v>
      </c>
    </row>
    <row r="53" spans="1:11" ht="14.4" thickBot="1" x14ac:dyDescent="0.3">
      <c r="A53" s="56" t="s">
        <v>652</v>
      </c>
      <c r="B53" s="36" t="s">
        <v>678</v>
      </c>
      <c r="C53" s="49">
        <v>0.15</v>
      </c>
      <c r="D53" s="50">
        <f>IF($D$4&gt;8,C53*(D39+D47),0)</f>
        <v>0</v>
      </c>
      <c r="E53" s="39" t="str">
        <f t="shared" si="3"/>
        <v/>
      </c>
      <c r="F53" s="56">
        <v>0.15</v>
      </c>
      <c r="G53" s="99" t="s">
        <v>652</v>
      </c>
      <c r="H53" s="595"/>
      <c r="I53" s="56"/>
      <c r="J53" s="56"/>
      <c r="K53" s="56" t="s">
        <v>652</v>
      </c>
    </row>
    <row r="54" spans="1:11" ht="7.5" customHeight="1" thickBot="1" x14ac:dyDescent="0.3">
      <c r="A54" s="56" t="s">
        <v>652</v>
      </c>
      <c r="B54" s="40" t="s">
        <v>652</v>
      </c>
      <c r="C54" s="46" t="s">
        <v>652</v>
      </c>
      <c r="D54" s="51"/>
      <c r="E54" s="43" t="str">
        <f t="shared" si="3"/>
        <v/>
      </c>
      <c r="F54" s="56" t="s">
        <v>652</v>
      </c>
      <c r="G54" s="99" t="s">
        <v>652</v>
      </c>
      <c r="H54" s="56"/>
      <c r="I54" s="56"/>
      <c r="J54" s="56"/>
      <c r="K54" s="56" t="s">
        <v>652</v>
      </c>
    </row>
    <row r="55" spans="1:11" ht="16.8" thickBot="1" x14ac:dyDescent="0.4">
      <c r="A55" s="56" t="s">
        <v>652</v>
      </c>
      <c r="B55" s="47" t="s">
        <v>684</v>
      </c>
      <c r="C55" s="49" t="s">
        <v>685</v>
      </c>
      <c r="D55" s="50">
        <f>SUM(D51:D53)</f>
        <v>0</v>
      </c>
      <c r="E55" s="39" t="str">
        <f t="shared" si="3"/>
        <v/>
      </c>
      <c r="F55" s="56" t="s">
        <v>652</v>
      </c>
      <c r="G55" s="121">
        <f>1.1*D55</f>
        <v>0</v>
      </c>
      <c r="H55" s="56"/>
      <c r="I55" s="56"/>
      <c r="J55" s="56"/>
      <c r="K55" s="56" t="s">
        <v>652</v>
      </c>
    </row>
    <row r="56" spans="1:11" x14ac:dyDescent="0.25">
      <c r="A56" s="56" t="s">
        <v>652</v>
      </c>
      <c r="B56" s="56" t="s">
        <v>652</v>
      </c>
      <c r="C56" s="56" t="s">
        <v>652</v>
      </c>
      <c r="D56" s="56" t="s">
        <v>652</v>
      </c>
      <c r="E56" s="56" t="s">
        <v>652</v>
      </c>
      <c r="F56" s="56" t="s">
        <v>652</v>
      </c>
      <c r="G56" s="99" t="s">
        <v>652</v>
      </c>
      <c r="H56" s="56"/>
      <c r="I56" s="56"/>
      <c r="J56" s="56"/>
      <c r="K56" s="56" t="s">
        <v>652</v>
      </c>
    </row>
    <row r="57" spans="1:11" ht="30.6" thickBot="1" x14ac:dyDescent="0.4">
      <c r="A57" s="56" t="s">
        <v>652</v>
      </c>
      <c r="B57" s="54" t="s">
        <v>686</v>
      </c>
      <c r="C57" s="54" t="s">
        <v>687</v>
      </c>
      <c r="D57" s="54" t="s">
        <v>652</v>
      </c>
      <c r="E57" s="54" t="s">
        <v>652</v>
      </c>
      <c r="F57" s="56" t="s">
        <v>652</v>
      </c>
      <c r="G57" s="122" t="s">
        <v>688</v>
      </c>
      <c r="H57" s="56"/>
      <c r="I57" s="56"/>
      <c r="J57" s="56"/>
      <c r="K57" s="56" t="s">
        <v>652</v>
      </c>
    </row>
    <row r="58" spans="1:11" s="59" customFormat="1" ht="45" customHeight="1" x14ac:dyDescent="0.3">
      <c r="A58" s="58" t="s">
        <v>652</v>
      </c>
      <c r="B58" s="868" t="s">
        <v>689</v>
      </c>
      <c r="C58" s="868"/>
      <c r="D58" s="868"/>
      <c r="E58" s="868"/>
      <c r="F58" s="58" t="s">
        <v>652</v>
      </c>
      <c r="G58" s="100" t="s">
        <v>652</v>
      </c>
      <c r="H58" s="58"/>
      <c r="I58" s="58"/>
      <c r="J58" s="58"/>
      <c r="K58" s="58" t="s">
        <v>652</v>
      </c>
    </row>
    <row r="59" spans="1:11" s="587" customFormat="1" ht="14.4" thickBot="1" x14ac:dyDescent="0.3">
      <c r="A59" s="58"/>
      <c r="B59" s="588" t="s">
        <v>690</v>
      </c>
      <c r="C59" s="711">
        <v>150</v>
      </c>
      <c r="D59" s="590">
        <f>IF($D$5=0.5,$D$6*C59*$D$5,0)</f>
        <v>0</v>
      </c>
      <c r="E59" s="712"/>
      <c r="F59" s="58"/>
      <c r="G59" s="100"/>
      <c r="H59" s="595"/>
      <c r="I59" s="58"/>
      <c r="J59" s="58"/>
      <c r="K59" s="58"/>
    </row>
    <row r="60" spans="1:11" ht="14.4" thickBot="1" x14ac:dyDescent="0.3">
      <c r="A60" s="56" t="s">
        <v>652</v>
      </c>
      <c r="B60" s="36" t="s">
        <v>691</v>
      </c>
      <c r="C60" s="49">
        <v>150</v>
      </c>
      <c r="D60" s="50">
        <f>IF($D$5=1,$D$6*C60*$D$5,0)</f>
        <v>0</v>
      </c>
      <c r="E60" s="39" t="str">
        <f t="shared" ref="E60:E66" si="4">IF(D60&gt;0,"kg/CO2e","")</f>
        <v/>
      </c>
      <c r="F60" s="56" t="s">
        <v>652</v>
      </c>
      <c r="G60" s="99"/>
      <c r="H60" s="595"/>
      <c r="I60" s="56"/>
      <c r="J60" s="56"/>
      <c r="K60" s="56" t="s">
        <v>652</v>
      </c>
    </row>
    <row r="61" spans="1:11" s="585" customFormat="1" ht="14.4" thickBot="1" x14ac:dyDescent="0.3">
      <c r="A61" s="56"/>
      <c r="B61" s="36" t="s">
        <v>692</v>
      </c>
      <c r="C61" s="49">
        <v>200</v>
      </c>
      <c r="D61" s="50">
        <f>IF($D$5=1.5,$D$6*C61*$D$5,0)</f>
        <v>0</v>
      </c>
      <c r="E61" s="39"/>
      <c r="F61" s="56"/>
      <c r="G61" s="99"/>
      <c r="H61" s="595"/>
      <c r="I61" s="56"/>
      <c r="J61" s="56"/>
      <c r="K61" s="56"/>
    </row>
    <row r="62" spans="1:11" ht="14.4" thickBot="1" x14ac:dyDescent="0.3">
      <c r="A62" s="56" t="s">
        <v>652</v>
      </c>
      <c r="B62" s="40" t="s">
        <v>693</v>
      </c>
      <c r="C62" s="46">
        <v>200</v>
      </c>
      <c r="D62" s="50">
        <f>IF($D$5=2,$D$6*C62*$D$5,0)</f>
        <v>0</v>
      </c>
      <c r="E62" s="43" t="str">
        <f t="shared" si="4"/>
        <v/>
      </c>
      <c r="F62" s="56" t="s">
        <v>652</v>
      </c>
      <c r="G62" s="99" t="s">
        <v>652</v>
      </c>
      <c r="H62" s="595"/>
      <c r="I62" s="56"/>
      <c r="J62" s="56"/>
      <c r="K62" s="56" t="s">
        <v>652</v>
      </c>
    </row>
    <row r="63" spans="1:11" s="585" customFormat="1" ht="14.4" thickBot="1" x14ac:dyDescent="0.3">
      <c r="A63" s="56"/>
      <c r="B63" s="40" t="s">
        <v>694</v>
      </c>
      <c r="C63" s="46">
        <v>250</v>
      </c>
      <c r="D63" s="50">
        <f>IF($D$5=2.5,$D$6*C63*$D$5,0)</f>
        <v>0</v>
      </c>
      <c r="E63" s="43"/>
      <c r="F63" s="56"/>
      <c r="G63" s="99"/>
      <c r="H63" s="595"/>
      <c r="I63" s="56"/>
      <c r="J63" s="56"/>
      <c r="K63" s="56"/>
    </row>
    <row r="64" spans="1:11" ht="14.4" thickBot="1" x14ac:dyDescent="0.3">
      <c r="A64" s="56"/>
      <c r="B64" s="40" t="s">
        <v>695</v>
      </c>
      <c r="C64" s="46">
        <v>250</v>
      </c>
      <c r="D64" s="50">
        <f>IF($D$5=3,$D$6*C64*$D$5,0)</f>
        <v>0</v>
      </c>
      <c r="E64" s="43"/>
      <c r="F64" s="56"/>
      <c r="G64" s="99"/>
      <c r="H64" s="595"/>
      <c r="I64" s="56"/>
      <c r="J64" s="56"/>
      <c r="K64" s="56"/>
    </row>
    <row r="65" spans="1:11" ht="7.5" customHeight="1" thickBot="1" x14ac:dyDescent="0.3">
      <c r="A65" s="56" t="s">
        <v>652</v>
      </c>
      <c r="B65" s="36" t="s">
        <v>652</v>
      </c>
      <c r="C65" s="49" t="s">
        <v>652</v>
      </c>
      <c r="D65" s="50"/>
      <c r="E65" s="39" t="str">
        <f t="shared" si="4"/>
        <v/>
      </c>
      <c r="F65" s="56" t="s">
        <v>652</v>
      </c>
      <c r="G65" s="99" t="s">
        <v>652</v>
      </c>
      <c r="H65" s="56"/>
      <c r="I65" s="56"/>
      <c r="J65" s="56"/>
      <c r="K65" s="56" t="s">
        <v>652</v>
      </c>
    </row>
    <row r="66" spans="1:11" ht="16.8" thickBot="1" x14ac:dyDescent="0.4">
      <c r="A66" s="56" t="s">
        <v>652</v>
      </c>
      <c r="B66" s="52" t="s">
        <v>696</v>
      </c>
      <c r="C66" s="46" t="s">
        <v>697</v>
      </c>
      <c r="D66" s="51">
        <f>SUM(D59:D64)</f>
        <v>0</v>
      </c>
      <c r="E66" s="43" t="str">
        <f t="shared" si="4"/>
        <v/>
      </c>
      <c r="F66" s="56" t="s">
        <v>652</v>
      </c>
      <c r="G66" s="119">
        <f>1.12*D66</f>
        <v>0</v>
      </c>
      <c r="H66" s="56"/>
      <c r="I66" s="56"/>
      <c r="J66" s="56"/>
      <c r="K66" s="56" t="s">
        <v>652</v>
      </c>
    </row>
    <row r="67" spans="1:11" x14ac:dyDescent="0.25">
      <c r="A67" s="56" t="s">
        <v>652</v>
      </c>
      <c r="B67" s="56" t="s">
        <v>652</v>
      </c>
      <c r="C67" s="56" t="s">
        <v>652</v>
      </c>
      <c r="D67" s="56" t="s">
        <v>652</v>
      </c>
      <c r="E67" s="56" t="s">
        <v>652</v>
      </c>
      <c r="F67" s="56" t="s">
        <v>652</v>
      </c>
      <c r="G67" s="99" t="s">
        <v>652</v>
      </c>
      <c r="H67" s="56"/>
      <c r="I67" s="56"/>
      <c r="J67" s="56"/>
      <c r="K67" s="56" t="s">
        <v>652</v>
      </c>
    </row>
    <row r="68" spans="1:11" ht="30.6" thickBot="1" x14ac:dyDescent="0.4">
      <c r="A68" s="56" t="s">
        <v>652</v>
      </c>
      <c r="B68" s="55" t="s">
        <v>698</v>
      </c>
      <c r="C68" s="55" t="s">
        <v>699</v>
      </c>
      <c r="D68" s="55" t="s">
        <v>652</v>
      </c>
      <c r="E68" s="55" t="s">
        <v>652</v>
      </c>
      <c r="F68" s="56" t="s">
        <v>652</v>
      </c>
      <c r="G68" s="123" t="s">
        <v>700</v>
      </c>
      <c r="H68" s="56" t="s">
        <v>652</v>
      </c>
      <c r="I68" s="56" t="s">
        <v>652</v>
      </c>
      <c r="J68" s="56" t="s">
        <v>652</v>
      </c>
      <c r="K68" s="56" t="s">
        <v>652</v>
      </c>
    </row>
    <row r="69" spans="1:11" s="59" customFormat="1" ht="45" customHeight="1" x14ac:dyDescent="0.3">
      <c r="A69" s="58" t="s">
        <v>652</v>
      </c>
      <c r="B69" s="868" t="s">
        <v>701</v>
      </c>
      <c r="C69" s="868"/>
      <c r="D69" s="868"/>
      <c r="E69" s="868"/>
      <c r="F69" s="58" t="s">
        <v>652</v>
      </c>
      <c r="G69" s="100" t="s">
        <v>652</v>
      </c>
      <c r="H69" s="58" t="s">
        <v>652</v>
      </c>
      <c r="I69" s="58" t="s">
        <v>652</v>
      </c>
      <c r="J69" s="58" t="s">
        <v>652</v>
      </c>
      <c r="K69" s="58" t="s">
        <v>652</v>
      </c>
    </row>
    <row r="70" spans="1:11" s="59" customFormat="1" ht="14.4" thickBot="1" x14ac:dyDescent="0.3">
      <c r="A70" s="58"/>
      <c r="B70" s="589" t="s">
        <v>702</v>
      </c>
      <c r="C70" s="592"/>
      <c r="D70" s="590">
        <f>IF(D5=0, D17, (D17-D71))</f>
        <v>0</v>
      </c>
      <c r="E70" s="591" t="s">
        <v>102</v>
      </c>
      <c r="F70" s="58"/>
      <c r="G70" s="100"/>
      <c r="H70" s="58"/>
      <c r="I70" s="58"/>
      <c r="J70" s="58"/>
      <c r="K70" s="58"/>
    </row>
    <row r="71" spans="1:11" s="59" customFormat="1" ht="14.4" thickBot="1" x14ac:dyDescent="0.3">
      <c r="A71" s="58"/>
      <c r="B71" s="40" t="s">
        <v>703</v>
      </c>
      <c r="C71" s="46"/>
      <c r="D71" s="51">
        <f>IF(D5&gt;0,(D5*D6),0)</f>
        <v>0</v>
      </c>
      <c r="E71" s="43" t="s">
        <v>102</v>
      </c>
      <c r="F71" s="58"/>
      <c r="G71" s="100"/>
      <c r="H71" s="58"/>
      <c r="I71" s="58"/>
      <c r="J71" s="58"/>
      <c r="K71" s="58"/>
    </row>
    <row r="72" spans="1:11" s="59" customFormat="1" ht="7.95" customHeight="1" thickBot="1" x14ac:dyDescent="0.3">
      <c r="A72" s="58"/>
      <c r="B72" s="40"/>
      <c r="C72" s="46"/>
      <c r="D72" s="51"/>
      <c r="E72" s="43"/>
      <c r="F72" s="58"/>
      <c r="G72" s="100"/>
      <c r="H72" s="58"/>
      <c r="I72" s="58"/>
      <c r="J72" s="58"/>
      <c r="K72" s="58"/>
    </row>
    <row r="73" spans="1:11" ht="14.4" thickBot="1" x14ac:dyDescent="0.3">
      <c r="A73" s="56" t="s">
        <v>652</v>
      </c>
      <c r="B73" s="589" t="s">
        <v>704</v>
      </c>
      <c r="C73" s="592">
        <v>0</v>
      </c>
      <c r="D73" s="590">
        <f>C73*D71</f>
        <v>0</v>
      </c>
      <c r="E73" s="591" t="str">
        <f t="shared" ref="E73:E77" si="5">IF(D73&gt;0,"kg/CO2e","")</f>
        <v/>
      </c>
      <c r="F73" s="56" t="s">
        <v>652</v>
      </c>
      <c r="G73" s="99" t="s">
        <v>652</v>
      </c>
      <c r="H73" s="595"/>
      <c r="I73" s="56"/>
      <c r="J73" s="56"/>
      <c r="K73" s="56" t="s">
        <v>652</v>
      </c>
    </row>
    <row r="74" spans="1:11" ht="14.4" thickBot="1" x14ac:dyDescent="0.3">
      <c r="A74" s="56" t="s">
        <v>652</v>
      </c>
      <c r="B74" s="40" t="s">
        <v>705</v>
      </c>
      <c r="C74" s="46">
        <v>100</v>
      </c>
      <c r="D74" s="51">
        <f>C74*(D70-D8)</f>
        <v>0</v>
      </c>
      <c r="E74" s="43" t="str">
        <f>IF(D74&gt;0,"kg/CO2e","")</f>
        <v/>
      </c>
      <c r="F74" s="56" t="s">
        <v>652</v>
      </c>
      <c r="G74" s="99" t="s">
        <v>652</v>
      </c>
      <c r="H74" s="595"/>
      <c r="I74" s="56"/>
      <c r="J74" s="56"/>
      <c r="K74" s="56" t="s">
        <v>652</v>
      </c>
    </row>
    <row r="75" spans="1:11" ht="14.4" thickBot="1" x14ac:dyDescent="0.3">
      <c r="A75" s="56"/>
      <c r="B75" s="36" t="s">
        <v>706</v>
      </c>
      <c r="C75" s="49">
        <v>75</v>
      </c>
      <c r="D75" s="50">
        <f>C75*D8</f>
        <v>0</v>
      </c>
      <c r="E75" s="39" t="str">
        <f>IF(D75&gt;0,"kg/CO2e","")</f>
        <v/>
      </c>
      <c r="F75" s="56"/>
      <c r="G75" s="99"/>
      <c r="H75" s="595"/>
      <c r="I75" s="56"/>
      <c r="J75" s="56"/>
      <c r="K75" s="56"/>
    </row>
    <row r="76" spans="1:11" ht="7.5" customHeight="1" thickBot="1" x14ac:dyDescent="0.3">
      <c r="A76" s="56" t="s">
        <v>652</v>
      </c>
      <c r="B76" s="40" t="s">
        <v>652</v>
      </c>
      <c r="C76" s="46" t="s">
        <v>652</v>
      </c>
      <c r="D76" s="46"/>
      <c r="E76" s="43" t="str">
        <f t="shared" si="5"/>
        <v/>
      </c>
      <c r="F76" s="56" t="s">
        <v>652</v>
      </c>
      <c r="G76" s="99" t="s">
        <v>652</v>
      </c>
      <c r="H76" s="56"/>
      <c r="I76" s="56"/>
      <c r="J76" s="56"/>
      <c r="K76" s="56" t="s">
        <v>652</v>
      </c>
    </row>
    <row r="77" spans="1:11" ht="16.8" thickBot="1" x14ac:dyDescent="0.4">
      <c r="A77" s="56" t="s">
        <v>652</v>
      </c>
      <c r="B77" s="47" t="s">
        <v>707</v>
      </c>
      <c r="C77" s="49" t="s">
        <v>708</v>
      </c>
      <c r="D77" s="50">
        <f>SUM(D73:D75)</f>
        <v>0</v>
      </c>
      <c r="E77" s="39" t="str">
        <f t="shared" si="5"/>
        <v/>
      </c>
      <c r="F77" s="56" t="s">
        <v>652</v>
      </c>
      <c r="G77" s="124">
        <f>1.12*D77</f>
        <v>0</v>
      </c>
      <c r="H77" s="56" t="s">
        <v>652</v>
      </c>
      <c r="I77" s="56" t="s">
        <v>652</v>
      </c>
      <c r="J77" s="56" t="s">
        <v>652</v>
      </c>
      <c r="K77" s="56" t="s">
        <v>652</v>
      </c>
    </row>
    <row r="78" spans="1:11" x14ac:dyDescent="0.25">
      <c r="A78" s="56" t="s">
        <v>652</v>
      </c>
      <c r="B78" s="869"/>
      <c r="C78" s="869"/>
      <c r="D78" s="869"/>
      <c r="E78" s="869"/>
      <c r="F78" s="56" t="s">
        <v>652</v>
      </c>
      <c r="G78" s="99" t="s">
        <v>652</v>
      </c>
      <c r="H78" s="56" t="s">
        <v>652</v>
      </c>
      <c r="I78" s="56" t="s">
        <v>652</v>
      </c>
      <c r="J78" s="56" t="s">
        <v>652</v>
      </c>
      <c r="K78" s="56" t="s">
        <v>652</v>
      </c>
    </row>
    <row r="79" spans="1:11" x14ac:dyDescent="0.25">
      <c r="A79" s="56" t="s">
        <v>652</v>
      </c>
      <c r="B79" s="56" t="s">
        <v>652</v>
      </c>
      <c r="C79" s="56" t="s">
        <v>652</v>
      </c>
      <c r="D79" s="56" t="s">
        <v>652</v>
      </c>
      <c r="E79" s="56" t="s">
        <v>652</v>
      </c>
      <c r="F79" s="56" t="s">
        <v>652</v>
      </c>
      <c r="G79" s="99" t="s">
        <v>652</v>
      </c>
      <c r="H79" s="56" t="s">
        <v>652</v>
      </c>
      <c r="J79" s="56" t="s">
        <v>652</v>
      </c>
      <c r="K79" s="56" t="s">
        <v>652</v>
      </c>
    </row>
    <row r="80" spans="1:11" x14ac:dyDescent="0.25">
      <c r="A80" s="56" t="s">
        <v>652</v>
      </c>
      <c r="B80" s="56" t="s">
        <v>652</v>
      </c>
      <c r="C80" s="56" t="s">
        <v>652</v>
      </c>
      <c r="D80" s="125">
        <f>D77+D55+D39+D66+D47</f>
        <v>0</v>
      </c>
      <c r="E80" s="56" t="s">
        <v>709</v>
      </c>
      <c r="F80" s="56" t="s">
        <v>652</v>
      </c>
      <c r="G80" s="125">
        <f>G77+G55+G39+G66+G47</f>
        <v>0</v>
      </c>
      <c r="H80" s="56" t="s">
        <v>710</v>
      </c>
      <c r="I80" s="127" t="e">
        <f>G81/D81-1</f>
        <v>#DIV/0!</v>
      </c>
      <c r="J80" s="218" t="s">
        <v>711</v>
      </c>
      <c r="K80" s="56" t="s">
        <v>652</v>
      </c>
    </row>
    <row r="81" spans="1:11" x14ac:dyDescent="0.25">
      <c r="A81" s="56" t="s">
        <v>652</v>
      </c>
      <c r="B81" s="56" t="s">
        <v>652</v>
      </c>
      <c r="C81" s="56" t="s">
        <v>652</v>
      </c>
      <c r="D81" s="126" t="e">
        <f>D80/$D$17</f>
        <v>#DIV/0!</v>
      </c>
      <c r="E81" s="56" t="s">
        <v>712</v>
      </c>
      <c r="F81" s="56" t="s">
        <v>652</v>
      </c>
      <c r="G81" s="126" t="e">
        <f>G80/$D$17</f>
        <v>#DIV/0!</v>
      </c>
      <c r="H81" s="56" t="s">
        <v>713</v>
      </c>
      <c r="I81" s="56" t="s">
        <v>652</v>
      </c>
      <c r="J81" s="56" t="s">
        <v>652</v>
      </c>
      <c r="K81" s="56" t="s">
        <v>652</v>
      </c>
    </row>
    <row r="82" spans="1:11" x14ac:dyDescent="0.25">
      <c r="A82" s="56" t="s">
        <v>652</v>
      </c>
      <c r="B82" s="56" t="s">
        <v>652</v>
      </c>
      <c r="C82" s="56" t="s">
        <v>652</v>
      </c>
      <c r="D82" s="56" t="s">
        <v>652</v>
      </c>
      <c r="E82" s="56" t="s">
        <v>652</v>
      </c>
      <c r="F82" s="56" t="s">
        <v>652</v>
      </c>
      <c r="G82" s="99" t="s">
        <v>652</v>
      </c>
      <c r="I82" s="56" t="s">
        <v>652</v>
      </c>
      <c r="J82" s="56" t="s">
        <v>652</v>
      </c>
      <c r="K82" s="56" t="s">
        <v>652</v>
      </c>
    </row>
    <row r="83" spans="1:11" x14ac:dyDescent="0.25">
      <c r="A83" s="56" t="s">
        <v>652</v>
      </c>
      <c r="B83" s="56" t="s">
        <v>652</v>
      </c>
      <c r="C83" s="56" t="s">
        <v>652</v>
      </c>
      <c r="D83" s="56" t="s">
        <v>652</v>
      </c>
      <c r="E83" s="56" t="s">
        <v>652</v>
      </c>
      <c r="F83" s="56" t="s">
        <v>652</v>
      </c>
      <c r="G83" s="219" t="e">
        <f>(SUM(G39,G47,G55,G66)/D17)</f>
        <v>#DIV/0!</v>
      </c>
      <c r="H83" s="56" t="s">
        <v>714</v>
      </c>
      <c r="I83" s="56" t="s">
        <v>652</v>
      </c>
      <c r="J83" s="56" t="s">
        <v>652</v>
      </c>
      <c r="K83" s="56" t="s">
        <v>652</v>
      </c>
    </row>
    <row r="84" spans="1:11" x14ac:dyDescent="0.25">
      <c r="A84" s="56" t="s">
        <v>652</v>
      </c>
      <c r="B84" s="56" t="s">
        <v>652</v>
      </c>
      <c r="C84" s="56" t="s">
        <v>652</v>
      </c>
      <c r="D84" s="56" t="s">
        <v>652</v>
      </c>
      <c r="E84" s="56" t="s">
        <v>652</v>
      </c>
      <c r="F84" s="56" t="s">
        <v>652</v>
      </c>
      <c r="G84" s="99" t="s">
        <v>652</v>
      </c>
      <c r="H84" s="56" t="s">
        <v>652</v>
      </c>
      <c r="I84" s="56" t="s">
        <v>652</v>
      </c>
      <c r="J84" s="56" t="s">
        <v>652</v>
      </c>
      <c r="K84" s="56" t="s">
        <v>652</v>
      </c>
    </row>
    <row r="85" spans="1:11" x14ac:dyDescent="0.25">
      <c r="A85" s="56" t="s">
        <v>652</v>
      </c>
      <c r="B85" s="56" t="s">
        <v>652</v>
      </c>
      <c r="C85" s="56" t="s">
        <v>652</v>
      </c>
      <c r="D85" s="56" t="s">
        <v>652</v>
      </c>
      <c r="E85" s="56" t="s">
        <v>652</v>
      </c>
      <c r="F85" s="56" t="s">
        <v>652</v>
      </c>
      <c r="G85" s="173"/>
      <c r="H85" s="56" t="s">
        <v>652</v>
      </c>
      <c r="I85" s="56" t="s">
        <v>652</v>
      </c>
      <c r="J85" s="56" t="s">
        <v>652</v>
      </c>
      <c r="K85" s="56" t="s">
        <v>652</v>
      </c>
    </row>
    <row r="86" spans="1:11" x14ac:dyDescent="0.25">
      <c r="A86" s="56" t="s">
        <v>652</v>
      </c>
      <c r="B86" s="56" t="s">
        <v>652</v>
      </c>
      <c r="C86" s="56" t="s">
        <v>652</v>
      </c>
      <c r="D86" s="56" t="s">
        <v>652</v>
      </c>
      <c r="E86" s="56" t="s">
        <v>652</v>
      </c>
      <c r="F86" s="56" t="s">
        <v>652</v>
      </c>
      <c r="G86" s="99" t="s">
        <v>652</v>
      </c>
      <c r="H86" s="56" t="s">
        <v>652</v>
      </c>
      <c r="I86" s="56" t="s">
        <v>652</v>
      </c>
      <c r="J86" s="56" t="s">
        <v>652</v>
      </c>
      <c r="K86" s="56" t="s">
        <v>652</v>
      </c>
    </row>
    <row r="87" spans="1:11" x14ac:dyDescent="0.25">
      <c r="A87" s="56" t="s">
        <v>652</v>
      </c>
      <c r="B87" s="56" t="s">
        <v>652</v>
      </c>
      <c r="C87" s="56" t="s">
        <v>652</v>
      </c>
      <c r="D87" s="56" t="s">
        <v>652</v>
      </c>
      <c r="E87" s="56" t="s">
        <v>652</v>
      </c>
      <c r="F87" s="56" t="s">
        <v>652</v>
      </c>
      <c r="G87" s="99" t="s">
        <v>652</v>
      </c>
      <c r="H87" s="56" t="s">
        <v>652</v>
      </c>
      <c r="I87" s="56" t="s">
        <v>652</v>
      </c>
      <c r="J87" s="56" t="s">
        <v>652</v>
      </c>
      <c r="K87" s="56" t="s">
        <v>652</v>
      </c>
    </row>
    <row r="88" spans="1:11" x14ac:dyDescent="0.25">
      <c r="A88" s="56" t="s">
        <v>652</v>
      </c>
      <c r="B88" s="56" t="s">
        <v>652</v>
      </c>
      <c r="C88" s="56" t="s">
        <v>652</v>
      </c>
      <c r="D88" s="56" t="s">
        <v>652</v>
      </c>
      <c r="E88" s="56" t="s">
        <v>652</v>
      </c>
      <c r="F88" s="56" t="s">
        <v>652</v>
      </c>
      <c r="G88" s="99" t="s">
        <v>652</v>
      </c>
      <c r="H88" s="56" t="s">
        <v>652</v>
      </c>
      <c r="I88" s="56" t="s">
        <v>652</v>
      </c>
      <c r="J88" s="56" t="s">
        <v>652</v>
      </c>
      <c r="K88" s="56" t="s">
        <v>652</v>
      </c>
    </row>
    <row r="89" spans="1:11" x14ac:dyDescent="0.25">
      <c r="A89" s="56" t="s">
        <v>652</v>
      </c>
      <c r="B89" s="56" t="s">
        <v>652</v>
      </c>
      <c r="C89" s="56" t="s">
        <v>652</v>
      </c>
      <c r="D89" s="56" t="s">
        <v>652</v>
      </c>
      <c r="E89" s="56" t="s">
        <v>652</v>
      </c>
      <c r="F89" s="56" t="s">
        <v>652</v>
      </c>
      <c r="G89" s="99" t="s">
        <v>652</v>
      </c>
      <c r="H89" s="56" t="s">
        <v>652</v>
      </c>
      <c r="I89" s="56" t="s">
        <v>652</v>
      </c>
      <c r="J89" s="56" t="s">
        <v>652</v>
      </c>
      <c r="K89" s="56" t="s">
        <v>652</v>
      </c>
    </row>
    <row r="90" spans="1:11" x14ac:dyDescent="0.25">
      <c r="A90" s="56" t="s">
        <v>652</v>
      </c>
      <c r="B90" s="56" t="s">
        <v>652</v>
      </c>
      <c r="C90" s="56" t="s">
        <v>652</v>
      </c>
      <c r="D90" s="56" t="s">
        <v>652</v>
      </c>
      <c r="E90" s="56" t="s">
        <v>652</v>
      </c>
      <c r="F90" s="56" t="s">
        <v>652</v>
      </c>
      <c r="G90" s="99" t="s">
        <v>652</v>
      </c>
      <c r="H90" s="56" t="s">
        <v>652</v>
      </c>
      <c r="I90" s="56" t="s">
        <v>652</v>
      </c>
      <c r="J90" s="56" t="s">
        <v>652</v>
      </c>
      <c r="K90" s="56" t="s">
        <v>652</v>
      </c>
    </row>
    <row r="91" spans="1:11" x14ac:dyDescent="0.25">
      <c r="A91" s="56" t="s">
        <v>652</v>
      </c>
      <c r="B91" s="56" t="s">
        <v>652</v>
      </c>
      <c r="C91" s="56" t="s">
        <v>652</v>
      </c>
      <c r="D91" s="56" t="s">
        <v>652</v>
      </c>
      <c r="E91" s="56" t="s">
        <v>652</v>
      </c>
      <c r="F91" s="56" t="s">
        <v>652</v>
      </c>
      <c r="G91" s="99" t="s">
        <v>652</v>
      </c>
      <c r="H91" s="56" t="s">
        <v>652</v>
      </c>
      <c r="I91" s="56" t="s">
        <v>652</v>
      </c>
      <c r="J91" s="56" t="s">
        <v>652</v>
      </c>
      <c r="K91" s="56" t="s">
        <v>652</v>
      </c>
    </row>
    <row r="92" spans="1:11" x14ac:dyDescent="0.25">
      <c r="A92" s="56" t="s">
        <v>652</v>
      </c>
      <c r="B92" s="56" t="s">
        <v>652</v>
      </c>
      <c r="C92" s="56" t="s">
        <v>652</v>
      </c>
      <c r="D92" s="56" t="s">
        <v>652</v>
      </c>
      <c r="E92" s="56" t="s">
        <v>652</v>
      </c>
      <c r="F92" s="56" t="s">
        <v>652</v>
      </c>
      <c r="G92" s="99" t="s">
        <v>652</v>
      </c>
      <c r="H92" s="56" t="s">
        <v>652</v>
      </c>
      <c r="I92" s="56" t="s">
        <v>652</v>
      </c>
      <c r="J92" s="56" t="s">
        <v>652</v>
      </c>
      <c r="K92" s="56" t="s">
        <v>652</v>
      </c>
    </row>
    <row r="93" spans="1:11" x14ac:dyDescent="0.25">
      <c r="A93" s="57"/>
      <c r="B93" s="57"/>
      <c r="C93" s="57"/>
      <c r="D93" s="57"/>
      <c r="E93" s="57"/>
      <c r="F93" s="57"/>
      <c r="G93" s="101"/>
      <c r="H93" s="57"/>
      <c r="I93" s="57"/>
      <c r="J93" s="57"/>
      <c r="K93" s="57"/>
    </row>
  </sheetData>
  <sheetProtection algorithmName="SHA-512" hashValue="mGm5mhA8Z/5TQLx583Tp60iZ4GETh4SS6rTubxSIhqDxePccK1oDA/fboYVImuCTAB2ec9NGAnWSNitM2P4t4A==" saltValue="TVv5AZHJ8/ibVGpj4dO96w==" spinCount="100000" sheet="1" objects="1" scenarios="1"/>
  <mergeCells count="7">
    <mergeCell ref="B69:E69"/>
    <mergeCell ref="B78:E78"/>
    <mergeCell ref="B18:E18"/>
    <mergeCell ref="B27:E27"/>
    <mergeCell ref="B42:E42"/>
    <mergeCell ref="B50:E50"/>
    <mergeCell ref="B58:E58"/>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91EE5B-4345-4D72-B55D-1BE02D1AF61B}">
  <dimension ref="A1:K93"/>
  <sheetViews>
    <sheetView topLeftCell="A50" workbookViewId="0">
      <selection activeCell="C83" sqref="C83"/>
    </sheetView>
  </sheetViews>
  <sheetFormatPr defaultColWidth="8.77734375" defaultRowHeight="13.8" x14ac:dyDescent="0.25"/>
  <cols>
    <col min="1" max="1" width="3.5546875" style="1" customWidth="1"/>
    <col min="2" max="2" width="38.77734375" style="1" customWidth="1"/>
    <col min="3" max="3" width="13.77734375" style="1" customWidth="1"/>
    <col min="4" max="4" width="16.21875" style="1" customWidth="1"/>
    <col min="5" max="5" width="23.77734375" style="1" bestFit="1" customWidth="1"/>
    <col min="6" max="6" width="20.5546875" style="1" hidden="1" customWidth="1"/>
    <col min="7" max="7" width="39.21875" style="102" customWidth="1"/>
    <col min="8" max="8" width="47.77734375" style="1" customWidth="1"/>
    <col min="9" max="10" width="20.77734375" style="1" customWidth="1"/>
    <col min="11" max="11" width="9.77734375" style="1" bestFit="1" customWidth="1"/>
    <col min="12" max="16384" width="8.77734375" style="1"/>
  </cols>
  <sheetData>
    <row r="1" spans="1:11" s="35" customFormat="1" x14ac:dyDescent="0.25">
      <c r="B1" s="35" t="s">
        <v>651</v>
      </c>
      <c r="G1" s="98"/>
    </row>
    <row r="2" spans="1:11" x14ac:dyDescent="0.25">
      <c r="A2" s="56" t="s">
        <v>652</v>
      </c>
      <c r="B2" s="56" t="s">
        <v>652</v>
      </c>
      <c r="C2" s="56" t="s">
        <v>652</v>
      </c>
      <c r="D2" s="56" t="s">
        <v>652</v>
      </c>
      <c r="E2" s="56" t="s">
        <v>652</v>
      </c>
      <c r="F2" s="56" t="s">
        <v>652</v>
      </c>
      <c r="G2" s="99" t="s">
        <v>652</v>
      </c>
      <c r="H2" s="56" t="s">
        <v>652</v>
      </c>
      <c r="I2" s="56" t="s">
        <v>652</v>
      </c>
      <c r="J2" s="56" t="s">
        <v>652</v>
      </c>
      <c r="K2" s="56" t="s">
        <v>652</v>
      </c>
    </row>
    <row r="3" spans="1:11" ht="31.5" customHeight="1" thickBot="1" x14ac:dyDescent="0.3">
      <c r="A3" s="56" t="s">
        <v>652</v>
      </c>
      <c r="B3" s="34" t="s">
        <v>653</v>
      </c>
      <c r="C3" s="34" t="s">
        <v>652</v>
      </c>
      <c r="D3" s="34" t="s">
        <v>652</v>
      </c>
      <c r="E3" s="34" t="s">
        <v>652</v>
      </c>
      <c r="F3" s="56" t="s">
        <v>652</v>
      </c>
      <c r="G3" s="99"/>
      <c r="H3" s="56" t="s">
        <v>652</v>
      </c>
      <c r="I3" s="56" t="s">
        <v>652</v>
      </c>
      <c r="J3" s="56" t="s">
        <v>652</v>
      </c>
      <c r="K3" s="56" t="s">
        <v>652</v>
      </c>
    </row>
    <row r="4" spans="1:11" ht="14.4" thickBot="1" x14ac:dyDescent="0.3">
      <c r="A4" s="56" t="s">
        <v>652</v>
      </c>
      <c r="B4" s="40" t="s">
        <v>54</v>
      </c>
      <c r="C4" s="171"/>
      <c r="D4" s="38">
        <f>'1.0 Project Information'!F19</f>
        <v>0</v>
      </c>
      <c r="E4" s="39" t="str">
        <f>IF(D4&lt;4, "Low Rise", (IF(D4&gt;8, "High Rise", "Med Rise")))</f>
        <v>Low Rise</v>
      </c>
      <c r="F4" s="56"/>
      <c r="G4" s="99" t="s">
        <v>652</v>
      </c>
      <c r="H4" s="56" t="s">
        <v>652</v>
      </c>
      <c r="I4" s="56" t="s">
        <v>652</v>
      </c>
      <c r="J4" s="56" t="s">
        <v>652</v>
      </c>
      <c r="K4" s="56" t="s">
        <v>652</v>
      </c>
    </row>
    <row r="5" spans="1:11" ht="14.4" thickBot="1" x14ac:dyDescent="0.3">
      <c r="A5" s="56" t="s">
        <v>652</v>
      </c>
      <c r="B5" s="40" t="s">
        <v>57</v>
      </c>
      <c r="C5" s="172"/>
      <c r="D5" s="586">
        <f>'1.0 Project Information'!F20</f>
        <v>0</v>
      </c>
      <c r="E5" s="43"/>
      <c r="F5" s="56"/>
      <c r="G5" s="99" t="s">
        <v>652</v>
      </c>
      <c r="H5" s="56" t="s">
        <v>652</v>
      </c>
      <c r="I5" s="56" t="s">
        <v>652</v>
      </c>
      <c r="J5" s="56" t="s">
        <v>652</v>
      </c>
      <c r="K5" s="56" t="s">
        <v>652</v>
      </c>
    </row>
    <row r="6" spans="1:11" ht="14.4" thickBot="1" x14ac:dyDescent="0.3">
      <c r="A6" s="56" t="s">
        <v>652</v>
      </c>
      <c r="B6" s="45" t="s">
        <v>655</v>
      </c>
      <c r="C6" s="172"/>
      <c r="D6" s="42">
        <f>'1.0 Project Information'!F21</f>
        <v>0</v>
      </c>
      <c r="E6" s="39" t="s">
        <v>63</v>
      </c>
      <c r="F6" s="56"/>
      <c r="G6" s="99" t="s">
        <v>652</v>
      </c>
      <c r="H6" s="56" t="s">
        <v>652</v>
      </c>
      <c r="I6" s="56" t="s">
        <v>652</v>
      </c>
      <c r="J6" s="56" t="s">
        <v>652</v>
      </c>
      <c r="K6" s="56" t="s">
        <v>652</v>
      </c>
    </row>
    <row r="7" spans="1:11" ht="14.4" thickBot="1" x14ac:dyDescent="0.3">
      <c r="A7" s="56"/>
      <c r="B7" s="45" t="s">
        <v>656</v>
      </c>
      <c r="C7" s="37"/>
      <c r="D7" s="38">
        <f>'1.0 Project Information'!F22</f>
        <v>0</v>
      </c>
      <c r="E7" s="39" t="s">
        <v>63</v>
      </c>
      <c r="F7" s="170"/>
      <c r="G7" s="99"/>
      <c r="H7" s="56"/>
      <c r="I7" s="56"/>
      <c r="J7" s="56"/>
      <c r="K7" s="56"/>
    </row>
    <row r="8" spans="1:11" ht="14.4" thickBot="1" x14ac:dyDescent="0.3">
      <c r="A8" s="56" t="s">
        <v>652</v>
      </c>
      <c r="B8" s="45" t="s">
        <v>657</v>
      </c>
      <c r="C8" s="171"/>
      <c r="D8" s="38">
        <f>'1.0 Project Information'!F23</f>
        <v>0</v>
      </c>
      <c r="E8" s="39" t="s">
        <v>63</v>
      </c>
      <c r="F8" s="170"/>
      <c r="G8" s="99" t="s">
        <v>652</v>
      </c>
      <c r="H8" s="56" t="s">
        <v>652</v>
      </c>
      <c r="I8" s="56" t="s">
        <v>652</v>
      </c>
      <c r="J8" s="56" t="s">
        <v>652</v>
      </c>
      <c r="K8" s="56" t="s">
        <v>652</v>
      </c>
    </row>
    <row r="9" spans="1:11" ht="28.2" thickBot="1" x14ac:dyDescent="0.3">
      <c r="A9" s="56" t="s">
        <v>652</v>
      </c>
      <c r="B9" s="36" t="s">
        <v>658</v>
      </c>
      <c r="C9" s="171"/>
      <c r="D9" s="38"/>
      <c r="E9" s="39" t="s">
        <v>654</v>
      </c>
      <c r="F9" s="56"/>
      <c r="G9" s="99" t="s">
        <v>652</v>
      </c>
      <c r="H9" s="56" t="s">
        <v>652</v>
      </c>
      <c r="I9" s="56" t="s">
        <v>652</v>
      </c>
      <c r="J9" s="56" t="s">
        <v>652</v>
      </c>
      <c r="K9" s="56" t="s">
        <v>652</v>
      </c>
    </row>
    <row r="10" spans="1:11" ht="14.4" thickBot="1" x14ac:dyDescent="0.3">
      <c r="A10" s="56" t="s">
        <v>652</v>
      </c>
      <c r="B10" s="44" t="s">
        <v>72</v>
      </c>
      <c r="C10" s="172"/>
      <c r="D10" s="42">
        <f>'1.0 Project Information'!F28</f>
        <v>0</v>
      </c>
      <c r="E10" s="39" t="s">
        <v>63</v>
      </c>
      <c r="F10" s="56"/>
      <c r="G10" s="99" t="s">
        <v>652</v>
      </c>
      <c r="H10" s="56" t="s">
        <v>652</v>
      </c>
      <c r="I10" s="56" t="s">
        <v>652</v>
      </c>
      <c r="J10" s="56" t="s">
        <v>652</v>
      </c>
      <c r="K10" s="56" t="s">
        <v>652</v>
      </c>
    </row>
    <row r="11" spans="1:11" ht="14.4" thickBot="1" x14ac:dyDescent="0.3">
      <c r="A11" s="56" t="s">
        <v>652</v>
      </c>
      <c r="B11" s="45" t="s">
        <v>75</v>
      </c>
      <c r="C11" s="171"/>
      <c r="D11" s="38">
        <f>'1.0 Project Information'!F29</f>
        <v>0</v>
      </c>
      <c r="E11" s="39" t="s">
        <v>63</v>
      </c>
      <c r="F11" s="56"/>
      <c r="G11" s="99" t="s">
        <v>652</v>
      </c>
      <c r="H11" s="56" t="s">
        <v>652</v>
      </c>
      <c r="I11" s="56" t="s">
        <v>652</v>
      </c>
      <c r="J11" s="56" t="s">
        <v>652</v>
      </c>
      <c r="K11" s="56" t="s">
        <v>652</v>
      </c>
    </row>
    <row r="12" spans="1:11" ht="14.4" thickBot="1" x14ac:dyDescent="0.3">
      <c r="A12" s="56" t="s">
        <v>652</v>
      </c>
      <c r="B12" s="44" t="s">
        <v>77</v>
      </c>
      <c r="C12" s="172"/>
      <c r="D12" s="42">
        <f>'1.0 Project Information'!F30</f>
        <v>0</v>
      </c>
      <c r="E12" s="39" t="s">
        <v>63</v>
      </c>
      <c r="F12" s="56"/>
      <c r="G12" s="99" t="s">
        <v>652</v>
      </c>
      <c r="H12" s="56" t="s">
        <v>652</v>
      </c>
      <c r="I12" s="56" t="s">
        <v>652</v>
      </c>
      <c r="J12" s="56" t="s">
        <v>652</v>
      </c>
      <c r="K12" s="56" t="s">
        <v>652</v>
      </c>
    </row>
    <row r="13" spans="1:11" ht="14.4" thickBot="1" x14ac:dyDescent="0.3">
      <c r="A13" s="56" t="s">
        <v>652</v>
      </c>
      <c r="B13" s="45" t="s">
        <v>79</v>
      </c>
      <c r="C13" s="171"/>
      <c r="D13" s="38">
        <f>'1.0 Project Information'!F31</f>
        <v>0</v>
      </c>
      <c r="E13" s="39" t="s">
        <v>63</v>
      </c>
      <c r="F13" s="56"/>
      <c r="G13" s="99" t="s">
        <v>652</v>
      </c>
      <c r="H13" s="56" t="s">
        <v>652</v>
      </c>
      <c r="I13" s="56" t="s">
        <v>652</v>
      </c>
      <c r="J13" s="56" t="s">
        <v>652</v>
      </c>
      <c r="K13" s="56" t="s">
        <v>652</v>
      </c>
    </row>
    <row r="14" spans="1:11" ht="14.4" thickBot="1" x14ac:dyDescent="0.3">
      <c r="A14" s="56" t="s">
        <v>652</v>
      </c>
      <c r="B14" s="44" t="s">
        <v>82</v>
      </c>
      <c r="C14" s="172"/>
      <c r="D14" s="42">
        <f>'1.0 Project Information'!F32</f>
        <v>0</v>
      </c>
      <c r="E14" s="39" t="s">
        <v>63</v>
      </c>
      <c r="F14" s="56"/>
      <c r="G14" s="99" t="s">
        <v>652</v>
      </c>
      <c r="H14" s="56" t="s">
        <v>652</v>
      </c>
      <c r="I14" s="56" t="s">
        <v>652</v>
      </c>
      <c r="J14" s="56" t="s">
        <v>652</v>
      </c>
      <c r="K14" s="56" t="s">
        <v>652</v>
      </c>
    </row>
    <row r="15" spans="1:11" ht="14.4" thickBot="1" x14ac:dyDescent="0.3">
      <c r="A15" s="56"/>
      <c r="B15" s="45" t="s">
        <v>659</v>
      </c>
      <c r="C15" s="172"/>
      <c r="D15" s="42">
        <f>'1.0 Project Information'!F34</f>
        <v>0</v>
      </c>
      <c r="E15" s="39" t="s">
        <v>63</v>
      </c>
      <c r="F15" s="56"/>
      <c r="G15" s="99"/>
      <c r="H15" s="56"/>
      <c r="I15" s="56"/>
      <c r="J15" s="56"/>
      <c r="K15" s="56"/>
    </row>
    <row r="16" spans="1:11" ht="7.5" customHeight="1" thickBot="1" x14ac:dyDescent="0.3">
      <c r="A16" s="56" t="s">
        <v>652</v>
      </c>
      <c r="B16" s="40" t="s">
        <v>652</v>
      </c>
      <c r="C16" s="41"/>
      <c r="D16" s="46" t="s">
        <v>652</v>
      </c>
      <c r="E16" s="43" t="s">
        <v>652</v>
      </c>
      <c r="F16" s="56"/>
      <c r="G16" s="99" t="s">
        <v>652</v>
      </c>
      <c r="H16" s="56" t="s">
        <v>652</v>
      </c>
      <c r="I16" s="56" t="s">
        <v>652</v>
      </c>
      <c r="J16" s="56" t="s">
        <v>652</v>
      </c>
      <c r="K16" s="56" t="s">
        <v>652</v>
      </c>
    </row>
    <row r="17" spans="1:11" ht="14.4" thickBot="1" x14ac:dyDescent="0.3">
      <c r="A17" s="56" t="s">
        <v>652</v>
      </c>
      <c r="B17" s="47" t="s">
        <v>660</v>
      </c>
      <c r="C17" s="37"/>
      <c r="D17" s="48">
        <f>'1.0 Project Information'!F36</f>
        <v>0</v>
      </c>
      <c r="E17" s="39" t="s">
        <v>63</v>
      </c>
      <c r="F17" s="56"/>
      <c r="G17" s="99" t="s">
        <v>652</v>
      </c>
      <c r="H17" s="56" t="s">
        <v>652</v>
      </c>
      <c r="I17" s="56" t="s">
        <v>652</v>
      </c>
      <c r="J17" s="56" t="s">
        <v>652</v>
      </c>
      <c r="K17" s="56" t="s">
        <v>652</v>
      </c>
    </row>
    <row r="18" spans="1:11" ht="19.5" customHeight="1" x14ac:dyDescent="0.25">
      <c r="A18" s="56" t="s">
        <v>652</v>
      </c>
      <c r="B18" s="870" t="s">
        <v>662</v>
      </c>
      <c r="C18" s="870"/>
      <c r="D18" s="870"/>
      <c r="E18" s="870"/>
      <c r="F18" s="56"/>
      <c r="G18" s="99" t="s">
        <v>652</v>
      </c>
      <c r="H18" s="56" t="s">
        <v>652</v>
      </c>
      <c r="I18" s="56" t="s">
        <v>652</v>
      </c>
      <c r="J18" s="56" t="s">
        <v>652</v>
      </c>
      <c r="K18" s="56"/>
    </row>
    <row r="19" spans="1:11" ht="19.5" customHeight="1" x14ac:dyDescent="0.25">
      <c r="A19" s="56"/>
      <c r="B19" s="56"/>
      <c r="C19" s="56"/>
      <c r="D19" s="56"/>
      <c r="E19" s="56"/>
      <c r="F19" s="56"/>
      <c r="G19" s="99"/>
      <c r="H19" s="56"/>
      <c r="I19" s="56"/>
      <c r="J19" s="56"/>
      <c r="K19" s="56"/>
    </row>
    <row r="20" spans="1:11" x14ac:dyDescent="0.25">
      <c r="A20" s="56" t="s">
        <v>652</v>
      </c>
      <c r="B20" s="56" t="s">
        <v>652</v>
      </c>
      <c r="C20" s="56" t="s">
        <v>652</v>
      </c>
      <c r="D20" s="56" t="s">
        <v>652</v>
      </c>
      <c r="E20" s="56" t="s">
        <v>652</v>
      </c>
      <c r="F20" s="56" t="s">
        <v>652</v>
      </c>
      <c r="G20" s="99" t="s">
        <v>652</v>
      </c>
      <c r="H20" s="56" t="s">
        <v>652</v>
      </c>
      <c r="I20" s="56" t="s">
        <v>652</v>
      </c>
      <c r="J20" s="56" t="s">
        <v>652</v>
      </c>
      <c r="K20" s="56" t="s">
        <v>652</v>
      </c>
    </row>
    <row r="21" spans="1:11" ht="14.7" customHeight="1" x14ac:dyDescent="0.25">
      <c r="A21" s="56" t="s">
        <v>652</v>
      </c>
      <c r="B21" s="56" t="s">
        <v>652</v>
      </c>
      <c r="C21" s="56" t="s">
        <v>652</v>
      </c>
      <c r="D21" s="56" t="s">
        <v>652</v>
      </c>
      <c r="E21" s="56" t="s">
        <v>652</v>
      </c>
      <c r="F21" s="56" t="s">
        <v>652</v>
      </c>
      <c r="G21" s="99" t="s">
        <v>652</v>
      </c>
      <c r="H21" s="56" t="s">
        <v>652</v>
      </c>
      <c r="I21" s="56" t="s">
        <v>652</v>
      </c>
      <c r="J21" s="56" t="s">
        <v>652</v>
      </c>
      <c r="K21" s="56" t="s">
        <v>652</v>
      </c>
    </row>
    <row r="22" spans="1:11" x14ac:dyDescent="0.25">
      <c r="A22" s="56" t="s">
        <v>652</v>
      </c>
      <c r="B22" s="56" t="s">
        <v>652</v>
      </c>
      <c r="C22" s="56" t="s">
        <v>652</v>
      </c>
      <c r="D22" s="56" t="s">
        <v>652</v>
      </c>
      <c r="E22" s="56" t="s">
        <v>652</v>
      </c>
      <c r="F22" s="56" t="s">
        <v>652</v>
      </c>
      <c r="G22" s="99" t="s">
        <v>652</v>
      </c>
      <c r="H22" s="56" t="s">
        <v>652</v>
      </c>
      <c r="I22" s="56" t="s">
        <v>652</v>
      </c>
      <c r="J22" s="56" t="s">
        <v>652</v>
      </c>
      <c r="K22" s="56" t="s">
        <v>652</v>
      </c>
    </row>
    <row r="23" spans="1:11" x14ac:dyDescent="0.25">
      <c r="A23" s="56" t="s">
        <v>652</v>
      </c>
      <c r="B23" s="56" t="s">
        <v>652</v>
      </c>
      <c r="C23" s="56" t="s">
        <v>652</v>
      </c>
      <c r="D23" s="56" t="s">
        <v>652</v>
      </c>
      <c r="E23" s="56" t="s">
        <v>652</v>
      </c>
      <c r="F23" s="56" t="s">
        <v>652</v>
      </c>
      <c r="G23" s="99" t="s">
        <v>652</v>
      </c>
      <c r="H23" s="56" t="s">
        <v>652</v>
      </c>
      <c r="I23" s="56" t="s">
        <v>652</v>
      </c>
      <c r="J23" s="56" t="s">
        <v>652</v>
      </c>
      <c r="K23" s="56" t="s">
        <v>652</v>
      </c>
    </row>
    <row r="24" spans="1:11" x14ac:dyDescent="0.25">
      <c r="A24" s="56" t="s">
        <v>652</v>
      </c>
      <c r="B24" s="56" t="s">
        <v>652</v>
      </c>
      <c r="C24" s="56" t="s">
        <v>652</v>
      </c>
      <c r="D24" s="56" t="s">
        <v>652</v>
      </c>
      <c r="E24" s="56" t="s">
        <v>652</v>
      </c>
      <c r="F24" s="56" t="s">
        <v>652</v>
      </c>
      <c r="G24" s="99" t="s">
        <v>652</v>
      </c>
      <c r="H24" s="56" t="s">
        <v>652</v>
      </c>
      <c r="I24" s="56" t="s">
        <v>652</v>
      </c>
      <c r="J24" s="56" t="s">
        <v>652</v>
      </c>
      <c r="K24" s="56" t="s">
        <v>652</v>
      </c>
    </row>
    <row r="25" spans="1:11" x14ac:dyDescent="0.25">
      <c r="A25" s="56" t="s">
        <v>652</v>
      </c>
      <c r="B25" s="56" t="s">
        <v>652</v>
      </c>
      <c r="C25" s="56" t="s">
        <v>652</v>
      </c>
      <c r="D25" s="56" t="s">
        <v>652</v>
      </c>
      <c r="E25" s="56" t="s">
        <v>652</v>
      </c>
      <c r="F25" s="56" t="s">
        <v>652</v>
      </c>
      <c r="G25" s="99" t="s">
        <v>652</v>
      </c>
      <c r="H25" s="56" t="s">
        <v>652</v>
      </c>
      <c r="I25" s="56" t="s">
        <v>652</v>
      </c>
      <c r="J25" s="56" t="s">
        <v>652</v>
      </c>
      <c r="K25" s="56" t="s">
        <v>652</v>
      </c>
    </row>
    <row r="26" spans="1:11" ht="30.6" thickBot="1" x14ac:dyDescent="0.4">
      <c r="A26" s="56" t="s">
        <v>652</v>
      </c>
      <c r="B26" s="34" t="s">
        <v>663</v>
      </c>
      <c r="C26" s="34" t="s">
        <v>664</v>
      </c>
      <c r="D26" s="34" t="s">
        <v>652</v>
      </c>
      <c r="E26" s="34" t="s">
        <v>652</v>
      </c>
      <c r="F26" s="56" t="s">
        <v>652</v>
      </c>
      <c r="G26" s="115" t="s">
        <v>665</v>
      </c>
      <c r="H26" s="56" t="s">
        <v>652</v>
      </c>
      <c r="I26" s="56" t="s">
        <v>652</v>
      </c>
      <c r="J26" s="56" t="s">
        <v>652</v>
      </c>
      <c r="K26" s="56" t="s">
        <v>652</v>
      </c>
    </row>
    <row r="27" spans="1:11" s="59" customFormat="1" ht="30.6" customHeight="1" x14ac:dyDescent="0.3">
      <c r="A27" s="58" t="s">
        <v>652</v>
      </c>
      <c r="B27" s="868" t="s">
        <v>666</v>
      </c>
      <c r="C27" s="868"/>
      <c r="D27" s="868"/>
      <c r="E27" s="868"/>
      <c r="F27" s="58" t="s">
        <v>667</v>
      </c>
      <c r="G27" s="117" t="s">
        <v>668</v>
      </c>
      <c r="H27" s="58" t="s">
        <v>652</v>
      </c>
      <c r="I27" s="58" t="s">
        <v>652</v>
      </c>
      <c r="J27" s="58" t="s">
        <v>652</v>
      </c>
      <c r="K27" s="58" t="s">
        <v>652</v>
      </c>
    </row>
    <row r="28" spans="1:11" ht="14.4" thickBot="1" x14ac:dyDescent="0.3">
      <c r="A28" s="56" t="s">
        <v>652</v>
      </c>
      <c r="B28" s="45" t="s">
        <v>655</v>
      </c>
      <c r="C28" s="49">
        <f>100*1.025</f>
        <v>102.49999999999999</v>
      </c>
      <c r="D28" s="50">
        <f>C28*D6</f>
        <v>0</v>
      </c>
      <c r="E28" s="39" t="str">
        <f>IF(D28&gt;0,"kg/CO2e","")</f>
        <v/>
      </c>
      <c r="F28" s="56">
        <v>102.49999999999999</v>
      </c>
      <c r="G28" s="116" t="s">
        <v>652</v>
      </c>
      <c r="H28" s="56" t="s">
        <v>652</v>
      </c>
      <c r="I28" s="220"/>
      <c r="J28" s="220"/>
      <c r="K28" s="56"/>
    </row>
    <row r="29" spans="1:11" ht="14.4" thickBot="1" x14ac:dyDescent="0.3">
      <c r="A29" s="56"/>
      <c r="B29" s="45" t="s">
        <v>656</v>
      </c>
      <c r="C29" s="49">
        <f>130*1.025</f>
        <v>133.25</v>
      </c>
      <c r="D29" s="51">
        <f>D7*C29</f>
        <v>0</v>
      </c>
      <c r="E29" s="43" t="str">
        <f>IF(D29&gt;0,"kg/CO2e","")</f>
        <v/>
      </c>
      <c r="F29" s="56"/>
      <c r="G29" s="118"/>
      <c r="H29" s="56"/>
      <c r="I29" s="56"/>
      <c r="J29" s="56"/>
      <c r="K29" s="56"/>
    </row>
    <row r="30" spans="1:11" ht="14.4" thickBot="1" x14ac:dyDescent="0.3">
      <c r="A30" s="56" t="s">
        <v>652</v>
      </c>
      <c r="B30" s="45" t="s">
        <v>657</v>
      </c>
      <c r="C30" s="46">
        <f>1.025*85</f>
        <v>87.124999999999986</v>
      </c>
      <c r="D30" s="51">
        <f>C30*D8</f>
        <v>0</v>
      </c>
      <c r="E30" s="43" t="str">
        <f>IF(D30&gt;0,"kg/CO2e","")</f>
        <v/>
      </c>
      <c r="F30" s="56">
        <v>87.124999999999986</v>
      </c>
      <c r="G30" s="118" t="s">
        <v>652</v>
      </c>
      <c r="H30" s="56" t="s">
        <v>652</v>
      </c>
      <c r="I30" s="220"/>
      <c r="J30" s="222"/>
      <c r="K30" s="56"/>
    </row>
    <row r="31" spans="1:11" ht="23.4" thickBot="1" x14ac:dyDescent="0.3">
      <c r="A31" s="56" t="s">
        <v>652</v>
      </c>
      <c r="B31" s="40" t="s">
        <v>669</v>
      </c>
      <c r="C31" s="46" t="s">
        <v>652</v>
      </c>
      <c r="D31" s="51"/>
      <c r="E31" s="43" t="str">
        <f t="shared" ref="E31:E36" si="0">IF(D31&gt;0,"kg/CO2e","")</f>
        <v/>
      </c>
      <c r="F31" s="56" t="s">
        <v>652</v>
      </c>
      <c r="G31" s="118" t="s">
        <v>652</v>
      </c>
      <c r="H31" s="56" t="s">
        <v>652</v>
      </c>
      <c r="I31" s="220"/>
      <c r="J31" s="221"/>
      <c r="K31" s="56"/>
    </row>
    <row r="32" spans="1:11" ht="14.4" thickBot="1" x14ac:dyDescent="0.3">
      <c r="A32" s="56" t="s">
        <v>652</v>
      </c>
      <c r="B32" s="44" t="s">
        <v>72</v>
      </c>
      <c r="C32" s="49">
        <f>130*1.025</f>
        <v>133.25</v>
      </c>
      <c r="D32" s="50">
        <f t="shared" ref="D32:D37" si="1">C32*D10</f>
        <v>0</v>
      </c>
      <c r="E32" s="39" t="str">
        <f t="shared" si="0"/>
        <v/>
      </c>
      <c r="F32" s="56">
        <v>133.25</v>
      </c>
      <c r="G32" s="116" t="s">
        <v>652</v>
      </c>
      <c r="H32" s="56" t="s">
        <v>652</v>
      </c>
      <c r="I32" s="220"/>
      <c r="J32" s="222"/>
      <c r="K32" s="56"/>
    </row>
    <row r="33" spans="1:11" ht="14.4" thickBot="1" x14ac:dyDescent="0.3">
      <c r="A33" s="56" t="s">
        <v>652</v>
      </c>
      <c r="B33" s="45" t="s">
        <v>75</v>
      </c>
      <c r="C33" s="46">
        <f>1.025*115</f>
        <v>117.87499999999999</v>
      </c>
      <c r="D33" s="51">
        <f t="shared" si="1"/>
        <v>0</v>
      </c>
      <c r="E33" s="43" t="str">
        <f t="shared" si="0"/>
        <v/>
      </c>
      <c r="F33" s="56">
        <v>117.87499999999999</v>
      </c>
      <c r="G33" s="118" t="s">
        <v>652</v>
      </c>
      <c r="H33" s="56" t="s">
        <v>652</v>
      </c>
      <c r="I33" s="220"/>
      <c r="J33" s="222"/>
      <c r="K33" s="56"/>
    </row>
    <row r="34" spans="1:11" ht="14.4" thickBot="1" x14ac:dyDescent="0.3">
      <c r="A34" s="56" t="s">
        <v>652</v>
      </c>
      <c r="B34" s="44" t="s">
        <v>77</v>
      </c>
      <c r="C34" s="49">
        <f>1.025*130</f>
        <v>133.25</v>
      </c>
      <c r="D34" s="50">
        <f t="shared" si="1"/>
        <v>0</v>
      </c>
      <c r="E34" s="39" t="str">
        <f t="shared" si="0"/>
        <v/>
      </c>
      <c r="F34" s="56">
        <v>133.25</v>
      </c>
      <c r="G34" s="116" t="s">
        <v>652</v>
      </c>
      <c r="H34" s="56" t="s">
        <v>652</v>
      </c>
      <c r="I34" s="220"/>
      <c r="J34" s="222"/>
      <c r="K34" s="56"/>
    </row>
    <row r="35" spans="1:11" ht="14.4" thickBot="1" x14ac:dyDescent="0.3">
      <c r="A35" s="56" t="s">
        <v>652</v>
      </c>
      <c r="B35" s="45" t="s">
        <v>79</v>
      </c>
      <c r="C35" s="46">
        <f>1.025*145</f>
        <v>148.625</v>
      </c>
      <c r="D35" s="51">
        <f t="shared" si="1"/>
        <v>0</v>
      </c>
      <c r="E35" s="43" t="str">
        <f t="shared" si="0"/>
        <v/>
      </c>
      <c r="F35" s="56">
        <v>148.625</v>
      </c>
      <c r="G35" s="118" t="s">
        <v>652</v>
      </c>
      <c r="H35" s="56" t="s">
        <v>652</v>
      </c>
      <c r="I35" s="220"/>
      <c r="J35" s="222"/>
      <c r="K35" s="56"/>
    </row>
    <row r="36" spans="1:11" ht="14.4" thickBot="1" x14ac:dyDescent="0.3">
      <c r="A36" s="56" t="s">
        <v>652</v>
      </c>
      <c r="B36" s="44" t="s">
        <v>82</v>
      </c>
      <c r="C36" s="49">
        <f>1.025*160</f>
        <v>164</v>
      </c>
      <c r="D36" s="50">
        <f t="shared" si="1"/>
        <v>0</v>
      </c>
      <c r="E36" s="39" t="str">
        <f t="shared" si="0"/>
        <v/>
      </c>
      <c r="F36" s="56">
        <v>164</v>
      </c>
      <c r="G36" s="116" t="s">
        <v>652</v>
      </c>
      <c r="H36" s="56" t="s">
        <v>652</v>
      </c>
      <c r="I36" s="220"/>
      <c r="J36" s="222"/>
      <c r="K36" s="56"/>
    </row>
    <row r="37" spans="1:11" ht="14.4" thickBot="1" x14ac:dyDescent="0.3">
      <c r="A37" s="56"/>
      <c r="B37" s="45" t="s">
        <v>659</v>
      </c>
      <c r="C37" s="49">
        <f>C33</f>
        <v>117.87499999999999</v>
      </c>
      <c r="D37" s="50">
        <f t="shared" si="1"/>
        <v>0</v>
      </c>
      <c r="E37" s="39" t="str">
        <f>IF(D37&gt;0,"kg/CO2e","")</f>
        <v/>
      </c>
      <c r="F37" s="56"/>
      <c r="G37" s="116"/>
      <c r="H37" s="56"/>
      <c r="I37" s="220"/>
      <c r="J37" s="222"/>
      <c r="K37" s="56"/>
    </row>
    <row r="38" spans="1:11" ht="7.5" customHeight="1" thickBot="1" x14ac:dyDescent="0.3">
      <c r="A38" s="56" t="s">
        <v>652</v>
      </c>
      <c r="B38" s="36" t="s">
        <v>652</v>
      </c>
      <c r="C38" s="49" t="s">
        <v>652</v>
      </c>
      <c r="D38" s="50"/>
      <c r="E38" s="39" t="str">
        <f t="shared" ref="E38:E39" si="2">IF(D38&gt;0,"kg/CO2e","")</f>
        <v/>
      </c>
      <c r="F38" s="56" t="s">
        <v>652</v>
      </c>
      <c r="G38" s="116" t="s">
        <v>652</v>
      </c>
      <c r="H38" s="56" t="s">
        <v>652</v>
      </c>
      <c r="I38" s="56"/>
      <c r="J38" s="56"/>
      <c r="K38" s="56"/>
    </row>
    <row r="39" spans="1:11" ht="16.8" thickBot="1" x14ac:dyDescent="0.4">
      <c r="A39" s="56" t="s">
        <v>652</v>
      </c>
      <c r="B39" s="52" t="s">
        <v>670</v>
      </c>
      <c r="C39" s="46" t="s">
        <v>671</v>
      </c>
      <c r="D39" s="51">
        <f>SUM(D28:D37)</f>
        <v>0</v>
      </c>
      <c r="E39" s="43" t="str">
        <f t="shared" si="2"/>
        <v/>
      </c>
      <c r="F39" s="56" t="s">
        <v>652</v>
      </c>
      <c r="G39" s="119">
        <f>1.1*(D39)</f>
        <v>0</v>
      </c>
      <c r="H39" s="56" t="s">
        <v>652</v>
      </c>
      <c r="I39" s="56"/>
      <c r="J39" s="56"/>
      <c r="K39" s="56"/>
    </row>
    <row r="40" spans="1:11" x14ac:dyDescent="0.25">
      <c r="A40" s="56" t="s">
        <v>652</v>
      </c>
      <c r="B40" s="56" t="s">
        <v>652</v>
      </c>
      <c r="C40" s="56" t="s">
        <v>652</v>
      </c>
      <c r="D40" s="56" t="s">
        <v>652</v>
      </c>
      <c r="E40" s="56" t="s">
        <v>652</v>
      </c>
      <c r="F40" s="56" t="s">
        <v>652</v>
      </c>
      <c r="G40" s="99" t="s">
        <v>652</v>
      </c>
      <c r="H40" s="56" t="s">
        <v>652</v>
      </c>
      <c r="I40" s="56" t="s">
        <v>652</v>
      </c>
      <c r="J40" s="56" t="s">
        <v>652</v>
      </c>
      <c r="K40" s="56" t="s">
        <v>652</v>
      </c>
    </row>
    <row r="41" spans="1:11" ht="30.6" thickBot="1" x14ac:dyDescent="0.4">
      <c r="A41" s="56" t="s">
        <v>652</v>
      </c>
      <c r="B41" s="53" t="s">
        <v>672</v>
      </c>
      <c r="C41" s="53" t="s">
        <v>673</v>
      </c>
      <c r="D41" s="53" t="s">
        <v>652</v>
      </c>
      <c r="E41" s="53" t="s">
        <v>652</v>
      </c>
      <c r="F41" s="56" t="s">
        <v>652</v>
      </c>
      <c r="G41" s="99" t="s">
        <v>652</v>
      </c>
      <c r="H41" s="56" t="s">
        <v>652</v>
      </c>
      <c r="I41" s="56" t="s">
        <v>652</v>
      </c>
      <c r="J41" s="56" t="s">
        <v>652</v>
      </c>
      <c r="K41" s="56" t="s">
        <v>652</v>
      </c>
    </row>
    <row r="42" spans="1:11" s="59" customFormat="1" ht="45" customHeight="1" x14ac:dyDescent="0.3">
      <c r="A42" s="58" t="s">
        <v>652</v>
      </c>
      <c r="B42" s="868" t="s">
        <v>674</v>
      </c>
      <c r="C42" s="868"/>
      <c r="D42" s="868"/>
      <c r="E42" s="868"/>
      <c r="F42" s="58" t="s">
        <v>675</v>
      </c>
      <c r="G42" s="100" t="s">
        <v>652</v>
      </c>
      <c r="H42" s="58">
        <f>0.2*1*6273</f>
        <v>1254.6000000000001</v>
      </c>
      <c r="I42" s="58" t="s">
        <v>652</v>
      </c>
      <c r="J42" s="58" t="s">
        <v>652</v>
      </c>
      <c r="K42" s="58" t="s">
        <v>652</v>
      </c>
    </row>
    <row r="43" spans="1:11" ht="14.4" thickBot="1" x14ac:dyDescent="0.3">
      <c r="A43" s="56" t="s">
        <v>652</v>
      </c>
      <c r="B43" s="36" t="s">
        <v>676</v>
      </c>
      <c r="C43" s="49">
        <v>0.16</v>
      </c>
      <c r="D43" s="50">
        <f>IF($D$4&lt;4,D39*C43,0)</f>
        <v>0</v>
      </c>
      <c r="E43" s="39" t="str">
        <f>IF(D43&gt;0,"kg/CO2e","")</f>
        <v/>
      </c>
      <c r="F43" s="56">
        <v>0.14000000000000001</v>
      </c>
      <c r="G43" s="99" t="s">
        <v>652</v>
      </c>
      <c r="H43" s="56" t="s">
        <v>652</v>
      </c>
      <c r="I43" s="56" t="s">
        <v>652</v>
      </c>
      <c r="J43" s="56" t="s">
        <v>652</v>
      </c>
      <c r="K43" s="56" t="s">
        <v>652</v>
      </c>
    </row>
    <row r="44" spans="1:11" ht="14.4" thickBot="1" x14ac:dyDescent="0.3">
      <c r="A44" s="56" t="s">
        <v>652</v>
      </c>
      <c r="B44" s="40" t="s">
        <v>677</v>
      </c>
      <c r="C44" s="46">
        <v>0.2</v>
      </c>
      <c r="D44" s="51">
        <f>IF(D43+D45&lt;1,C44*D39,0)</f>
        <v>0</v>
      </c>
      <c r="E44" s="43" t="str">
        <f t="shared" ref="E44:E47" si="3">IF(D44&gt;0,"kg/CO2e","")</f>
        <v/>
      </c>
      <c r="F44" s="56">
        <v>0.18</v>
      </c>
      <c r="G44" s="99" t="s">
        <v>652</v>
      </c>
      <c r="H44" s="56" t="s">
        <v>652</v>
      </c>
      <c r="I44" s="56" t="s">
        <v>652</v>
      </c>
      <c r="J44" s="56" t="s">
        <v>652</v>
      </c>
      <c r="K44" s="56" t="s">
        <v>652</v>
      </c>
    </row>
    <row r="45" spans="1:11" ht="14.4" thickBot="1" x14ac:dyDescent="0.3">
      <c r="A45" s="56" t="s">
        <v>652</v>
      </c>
      <c r="B45" s="36" t="s">
        <v>678</v>
      </c>
      <c r="C45" s="49">
        <v>0.22</v>
      </c>
      <c r="D45" s="50">
        <f>IF($D$5&gt;8,D39*C45,0)</f>
        <v>0</v>
      </c>
      <c r="E45" s="39" t="str">
        <f>IF(D45&gt;0,"kg/CO2e","")</f>
        <v/>
      </c>
      <c r="F45" s="56">
        <v>0.22</v>
      </c>
      <c r="G45" s="99" t="s">
        <v>652</v>
      </c>
      <c r="H45" s="56" t="s">
        <v>652</v>
      </c>
      <c r="I45" s="56" t="s">
        <v>652</v>
      </c>
      <c r="J45" s="56" t="s">
        <v>652</v>
      </c>
      <c r="K45" s="56" t="s">
        <v>652</v>
      </c>
    </row>
    <row r="46" spans="1:11" ht="7.5" customHeight="1" thickBot="1" x14ac:dyDescent="0.3">
      <c r="A46" s="56" t="s">
        <v>652</v>
      </c>
      <c r="B46" s="40" t="s">
        <v>652</v>
      </c>
      <c r="C46" s="46" t="s">
        <v>652</v>
      </c>
      <c r="D46" s="51"/>
      <c r="E46" s="43" t="str">
        <f t="shared" si="3"/>
        <v/>
      </c>
      <c r="F46" s="56" t="s">
        <v>652</v>
      </c>
      <c r="G46" s="99" t="s">
        <v>652</v>
      </c>
      <c r="H46" s="56" t="s">
        <v>652</v>
      </c>
      <c r="I46" s="56" t="s">
        <v>652</v>
      </c>
      <c r="J46" s="56" t="s">
        <v>652</v>
      </c>
      <c r="K46" s="56" t="s">
        <v>652</v>
      </c>
    </row>
    <row r="47" spans="1:11" ht="16.8" thickBot="1" x14ac:dyDescent="0.4">
      <c r="A47" s="56" t="s">
        <v>652</v>
      </c>
      <c r="B47" s="47" t="s">
        <v>679</v>
      </c>
      <c r="C47" s="49" t="s">
        <v>680</v>
      </c>
      <c r="D47" s="50">
        <f>SUM(D43:D45)</f>
        <v>0</v>
      </c>
      <c r="E47" s="39" t="str">
        <f t="shared" si="3"/>
        <v/>
      </c>
      <c r="F47" s="56" t="s">
        <v>652</v>
      </c>
      <c r="G47" s="119">
        <f>1.1*(D47)</f>
        <v>0</v>
      </c>
      <c r="H47" s="56" t="s">
        <v>652</v>
      </c>
      <c r="I47" s="56" t="s">
        <v>652</v>
      </c>
      <c r="J47" s="56" t="s">
        <v>652</v>
      </c>
      <c r="K47" s="56" t="s">
        <v>652</v>
      </c>
    </row>
    <row r="48" spans="1:11" x14ac:dyDescent="0.25">
      <c r="A48" s="56" t="s">
        <v>652</v>
      </c>
      <c r="B48" s="56" t="s">
        <v>652</v>
      </c>
      <c r="C48" s="56" t="s">
        <v>652</v>
      </c>
      <c r="D48" s="56" t="s">
        <v>652</v>
      </c>
      <c r="E48" s="56" t="s">
        <v>652</v>
      </c>
      <c r="F48" s="56" t="s">
        <v>652</v>
      </c>
      <c r="G48" s="99" t="s">
        <v>652</v>
      </c>
      <c r="H48" s="56" t="s">
        <v>652</v>
      </c>
      <c r="I48" s="56" t="s">
        <v>652</v>
      </c>
      <c r="J48" s="56" t="s">
        <v>652</v>
      </c>
      <c r="K48" s="56" t="s">
        <v>652</v>
      </c>
    </row>
    <row r="49" spans="1:11" ht="30.6" thickBot="1" x14ac:dyDescent="0.4">
      <c r="A49" s="56" t="s">
        <v>652</v>
      </c>
      <c r="B49" s="53" t="s">
        <v>681</v>
      </c>
      <c r="C49" s="53" t="s">
        <v>682</v>
      </c>
      <c r="D49" s="53" t="s">
        <v>652</v>
      </c>
      <c r="E49" s="53" t="s">
        <v>652</v>
      </c>
      <c r="F49" s="56" t="s">
        <v>652</v>
      </c>
      <c r="G49" s="120" t="s">
        <v>683</v>
      </c>
      <c r="H49" s="56" t="s">
        <v>652</v>
      </c>
      <c r="I49" s="56" t="s">
        <v>652</v>
      </c>
      <c r="J49" s="56" t="s">
        <v>652</v>
      </c>
      <c r="K49" s="56" t="s">
        <v>652</v>
      </c>
    </row>
    <row r="50" spans="1:11" s="59" customFormat="1" ht="45" customHeight="1" x14ac:dyDescent="0.3">
      <c r="A50" s="58" t="s">
        <v>652</v>
      </c>
      <c r="B50" s="868" t="s">
        <v>674</v>
      </c>
      <c r="C50" s="868"/>
      <c r="D50" s="868"/>
      <c r="E50" s="868"/>
      <c r="F50" s="58" t="s">
        <v>652</v>
      </c>
      <c r="G50" s="100" t="s">
        <v>652</v>
      </c>
      <c r="H50" s="58" t="s">
        <v>652</v>
      </c>
      <c r="I50" s="58" t="s">
        <v>652</v>
      </c>
      <c r="J50" s="58" t="s">
        <v>652</v>
      </c>
      <c r="K50" s="58" t="s">
        <v>652</v>
      </c>
    </row>
    <row r="51" spans="1:11" ht="14.4" thickBot="1" x14ac:dyDescent="0.3">
      <c r="A51" s="56" t="s">
        <v>652</v>
      </c>
      <c r="B51" s="36" t="s">
        <v>676</v>
      </c>
      <c r="C51" s="49">
        <v>0.1</v>
      </c>
      <c r="D51" s="50">
        <f>IF($D$4&lt;4,C51*(D39+D47),0)</f>
        <v>0</v>
      </c>
      <c r="E51" s="39" t="str">
        <f t="shared" ref="E51:E55" si="4">IF(D51&gt;0,"kg/CO2e","")</f>
        <v/>
      </c>
      <c r="F51" s="56">
        <v>0.05</v>
      </c>
      <c r="G51" s="99" t="s">
        <v>652</v>
      </c>
      <c r="H51" s="56" t="s">
        <v>652</v>
      </c>
      <c r="I51" s="56" t="s">
        <v>652</v>
      </c>
      <c r="J51" s="56" t="s">
        <v>652</v>
      </c>
      <c r="K51" s="56" t="s">
        <v>652</v>
      </c>
    </row>
    <row r="52" spans="1:11" ht="14.4" thickBot="1" x14ac:dyDescent="0.3">
      <c r="A52" s="56" t="s">
        <v>652</v>
      </c>
      <c r="B52" s="40" t="s">
        <v>677</v>
      </c>
      <c r="C52" s="46">
        <v>0.12</v>
      </c>
      <c r="D52" s="51">
        <f>IF(D51+D53&lt;1,C52*(D39+D47),0)</f>
        <v>0</v>
      </c>
      <c r="E52" s="43" t="str">
        <f t="shared" si="4"/>
        <v/>
      </c>
      <c r="F52" s="56">
        <v>0.1</v>
      </c>
      <c r="G52" s="99" t="s">
        <v>652</v>
      </c>
      <c r="H52" s="56" t="s">
        <v>652</v>
      </c>
      <c r="I52" s="56" t="s">
        <v>652</v>
      </c>
      <c r="J52" s="56" t="s">
        <v>652</v>
      </c>
      <c r="K52" s="56" t="s">
        <v>652</v>
      </c>
    </row>
    <row r="53" spans="1:11" ht="14.4" thickBot="1" x14ac:dyDescent="0.3">
      <c r="A53" s="56" t="s">
        <v>652</v>
      </c>
      <c r="B53" s="36" t="s">
        <v>678</v>
      </c>
      <c r="C53" s="49">
        <v>0.15</v>
      </c>
      <c r="D53" s="50">
        <f>IF($D$5&gt;8,C53*(D39+D47),0)</f>
        <v>0</v>
      </c>
      <c r="E53" s="39" t="str">
        <f t="shared" si="4"/>
        <v/>
      </c>
      <c r="F53" s="56">
        <v>0.15</v>
      </c>
      <c r="G53" s="99" t="s">
        <v>652</v>
      </c>
      <c r="H53" s="56" t="s">
        <v>652</v>
      </c>
      <c r="I53" s="56" t="s">
        <v>652</v>
      </c>
      <c r="J53" s="56" t="s">
        <v>652</v>
      </c>
      <c r="K53" s="56" t="s">
        <v>652</v>
      </c>
    </row>
    <row r="54" spans="1:11" ht="7.5" customHeight="1" thickBot="1" x14ac:dyDescent="0.3">
      <c r="A54" s="56" t="s">
        <v>652</v>
      </c>
      <c r="B54" s="40" t="s">
        <v>652</v>
      </c>
      <c r="C54" s="46" t="s">
        <v>652</v>
      </c>
      <c r="D54" s="51"/>
      <c r="E54" s="43" t="str">
        <f t="shared" si="4"/>
        <v/>
      </c>
      <c r="F54" s="56" t="s">
        <v>652</v>
      </c>
      <c r="G54" s="99" t="s">
        <v>652</v>
      </c>
      <c r="H54" s="56" t="s">
        <v>652</v>
      </c>
      <c r="I54" s="56" t="s">
        <v>652</v>
      </c>
      <c r="J54" s="56" t="s">
        <v>652</v>
      </c>
      <c r="K54" s="56" t="s">
        <v>652</v>
      </c>
    </row>
    <row r="55" spans="1:11" ht="16.8" thickBot="1" x14ac:dyDescent="0.4">
      <c r="A55" s="56" t="s">
        <v>652</v>
      </c>
      <c r="B55" s="47" t="s">
        <v>684</v>
      </c>
      <c r="C55" s="49" t="s">
        <v>685</v>
      </c>
      <c r="D55" s="50">
        <f>SUM(D51:D53)</f>
        <v>0</v>
      </c>
      <c r="E55" s="39" t="str">
        <f t="shared" si="4"/>
        <v/>
      </c>
      <c r="F55" s="56" t="s">
        <v>652</v>
      </c>
      <c r="G55" s="121">
        <f>1.1*D55</f>
        <v>0</v>
      </c>
      <c r="H55" s="56" t="s">
        <v>652</v>
      </c>
      <c r="I55" s="56" t="s">
        <v>652</v>
      </c>
      <c r="J55" s="56" t="s">
        <v>652</v>
      </c>
      <c r="K55" s="56" t="s">
        <v>652</v>
      </c>
    </row>
    <row r="56" spans="1:11" x14ac:dyDescent="0.25">
      <c r="A56" s="56" t="s">
        <v>652</v>
      </c>
      <c r="B56" s="56" t="s">
        <v>652</v>
      </c>
      <c r="C56" s="56" t="s">
        <v>652</v>
      </c>
      <c r="D56" s="56" t="s">
        <v>652</v>
      </c>
      <c r="E56" s="56" t="s">
        <v>652</v>
      </c>
      <c r="F56" s="56" t="s">
        <v>652</v>
      </c>
      <c r="G56" s="99" t="s">
        <v>652</v>
      </c>
      <c r="H56" s="56" t="s">
        <v>652</v>
      </c>
      <c r="I56" s="56" t="s">
        <v>652</v>
      </c>
      <c r="J56" s="56" t="s">
        <v>652</v>
      </c>
      <c r="K56" s="56" t="s">
        <v>652</v>
      </c>
    </row>
    <row r="57" spans="1:11" ht="30.6" thickBot="1" x14ac:dyDescent="0.4">
      <c r="A57" s="56" t="s">
        <v>652</v>
      </c>
      <c r="B57" s="54" t="s">
        <v>686</v>
      </c>
      <c r="C57" s="54" t="s">
        <v>687</v>
      </c>
      <c r="D57" s="54" t="s">
        <v>652</v>
      </c>
      <c r="E57" s="54" t="s">
        <v>652</v>
      </c>
      <c r="F57" s="56" t="s">
        <v>652</v>
      </c>
      <c r="G57" s="122" t="s">
        <v>688</v>
      </c>
      <c r="H57" s="56" t="s">
        <v>652</v>
      </c>
      <c r="I57" s="56" t="s">
        <v>652</v>
      </c>
      <c r="J57" s="56" t="s">
        <v>652</v>
      </c>
      <c r="K57" s="56" t="s">
        <v>652</v>
      </c>
    </row>
    <row r="58" spans="1:11" s="59" customFormat="1" ht="45" customHeight="1" x14ac:dyDescent="0.3">
      <c r="A58" s="58" t="s">
        <v>652</v>
      </c>
      <c r="B58" s="868" t="s">
        <v>715</v>
      </c>
      <c r="C58" s="868"/>
      <c r="D58" s="868"/>
      <c r="E58" s="868"/>
      <c r="F58" s="58" t="s">
        <v>652</v>
      </c>
      <c r="G58" s="100" t="s">
        <v>652</v>
      </c>
      <c r="H58" s="58" t="s">
        <v>652</v>
      </c>
      <c r="I58" s="58" t="s">
        <v>652</v>
      </c>
      <c r="J58" s="58" t="s">
        <v>652</v>
      </c>
      <c r="K58" s="58" t="s">
        <v>652</v>
      </c>
    </row>
    <row r="59" spans="1:11" ht="14.4" thickBot="1" x14ac:dyDescent="0.3">
      <c r="A59" s="56" t="s">
        <v>652</v>
      </c>
      <c r="B59" s="588" t="s">
        <v>690</v>
      </c>
      <c r="C59" s="711">
        <v>150</v>
      </c>
      <c r="D59" s="590">
        <f>IF($D$5=0.5,$D$6*C59*$D$5,0)</f>
        <v>0</v>
      </c>
      <c r="E59" s="39" t="str">
        <f t="shared" ref="E59:E66" si="5">IF(D59&gt;0,"kg/CO2e","")</f>
        <v/>
      </c>
      <c r="F59" s="56" t="s">
        <v>652</v>
      </c>
      <c r="G59" s="99" t="s">
        <v>652</v>
      </c>
      <c r="H59" s="56" t="s">
        <v>652</v>
      </c>
      <c r="I59" s="56" t="s">
        <v>652</v>
      </c>
      <c r="J59" s="56" t="s">
        <v>652</v>
      </c>
      <c r="K59" s="56" t="s">
        <v>652</v>
      </c>
    </row>
    <row r="60" spans="1:11" ht="14.4" thickBot="1" x14ac:dyDescent="0.3">
      <c r="A60" s="56" t="s">
        <v>652</v>
      </c>
      <c r="B60" s="36" t="s">
        <v>691</v>
      </c>
      <c r="C60" s="49">
        <v>150</v>
      </c>
      <c r="D60" s="50">
        <f>IF($D$5=1,$D$6*C60*$D$5,0)</f>
        <v>0</v>
      </c>
      <c r="E60" s="43" t="str">
        <f t="shared" si="5"/>
        <v/>
      </c>
      <c r="F60" s="56" t="s">
        <v>652</v>
      </c>
      <c r="G60" s="99" t="s">
        <v>652</v>
      </c>
      <c r="H60" s="56" t="s">
        <v>652</v>
      </c>
      <c r="I60" s="56" t="s">
        <v>652</v>
      </c>
      <c r="J60" s="56" t="s">
        <v>652</v>
      </c>
      <c r="K60" s="56" t="s">
        <v>652</v>
      </c>
    </row>
    <row r="61" spans="1:11" ht="14.4" thickBot="1" x14ac:dyDescent="0.3">
      <c r="A61" s="56"/>
      <c r="B61" s="36" t="s">
        <v>692</v>
      </c>
      <c r="C61" s="49">
        <v>200</v>
      </c>
      <c r="D61" s="50">
        <f>IF($D$5=1.5,$D$6*C61*$D$5,0)</f>
        <v>0</v>
      </c>
      <c r="E61" s="43"/>
      <c r="F61" s="56"/>
      <c r="G61" s="99"/>
      <c r="H61" s="56"/>
      <c r="I61" s="56"/>
      <c r="J61" s="56"/>
      <c r="K61" s="56"/>
    </row>
    <row r="62" spans="1:11" ht="14.4" thickBot="1" x14ac:dyDescent="0.3">
      <c r="A62" s="56"/>
      <c r="B62" s="40" t="s">
        <v>693</v>
      </c>
      <c r="C62" s="46">
        <v>200</v>
      </c>
      <c r="D62" s="50">
        <f>IF($D$5=2,$D$6*C62*$D$5,0)</f>
        <v>0</v>
      </c>
      <c r="E62" s="43"/>
      <c r="F62" s="56"/>
      <c r="G62" s="99"/>
      <c r="H62" s="56"/>
      <c r="I62" s="56"/>
      <c r="J62" s="56"/>
      <c r="K62" s="56"/>
    </row>
    <row r="63" spans="1:11" ht="14.4" thickBot="1" x14ac:dyDescent="0.3">
      <c r="A63" s="56"/>
      <c r="B63" s="40" t="s">
        <v>694</v>
      </c>
      <c r="C63" s="46">
        <v>250</v>
      </c>
      <c r="D63" s="50">
        <f>IF($D$5=2.5,$D$6*C63*$D$5,0)</f>
        <v>0</v>
      </c>
      <c r="E63" s="43"/>
      <c r="F63" s="56"/>
      <c r="G63" s="99"/>
      <c r="H63" s="56"/>
      <c r="I63" s="56"/>
      <c r="J63" s="56"/>
      <c r="K63" s="56"/>
    </row>
    <row r="64" spans="1:11" ht="14.4" thickBot="1" x14ac:dyDescent="0.3">
      <c r="A64" s="56"/>
      <c r="B64" s="40" t="s">
        <v>695</v>
      </c>
      <c r="C64" s="46">
        <v>250</v>
      </c>
      <c r="D64" s="50">
        <f>IF($D$5=3,$D$6*C64*$D$5,0)</f>
        <v>0</v>
      </c>
      <c r="E64" s="43"/>
      <c r="F64" s="56"/>
      <c r="G64" s="99"/>
      <c r="H64" s="56"/>
      <c r="I64" s="56"/>
      <c r="J64" s="56"/>
      <c r="K64" s="56"/>
    </row>
    <row r="65" spans="1:11" ht="7.5" customHeight="1" thickBot="1" x14ac:dyDescent="0.3">
      <c r="A65" s="56" t="s">
        <v>652</v>
      </c>
      <c r="B65" s="36" t="s">
        <v>652</v>
      </c>
      <c r="C65" s="49" t="s">
        <v>652</v>
      </c>
      <c r="D65" s="50"/>
      <c r="E65" s="39" t="str">
        <f t="shared" si="5"/>
        <v/>
      </c>
      <c r="F65" s="56" t="s">
        <v>652</v>
      </c>
      <c r="G65" s="99" t="s">
        <v>652</v>
      </c>
      <c r="H65" s="56" t="s">
        <v>652</v>
      </c>
      <c r="I65" s="56" t="s">
        <v>652</v>
      </c>
      <c r="J65" s="56" t="s">
        <v>652</v>
      </c>
      <c r="K65" s="56" t="s">
        <v>652</v>
      </c>
    </row>
    <row r="66" spans="1:11" ht="16.8" thickBot="1" x14ac:dyDescent="0.4">
      <c r="A66" s="56" t="s">
        <v>652</v>
      </c>
      <c r="B66" s="52" t="s">
        <v>696</v>
      </c>
      <c r="C66" s="46" t="s">
        <v>697</v>
      </c>
      <c r="D66" s="51">
        <f>SUM(D59:D64)</f>
        <v>0</v>
      </c>
      <c r="E66" s="43" t="str">
        <f t="shared" si="5"/>
        <v/>
      </c>
      <c r="F66" s="56" t="s">
        <v>652</v>
      </c>
      <c r="G66" s="119">
        <f>1.12*D66</f>
        <v>0</v>
      </c>
      <c r="H66" s="56" t="s">
        <v>652</v>
      </c>
      <c r="I66" s="56" t="s">
        <v>652</v>
      </c>
      <c r="J66" s="56" t="s">
        <v>652</v>
      </c>
      <c r="K66" s="56" t="s">
        <v>652</v>
      </c>
    </row>
    <row r="67" spans="1:11" x14ac:dyDescent="0.25">
      <c r="A67" s="56" t="s">
        <v>652</v>
      </c>
      <c r="B67" s="56" t="s">
        <v>652</v>
      </c>
      <c r="C67" s="56" t="s">
        <v>652</v>
      </c>
      <c r="D67" s="56" t="s">
        <v>652</v>
      </c>
      <c r="E67" s="56" t="s">
        <v>652</v>
      </c>
      <c r="F67" s="56" t="s">
        <v>652</v>
      </c>
      <c r="G67" s="99" t="s">
        <v>652</v>
      </c>
      <c r="H67" s="56" t="s">
        <v>652</v>
      </c>
      <c r="I67" s="56" t="s">
        <v>652</v>
      </c>
      <c r="J67" s="56" t="s">
        <v>652</v>
      </c>
      <c r="K67" s="56" t="s">
        <v>652</v>
      </c>
    </row>
    <row r="68" spans="1:11" ht="30.6" thickBot="1" x14ac:dyDescent="0.4">
      <c r="A68" s="56" t="s">
        <v>652</v>
      </c>
      <c r="B68" s="55" t="s">
        <v>698</v>
      </c>
      <c r="C68" s="55" t="s">
        <v>699</v>
      </c>
      <c r="D68" s="55" t="s">
        <v>652</v>
      </c>
      <c r="E68" s="55" t="s">
        <v>652</v>
      </c>
      <c r="F68" s="56" t="s">
        <v>652</v>
      </c>
      <c r="G68" s="123" t="s">
        <v>700</v>
      </c>
      <c r="H68" s="56" t="s">
        <v>652</v>
      </c>
      <c r="I68" s="56" t="s">
        <v>652</v>
      </c>
      <c r="J68" s="56" t="s">
        <v>652</v>
      </c>
      <c r="K68" s="56" t="s">
        <v>652</v>
      </c>
    </row>
    <row r="69" spans="1:11" s="59" customFormat="1" ht="45" customHeight="1" x14ac:dyDescent="0.3">
      <c r="A69" s="58" t="s">
        <v>652</v>
      </c>
      <c r="B69" s="868" t="s">
        <v>701</v>
      </c>
      <c r="C69" s="868"/>
      <c r="D69" s="868"/>
      <c r="E69" s="868"/>
      <c r="F69" s="58" t="s">
        <v>652</v>
      </c>
      <c r="G69" s="100" t="s">
        <v>652</v>
      </c>
      <c r="H69" s="58" t="s">
        <v>652</v>
      </c>
      <c r="I69" s="58" t="s">
        <v>652</v>
      </c>
      <c r="J69" s="58" t="s">
        <v>652</v>
      </c>
      <c r="K69" s="58" t="s">
        <v>652</v>
      </c>
    </row>
    <row r="70" spans="1:11" ht="14.4" thickBot="1" x14ac:dyDescent="0.3">
      <c r="A70" s="56" t="s">
        <v>652</v>
      </c>
      <c r="B70" s="589" t="s">
        <v>702</v>
      </c>
      <c r="C70" s="592"/>
      <c r="D70" s="590">
        <f>IF(D5=0, D17, (D17-D71))</f>
        <v>0</v>
      </c>
      <c r="E70" s="591" t="s">
        <v>102</v>
      </c>
      <c r="F70" s="56" t="s">
        <v>652</v>
      </c>
      <c r="G70" s="99" t="s">
        <v>652</v>
      </c>
      <c r="H70" s="56" t="s">
        <v>652</v>
      </c>
      <c r="I70" s="56" t="s">
        <v>652</v>
      </c>
      <c r="J70" s="56" t="s">
        <v>652</v>
      </c>
      <c r="K70" s="56" t="s">
        <v>652</v>
      </c>
    </row>
    <row r="71" spans="1:11" ht="14.4" thickBot="1" x14ac:dyDescent="0.3">
      <c r="A71" s="56" t="s">
        <v>652</v>
      </c>
      <c r="B71" s="40" t="s">
        <v>703</v>
      </c>
      <c r="C71" s="46"/>
      <c r="D71" s="51">
        <f>IF(D5&gt;0, (D5*D6), 0)</f>
        <v>0</v>
      </c>
      <c r="E71" s="43" t="s">
        <v>102</v>
      </c>
      <c r="F71" s="56" t="s">
        <v>652</v>
      </c>
      <c r="G71" s="99" t="s">
        <v>652</v>
      </c>
      <c r="H71" s="56" t="s">
        <v>652</v>
      </c>
      <c r="I71" s="56" t="s">
        <v>652</v>
      </c>
      <c r="J71" s="56" t="s">
        <v>652</v>
      </c>
      <c r="K71" s="56" t="s">
        <v>652</v>
      </c>
    </row>
    <row r="72" spans="1:11" ht="14.4" thickBot="1" x14ac:dyDescent="0.3">
      <c r="A72" s="56" t="s">
        <v>652</v>
      </c>
      <c r="B72" s="40"/>
      <c r="C72" s="46"/>
      <c r="D72" s="51"/>
      <c r="E72" s="43"/>
      <c r="F72" s="56" t="s">
        <v>652</v>
      </c>
      <c r="G72" s="99" t="s">
        <v>652</v>
      </c>
      <c r="H72" s="56" t="s">
        <v>652</v>
      </c>
      <c r="I72" s="56" t="s">
        <v>652</v>
      </c>
      <c r="J72" s="56" t="s">
        <v>652</v>
      </c>
      <c r="K72" s="56" t="s">
        <v>652</v>
      </c>
    </row>
    <row r="73" spans="1:11" ht="14.4" thickBot="1" x14ac:dyDescent="0.3">
      <c r="A73" s="56" t="s">
        <v>652</v>
      </c>
      <c r="B73" s="589" t="s">
        <v>704</v>
      </c>
      <c r="C73" s="592">
        <v>0</v>
      </c>
      <c r="D73" s="590">
        <f>C73*D71</f>
        <v>0</v>
      </c>
      <c r="E73" s="591" t="str">
        <f t="shared" ref="E73:E77" si="6">IF(D73&gt;0,"kg/CO2e","")</f>
        <v/>
      </c>
      <c r="F73" s="56" t="s">
        <v>652</v>
      </c>
      <c r="G73" s="99" t="s">
        <v>652</v>
      </c>
      <c r="H73" s="56" t="s">
        <v>652</v>
      </c>
      <c r="I73" s="56" t="s">
        <v>652</v>
      </c>
      <c r="J73" s="56" t="s">
        <v>652</v>
      </c>
      <c r="K73" s="56" t="s">
        <v>652</v>
      </c>
    </row>
    <row r="74" spans="1:11" ht="14.4" thickBot="1" x14ac:dyDescent="0.3">
      <c r="A74" s="56" t="s">
        <v>652</v>
      </c>
      <c r="B74" s="40" t="s">
        <v>705</v>
      </c>
      <c r="C74" s="46">
        <v>100</v>
      </c>
      <c r="D74" s="51">
        <f>C74*(D70-D8)</f>
        <v>0</v>
      </c>
      <c r="E74" s="43" t="str">
        <f>IF(D74&gt;0,"kg/CO2e","")</f>
        <v/>
      </c>
      <c r="F74" s="56" t="s">
        <v>652</v>
      </c>
      <c r="G74" s="99" t="s">
        <v>652</v>
      </c>
      <c r="H74" s="56" t="s">
        <v>652</v>
      </c>
      <c r="I74" s="56" t="s">
        <v>652</v>
      </c>
      <c r="J74" s="56" t="s">
        <v>652</v>
      </c>
      <c r="K74" s="56" t="s">
        <v>652</v>
      </c>
    </row>
    <row r="75" spans="1:11" ht="14.4" thickBot="1" x14ac:dyDescent="0.3">
      <c r="A75" s="56"/>
      <c r="B75" s="36" t="s">
        <v>706</v>
      </c>
      <c r="C75" s="49">
        <v>75</v>
      </c>
      <c r="D75" s="50">
        <f>C75*D8</f>
        <v>0</v>
      </c>
      <c r="E75" s="39" t="str">
        <f>IF(D75&gt;0,"kg/CO2e","")</f>
        <v/>
      </c>
      <c r="F75" s="56"/>
      <c r="G75" s="99"/>
      <c r="H75" s="56"/>
      <c r="I75" s="56"/>
      <c r="J75" s="56"/>
      <c r="K75" s="56"/>
    </row>
    <row r="76" spans="1:11" ht="7.5" customHeight="1" thickBot="1" x14ac:dyDescent="0.3">
      <c r="A76" s="56" t="s">
        <v>652</v>
      </c>
      <c r="B76" s="40" t="s">
        <v>652</v>
      </c>
      <c r="C76" s="46" t="s">
        <v>652</v>
      </c>
      <c r="D76" s="46"/>
      <c r="E76" s="43" t="str">
        <f t="shared" si="6"/>
        <v/>
      </c>
      <c r="F76" s="56" t="s">
        <v>652</v>
      </c>
      <c r="G76" s="99" t="s">
        <v>652</v>
      </c>
      <c r="H76" s="56" t="s">
        <v>652</v>
      </c>
      <c r="I76" s="56" t="s">
        <v>652</v>
      </c>
      <c r="J76" s="56" t="s">
        <v>652</v>
      </c>
      <c r="K76" s="56" t="s">
        <v>652</v>
      </c>
    </row>
    <row r="77" spans="1:11" ht="16.8" thickBot="1" x14ac:dyDescent="0.4">
      <c r="A77" s="56" t="s">
        <v>652</v>
      </c>
      <c r="B77" s="47" t="s">
        <v>707</v>
      </c>
      <c r="C77" s="49" t="s">
        <v>708</v>
      </c>
      <c r="D77" s="50">
        <f>SUM(D73:D75)</f>
        <v>0</v>
      </c>
      <c r="E77" s="39" t="str">
        <f t="shared" si="6"/>
        <v/>
      </c>
      <c r="F77" s="56" t="s">
        <v>652</v>
      </c>
      <c r="G77" s="124">
        <f>1.12*D77</f>
        <v>0</v>
      </c>
      <c r="H77" s="56" t="s">
        <v>652</v>
      </c>
      <c r="I77" s="56" t="s">
        <v>652</v>
      </c>
      <c r="J77" s="56" t="s">
        <v>652</v>
      </c>
      <c r="K77" s="56" t="s">
        <v>652</v>
      </c>
    </row>
    <row r="78" spans="1:11" x14ac:dyDescent="0.25">
      <c r="A78" s="56" t="s">
        <v>652</v>
      </c>
      <c r="B78" s="869"/>
      <c r="C78" s="869"/>
      <c r="D78" s="869"/>
      <c r="E78" s="869"/>
      <c r="F78" s="56" t="s">
        <v>652</v>
      </c>
      <c r="G78" s="99" t="s">
        <v>652</v>
      </c>
      <c r="H78" s="56" t="s">
        <v>652</v>
      </c>
      <c r="I78" s="56" t="s">
        <v>652</v>
      </c>
      <c r="J78" s="56" t="s">
        <v>652</v>
      </c>
      <c r="K78" s="56" t="s">
        <v>652</v>
      </c>
    </row>
    <row r="79" spans="1:11" x14ac:dyDescent="0.25">
      <c r="A79" s="56" t="s">
        <v>652</v>
      </c>
      <c r="B79" s="56" t="s">
        <v>652</v>
      </c>
      <c r="C79" s="56" t="s">
        <v>652</v>
      </c>
      <c r="D79" s="56" t="s">
        <v>652</v>
      </c>
      <c r="E79" s="56" t="s">
        <v>652</v>
      </c>
      <c r="F79" s="56" t="s">
        <v>652</v>
      </c>
      <c r="G79" s="99" t="s">
        <v>652</v>
      </c>
      <c r="H79" s="56" t="s">
        <v>652</v>
      </c>
      <c r="J79" s="56" t="s">
        <v>652</v>
      </c>
      <c r="K79" s="56" t="s">
        <v>652</v>
      </c>
    </row>
    <row r="80" spans="1:11" x14ac:dyDescent="0.25">
      <c r="A80" s="56" t="s">
        <v>652</v>
      </c>
      <c r="B80" s="56" t="s">
        <v>652</v>
      </c>
      <c r="C80" s="56" t="s">
        <v>652</v>
      </c>
      <c r="D80" s="125">
        <f>D77+D55+D39+D66+D47</f>
        <v>0</v>
      </c>
      <c r="E80" s="56" t="s">
        <v>709</v>
      </c>
      <c r="F80" s="56" t="s">
        <v>652</v>
      </c>
      <c r="G80" s="125">
        <f>G77+G55+G39+G66+G47</f>
        <v>0</v>
      </c>
      <c r="H80" s="56" t="s">
        <v>710</v>
      </c>
      <c r="I80" s="127" t="e">
        <f>G81/D81-1</f>
        <v>#DIV/0!</v>
      </c>
      <c r="J80" s="218" t="s">
        <v>711</v>
      </c>
      <c r="K80" s="56" t="s">
        <v>652</v>
      </c>
    </row>
    <row r="81" spans="1:11" x14ac:dyDescent="0.25">
      <c r="A81" s="56" t="s">
        <v>652</v>
      </c>
      <c r="B81" s="56" t="s">
        <v>652</v>
      </c>
      <c r="C81" s="56" t="s">
        <v>652</v>
      </c>
      <c r="D81" s="126" t="e">
        <f>D80/$D$17</f>
        <v>#DIV/0!</v>
      </c>
      <c r="E81" s="56" t="s">
        <v>712</v>
      </c>
      <c r="F81" s="56" t="s">
        <v>652</v>
      </c>
      <c r="G81" s="126" t="e">
        <f>G80/$D$17</f>
        <v>#DIV/0!</v>
      </c>
      <c r="H81" s="56" t="s">
        <v>713</v>
      </c>
      <c r="I81" s="56" t="s">
        <v>652</v>
      </c>
      <c r="J81" s="56" t="s">
        <v>652</v>
      </c>
      <c r="K81" s="56" t="s">
        <v>652</v>
      </c>
    </row>
    <row r="82" spans="1:11" x14ac:dyDescent="0.25">
      <c r="A82" s="56" t="s">
        <v>652</v>
      </c>
      <c r="B82" s="56" t="s">
        <v>652</v>
      </c>
      <c r="C82" s="56" t="s">
        <v>652</v>
      </c>
      <c r="D82" s="56" t="s">
        <v>652</v>
      </c>
      <c r="E82" s="56" t="s">
        <v>652</v>
      </c>
      <c r="F82" s="56" t="s">
        <v>652</v>
      </c>
      <c r="G82" s="99" t="s">
        <v>652</v>
      </c>
      <c r="I82" s="56" t="s">
        <v>652</v>
      </c>
      <c r="J82" s="56" t="s">
        <v>652</v>
      </c>
      <c r="K82" s="56" t="s">
        <v>652</v>
      </c>
    </row>
    <row r="83" spans="1:11" x14ac:dyDescent="0.25">
      <c r="A83" s="56" t="s">
        <v>652</v>
      </c>
      <c r="B83" s="56" t="s">
        <v>652</v>
      </c>
      <c r="C83" s="56" t="s">
        <v>652</v>
      </c>
      <c r="D83" s="56" t="s">
        <v>652</v>
      </c>
      <c r="E83" s="56" t="s">
        <v>652</v>
      </c>
      <c r="F83" s="56" t="s">
        <v>652</v>
      </c>
      <c r="G83" s="219" t="e">
        <f>(SUM(G39,G47,G55,G66)/D17)</f>
        <v>#DIV/0!</v>
      </c>
      <c r="H83" s="56" t="s">
        <v>714</v>
      </c>
      <c r="I83" s="56" t="s">
        <v>652</v>
      </c>
      <c r="J83" s="56" t="s">
        <v>652</v>
      </c>
      <c r="K83" s="56" t="s">
        <v>652</v>
      </c>
    </row>
    <row r="84" spans="1:11" x14ac:dyDescent="0.25">
      <c r="A84" s="56" t="s">
        <v>652</v>
      </c>
      <c r="B84" s="56" t="s">
        <v>652</v>
      </c>
      <c r="C84" s="56" t="s">
        <v>652</v>
      </c>
      <c r="D84" s="56" t="s">
        <v>652</v>
      </c>
      <c r="E84" s="56" t="s">
        <v>652</v>
      </c>
      <c r="F84" s="56" t="s">
        <v>652</v>
      </c>
      <c r="G84" s="99" t="s">
        <v>652</v>
      </c>
      <c r="H84" s="56" t="s">
        <v>652</v>
      </c>
      <c r="I84" s="56" t="s">
        <v>652</v>
      </c>
      <c r="J84" s="56" t="s">
        <v>652</v>
      </c>
      <c r="K84" s="56" t="s">
        <v>652</v>
      </c>
    </row>
    <row r="85" spans="1:11" x14ac:dyDescent="0.25">
      <c r="A85" s="56" t="s">
        <v>652</v>
      </c>
      <c r="B85" s="56" t="s">
        <v>652</v>
      </c>
      <c r="C85" s="56" t="s">
        <v>652</v>
      </c>
      <c r="D85" s="56" t="s">
        <v>652</v>
      </c>
      <c r="E85" s="56" t="s">
        <v>652</v>
      </c>
      <c r="F85" s="56" t="s">
        <v>652</v>
      </c>
      <c r="G85" s="173"/>
      <c r="H85" s="56" t="s">
        <v>652</v>
      </c>
      <c r="I85" s="56" t="s">
        <v>652</v>
      </c>
      <c r="J85" s="56" t="s">
        <v>652</v>
      </c>
      <c r="K85" s="56" t="s">
        <v>652</v>
      </c>
    </row>
    <row r="86" spans="1:11" x14ac:dyDescent="0.25">
      <c r="A86" s="56" t="s">
        <v>652</v>
      </c>
      <c r="B86" s="56" t="s">
        <v>652</v>
      </c>
      <c r="C86" s="56" t="s">
        <v>652</v>
      </c>
      <c r="D86" s="56" t="s">
        <v>652</v>
      </c>
      <c r="E86" s="56" t="s">
        <v>652</v>
      </c>
      <c r="F86" s="56" t="s">
        <v>652</v>
      </c>
      <c r="G86" s="99" t="s">
        <v>652</v>
      </c>
      <c r="H86" s="56" t="s">
        <v>652</v>
      </c>
      <c r="I86" s="56" t="s">
        <v>652</v>
      </c>
      <c r="J86" s="56" t="s">
        <v>652</v>
      </c>
      <c r="K86" s="56" t="s">
        <v>652</v>
      </c>
    </row>
    <row r="87" spans="1:11" x14ac:dyDescent="0.25">
      <c r="A87" s="56" t="s">
        <v>652</v>
      </c>
      <c r="B87" s="56" t="s">
        <v>652</v>
      </c>
      <c r="C87" s="56" t="s">
        <v>652</v>
      </c>
      <c r="D87" s="56" t="s">
        <v>652</v>
      </c>
      <c r="E87" s="56" t="s">
        <v>652</v>
      </c>
      <c r="F87" s="56" t="s">
        <v>652</v>
      </c>
      <c r="G87" s="99" t="s">
        <v>652</v>
      </c>
      <c r="H87" s="56" t="s">
        <v>652</v>
      </c>
      <c r="I87" s="56" t="s">
        <v>652</v>
      </c>
      <c r="J87" s="56" t="s">
        <v>652</v>
      </c>
      <c r="K87" s="56" t="s">
        <v>652</v>
      </c>
    </row>
    <row r="88" spans="1:11" x14ac:dyDescent="0.25">
      <c r="A88" s="56" t="s">
        <v>652</v>
      </c>
      <c r="B88" s="56" t="s">
        <v>652</v>
      </c>
      <c r="C88" s="56" t="s">
        <v>652</v>
      </c>
      <c r="D88" s="56" t="s">
        <v>652</v>
      </c>
      <c r="E88" s="56" t="s">
        <v>652</v>
      </c>
      <c r="F88" s="56" t="s">
        <v>652</v>
      </c>
      <c r="G88" s="99" t="s">
        <v>652</v>
      </c>
      <c r="H88" s="56" t="s">
        <v>652</v>
      </c>
      <c r="I88" s="56" t="s">
        <v>652</v>
      </c>
      <c r="J88" s="56" t="s">
        <v>652</v>
      </c>
      <c r="K88" s="56" t="s">
        <v>652</v>
      </c>
    </row>
    <row r="89" spans="1:11" x14ac:dyDescent="0.25">
      <c r="A89" s="56" t="s">
        <v>652</v>
      </c>
      <c r="B89" s="56" t="s">
        <v>652</v>
      </c>
      <c r="C89" s="56" t="s">
        <v>652</v>
      </c>
      <c r="D89" s="56" t="s">
        <v>652</v>
      </c>
      <c r="E89" s="56" t="s">
        <v>652</v>
      </c>
      <c r="F89" s="56" t="s">
        <v>652</v>
      </c>
      <c r="G89" s="99" t="s">
        <v>652</v>
      </c>
      <c r="H89" s="56" t="s">
        <v>652</v>
      </c>
      <c r="I89" s="56" t="s">
        <v>652</v>
      </c>
      <c r="J89" s="56" t="s">
        <v>652</v>
      </c>
      <c r="K89" s="56" t="s">
        <v>652</v>
      </c>
    </row>
    <row r="90" spans="1:11" x14ac:dyDescent="0.25">
      <c r="A90" s="56" t="s">
        <v>652</v>
      </c>
      <c r="B90" s="56" t="s">
        <v>652</v>
      </c>
      <c r="C90" s="56" t="s">
        <v>652</v>
      </c>
      <c r="D90" s="56" t="s">
        <v>652</v>
      </c>
      <c r="E90" s="56" t="s">
        <v>652</v>
      </c>
      <c r="F90" s="56" t="s">
        <v>652</v>
      </c>
      <c r="G90" s="99" t="s">
        <v>652</v>
      </c>
      <c r="H90" s="56" t="s">
        <v>652</v>
      </c>
      <c r="I90" s="56" t="s">
        <v>652</v>
      </c>
      <c r="J90" s="56" t="s">
        <v>652</v>
      </c>
      <c r="K90" s="56" t="s">
        <v>652</v>
      </c>
    </row>
    <row r="91" spans="1:11" x14ac:dyDescent="0.25">
      <c r="A91" s="56" t="s">
        <v>652</v>
      </c>
      <c r="B91" s="56" t="s">
        <v>652</v>
      </c>
      <c r="C91" s="56" t="s">
        <v>652</v>
      </c>
      <c r="D91" s="56" t="s">
        <v>652</v>
      </c>
      <c r="E91" s="56" t="s">
        <v>652</v>
      </c>
      <c r="F91" s="56" t="s">
        <v>652</v>
      </c>
      <c r="G91" s="99" t="s">
        <v>652</v>
      </c>
      <c r="H91" s="56" t="s">
        <v>652</v>
      </c>
      <c r="I91" s="56" t="s">
        <v>652</v>
      </c>
      <c r="J91" s="56" t="s">
        <v>652</v>
      </c>
      <c r="K91" s="56" t="s">
        <v>652</v>
      </c>
    </row>
    <row r="92" spans="1:11" x14ac:dyDescent="0.25">
      <c r="A92" s="56" t="s">
        <v>652</v>
      </c>
      <c r="B92" s="56" t="s">
        <v>652</v>
      </c>
      <c r="C92" s="56" t="s">
        <v>652</v>
      </c>
      <c r="D92" s="56" t="s">
        <v>652</v>
      </c>
      <c r="E92" s="56" t="s">
        <v>652</v>
      </c>
      <c r="F92" s="56" t="s">
        <v>652</v>
      </c>
      <c r="G92" s="99" t="s">
        <v>652</v>
      </c>
      <c r="H92" s="56" t="s">
        <v>652</v>
      </c>
      <c r="I92" s="56" t="s">
        <v>652</v>
      </c>
      <c r="J92" s="56" t="s">
        <v>652</v>
      </c>
      <c r="K92" s="56" t="s">
        <v>652</v>
      </c>
    </row>
    <row r="93" spans="1:11" x14ac:dyDescent="0.25">
      <c r="A93" s="57"/>
      <c r="B93" s="57"/>
      <c r="C93" s="57"/>
      <c r="D93" s="57"/>
      <c r="E93" s="57"/>
      <c r="F93" s="57"/>
      <c r="G93" s="101"/>
      <c r="H93" s="57"/>
      <c r="I93" s="57"/>
      <c r="J93" s="57"/>
      <c r="K93" s="57"/>
    </row>
  </sheetData>
  <sheetProtection algorithmName="SHA-512" hashValue="KbRG9GeKiQSOJY8eTAsQCAQNSWuxmTCBixiyKDVOQ4cQKbKqPuiIJgU/L6v1P54K6wuuHejqVmFLs1H1qnjTOQ==" saltValue="8k0HjI90ePYFKLWylH8jAQ==" spinCount="100000" sheet="1" objects="1" scenarios="1"/>
  <mergeCells count="7">
    <mergeCell ref="B78:E78"/>
    <mergeCell ref="B18:E18"/>
    <mergeCell ref="B27:E27"/>
    <mergeCell ref="B42:E42"/>
    <mergeCell ref="B50:E50"/>
    <mergeCell ref="B58:E58"/>
    <mergeCell ref="B69:E69"/>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8D5263CAB2E9744A45654E749428A7C" ma:contentTypeVersion="16" ma:contentTypeDescription="Create a new document." ma:contentTypeScope="" ma:versionID="92ad45109a4b6ce3510e9f424e798980">
  <xsd:schema xmlns:xsd="http://www.w3.org/2001/XMLSchema" xmlns:xs="http://www.w3.org/2001/XMLSchema" xmlns:p="http://schemas.microsoft.com/office/2006/metadata/properties" xmlns:ns2="d505f77c-6a0c-4e7e-8fad-eba077b11af4" xmlns:ns3="1d66ccdd-0247-4226-95b7-e7ce1cee6f50" xmlns:ns4="cccaf3ac-2de9-44d4-aa31-54302fceb5f7" targetNamespace="http://schemas.microsoft.com/office/2006/metadata/properties" ma:root="true" ma:fieldsID="84eb0fd1c2067cf1da358d50e18f302a" ns2:_="" ns3:_="" ns4:_="">
    <xsd:import namespace="d505f77c-6a0c-4e7e-8fad-eba077b11af4"/>
    <xsd:import namespace="1d66ccdd-0247-4226-95b7-e7ce1cee6f50"/>
    <xsd:import namespace="cccaf3ac-2de9-44d4-aa31-54302fceb5f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lcf76f155ced4ddcb4097134ff3c332f" minOccurs="0"/>
                <xsd:element ref="ns4:TaxCatchAll"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05f77c-6a0c-4e7e-8fad-eba077b11af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d66ccdd-0247-4226-95b7-e7ce1cee6f50"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090f7ccd-c6aa-4c5d-95f8-81d634cbadc4}" ma:internalName="TaxCatchAll" ma:showField="CatchAllData" ma:web="1d66ccdd-0247-4226-95b7-e7ce1cee6f5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cccaf3ac-2de9-44d4-aa31-54302fceb5f7" xsi:nil="true"/>
    <lcf76f155ced4ddcb4097134ff3c332f xmlns="d505f77c-6a0c-4e7e-8fad-eba077b11af4">
      <Terms xmlns="http://schemas.microsoft.com/office/infopath/2007/PartnerControls"/>
    </lcf76f155ced4ddcb4097134ff3c332f>
    <SharedWithUsers xmlns="1d66ccdd-0247-4226-95b7-e7ce1cee6f50">
      <UserInfo>
        <DisplayName>Ian Poole</DisplayName>
        <AccountId>56</AccountId>
        <AccountType/>
      </UserInfo>
      <UserInfo>
        <DisplayName>Marika Gabbianelli</DisplayName>
        <AccountId>102</AccountId>
        <AccountType/>
      </UserInfo>
      <UserInfo>
        <DisplayName>Emma Georgitsi</DisplayName>
        <AccountId>185</AccountId>
        <AccountType/>
      </UserInfo>
      <UserInfo>
        <DisplayName>Jonathan Monkcom</DisplayName>
        <AccountId>76</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4008D3D-8A6F-4AD3-94B0-02D7471E6B2A}"/>
</file>

<file path=customXml/itemProps2.xml><?xml version="1.0" encoding="utf-8"?>
<ds:datastoreItem xmlns:ds="http://schemas.openxmlformats.org/officeDocument/2006/customXml" ds:itemID="{58FFF9DD-6010-4EFC-B0F9-BA52A7C452EA}">
  <ds:schemaRefs>
    <ds:schemaRef ds:uri="http://purl.org/dc/terms/"/>
    <ds:schemaRef ds:uri="http://schemas.openxmlformats.org/package/2006/metadata/core-properties"/>
    <ds:schemaRef ds:uri="http://purl.org/dc/dcmitype/"/>
    <ds:schemaRef ds:uri="http://schemas.microsoft.com/office/infopath/2007/PartnerControls"/>
    <ds:schemaRef ds:uri="980b2c76-4eb4-4926-991a-bb246786b55e"/>
    <ds:schemaRef ds:uri="http://purl.org/dc/elements/1.1/"/>
    <ds:schemaRef ds:uri="http://schemas.microsoft.com/office/2006/metadata/properties"/>
    <ds:schemaRef ds:uri="http://schemas.microsoft.com/office/2006/documentManagement/types"/>
    <ds:schemaRef ds:uri="http://schemas.microsoft.com/sharepoint/v3"/>
    <ds:schemaRef ds:uri="http://www.w3.org/XML/1998/namespace"/>
    <ds:schemaRef ds:uri="cccaf3ac-2de9-44d4-aa31-54302fceb5f7"/>
    <ds:schemaRef ds:uri="988406e1-f63f-4c12-bbea-143135857ed5"/>
    <ds:schemaRef ds:uri="e23ad729-7611-4b7b-a993-a008f77305ea"/>
  </ds:schemaRefs>
</ds:datastoreItem>
</file>

<file path=customXml/itemProps3.xml><?xml version="1.0" encoding="utf-8"?>
<ds:datastoreItem xmlns:ds="http://schemas.openxmlformats.org/officeDocument/2006/customXml" ds:itemID="{FCB8FF6C-91DF-4893-9594-A327600506F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6</vt:i4>
      </vt:variant>
    </vt:vector>
  </HeadingPairs>
  <TitlesOfParts>
    <vt:vector size="16" baseType="lpstr">
      <vt:lpstr>Introduction</vt:lpstr>
      <vt:lpstr>1.0 Project Information</vt:lpstr>
      <vt:lpstr>2.0 OBC - WLC Reporting</vt:lpstr>
      <vt:lpstr>2.1 FBC - WLC Reporting</vt:lpstr>
      <vt:lpstr>2.2 Handover - WLC Reporting</vt:lpstr>
      <vt:lpstr>3.0 Whole Life Carbon Summary</vt:lpstr>
      <vt:lpstr>4.0 Assumption Tables</vt:lpstr>
      <vt:lpstr>To be hidden</vt:lpstr>
      <vt:lpstr>Target Calc - Detail OBC</vt:lpstr>
      <vt:lpstr>Target Calc - Detail FBC</vt:lpstr>
      <vt:lpstr>'1.0 Project Information'!Print_Area</vt:lpstr>
      <vt:lpstr>'2.0 OBC - WLC Reporting'!Print_Area</vt:lpstr>
      <vt:lpstr>'2.1 FBC - WLC Reporting'!Print_Area</vt:lpstr>
      <vt:lpstr>'2.2 Handover - WLC Reporting'!Print_Area</vt:lpstr>
      <vt:lpstr>'3.0 Whole Life Carbon Summary'!Print_Area</vt:lpstr>
      <vt:lpstr>'4.0 Assumption Tables'!Print_Area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Poole, Ian</dc:creator>
  <cp:keywords/>
  <dc:description/>
  <cp:lastModifiedBy>Raja, Fatima</cp:lastModifiedBy>
  <cp:revision/>
  <cp:lastPrinted>2022-06-15T10:10:11Z</cp:lastPrinted>
  <dcterms:created xsi:type="dcterms:W3CDTF">2021-04-26T08:04:10Z</dcterms:created>
  <dcterms:modified xsi:type="dcterms:W3CDTF">2022-10-10T07:21:42Z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0x010100B8D5263CAB2E9744A45654E749428A7C</vt:lpwstr>
  </property>
  <property fmtid="{D5CDD505-2E9C-101B-9397-08002B2CF9AE}" pid="3" name="_dlc_DocIdItemGuid">
    <vt:lpwstr>96a25767-5a95-4671-9cb0-31e1ae309a01</vt:lpwstr>
  </property>
  <property fmtid="{D5CDD505-2E9C-101B-9397-08002B2CF9AE}" pid="4" name="TaxKeyword">
    <vt:lpwstr/>
  </property>
  <property fmtid="{D5CDD505-2E9C-101B-9397-08002B2CF9AE}" pid="5" name="SharedWithUsers">
    <vt:lpwstr>56;#Ian Poole;#102;#Marika Gabbianelli;#185;#Emma Georgitsi;#76;#Jonathan Monkcom</vt:lpwstr>
  </property>
  <property fmtid="{D5CDD505-2E9C-101B-9397-08002B2CF9AE}" pid="6" name="MediaServiceImageTags">
    <vt:lpwstr/>
  </property>
  <property fmtid="{D5CDD505-2E9C-101B-9397-08002B2CF9AE}" pid="7" name="lcf76f155ced4ddcb4097134ff3c332f">
    <vt:lpwstr/>
  </property>
</Properties>
</file>