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updateLinks="never" codeName="ThisWorkbook" defaultThemeVersion="124226"/>
  <mc:AlternateContent xmlns:mc="http://schemas.openxmlformats.org/markup-compatibility/2006">
    <mc:Choice Requires="x15">
      <x15ac:absPath xmlns:x15ac="http://schemas.microsoft.com/office/spreadsheetml/2010/11/ac" url="C:\Users\ian.ratcliffe\Downloads\"/>
    </mc:Choice>
  </mc:AlternateContent>
  <xr:revisionPtr revIDLastSave="0" documentId="13_ncr:1_{47C5E311-2441-4805-A262-3EC92208226A}" xr6:coauthVersionLast="47" xr6:coauthVersionMax="47" xr10:uidLastSave="{00000000-0000-0000-0000-000000000000}"/>
  <bookViews>
    <workbookView xWindow="-120" yWindow="-120" windowWidth="29040" windowHeight="15840" tabRatio="848" xr2:uid="{C2E3E854-8C73-4660-8528-A017D924980B}"/>
  </bookViews>
  <sheets>
    <sheet name="Intro" sheetId="475" r:id="rId1"/>
    <sheet name="TAC02 SoCI" sheetId="425" r:id="rId2"/>
    <sheet name="TAC03 SoFP" sheetId="427" r:id="rId3"/>
    <sheet name="TAC04 SOCIE" sheetId="428" r:id="rId4"/>
    <sheet name="TAC05 SoCF" sheetId="429" r:id="rId5"/>
    <sheet name="TAC06 Op Inc 1" sheetId="431" r:id="rId6"/>
    <sheet name="TAC07 Op Inc 2" sheetId="432" r:id="rId7"/>
    <sheet name="TAC08 Op Exp" sheetId="433" r:id="rId8"/>
    <sheet name="TAC09 Staff" sheetId="434" r:id="rId9"/>
    <sheet name="TAC10 Op leases" sheetId="435" r:id="rId10"/>
    <sheet name="TAC11 Finance &amp; other" sheetId="436" r:id="rId11"/>
    <sheet name="TAC12 Impairment" sheetId="437" r:id="rId12"/>
    <sheet name="TAC13 Intangibles" sheetId="438" r:id="rId13"/>
    <sheet name="TAC14 PPE" sheetId="439" r:id="rId14"/>
    <sheet name="TAC15 Investments &amp; groups" sheetId="440" r:id="rId15"/>
    <sheet name="TAC16 AHFS" sheetId="441" r:id="rId16"/>
    <sheet name="TAC17 Inventories" sheetId="442" r:id="rId17"/>
    <sheet name="TAC18 Receivables" sheetId="443" r:id="rId18"/>
    <sheet name="TAC19 CCE" sheetId="444" r:id="rId19"/>
    <sheet name="TAC20 Payables" sheetId="445" r:id="rId20"/>
    <sheet name="TAC21 Borrowings" sheetId="446" r:id="rId21"/>
    <sheet name="TAC22 Provisions" sheetId="447" r:id="rId22"/>
    <sheet name="TAC23 Reval Res" sheetId="448" r:id="rId23"/>
    <sheet name="TAC24 On-SoFP PFI" sheetId="449" r:id="rId24"/>
    <sheet name="TAC25 Off-SoFP PFI" sheetId="450" r:id="rId25"/>
    <sheet name="TAC26 Pension" sheetId="451" r:id="rId26"/>
    <sheet name="TAC27 Fin Inst" sheetId="452" r:id="rId27"/>
    <sheet name="TAC28 Disclosures" sheetId="453" r:id="rId28"/>
    <sheet name="TAC29 Losses+SP" sheetId="455" r:id="rId29"/>
  </sheets>
  <externalReferences>
    <externalReference r:id="rId30"/>
  </externalReferences>
  <definedNames>
    <definedName name="_AMO_UniqueIdentifier" hidden="1">"'0a1b0b40-2e77-48ac-99f0-820fa6d1d0e7'"</definedName>
    <definedName name="_Box_PlanningFundingMethod">#REF!</definedName>
    <definedName name="_xlnm._FilterDatabase" localSheetId="17" hidden="1">'TAC18 Receivables'!$A$6:$D$52</definedName>
    <definedName name="ActSave" localSheetId="0">#REF!</definedName>
    <definedName name="ActSave">#REF!</definedName>
    <definedName name="AuditedOnly" localSheetId="0">#REF!</definedName>
    <definedName name="AuditedOnly">#REF!</definedName>
    <definedName name="AuditedSubDate" localSheetId="0">#REF!</definedName>
    <definedName name="AuditedSubDate">#REF!</definedName>
    <definedName name="CCGBottomRow" localSheetId="0">#REF!</definedName>
    <definedName name="CCGBottomRow">#REF!</definedName>
    <definedName name="CCGTopRow" localSheetId="0">#REF!</definedName>
    <definedName name="CCGTopRow">#REF!</definedName>
    <definedName name="CM" localSheetId="0">#REF!</definedName>
    <definedName name="CM">#REF!</definedName>
    <definedName name="CommissionerPlanWS" localSheetId="0">#REF!</definedName>
    <definedName name="CommissionerPlanWS">#REF!</definedName>
    <definedName name="ComparativeFY" localSheetId="0">#REF!</definedName>
    <definedName name="ComparativeFY">#REF!</definedName>
    <definedName name="ComparativeYear" localSheetId="0">#REF!</definedName>
    <definedName name="ComparativeYear">#REF!</definedName>
    <definedName name="ComparativeYearEnd" localSheetId="0">#REF!</definedName>
    <definedName name="ComparativeYearEnd">#REF!</definedName>
    <definedName name="ComparativeYearStart" localSheetId="0">#REF!</definedName>
    <definedName name="ComparativeYearStart">#REF!</definedName>
    <definedName name="CoverSheetName" localSheetId="0">#REF!</definedName>
    <definedName name="CoverSheetName">#REF!</definedName>
    <definedName name="CT1617Accepted" localSheetId="0">#REF!</definedName>
    <definedName name="CT1617Accepted">#REF!</definedName>
    <definedName name="CurrentFY" localSheetId="0">#REF!</definedName>
    <definedName name="CurrentFY">#REF!</definedName>
    <definedName name="CurrentMonthDate" localSheetId="0">#REF!</definedName>
    <definedName name="CurrentMonthDate">#REF!</definedName>
    <definedName name="CurrentYear" localSheetId="0">#REF!</definedName>
    <definedName name="CurrentYear">#REF!</definedName>
    <definedName name="CurrentYearStart" localSheetId="0">#REF!</definedName>
    <definedName name="CurrentYearStart">#REF!</definedName>
    <definedName name="Customiser">OFFSET([1]Customiser!$A$1,0,0,COUNTA([1]Customiser!$A:$A),COUNTA([1]Customiser!$1:$1))</definedName>
    <definedName name="Date2Yr" localSheetId="0">#REF!</definedName>
    <definedName name="Date2Yr">#REF!</definedName>
    <definedName name="Date5yr" localSheetId="0">#REF!</definedName>
    <definedName name="Date5yr">#REF!</definedName>
    <definedName name="DateCYE" localSheetId="0">#REF!</definedName>
    <definedName name="DateCYE">#REF!</definedName>
    <definedName name="DateM1" localSheetId="0">#REF!</definedName>
    <definedName name="DateM1">#REF!</definedName>
    <definedName name="DateM10" localSheetId="0">#REF!</definedName>
    <definedName name="DateM10">#REF!</definedName>
    <definedName name="DateM11" localSheetId="0">#REF!</definedName>
    <definedName name="DateM11">#REF!</definedName>
    <definedName name="DateM12" localSheetId="0">#REF!</definedName>
    <definedName name="DateM12">#REF!</definedName>
    <definedName name="DateM2" localSheetId="0">#REF!</definedName>
    <definedName name="DateM2">#REF!</definedName>
    <definedName name="DateM3" localSheetId="0">#REF!</definedName>
    <definedName name="DateM3">#REF!</definedName>
    <definedName name="DateM4" localSheetId="0">#REF!</definedName>
    <definedName name="DateM4">#REF!</definedName>
    <definedName name="DateM5" localSheetId="0">#REF!</definedName>
    <definedName name="DateM5">#REF!</definedName>
    <definedName name="DateM6" localSheetId="0">#REF!</definedName>
    <definedName name="DateM6">#REF!</definedName>
    <definedName name="DateM7" localSheetId="0">#REF!</definedName>
    <definedName name="DateM7">#REF!</definedName>
    <definedName name="DateM8" localSheetId="0">#REF!</definedName>
    <definedName name="DateM8">#REF!</definedName>
    <definedName name="DateM9" localSheetId="0">#REF!</definedName>
    <definedName name="DateM9">#REF!</definedName>
    <definedName name="DateNYE" localSheetId="0">#REF!</definedName>
    <definedName name="DateNYE">#REF!</definedName>
    <definedName name="DateNYE2" localSheetId="0">#REF!</definedName>
    <definedName name="DateNYE2">#REF!</definedName>
    <definedName name="DateNYE3" localSheetId="0">#REF!</definedName>
    <definedName name="DateNYE3">#REF!</definedName>
    <definedName name="DateNYE4" localSheetId="0">#REF!</definedName>
    <definedName name="DateNYE4">#REF!</definedName>
    <definedName name="DatePost5Yr" localSheetId="0">#REF!</definedName>
    <definedName name="DatePost5Yr">#REF!</definedName>
    <definedName name="DatePYE" localSheetId="0">#REF!</definedName>
    <definedName name="DatePYE">#REF!</definedName>
    <definedName name="DateQ1" localSheetId="0">#REF!</definedName>
    <definedName name="DateQ1">#REF!</definedName>
    <definedName name="DateQ2" localSheetId="0">#REF!</definedName>
    <definedName name="DateQ2">#REF!</definedName>
    <definedName name="DateQ3" localSheetId="0">#REF!</definedName>
    <definedName name="DateQ3">#REF!</definedName>
    <definedName name="DateQ4" localSheetId="0">#REF!</definedName>
    <definedName name="DateQ4">#REF!</definedName>
    <definedName name="DateSPE" localSheetId="0">#REF!</definedName>
    <definedName name="DateSPE">#REF!</definedName>
    <definedName name="DateWhole" localSheetId="0">#REF!</definedName>
    <definedName name="DateWhole">#REF!</definedName>
    <definedName name="DocProp" localSheetId="0">#REF!</definedName>
    <definedName name="DocProp">#REF!</definedName>
    <definedName name="DraftOnlyPDC" localSheetId="0">#REF!</definedName>
    <definedName name="DraftOnlyPDC">#REF!</definedName>
    <definedName name="DraftSubDate" localSheetId="0">#REF!</definedName>
    <definedName name="DraftSubDate">#REF!</definedName>
    <definedName name="EnvMnt" localSheetId="0">#REF!</definedName>
    <definedName name="EnvMnt">#REF!</definedName>
    <definedName name="ExcelVersion" localSheetId="0">#REF!</definedName>
    <definedName name="ExcelVersion">#REF!</definedName>
    <definedName name="FileSuffix">[1]Settings!$C$7</definedName>
    <definedName name="FinalVersion">[1]Settings!$C$8</definedName>
    <definedName name="FixList">OFFSET([1]FixList!$A$1,0,0,COUNTA([1]FixList!$A:$A),5)</definedName>
    <definedName name="FixType">OFFSET([1]Settings!$H$2,0,0,COUNTA([1]Settings!$H:$H)-1,1)</definedName>
    <definedName name="FOTVIS" localSheetId="0">#REF!</definedName>
    <definedName name="FOTVIS">#REF!</definedName>
    <definedName name="HideList" localSheetId="0">OFFSET(#REF!,0,0,COUNTA(#REF!),3)</definedName>
    <definedName name="HideList">OFFSET(#REF!,0,0,COUNTA(#REF!),3)</definedName>
    <definedName name="IndexSheetName" localSheetId="0">#REF!</definedName>
    <definedName name="IndexSheetName">#REF!</definedName>
    <definedName name="iTitle" localSheetId="0">#REF!</definedName>
    <definedName name="iTitle">#REF!</definedName>
    <definedName name="LATBottomRow" localSheetId="0">#REF!</definedName>
    <definedName name="LATBottomRow">#REF!</definedName>
    <definedName name="LATTopRow" localSheetId="0">#REF!</definedName>
    <definedName name="LATTopRow">#REF!</definedName>
    <definedName name="Period2yr" localSheetId="0">#REF!</definedName>
    <definedName name="Period2yr">#REF!</definedName>
    <definedName name="Period5Yr" localSheetId="0">#REF!</definedName>
    <definedName name="Period5Yr">#REF!</definedName>
    <definedName name="PeriodCYE" localSheetId="0">#REF!</definedName>
    <definedName name="PeriodCYE">#REF!</definedName>
    <definedName name="PeriodM1" localSheetId="0">#REF!</definedName>
    <definedName name="PeriodM1">#REF!</definedName>
    <definedName name="PeriodM10" localSheetId="0">#REF!</definedName>
    <definedName name="PeriodM10">#REF!</definedName>
    <definedName name="PeriodM11" localSheetId="0">#REF!</definedName>
    <definedName name="PeriodM11">#REF!</definedName>
    <definedName name="PeriodM12" localSheetId="0">#REF!</definedName>
    <definedName name="PeriodM12">#REF!</definedName>
    <definedName name="PeriodM2" localSheetId="0">#REF!</definedName>
    <definedName name="PeriodM2">#REF!</definedName>
    <definedName name="PeriodM3" localSheetId="0">#REF!</definedName>
    <definedName name="PeriodM3">#REF!</definedName>
    <definedName name="PeriodM4" localSheetId="0">#REF!</definedName>
    <definedName name="PeriodM4">#REF!</definedName>
    <definedName name="PeriodM5" localSheetId="0">#REF!</definedName>
    <definedName name="PeriodM5">#REF!</definedName>
    <definedName name="PeriodM6" localSheetId="0">#REF!</definedName>
    <definedName name="PeriodM6">#REF!</definedName>
    <definedName name="PeriodM7" localSheetId="0">#REF!</definedName>
    <definedName name="PeriodM7">#REF!</definedName>
    <definedName name="PeriodM8" localSheetId="0">#REF!</definedName>
    <definedName name="PeriodM8">#REF!</definedName>
    <definedName name="PeriodM9" localSheetId="0">#REF!</definedName>
    <definedName name="PeriodM9">#REF!</definedName>
    <definedName name="PeriodNYE" localSheetId="0">#REF!</definedName>
    <definedName name="PeriodNYE">#REF!</definedName>
    <definedName name="PeriodNYE2" localSheetId="0">#REF!</definedName>
    <definedName name="PeriodNYE2">#REF!</definedName>
    <definedName name="PeriodNYE3" localSheetId="0">#REF!</definedName>
    <definedName name="PeriodNYE3">#REF!</definedName>
    <definedName name="PeriodNYE4" localSheetId="0">#REF!</definedName>
    <definedName name="PeriodNYE4">#REF!</definedName>
    <definedName name="PeriodPost5Yr" localSheetId="0">#REF!</definedName>
    <definedName name="PeriodPost5Yr">#REF!</definedName>
    <definedName name="PeriodPYE" localSheetId="0">#REF!</definedName>
    <definedName name="PeriodPYE">#REF!</definedName>
    <definedName name="PeriodQ1" localSheetId="0">#REF!</definedName>
    <definedName name="PeriodQ1">#REF!</definedName>
    <definedName name="PeriodQ2" localSheetId="0">#REF!</definedName>
    <definedName name="PeriodQ2">#REF!</definedName>
    <definedName name="PeriodQ3" localSheetId="0">#REF!</definedName>
    <definedName name="PeriodQ3">#REF!</definedName>
    <definedName name="PeriodQ4" localSheetId="0">#REF!</definedName>
    <definedName name="PeriodQ4">#REF!</definedName>
    <definedName name="PeriodWhole" localSheetId="0">#REF!</definedName>
    <definedName name="PeriodWhole">#REF!</definedName>
    <definedName name="Plan2Yr" localSheetId="0">#REF!</definedName>
    <definedName name="Plan2Yr">#REF!</definedName>
    <definedName name="Plan5yr" localSheetId="0">#REF!</definedName>
    <definedName name="Plan5yr">#REF!</definedName>
    <definedName name="PlanCYE" localSheetId="0">#REF!</definedName>
    <definedName name="PlanCYE">#REF!</definedName>
    <definedName name="PlanM1" localSheetId="0">#REF!</definedName>
    <definedName name="PlanM1">#REF!</definedName>
    <definedName name="PlanM10" localSheetId="0">#REF!</definedName>
    <definedName name="PlanM10">#REF!</definedName>
    <definedName name="PlanM11" localSheetId="0">#REF!</definedName>
    <definedName name="PlanM11">#REF!</definedName>
    <definedName name="PlanM12" localSheetId="0">#REF!</definedName>
    <definedName name="PlanM12">#REF!</definedName>
    <definedName name="PlanM2" localSheetId="0">#REF!</definedName>
    <definedName name="PlanM2">#REF!</definedName>
    <definedName name="PlanM3" localSheetId="0">#REF!</definedName>
    <definedName name="PlanM3">#REF!</definedName>
    <definedName name="PlanM4" localSheetId="0">#REF!</definedName>
    <definedName name="PlanM4">#REF!</definedName>
    <definedName name="PlanM5" localSheetId="0">#REF!</definedName>
    <definedName name="PlanM5">#REF!</definedName>
    <definedName name="PlanM6" localSheetId="0">#REF!</definedName>
    <definedName name="PlanM6">#REF!</definedName>
    <definedName name="PlanM7" localSheetId="0">#REF!</definedName>
    <definedName name="PlanM7">#REF!</definedName>
    <definedName name="PlanM8" localSheetId="0">#REF!</definedName>
    <definedName name="PlanM8">#REF!</definedName>
    <definedName name="PlanM9" localSheetId="0">#REF!</definedName>
    <definedName name="PlanM9">#REF!</definedName>
    <definedName name="PlanNYE" localSheetId="0">#REF!</definedName>
    <definedName name="PlanNYE">#REF!</definedName>
    <definedName name="PlanNYE2" localSheetId="0">#REF!</definedName>
    <definedName name="PlanNYE2">#REF!</definedName>
    <definedName name="PlanNYE3" localSheetId="0">#REF!</definedName>
    <definedName name="PlanNYE3">#REF!</definedName>
    <definedName name="PLanNYE4" localSheetId="0">#REF!</definedName>
    <definedName name="PLanNYE4">#REF!</definedName>
    <definedName name="PlanPost5YR" localSheetId="0">#REF!</definedName>
    <definedName name="PlanPost5YR">#REF!</definedName>
    <definedName name="planPYE" localSheetId="0">#REF!</definedName>
    <definedName name="planPYE">#REF!</definedName>
    <definedName name="PlanQ1" localSheetId="0">#REF!</definedName>
    <definedName name="PlanQ1">#REF!</definedName>
    <definedName name="PlanQ2" localSheetId="0">#REF!</definedName>
    <definedName name="PlanQ2">#REF!</definedName>
    <definedName name="PlanQ3" localSheetId="0">#REF!</definedName>
    <definedName name="PlanQ3">#REF!</definedName>
    <definedName name="PlanQ4" localSheetId="0">#REF!</definedName>
    <definedName name="PlanQ4">#REF!</definedName>
    <definedName name="PlanWhole" localSheetId="0">#REF!</definedName>
    <definedName name="PlanWhole">#REF!</definedName>
    <definedName name="PrecomparativeFY" localSheetId="0">#REF!</definedName>
    <definedName name="PrecomparativeFY">#REF!</definedName>
    <definedName name="PrecomparativeYear" localSheetId="0">#REF!</definedName>
    <definedName name="PrecomparativeYear">#REF!</definedName>
    <definedName name="PrecomparativeYearEnd" localSheetId="0">#REF!</definedName>
    <definedName name="PrecomparativeYearEnd">#REF!</definedName>
    <definedName name="_xlnm.Print_Area" localSheetId="1">'TAC02 SoCI'!$B$2:$H$54</definedName>
    <definedName name="_xlnm.Print_Area" localSheetId="2">'TAC03 SoFP'!$B$2:$G$55</definedName>
    <definedName name="_xlnm.Print_Area" localSheetId="3">'TAC04 SOCIE'!$B$2:$N$78</definedName>
    <definedName name="_xlnm.Print_Area" localSheetId="4">'TAC05 SoCF'!$B$2:$G$76</definedName>
    <definedName name="_xlnm.Print_Area" localSheetId="5">'TAC06 Op Inc 1'!$B$2:$N$65</definedName>
    <definedName name="_xlnm.Print_Area" localSheetId="6">'TAC07 Op Inc 2'!$B$2:$J$54</definedName>
    <definedName name="_xlnm.Print_Area" localSheetId="7">'TAC08 Op Exp'!$B$2:$W$92</definedName>
    <definedName name="_xlnm.Print_Area" localSheetId="8">'TAC09 Staff'!$B$2:$Z$99</definedName>
    <definedName name="_xlnm.Print_Area" localSheetId="9">'TAC10 Op leases'!$B$2:$G$75</definedName>
    <definedName name="_xlnm.Print_Area" localSheetId="10">'TAC11 Finance &amp; other'!$B$2:$J$87</definedName>
    <definedName name="_xlnm.Print_Area" localSheetId="11">'TAC12 Impairment'!$B$2:$K$21</definedName>
    <definedName name="_xlnm.Print_Area" localSheetId="12">'TAC13 Intangibles'!$B$2:$P$111</definedName>
    <definedName name="_xlnm.Print_Area" localSheetId="13">'TAC14 PPE'!$B$2:$O$136</definedName>
    <definedName name="_xlnm.Print_Area" localSheetId="14">'TAC15 Investments &amp; groups'!$B$2:$N$82</definedName>
    <definedName name="_xlnm.Print_Area" localSheetId="15">'TAC16 AHFS'!$B$2:$R$47</definedName>
    <definedName name="_xlnm.Print_Area" localSheetId="16">'TAC17 Inventories'!$B$2:$L$50</definedName>
    <definedName name="_xlnm.Print_Area" localSheetId="17">'TAC18 Receivables'!$B$2:$AA$161</definedName>
    <definedName name="_xlnm.Print_Area" localSheetId="18">'TAC19 CCE'!$B$2:$I$40</definedName>
    <definedName name="_xlnm.Print_Area" localSheetId="19">'TAC20 Payables'!$B$2:$K$84</definedName>
    <definedName name="_xlnm.Print_Area" localSheetId="20">'TAC21 Borrowings'!$B$2:$O$93</definedName>
    <definedName name="_xlnm.Print_Area" localSheetId="21">'TAC22 Provisions'!$B$2:$P$67</definedName>
    <definedName name="_xlnm.Print_Area" localSheetId="22">'TAC23 Reval Res'!$B$2:$J$41</definedName>
    <definedName name="_xlnm.Print_Area" localSheetId="23">'TAC24 On-SoFP PFI'!$B$2:$M$63</definedName>
    <definedName name="_xlnm.Print_Area" localSheetId="24">'TAC25 Off-SoFP PFI'!$B$2:$K$24</definedName>
    <definedName name="_xlnm.Print_Area" localSheetId="25">'TAC26 Pension'!$B$1:$G$64</definedName>
    <definedName name="_xlnm.Print_Area" localSheetId="26">'TAC27 Fin Inst'!$B$2:$M$106</definedName>
    <definedName name="_xlnm.Print_Area" localSheetId="27">'TAC28 Disclosures'!$B$2:$O$90</definedName>
    <definedName name="_xlnm.Print_Area" localSheetId="28">'TAC29 Losses+SP'!$B$2:$I$80</definedName>
    <definedName name="ShowStartUpForm">FALSE</definedName>
    <definedName name="SignOffSheetName" localSheetId="0">#REF!</definedName>
    <definedName name="SignOffSheetName">#REF!</definedName>
    <definedName name="SpecBottomRow" localSheetId="0">#REF!</definedName>
    <definedName name="SpecBottomRow">#REF!</definedName>
    <definedName name="SpecialPeriodEnd" localSheetId="0">#REF!</definedName>
    <definedName name="SpecialPeriodEnd">#REF!</definedName>
    <definedName name="SpecTopRow" localSheetId="0">#REF!</definedName>
    <definedName name="SpecTopRow">#REF!</definedName>
    <definedName name="SQLConn">[1]Settings!$C$28</definedName>
    <definedName name="Submission1Only" localSheetId="0">#REF!</definedName>
    <definedName name="Submission1Only">#REF!</definedName>
    <definedName name="Submission2Start" localSheetId="0">#REF!</definedName>
    <definedName name="Submission2Start">#REF!</definedName>
    <definedName name="Submission3Only" localSheetId="0">#REF!</definedName>
    <definedName name="Submission3Only">#REF!</definedName>
    <definedName name="SubmissionType" localSheetId="0">#REF!</definedName>
    <definedName name="SubmissionType">#REF!</definedName>
    <definedName name="sysActivity" localSheetId="0">#REF!</definedName>
    <definedName name="sysActivity">#REF!</definedName>
    <definedName name="sysAuthDate" localSheetId="0">IF(ISBLANK(#REF!)=TRUE,0,#REF!)</definedName>
    <definedName name="sysAuthDate">IF(ISBLANK(#REF!)=TRUE,0,#REF!)</definedName>
    <definedName name="SysCFTolerance" localSheetId="0">#REF!</definedName>
    <definedName name="SysCFTolerance">#REF!</definedName>
    <definedName name="sysDataVersion" localSheetId="0">#REF!</definedName>
    <definedName name="sysDataVersion">#REF!</definedName>
    <definedName name="sysDEV" localSheetId="0">#REF!</definedName>
    <definedName name="sysDEV">#REF!</definedName>
    <definedName name="sysFilename" localSheetId="0">#REF!</definedName>
    <definedName name="sysFilename">#REF!</definedName>
    <definedName name="sysGUID" localSheetId="0">#REF!</definedName>
    <definedName name="sysGUID">#REF!</definedName>
    <definedName name="sysLongName" localSheetId="0">#REF!</definedName>
    <definedName name="sysLongName">#REF!</definedName>
    <definedName name="sysMARSID" localSheetId="0">#REF!</definedName>
    <definedName name="sysMARSID">#REF!</definedName>
    <definedName name="SysMaxTolerance" localSheetId="0">#REF!</definedName>
    <definedName name="SysMaxTolerance">#REF!</definedName>
    <definedName name="SysMinTolerance" localSheetId="0">#REF!</definedName>
    <definedName name="SysMinTolerance">#REF!</definedName>
    <definedName name="sysNHSCode" localSheetId="0">#REF!</definedName>
    <definedName name="sysNHSCode">#REF!</definedName>
    <definedName name="sysPeriod" localSheetId="0">#REF!</definedName>
    <definedName name="sysPeriod">#REF!</definedName>
    <definedName name="sysRegion" localSheetId="0">#REF!</definedName>
    <definedName name="sysRegion">#REF!</definedName>
    <definedName name="sysReturnDate" localSheetId="0">#REF!</definedName>
    <definedName name="sysReturnDate">#REF!</definedName>
    <definedName name="sysSector" localSheetId="0">#REF!</definedName>
    <definedName name="sysSector">#REF!</definedName>
    <definedName name="sysStatus" localSheetId="0">#REF!</definedName>
    <definedName name="sysStatus">#REF!</definedName>
    <definedName name="sysSubmissionNumber" localSheetId="0">#REF!</definedName>
    <definedName name="sysSubmissionNumber">#REF!</definedName>
    <definedName name="sysTACCode" localSheetId="0">#REF!</definedName>
    <definedName name="sysTACCode">#REF!</definedName>
    <definedName name="SysTolerance" localSheetId="0">#REF!</definedName>
    <definedName name="SysTolerance">#REF!</definedName>
    <definedName name="sysType" localSheetId="0">#REF!</definedName>
    <definedName name="sysType">#REF!</definedName>
    <definedName name="sysValidation" localSheetId="0">#REF!</definedName>
    <definedName name="sysValidation">#REF!</definedName>
    <definedName name="SysVersion" localSheetId="0">#REF!</definedName>
    <definedName name="SysVersion">#REF!</definedName>
    <definedName name="sysWorkstream" localSheetId="0">#REF!</definedName>
    <definedName name="sysWorkstream">#REF!</definedName>
    <definedName name="sysYear" localSheetId="0">#REF!</definedName>
    <definedName name="sysYear">#REF!</definedName>
    <definedName name="TACAuditSheetName" localSheetId="0">#REF!</definedName>
    <definedName name="TACAuditSheetName">#REF!</definedName>
    <definedName name="ToolTypeList">OFFSET([1]Settings!$P$2,0,0,COUNTA([1]Settings!$P:$P)-1,1)</definedName>
    <definedName name="TrustFindList" localSheetId="0">#REF!</definedName>
    <definedName name="TrustFindList">#REF!</definedName>
    <definedName name="UsrNme" localSheetId="0">#REF!</definedName>
    <definedName name="UsrNme">#REF!</definedName>
    <definedName name="VBASubmissionType1" localSheetId="0">#REF!</definedName>
    <definedName name="VBASubmissionType1">#REF!</definedName>
    <definedName name="VBASubmissionType2" localSheetId="0">#REF!</definedName>
    <definedName name="VBASubmissionType2">#REF!</definedName>
    <definedName name="VBASubmissionType3" localSheetId="0">#REF!</definedName>
    <definedName name="VBASubmissionType3">#REF!</definedName>
    <definedName name="VBASubmissionType4">#REF!</definedName>
    <definedName name="VBASubmissionType5">#REF!</definedName>
    <definedName name="VBASubmissionType6">#REF!</definedName>
    <definedName name="Versions">OFFSET([1]Settings!$L$1,0,0,COUNTA([1]Settings!$L:$L),1)</definedName>
    <definedName name="Wards" localSheetId="0">OFFSET(#REF!,0,0,COUNTA(#REF!)-1,1)</definedName>
    <definedName name="Wards">OFFSET(#REF!,0,0,COUNTA(#REF!)-1,1)</definedName>
    <definedName name="WSPassword" localSheetId="0">#REF!</definedName>
    <definedName name="WSPassword">#REF!</definedName>
  </definedNames>
  <calcPr calcId="191028"/>
  <customWorkbookViews>
    <customWorkbookView name="Jonathan.Brown - Personal View" guid="{E4F26FFA-5313-49C9-9365-CBA576C57791}" mergeInterval="0" personalView="1" maximized="1" windowWidth="1276" windowHeight="832" tabRatio="931" activeSheetId="3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432" l="1"/>
  <c r="E44" i="432"/>
  <c r="E54" i="427"/>
  <c r="E53" i="427"/>
  <c r="E50" i="427"/>
  <c r="E49" i="427"/>
  <c r="E48" i="427"/>
  <c r="E47" i="427"/>
  <c r="E46" i="427"/>
  <c r="E24" i="427"/>
  <c r="E20" i="427"/>
  <c r="E12" i="427"/>
  <c r="E11" i="427"/>
  <c r="E113" i="453"/>
  <c r="E11" i="448"/>
  <c r="E12" i="448"/>
  <c r="E13" i="448"/>
  <c r="I109" i="446"/>
  <c r="G103" i="446"/>
  <c r="F103" i="446"/>
  <c r="I102" i="446"/>
  <c r="H102" i="446"/>
  <c r="G102" i="446"/>
  <c r="F102" i="446"/>
  <c r="E114" i="446" l="1"/>
  <c r="E113" i="446"/>
  <c r="E112" i="446"/>
  <c r="E111" i="446"/>
  <c r="E110" i="446"/>
  <c r="E109" i="446"/>
  <c r="E108" i="446"/>
  <c r="E107" i="446"/>
  <c r="E106" i="446"/>
  <c r="E105" i="446"/>
  <c r="E103" i="446"/>
  <c r="E102" i="446"/>
  <c r="E75" i="446" l="1"/>
  <c r="E76" i="446"/>
  <c r="E77" i="446"/>
  <c r="E78" i="446"/>
  <c r="F75" i="446"/>
  <c r="E46" i="446"/>
  <c r="E40" i="446"/>
  <c r="E82" i="446"/>
  <c r="E81" i="446"/>
  <c r="E73" i="446"/>
  <c r="E62" i="446"/>
  <c r="E68" i="446" s="1"/>
  <c r="E51" i="446"/>
  <c r="E57" i="446" s="1"/>
  <c r="E58" i="446" s="1"/>
  <c r="F33" i="446"/>
  <c r="E33" i="446"/>
  <c r="F23" i="446"/>
  <c r="E23" i="446"/>
  <c r="F69" i="445"/>
  <c r="E69" i="445"/>
  <c r="F60" i="445"/>
  <c r="E60" i="445"/>
  <c r="F34" i="445"/>
  <c r="E34" i="445"/>
  <c r="F23" i="445"/>
  <c r="E23" i="445"/>
  <c r="E159" i="443"/>
  <c r="E160" i="443"/>
  <c r="E143" i="443"/>
  <c r="E150" i="443" s="1"/>
  <c r="E152" i="443" s="1"/>
  <c r="E137" i="443"/>
  <c r="E139" i="443" s="1"/>
  <c r="E130" i="443"/>
  <c r="E117" i="443"/>
  <c r="E124" i="443" s="1"/>
  <c r="F117" i="443"/>
  <c r="F52" i="443"/>
  <c r="E52" i="443"/>
  <c r="F31" i="443"/>
  <c r="E31" i="443"/>
  <c r="J19" i="437"/>
  <c r="I19" i="437"/>
  <c r="H18" i="437"/>
  <c r="E18" i="437"/>
  <c r="G19" i="437"/>
  <c r="F19" i="437"/>
  <c r="E65" i="436"/>
  <c r="E67" i="436"/>
  <c r="F67" i="436"/>
  <c r="E69" i="436"/>
  <c r="F69" i="436"/>
  <c r="E70" i="436"/>
  <c r="F70" i="436"/>
  <c r="E39" i="436"/>
  <c r="F36" i="436"/>
  <c r="F39" i="436" s="1"/>
  <c r="E36" i="436"/>
  <c r="F15" i="436"/>
  <c r="E15" i="436"/>
  <c r="E75" i="435"/>
  <c r="E73" i="435"/>
  <c r="E72" i="435"/>
  <c r="E71" i="435"/>
  <c r="E67" i="435"/>
  <c r="E60" i="435"/>
  <c r="E53" i="435"/>
  <c r="E47" i="435"/>
  <c r="E34" i="435"/>
  <c r="E35" i="435"/>
  <c r="E36" i="435"/>
  <c r="E31" i="435"/>
  <c r="E25" i="435"/>
  <c r="E19" i="435"/>
  <c r="E13" i="435"/>
  <c r="H27" i="434"/>
  <c r="E27" i="434"/>
  <c r="F25" i="434"/>
  <c r="E25" i="434" s="1"/>
  <c r="H24" i="434"/>
  <c r="E24" i="434"/>
  <c r="H23" i="434"/>
  <c r="E23" i="434"/>
  <c r="I22" i="434"/>
  <c r="I25" i="434" s="1"/>
  <c r="H25" i="434" s="1"/>
  <c r="H22" i="434"/>
  <c r="G22" i="434"/>
  <c r="G25" i="434" s="1"/>
  <c r="F22" i="434"/>
  <c r="H21" i="434"/>
  <c r="E21" i="434"/>
  <c r="H20" i="434"/>
  <c r="E20" i="434"/>
  <c r="H19" i="434"/>
  <c r="E19" i="434"/>
  <c r="H18" i="434"/>
  <c r="E18" i="434"/>
  <c r="H17" i="434"/>
  <c r="E17" i="434"/>
  <c r="H16" i="434"/>
  <c r="E16" i="434"/>
  <c r="H15" i="434"/>
  <c r="E15" i="434"/>
  <c r="H14" i="434"/>
  <c r="E14" i="434"/>
  <c r="H13" i="434"/>
  <c r="E13" i="434"/>
  <c r="H12" i="434"/>
  <c r="E12" i="434"/>
  <c r="H11" i="434"/>
  <c r="E11" i="434"/>
  <c r="H10" i="434"/>
  <c r="E10" i="434"/>
  <c r="J22" i="434"/>
  <c r="J25" i="434" s="1"/>
  <c r="F40" i="433"/>
  <c r="E40" i="433"/>
  <c r="E68" i="433" s="1"/>
  <c r="F68" i="433"/>
  <c r="E45" i="432"/>
  <c r="F39" i="432"/>
  <c r="F45" i="432" s="1"/>
  <c r="E39" i="432"/>
  <c r="E51" i="431"/>
  <c r="F48" i="453"/>
  <c r="E47" i="446" l="1"/>
  <c r="E156" i="443"/>
  <c r="E126" i="443"/>
  <c r="E158" i="443" s="1"/>
  <c r="E37" i="435"/>
  <c r="E74" i="435"/>
  <c r="E69" i="446"/>
  <c r="E80" i="446" s="1"/>
  <c r="E79" i="446"/>
  <c r="E22" i="434"/>
  <c r="E16" i="447" l="1"/>
  <c r="E27" i="428" l="1"/>
  <c r="E38" i="425" s="1"/>
  <c r="E22" i="428"/>
  <c r="E33" i="438"/>
  <c r="E85" i="439"/>
  <c r="E36" i="439"/>
  <c r="H41" i="455"/>
  <c r="G41" i="455"/>
  <c r="F41" i="455"/>
  <c r="E41" i="455"/>
  <c r="H24" i="455"/>
  <c r="G24" i="455"/>
  <c r="F24" i="455"/>
  <c r="E24" i="455"/>
  <c r="E106" i="453"/>
  <c r="F84" i="453"/>
  <c r="F79" i="453"/>
  <c r="F67" i="453"/>
  <c r="G67" i="453" s="1"/>
  <c r="H48" i="453"/>
  <c r="G48" i="453"/>
  <c r="E48" i="453"/>
  <c r="H34" i="453"/>
  <c r="G34" i="453"/>
  <c r="F34" i="453"/>
  <c r="E34" i="453"/>
  <c r="F21" i="453"/>
  <c r="E21" i="453"/>
  <c r="F12" i="453"/>
  <c r="E12" i="453"/>
  <c r="G68" i="452"/>
  <c r="E67" i="452"/>
  <c r="E66" i="452"/>
  <c r="E64" i="452"/>
  <c r="E63" i="452"/>
  <c r="G50" i="452"/>
  <c r="E49" i="452"/>
  <c r="E48" i="452"/>
  <c r="E46" i="452"/>
  <c r="E45" i="452"/>
  <c r="H32" i="452"/>
  <c r="G32" i="452"/>
  <c r="E31" i="452"/>
  <c r="E29" i="452"/>
  <c r="E28" i="452"/>
  <c r="E27" i="452"/>
  <c r="H18" i="452"/>
  <c r="G18" i="452"/>
  <c r="E17" i="452"/>
  <c r="E15" i="452"/>
  <c r="E14" i="452"/>
  <c r="E13" i="452"/>
  <c r="F61" i="451"/>
  <c r="E61" i="451"/>
  <c r="F60" i="451"/>
  <c r="E60" i="451"/>
  <c r="F59" i="451"/>
  <c r="E59" i="451"/>
  <c r="F38" i="451"/>
  <c r="E38" i="451"/>
  <c r="F37" i="451"/>
  <c r="E37" i="451"/>
  <c r="F28" i="451"/>
  <c r="F11" i="451"/>
  <c r="H23" i="450"/>
  <c r="E23" i="450"/>
  <c r="H16" i="450"/>
  <c r="E16" i="450"/>
  <c r="J15" i="450"/>
  <c r="I15" i="450"/>
  <c r="G15" i="450"/>
  <c r="F15" i="450"/>
  <c r="H14" i="450"/>
  <c r="E14" i="450"/>
  <c r="H13" i="450"/>
  <c r="E13" i="450"/>
  <c r="H12" i="450"/>
  <c r="E12" i="450"/>
  <c r="I62" i="449"/>
  <c r="E62" i="449"/>
  <c r="L60" i="449"/>
  <c r="K60" i="449"/>
  <c r="J60" i="449"/>
  <c r="H60" i="449"/>
  <c r="G60" i="449"/>
  <c r="F60" i="449"/>
  <c r="I58" i="449"/>
  <c r="E58" i="449"/>
  <c r="I57" i="449"/>
  <c r="E57" i="449"/>
  <c r="I55" i="449"/>
  <c r="E55" i="449"/>
  <c r="I54" i="449"/>
  <c r="E54" i="449"/>
  <c r="I53" i="449"/>
  <c r="E53" i="449"/>
  <c r="I52" i="449"/>
  <c r="E52" i="449"/>
  <c r="I51" i="449"/>
  <c r="E51" i="449"/>
  <c r="I50" i="449"/>
  <c r="E50" i="449"/>
  <c r="I49" i="449"/>
  <c r="E49" i="449"/>
  <c r="I48" i="449"/>
  <c r="E48" i="449"/>
  <c r="I45" i="449"/>
  <c r="E45" i="449"/>
  <c r="I38" i="449"/>
  <c r="E38" i="449"/>
  <c r="I31" i="449"/>
  <c r="E31" i="449"/>
  <c r="I30" i="449"/>
  <c r="E30" i="449"/>
  <c r="I29" i="449"/>
  <c r="E29" i="449"/>
  <c r="L27" i="449"/>
  <c r="K27" i="449"/>
  <c r="J27" i="449"/>
  <c r="H27" i="449"/>
  <c r="G27" i="449"/>
  <c r="F27" i="449"/>
  <c r="I20" i="449"/>
  <c r="E20" i="449"/>
  <c r="I19" i="449"/>
  <c r="E19" i="449"/>
  <c r="I16" i="449"/>
  <c r="E16" i="449"/>
  <c r="I15" i="449"/>
  <c r="E15" i="449"/>
  <c r="I14" i="449"/>
  <c r="E14" i="449"/>
  <c r="I13" i="449"/>
  <c r="E13" i="449"/>
  <c r="L11" i="449"/>
  <c r="L17" i="449" s="1"/>
  <c r="K11" i="449"/>
  <c r="K17" i="449" s="1"/>
  <c r="J11" i="449"/>
  <c r="J17" i="449" s="1"/>
  <c r="J18" i="449" s="1"/>
  <c r="H11" i="449"/>
  <c r="H17" i="449" s="1"/>
  <c r="G11" i="449"/>
  <c r="G17" i="449" s="1"/>
  <c r="F11" i="449"/>
  <c r="F17" i="449" s="1"/>
  <c r="E39" i="448"/>
  <c r="I74" i="428" s="1"/>
  <c r="E38" i="448"/>
  <c r="I67" i="428" s="1"/>
  <c r="E67" i="428" s="1"/>
  <c r="F32" i="425" s="1"/>
  <c r="E37" i="448"/>
  <c r="I61" i="428" s="1"/>
  <c r="E36" i="448"/>
  <c r="I56" i="428" s="1"/>
  <c r="M56" i="428" s="1"/>
  <c r="E56" i="428" s="1"/>
  <c r="E35" i="448"/>
  <c r="I55" i="428" s="1"/>
  <c r="M55" i="428" s="1"/>
  <c r="E32" i="448"/>
  <c r="I53" i="428" s="1"/>
  <c r="M53" i="428" s="1"/>
  <c r="I30" i="448"/>
  <c r="H30" i="448"/>
  <c r="G30" i="448"/>
  <c r="F30" i="448"/>
  <c r="E29" i="448"/>
  <c r="I48" i="428" s="1"/>
  <c r="E48" i="428" s="1"/>
  <c r="E28" i="448"/>
  <c r="I47" i="428" s="1"/>
  <c r="E19" i="448"/>
  <c r="I36" i="428" s="1"/>
  <c r="E18" i="448"/>
  <c r="I29" i="428" s="1"/>
  <c r="E29" i="428" s="1"/>
  <c r="E17" i="448"/>
  <c r="I23" i="428" s="1"/>
  <c r="E16" i="448"/>
  <c r="I18" i="428" s="1"/>
  <c r="E15" i="448"/>
  <c r="I17" i="428" s="1"/>
  <c r="M17" i="428" s="1"/>
  <c r="E17" i="428" s="1"/>
  <c r="F63" i="447"/>
  <c r="F65" i="447" s="1"/>
  <c r="E63" i="447"/>
  <c r="E45" i="447"/>
  <c r="E44" i="447"/>
  <c r="E39" i="447"/>
  <c r="E38" i="447"/>
  <c r="E37" i="447"/>
  <c r="E36" i="447"/>
  <c r="E35" i="447"/>
  <c r="E34" i="447"/>
  <c r="E33" i="447"/>
  <c r="E18" i="447"/>
  <c r="E17" i="447"/>
  <c r="E15" i="447"/>
  <c r="E14" i="447"/>
  <c r="E13" i="447"/>
  <c r="E12" i="447"/>
  <c r="E11" i="447"/>
  <c r="E10" i="447"/>
  <c r="E139" i="446"/>
  <c r="E137" i="446"/>
  <c r="E136" i="446"/>
  <c r="E135" i="446"/>
  <c r="E133" i="446"/>
  <c r="E132" i="446"/>
  <c r="E131" i="446"/>
  <c r="G128" i="446"/>
  <c r="F128" i="446"/>
  <c r="I127" i="446"/>
  <c r="H127" i="446"/>
  <c r="G127" i="446"/>
  <c r="F127" i="446"/>
  <c r="I125" i="446"/>
  <c r="H125" i="446"/>
  <c r="G125" i="446"/>
  <c r="F125" i="446"/>
  <c r="E124" i="446"/>
  <c r="E123" i="446"/>
  <c r="F90" i="446"/>
  <c r="F82" i="446"/>
  <c r="F81" i="446"/>
  <c r="F78" i="446"/>
  <c r="F77" i="446"/>
  <c r="F76" i="446"/>
  <c r="F62" i="446"/>
  <c r="F68" i="446" s="1"/>
  <c r="F51" i="446"/>
  <c r="F57" i="446" s="1"/>
  <c r="F58" i="446" s="1"/>
  <c r="F40" i="446"/>
  <c r="G31" i="444"/>
  <c r="E31" i="444"/>
  <c r="F84" i="445"/>
  <c r="E84" i="445"/>
  <c r="F80" i="445"/>
  <c r="E80" i="445"/>
  <c r="D30" i="427" s="1"/>
  <c r="F40" i="444"/>
  <c r="E40" i="444"/>
  <c r="G29" i="444"/>
  <c r="G17" i="444" s="1"/>
  <c r="G15" i="444" s="1"/>
  <c r="E29" i="444"/>
  <c r="H29" i="444"/>
  <c r="F29" i="444"/>
  <c r="G12" i="444"/>
  <c r="H12" i="444"/>
  <c r="F160" i="443"/>
  <c r="F159" i="443"/>
  <c r="F143" i="443"/>
  <c r="F150" i="443" s="1"/>
  <c r="F152" i="443" s="1"/>
  <c r="F130" i="443"/>
  <c r="F137" i="443" s="1"/>
  <c r="F139" i="443" s="1"/>
  <c r="F124" i="443"/>
  <c r="F107" i="443"/>
  <c r="E107" i="443"/>
  <c r="G97" i="443"/>
  <c r="F97" i="443"/>
  <c r="E93" i="443"/>
  <c r="E92" i="443"/>
  <c r="E91" i="443"/>
  <c r="E90" i="443"/>
  <c r="E89" i="443"/>
  <c r="E88" i="443"/>
  <c r="E87" i="443"/>
  <c r="G85" i="443"/>
  <c r="F85" i="443"/>
  <c r="E84" i="443"/>
  <c r="E83" i="443"/>
  <c r="G76" i="443"/>
  <c r="F76" i="443"/>
  <c r="E72" i="443"/>
  <c r="E71" i="443"/>
  <c r="E70" i="443"/>
  <c r="E69" i="443"/>
  <c r="E68" i="443"/>
  <c r="E67" i="443"/>
  <c r="E50" i="442"/>
  <c r="I44" i="442"/>
  <c r="E44" i="442" s="1"/>
  <c r="E43" i="442"/>
  <c r="E42" i="442"/>
  <c r="E41" i="442"/>
  <c r="E40" i="442"/>
  <c r="E39" i="442"/>
  <c r="E38" i="442"/>
  <c r="K36" i="442"/>
  <c r="J36" i="442"/>
  <c r="I36" i="442"/>
  <c r="H36" i="442"/>
  <c r="G36" i="442"/>
  <c r="F36" i="442"/>
  <c r="E35" i="442"/>
  <c r="E27" i="442"/>
  <c r="I21" i="442"/>
  <c r="E21" i="442" s="1"/>
  <c r="E20" i="442"/>
  <c r="E19" i="442"/>
  <c r="E18" i="442"/>
  <c r="E17" i="442"/>
  <c r="E16" i="442"/>
  <c r="E15" i="442"/>
  <c r="E14" i="442"/>
  <c r="E47" i="441"/>
  <c r="D47" i="441"/>
  <c r="D35" i="441"/>
  <c r="D32" i="441"/>
  <c r="Q31" i="441"/>
  <c r="P31" i="441"/>
  <c r="O31" i="441"/>
  <c r="N31" i="441"/>
  <c r="M31" i="441"/>
  <c r="L31" i="441"/>
  <c r="K31" i="441"/>
  <c r="J31" i="441"/>
  <c r="I31" i="441"/>
  <c r="H31" i="441"/>
  <c r="G31" i="441"/>
  <c r="F31" i="441"/>
  <c r="D30" i="441"/>
  <c r="P28" i="441"/>
  <c r="O28" i="441"/>
  <c r="N28" i="441"/>
  <c r="M28" i="441"/>
  <c r="L28" i="441"/>
  <c r="K28" i="441"/>
  <c r="J28" i="441"/>
  <c r="I28" i="441"/>
  <c r="H28" i="441"/>
  <c r="G28" i="441"/>
  <c r="F28" i="441"/>
  <c r="E28" i="441"/>
  <c r="D27" i="441"/>
  <c r="D26" i="441"/>
  <c r="D17" i="441"/>
  <c r="D14" i="441"/>
  <c r="Q13" i="441"/>
  <c r="P13" i="441"/>
  <c r="O13" i="441"/>
  <c r="N13" i="441"/>
  <c r="M13" i="441"/>
  <c r="L13" i="441"/>
  <c r="K13" i="441"/>
  <c r="J13" i="441"/>
  <c r="I13" i="441"/>
  <c r="H13" i="441"/>
  <c r="G13" i="441"/>
  <c r="F13" i="441"/>
  <c r="H78" i="440"/>
  <c r="G78" i="440"/>
  <c r="F78" i="440"/>
  <c r="F81" i="440" s="1"/>
  <c r="E78" i="440"/>
  <c r="G55" i="440"/>
  <c r="H55" i="440"/>
  <c r="H33" i="440"/>
  <c r="G33" i="440"/>
  <c r="G12" i="440"/>
  <c r="H12" i="440"/>
  <c r="E61" i="439"/>
  <c r="E122" i="439"/>
  <c r="E121" i="439"/>
  <c r="E120" i="439"/>
  <c r="E119" i="439"/>
  <c r="E118" i="439"/>
  <c r="E109" i="439"/>
  <c r="E108" i="439"/>
  <c r="E107" i="439"/>
  <c r="E106" i="439"/>
  <c r="E105" i="439"/>
  <c r="E95" i="439"/>
  <c r="E94" i="439"/>
  <c r="E93" i="439"/>
  <c r="E92" i="439"/>
  <c r="E91" i="439"/>
  <c r="E90" i="439"/>
  <c r="E88" i="439"/>
  <c r="E86" i="439"/>
  <c r="E84" i="439"/>
  <c r="N82" i="439"/>
  <c r="M82" i="439"/>
  <c r="L82" i="439"/>
  <c r="K82" i="439"/>
  <c r="J82" i="439"/>
  <c r="I82" i="439"/>
  <c r="H82" i="439"/>
  <c r="G82" i="439"/>
  <c r="F82" i="439"/>
  <c r="E81" i="439"/>
  <c r="E80" i="439"/>
  <c r="E76" i="439"/>
  <c r="E75" i="439"/>
  <c r="E74" i="439"/>
  <c r="E73" i="439"/>
  <c r="E72" i="439"/>
  <c r="E70" i="439"/>
  <c r="E68" i="439"/>
  <c r="N67" i="439"/>
  <c r="E67" i="439" s="1"/>
  <c r="E66" i="439"/>
  <c r="E65" i="439"/>
  <c r="E64" i="439"/>
  <c r="E63" i="439"/>
  <c r="E62" i="439"/>
  <c r="E60" i="439"/>
  <c r="M58" i="439"/>
  <c r="L58" i="439"/>
  <c r="K58" i="439"/>
  <c r="J58" i="439"/>
  <c r="I58" i="439"/>
  <c r="H58" i="439"/>
  <c r="G58" i="439"/>
  <c r="F58" i="439"/>
  <c r="E57" i="439"/>
  <c r="N58" i="439"/>
  <c r="E47" i="439"/>
  <c r="E46" i="439"/>
  <c r="E45" i="439"/>
  <c r="E44" i="439"/>
  <c r="E43" i="439"/>
  <c r="E42" i="439"/>
  <c r="E41" i="439"/>
  <c r="E39" i="439"/>
  <c r="E37" i="439"/>
  <c r="E29" i="439"/>
  <c r="E28" i="439"/>
  <c r="E27" i="439"/>
  <c r="E26" i="439"/>
  <c r="E25" i="439"/>
  <c r="E24" i="439"/>
  <c r="E22" i="439"/>
  <c r="E20" i="439"/>
  <c r="N19" i="439"/>
  <c r="E18" i="439"/>
  <c r="E17" i="439"/>
  <c r="E16" i="439"/>
  <c r="E15" i="439"/>
  <c r="E14" i="439"/>
  <c r="E91" i="438"/>
  <c r="E90" i="438"/>
  <c r="E89" i="438"/>
  <c r="E88" i="438"/>
  <c r="E87" i="438"/>
  <c r="E86" i="438"/>
  <c r="E84" i="438"/>
  <c r="E82" i="438"/>
  <c r="E81" i="438"/>
  <c r="E80" i="438"/>
  <c r="O78" i="438"/>
  <c r="N78" i="438"/>
  <c r="M78" i="438"/>
  <c r="L78" i="438"/>
  <c r="K78" i="438"/>
  <c r="J78" i="438"/>
  <c r="I78" i="438"/>
  <c r="H78" i="438"/>
  <c r="G78" i="438"/>
  <c r="F78" i="438"/>
  <c r="E77" i="438"/>
  <c r="E76" i="438"/>
  <c r="E72" i="438"/>
  <c r="E71" i="438"/>
  <c r="E70" i="438"/>
  <c r="E69" i="438"/>
  <c r="E68" i="438"/>
  <c r="E66" i="438"/>
  <c r="E64" i="438"/>
  <c r="O63" i="438"/>
  <c r="E63" i="438" s="1"/>
  <c r="E62" i="438"/>
  <c r="E61" i="438"/>
  <c r="E60" i="438"/>
  <c r="E59" i="438"/>
  <c r="E58" i="438"/>
  <c r="N56" i="438"/>
  <c r="M56" i="438"/>
  <c r="L56" i="438"/>
  <c r="K56" i="438"/>
  <c r="J56" i="438"/>
  <c r="I56" i="438"/>
  <c r="H56" i="438"/>
  <c r="G56" i="438"/>
  <c r="F56" i="438"/>
  <c r="E55" i="438"/>
  <c r="E54" i="438"/>
  <c r="E43" i="438"/>
  <c r="E42" i="438"/>
  <c r="E41" i="438"/>
  <c r="E40" i="438"/>
  <c r="E39" i="438"/>
  <c r="E38" i="438"/>
  <c r="E36" i="438"/>
  <c r="E34" i="438"/>
  <c r="E26" i="438"/>
  <c r="E25" i="438"/>
  <c r="E24" i="438"/>
  <c r="E23" i="438"/>
  <c r="E22" i="438"/>
  <c r="E20" i="438"/>
  <c r="E18" i="438"/>
  <c r="O17" i="438"/>
  <c r="E17" i="438" s="1"/>
  <c r="E16" i="438"/>
  <c r="E15" i="438"/>
  <c r="E14" i="438"/>
  <c r="E13" i="438"/>
  <c r="E67" i="438"/>
  <c r="E21" i="438"/>
  <c r="E71" i="439"/>
  <c r="E23" i="439"/>
  <c r="F73" i="436"/>
  <c r="E73" i="436"/>
  <c r="F46" i="436"/>
  <c r="E46" i="436"/>
  <c r="F75" i="435"/>
  <c r="F73" i="435"/>
  <c r="F72" i="435"/>
  <c r="F71" i="435"/>
  <c r="F67" i="435"/>
  <c r="F60" i="435"/>
  <c r="F53" i="435"/>
  <c r="F47" i="435"/>
  <c r="F36" i="435"/>
  <c r="F35" i="435"/>
  <c r="F34" i="435"/>
  <c r="F31" i="435"/>
  <c r="F25" i="435"/>
  <c r="F19" i="435"/>
  <c r="F13" i="435"/>
  <c r="H96" i="434"/>
  <c r="G96" i="434"/>
  <c r="F96" i="434"/>
  <c r="E96" i="434"/>
  <c r="H83" i="434"/>
  <c r="G83" i="434"/>
  <c r="F83" i="434"/>
  <c r="E83" i="434"/>
  <c r="J82" i="434"/>
  <c r="I82" i="434"/>
  <c r="J81" i="434"/>
  <c r="I81" i="434"/>
  <c r="J80" i="434"/>
  <c r="I80" i="434"/>
  <c r="J79" i="434"/>
  <c r="I79" i="434"/>
  <c r="J78" i="434"/>
  <c r="I78" i="434"/>
  <c r="J77" i="434"/>
  <c r="I77" i="434"/>
  <c r="J76" i="434"/>
  <c r="I76" i="434"/>
  <c r="H68" i="434"/>
  <c r="G68" i="434"/>
  <c r="F68" i="434"/>
  <c r="E68" i="434"/>
  <c r="J67" i="434"/>
  <c r="I67" i="434"/>
  <c r="J66" i="434"/>
  <c r="I66" i="434"/>
  <c r="J65" i="434"/>
  <c r="I65" i="434"/>
  <c r="J64" i="434"/>
  <c r="I64" i="434"/>
  <c r="J63" i="434"/>
  <c r="I63" i="434"/>
  <c r="J62" i="434"/>
  <c r="I62" i="434"/>
  <c r="J61" i="434"/>
  <c r="I61" i="434"/>
  <c r="H46" i="434"/>
  <c r="E46" i="434"/>
  <c r="J44" i="434"/>
  <c r="I44" i="434"/>
  <c r="G44" i="434"/>
  <c r="F44" i="434"/>
  <c r="H43" i="434"/>
  <c r="E43" i="434"/>
  <c r="H42" i="434"/>
  <c r="E42" i="434"/>
  <c r="H41" i="434"/>
  <c r="E41" i="434"/>
  <c r="H40" i="434"/>
  <c r="E40" i="434"/>
  <c r="H39" i="434"/>
  <c r="E39" i="434"/>
  <c r="H38" i="434"/>
  <c r="E38" i="434"/>
  <c r="H37" i="434"/>
  <c r="E37" i="434"/>
  <c r="H36" i="434"/>
  <c r="E36" i="434"/>
  <c r="H35" i="434"/>
  <c r="E35" i="434"/>
  <c r="H34" i="434"/>
  <c r="E34" i="434"/>
  <c r="F86" i="433"/>
  <c r="E86" i="433"/>
  <c r="F83" i="436"/>
  <c r="E83" i="436"/>
  <c r="F53" i="432"/>
  <c r="E53" i="432"/>
  <c r="F82" i="436"/>
  <c r="E82" i="436"/>
  <c r="F18" i="429"/>
  <c r="F91" i="446"/>
  <c r="F65" i="431"/>
  <c r="E65" i="431"/>
  <c r="F62" i="431"/>
  <c r="F51" i="431"/>
  <c r="F53" i="431" s="1"/>
  <c r="F10" i="425" s="1"/>
  <c r="F69" i="429"/>
  <c r="I63" i="429"/>
  <c r="I52" i="429"/>
  <c r="I45" i="429"/>
  <c r="I44" i="429"/>
  <c r="I30" i="429"/>
  <c r="E73" i="428"/>
  <c r="E72" i="428"/>
  <c r="M71" i="428"/>
  <c r="E71" i="428" s="1"/>
  <c r="E70" i="428"/>
  <c r="F49" i="429" s="1"/>
  <c r="E69" i="428"/>
  <c r="F48" i="429" s="1"/>
  <c r="E68" i="428"/>
  <c r="F33" i="425" s="1"/>
  <c r="E66" i="428"/>
  <c r="F39" i="425" s="1"/>
  <c r="E65" i="428"/>
  <c r="F38" i="425" s="1"/>
  <c r="J64" i="428"/>
  <c r="J63" i="428"/>
  <c r="M62" i="428"/>
  <c r="E62" i="428" s="1"/>
  <c r="F30" i="425" s="1"/>
  <c r="E60" i="428"/>
  <c r="E52" i="428"/>
  <c r="F34" i="425" s="1"/>
  <c r="G51" i="428"/>
  <c r="M49" i="428"/>
  <c r="L49" i="428"/>
  <c r="K49" i="428"/>
  <c r="J49" i="428"/>
  <c r="H49" i="428"/>
  <c r="G49" i="428"/>
  <c r="E35" i="428"/>
  <c r="E34" i="428"/>
  <c r="M33" i="428"/>
  <c r="E33" i="428" s="1"/>
  <c r="E30" i="428"/>
  <c r="E33" i="425" s="1"/>
  <c r="E28" i="428"/>
  <c r="E39" i="425" s="1"/>
  <c r="J26" i="428"/>
  <c r="J25" i="428"/>
  <c r="M24" i="428"/>
  <c r="E24" i="428" s="1"/>
  <c r="E30" i="425" s="1"/>
  <c r="E33" i="427"/>
  <c r="F46" i="446" l="1"/>
  <c r="F47" i="446" s="1"/>
  <c r="H15" i="444"/>
  <c r="F21" i="437"/>
  <c r="E91" i="452"/>
  <c r="L42" i="447"/>
  <c r="D39" i="427"/>
  <c r="E39" i="427"/>
  <c r="E23" i="427"/>
  <c r="E30" i="427"/>
  <c r="E20" i="437"/>
  <c r="D34" i="441"/>
  <c r="F42" i="455"/>
  <c r="D33" i="427"/>
  <c r="E38" i="439"/>
  <c r="E40" i="439"/>
  <c r="E15" i="437"/>
  <c r="E36" i="428"/>
  <c r="E89" i="439"/>
  <c r="E85" i="438"/>
  <c r="D15" i="441"/>
  <c r="D16" i="441"/>
  <c r="F33" i="431"/>
  <c r="H41" i="448"/>
  <c r="H10" i="448" s="1"/>
  <c r="J78" i="439"/>
  <c r="J10" i="439" s="1"/>
  <c r="E59" i="439"/>
  <c r="E128" i="446"/>
  <c r="F46" i="429"/>
  <c r="E30" i="439"/>
  <c r="E86" i="443"/>
  <c r="F63" i="451"/>
  <c r="F19" i="429" s="1"/>
  <c r="E63" i="428"/>
  <c r="F37" i="425" s="1"/>
  <c r="E11" i="438"/>
  <c r="F14" i="448"/>
  <c r="I21" i="428" s="1"/>
  <c r="E21" i="428" s="1"/>
  <c r="E13" i="441"/>
  <c r="D13" i="441" s="1"/>
  <c r="G74" i="438"/>
  <c r="G10" i="438" s="1"/>
  <c r="K74" i="438"/>
  <c r="K10" i="438" s="1"/>
  <c r="E27" i="449"/>
  <c r="E79" i="438"/>
  <c r="H97" i="439"/>
  <c r="H33" i="439" s="1"/>
  <c r="L97" i="439"/>
  <c r="L33" i="439" s="1"/>
  <c r="E12" i="442"/>
  <c r="H47" i="442"/>
  <c r="H49" i="442" s="1"/>
  <c r="E73" i="443"/>
  <c r="E94" i="443"/>
  <c r="E20" i="448"/>
  <c r="I38" i="428" s="1"/>
  <c r="E38" i="428" s="1"/>
  <c r="E31" i="448"/>
  <c r="I50" i="428" s="1"/>
  <c r="E50" i="428" s="1"/>
  <c r="E11" i="449"/>
  <c r="E17" i="449" s="1"/>
  <c r="E11" i="437"/>
  <c r="E13" i="437"/>
  <c r="E14" i="437"/>
  <c r="E17" i="437"/>
  <c r="H20" i="437"/>
  <c r="I74" i="438"/>
  <c r="M74" i="438"/>
  <c r="M10" i="438" s="1"/>
  <c r="H93" i="438"/>
  <c r="H30" i="438" s="1"/>
  <c r="L93" i="438"/>
  <c r="L30" i="438" s="1"/>
  <c r="E34" i="439"/>
  <c r="J97" i="439"/>
  <c r="J33" i="439" s="1"/>
  <c r="E23" i="442"/>
  <c r="E65" i="443"/>
  <c r="E74" i="428"/>
  <c r="F12" i="429"/>
  <c r="N78" i="439"/>
  <c r="N10" i="439" s="1"/>
  <c r="N31" i="439" s="1"/>
  <c r="E34" i="442"/>
  <c r="L36" i="442"/>
  <c r="E36" i="442" s="1"/>
  <c r="J47" i="442"/>
  <c r="J11" i="442" s="1"/>
  <c r="I93" i="438"/>
  <c r="I30" i="438" s="1"/>
  <c r="M93" i="438"/>
  <c r="M30" i="438" s="1"/>
  <c r="E11" i="439"/>
  <c r="K47" i="442"/>
  <c r="K49" i="442" s="1"/>
  <c r="I37" i="441"/>
  <c r="I10" i="441" s="1"/>
  <c r="M37" i="441"/>
  <c r="M10" i="441" s="1"/>
  <c r="H37" i="441"/>
  <c r="H10" i="441" s="1"/>
  <c r="E94" i="452"/>
  <c r="E46" i="442"/>
  <c r="F42" i="452"/>
  <c r="E42" i="452" s="1"/>
  <c r="G102" i="452"/>
  <c r="E138" i="446"/>
  <c r="E31" i="447"/>
  <c r="I49" i="428"/>
  <c r="H44" i="434"/>
  <c r="E44" i="438"/>
  <c r="J74" i="438"/>
  <c r="J10" i="438" s="1"/>
  <c r="N74" i="438"/>
  <c r="N10" i="438" s="1"/>
  <c r="G93" i="438"/>
  <c r="G30" i="438" s="1"/>
  <c r="I97" i="439"/>
  <c r="I33" i="439" s="1"/>
  <c r="I49" i="439" s="1"/>
  <c r="M97" i="439"/>
  <c r="M33" i="439" s="1"/>
  <c r="E31" i="438"/>
  <c r="E48" i="439"/>
  <c r="K78" i="439"/>
  <c r="K10" i="439" s="1"/>
  <c r="F76" i="436"/>
  <c r="F19" i="425" s="1"/>
  <c r="N97" i="439"/>
  <c r="N33" i="439" s="1"/>
  <c r="N49" i="439" s="1"/>
  <c r="M23" i="428"/>
  <c r="E23" i="428" s="1"/>
  <c r="E32" i="428"/>
  <c r="E55" i="428"/>
  <c r="F87" i="436"/>
  <c r="F24" i="425" s="1"/>
  <c r="I83" i="434"/>
  <c r="H15" i="437"/>
  <c r="H17" i="437"/>
  <c r="F34" i="448"/>
  <c r="I59" i="428" s="1"/>
  <c r="E59" i="428" s="1"/>
  <c r="E31" i="441"/>
  <c r="D31" i="441" s="1"/>
  <c r="E13" i="439"/>
  <c r="K97" i="439"/>
  <c r="K33" i="439" s="1"/>
  <c r="H22" i="440"/>
  <c r="F10" i="440" s="1"/>
  <c r="F12" i="440" s="1"/>
  <c r="F22" i="440" s="1"/>
  <c r="D11" i="441"/>
  <c r="D18" i="441"/>
  <c r="E37" i="442"/>
  <c r="F32" i="444"/>
  <c r="E30" i="444"/>
  <c r="E32" i="444" s="1"/>
  <c r="F41" i="452"/>
  <c r="E41" i="452" s="1"/>
  <c r="E130" i="446"/>
  <c r="H15" i="450"/>
  <c r="F42" i="451"/>
  <c r="F50" i="451" s="1"/>
  <c r="H42" i="455"/>
  <c r="D29" i="441"/>
  <c r="D36" i="441"/>
  <c r="H140" i="446"/>
  <c r="H100" i="446" s="1"/>
  <c r="I12" i="428"/>
  <c r="E12" i="428" s="1"/>
  <c r="I60" i="449"/>
  <c r="E84" i="453"/>
  <c r="L37" i="441"/>
  <c r="L10" i="441" s="1"/>
  <c r="P37" i="441"/>
  <c r="P10" i="441" s="1"/>
  <c r="E85" i="443"/>
  <c r="G95" i="443"/>
  <c r="G64" i="443" s="1"/>
  <c r="E90" i="446"/>
  <c r="E19" i="447"/>
  <c r="E20" i="447" s="1"/>
  <c r="E40" i="448"/>
  <c r="I76" i="428" s="1"/>
  <c r="E76" i="428" s="1"/>
  <c r="F87" i="453"/>
  <c r="F90" i="453" s="1"/>
  <c r="E41" i="447"/>
  <c r="E90" i="452"/>
  <c r="E92" i="452"/>
  <c r="E104" i="452"/>
  <c r="E101" i="452"/>
  <c r="E105" i="452"/>
  <c r="G90" i="452"/>
  <c r="G92" i="452"/>
  <c r="E63" i="451"/>
  <c r="E15" i="450"/>
  <c r="I11" i="449"/>
  <c r="I17" i="449" s="1"/>
  <c r="I27" i="449"/>
  <c r="I41" i="448"/>
  <c r="I10" i="448" s="1"/>
  <c r="E30" i="448"/>
  <c r="I19" i="428"/>
  <c r="E19" i="428" s="1"/>
  <c r="E28" i="425" s="1"/>
  <c r="P42" i="447"/>
  <c r="P46" i="447" s="1"/>
  <c r="E65" i="447"/>
  <c r="F73" i="446"/>
  <c r="E125" i="446"/>
  <c r="E127" i="446"/>
  <c r="F140" i="446"/>
  <c r="F100" i="446" s="1"/>
  <c r="E76" i="443"/>
  <c r="E97" i="443"/>
  <c r="F95" i="443"/>
  <c r="F37" i="441"/>
  <c r="F10" i="441" s="1"/>
  <c r="J37" i="441"/>
  <c r="J10" i="441" s="1"/>
  <c r="N37" i="441"/>
  <c r="N10" i="441" s="1"/>
  <c r="H46" i="440"/>
  <c r="F31" i="440" s="1"/>
  <c r="F33" i="440" s="1"/>
  <c r="H70" i="440"/>
  <c r="E81" i="440"/>
  <c r="E58" i="439"/>
  <c r="I78" i="439"/>
  <c r="I10" i="439" s="1"/>
  <c r="O56" i="438"/>
  <c r="O74" i="438" s="1"/>
  <c r="O10" i="438" s="1"/>
  <c r="O28" i="438" s="1"/>
  <c r="E78" i="438"/>
  <c r="J93" i="438"/>
  <c r="J30" i="438" s="1"/>
  <c r="N93" i="438"/>
  <c r="N30" i="438" s="1"/>
  <c r="K93" i="438"/>
  <c r="K30" i="438" s="1"/>
  <c r="H16" i="437"/>
  <c r="G21" i="437"/>
  <c r="H12" i="437"/>
  <c r="J21" i="437"/>
  <c r="H13" i="437"/>
  <c r="H14" i="437"/>
  <c r="F37" i="435"/>
  <c r="F74" i="435"/>
  <c r="E44" i="434"/>
  <c r="J83" i="434"/>
  <c r="I68" i="434"/>
  <c r="E91" i="446"/>
  <c r="F64" i="429"/>
  <c r="E53" i="428"/>
  <c r="J77" i="428"/>
  <c r="E79" i="453"/>
  <c r="I134" i="446"/>
  <c r="E134" i="446" s="1"/>
  <c r="F97" i="439"/>
  <c r="E82" i="439"/>
  <c r="G22" i="440"/>
  <c r="E102" i="452"/>
  <c r="E25" i="428"/>
  <c r="E37" i="425" s="1"/>
  <c r="E47" i="428"/>
  <c r="F49" i="428"/>
  <c r="L77" i="428"/>
  <c r="E62" i="431"/>
  <c r="E12" i="429"/>
  <c r="E87" i="436"/>
  <c r="E24" i="425" s="1"/>
  <c r="J68" i="434"/>
  <c r="E73" i="438"/>
  <c r="E92" i="438"/>
  <c r="E77" i="439"/>
  <c r="E83" i="439"/>
  <c r="M18" i="428"/>
  <c r="E18" i="428" s="1"/>
  <c r="H77" i="428"/>
  <c r="M61" i="428"/>
  <c r="E61" i="428" s="1"/>
  <c r="E37" i="438"/>
  <c r="H74" i="438"/>
  <c r="L74" i="438"/>
  <c r="E57" i="438"/>
  <c r="O93" i="438"/>
  <c r="O30" i="438" s="1"/>
  <c r="O45" i="438" s="1"/>
  <c r="E26" i="428"/>
  <c r="E31" i="425" s="1"/>
  <c r="E32" i="425"/>
  <c r="E64" i="429"/>
  <c r="H11" i="437"/>
  <c r="E16" i="437"/>
  <c r="E27" i="438"/>
  <c r="E19" i="439"/>
  <c r="M78" i="439"/>
  <c r="H78" i="439"/>
  <c r="L78" i="439"/>
  <c r="D23" i="427"/>
  <c r="H32" i="444"/>
  <c r="H17" i="444"/>
  <c r="H18" i="449"/>
  <c r="L18" i="449"/>
  <c r="G104" i="452"/>
  <c r="E31" i="428"/>
  <c r="G77" i="428"/>
  <c r="K77" i="428"/>
  <c r="F16" i="425"/>
  <c r="E33" i="448"/>
  <c r="I57" i="428" s="1"/>
  <c r="E57" i="428" s="1"/>
  <c r="F28" i="425" s="1"/>
  <c r="G14" i="448"/>
  <c r="I20" i="428" s="1"/>
  <c r="E20" i="428" s="1"/>
  <c r="F78" i="439"/>
  <c r="G46" i="440"/>
  <c r="Q28" i="441"/>
  <c r="Q37" i="441" s="1"/>
  <c r="G47" i="442"/>
  <c r="F16" i="452"/>
  <c r="E17" i="444"/>
  <c r="F79" i="446"/>
  <c r="F69" i="446"/>
  <c r="G140" i="446"/>
  <c r="G100" i="446" s="1"/>
  <c r="F20" i="447"/>
  <c r="F18" i="449"/>
  <c r="K18" i="449"/>
  <c r="F24" i="451"/>
  <c r="E60" i="453"/>
  <c r="R66" i="453" s="1"/>
  <c r="F69" i="453"/>
  <c r="G42" i="455"/>
  <c r="E18" i="429"/>
  <c r="E12" i="437"/>
  <c r="D33" i="441"/>
  <c r="E56" i="439"/>
  <c r="G34" i="448"/>
  <c r="I58" i="428" s="1"/>
  <c r="E58" i="428" s="1"/>
  <c r="E96" i="439"/>
  <c r="G81" i="440"/>
  <c r="G18" i="449"/>
  <c r="H67" i="453"/>
  <c r="G69" i="453"/>
  <c r="E42" i="455"/>
  <c r="H81" i="440"/>
  <c r="G37" i="441"/>
  <c r="G10" i="441" s="1"/>
  <c r="K37" i="441"/>
  <c r="K10" i="441" s="1"/>
  <c r="O37" i="441"/>
  <c r="O10" i="441" s="1"/>
  <c r="F47" i="442"/>
  <c r="I47" i="442"/>
  <c r="F156" i="443"/>
  <c r="F126" i="443"/>
  <c r="F158" i="443" s="1"/>
  <c r="E10" i="444"/>
  <c r="E12" i="444" s="1"/>
  <c r="E15" i="444" s="1"/>
  <c r="F65" i="452"/>
  <c r="E65" i="452" s="1"/>
  <c r="G30" i="444"/>
  <c r="G32" i="444" s="1"/>
  <c r="F60" i="452"/>
  <c r="E60" i="452" s="1"/>
  <c r="E60" i="449"/>
  <c r="G94" i="452"/>
  <c r="F17" i="444"/>
  <c r="F30" i="452"/>
  <c r="F59" i="452"/>
  <c r="G91" i="452"/>
  <c r="G101" i="452"/>
  <c r="G105" i="452"/>
  <c r="F47" i="452"/>
  <c r="E47" i="452" s="1"/>
  <c r="F80" i="446" l="1"/>
  <c r="H21" i="448"/>
  <c r="L45" i="438"/>
  <c r="G45" i="438"/>
  <c r="K49" i="439"/>
  <c r="J28" i="438"/>
  <c r="I19" i="441"/>
  <c r="F19" i="441"/>
  <c r="L46" i="447"/>
  <c r="G16" i="447"/>
  <c r="N19" i="441"/>
  <c r="P19" i="441"/>
  <c r="I45" i="438"/>
  <c r="H19" i="441"/>
  <c r="G28" i="438"/>
  <c r="I31" i="439"/>
  <c r="I110" i="439" s="1"/>
  <c r="I104" i="439" s="1"/>
  <c r="E65" i="438"/>
  <c r="E26" i="451"/>
  <c r="E28" i="451" s="1"/>
  <c r="E42" i="451" s="1"/>
  <c r="E50" i="451" s="1"/>
  <c r="M28" i="438"/>
  <c r="L19" i="441"/>
  <c r="K31" i="439"/>
  <c r="I21" i="448"/>
  <c r="E64" i="428"/>
  <c r="F31" i="425" s="1"/>
  <c r="O19" i="441"/>
  <c r="K45" i="438"/>
  <c r="M49" i="439"/>
  <c r="F15" i="429"/>
  <c r="M19" i="441"/>
  <c r="N45" i="438"/>
  <c r="F46" i="440"/>
  <c r="H11" i="442"/>
  <c r="H24" i="442" s="1"/>
  <c r="H26" i="442" s="1"/>
  <c r="J19" i="441"/>
  <c r="M45" i="438"/>
  <c r="N28" i="438"/>
  <c r="H45" i="438"/>
  <c r="E12" i="438"/>
  <c r="E56" i="438"/>
  <c r="E45" i="442"/>
  <c r="G95" i="438"/>
  <c r="L49" i="439"/>
  <c r="F29" i="425"/>
  <c r="E16" i="425"/>
  <c r="M42" i="447"/>
  <c r="D32" i="427"/>
  <c r="K11" i="442"/>
  <c r="K24" i="442" s="1"/>
  <c r="K26" i="442" s="1"/>
  <c r="E76" i="436"/>
  <c r="K28" i="438"/>
  <c r="G19" i="441"/>
  <c r="D12" i="441"/>
  <c r="E32" i="438"/>
  <c r="E69" i="439"/>
  <c r="K123" i="439"/>
  <c r="K117" i="439" s="1"/>
  <c r="D28" i="427"/>
  <c r="K19" i="441"/>
  <c r="J45" i="438"/>
  <c r="E19" i="429"/>
  <c r="J49" i="439"/>
  <c r="F79" i="452"/>
  <c r="E87" i="453"/>
  <c r="E90" i="453" s="1"/>
  <c r="F64" i="443"/>
  <c r="J11" i="428"/>
  <c r="J39" i="428" s="1"/>
  <c r="J24" i="442"/>
  <c r="J26" i="442" s="1"/>
  <c r="H49" i="439"/>
  <c r="J49" i="442"/>
  <c r="F53" i="440"/>
  <c r="F55" i="440" s="1"/>
  <c r="F70" i="440" s="1"/>
  <c r="E95" i="443"/>
  <c r="E140" i="446"/>
  <c r="N95" i="438"/>
  <c r="E13" i="442"/>
  <c r="J95" i="438"/>
  <c r="F41" i="448"/>
  <c r="F10" i="448" s="1"/>
  <c r="F21" i="448" s="1"/>
  <c r="J123" i="439"/>
  <c r="J117" i="439" s="1"/>
  <c r="N110" i="439"/>
  <c r="I95" i="438"/>
  <c r="E98" i="452"/>
  <c r="I10" i="438"/>
  <c r="I28" i="438" s="1"/>
  <c r="N123" i="439"/>
  <c r="I123" i="439"/>
  <c r="I117" i="439" s="1"/>
  <c r="K95" i="438"/>
  <c r="E21" i="437"/>
  <c r="F16" i="428"/>
  <c r="E16" i="428" s="1"/>
  <c r="M95" i="438"/>
  <c r="D31" i="427"/>
  <c r="E32" i="427"/>
  <c r="D22" i="427"/>
  <c r="E12" i="439"/>
  <c r="F54" i="428"/>
  <c r="E54" i="428" s="1"/>
  <c r="I18" i="449"/>
  <c r="E34" i="448"/>
  <c r="E41" i="448" s="1"/>
  <c r="E14" i="448"/>
  <c r="G41" i="448"/>
  <c r="G10" i="448" s="1"/>
  <c r="G21" i="448" s="1"/>
  <c r="D28" i="441"/>
  <c r="E19" i="437"/>
  <c r="E35" i="439"/>
  <c r="H123" i="439"/>
  <c r="H117" i="439" s="1"/>
  <c r="H10" i="439"/>
  <c r="H31" i="439" s="1"/>
  <c r="E14" i="428"/>
  <c r="E34" i="425" s="1"/>
  <c r="I140" i="446"/>
  <c r="I100" i="446" s="1"/>
  <c r="E100" i="446" s="1"/>
  <c r="E22" i="427"/>
  <c r="D25" i="427"/>
  <c r="M123" i="439"/>
  <c r="M117" i="439" s="1"/>
  <c r="M10" i="439"/>
  <c r="M31" i="439" s="1"/>
  <c r="H10" i="438"/>
  <c r="H28" i="438" s="1"/>
  <c r="H95" i="438"/>
  <c r="I42" i="447"/>
  <c r="L11" i="428"/>
  <c r="G98" i="452"/>
  <c r="K11" i="428"/>
  <c r="E103" i="452"/>
  <c r="E31" i="427"/>
  <c r="G11" i="442"/>
  <c r="G24" i="442" s="1"/>
  <c r="G26" i="442" s="1"/>
  <c r="G49" i="442"/>
  <c r="E31" i="440"/>
  <c r="E33" i="440" s="1"/>
  <c r="E19" i="438"/>
  <c r="G11" i="428"/>
  <c r="E59" i="452"/>
  <c r="E32" i="447"/>
  <c r="E97" i="452"/>
  <c r="G103" i="452"/>
  <c r="I49" i="442"/>
  <c r="I11" i="442"/>
  <c r="I24" i="442" s="1"/>
  <c r="I26" i="442" s="1"/>
  <c r="F18" i="452"/>
  <c r="E18" i="452" s="1"/>
  <c r="E16" i="452"/>
  <c r="G74" i="443"/>
  <c r="Q10" i="441"/>
  <c r="Q19" i="441" s="1"/>
  <c r="F10" i="439"/>
  <c r="F123" i="439"/>
  <c r="E21" i="439"/>
  <c r="J31" i="439"/>
  <c r="I21" i="437"/>
  <c r="H21" i="437" s="1"/>
  <c r="H19" i="437"/>
  <c r="E15" i="425"/>
  <c r="E66" i="443"/>
  <c r="H11" i="428"/>
  <c r="E10" i="440"/>
  <c r="E12" i="440" s="1"/>
  <c r="O95" i="438"/>
  <c r="L10" i="438"/>
  <c r="L28" i="438" s="1"/>
  <c r="L95" i="438"/>
  <c r="I77" i="428"/>
  <c r="E30" i="452"/>
  <c r="F32" i="452"/>
  <c r="E32" i="452" s="1"/>
  <c r="F49" i="442"/>
  <c r="F11" i="442"/>
  <c r="I67" i="453"/>
  <c r="H69" i="453"/>
  <c r="F43" i="451"/>
  <c r="F49" i="451"/>
  <c r="F51" i="451" s="1"/>
  <c r="E9" i="451"/>
  <c r="E11" i="451" s="1"/>
  <c r="E24" i="451" s="1"/>
  <c r="E18" i="449"/>
  <c r="E28" i="427"/>
  <c r="E37" i="441"/>
  <c r="E29" i="425"/>
  <c r="F10" i="444"/>
  <c r="F12" i="444" s="1"/>
  <c r="F15" i="444" s="1"/>
  <c r="L123" i="439"/>
  <c r="L117" i="439" s="1"/>
  <c r="L10" i="439"/>
  <c r="L31" i="439" s="1"/>
  <c r="E49" i="428"/>
  <c r="F33" i="439"/>
  <c r="F15" i="425"/>
  <c r="F11" i="425"/>
  <c r="O47" i="438"/>
  <c r="E64" i="443" l="1"/>
  <c r="G47" i="438"/>
  <c r="J47" i="438"/>
  <c r="F74" i="438"/>
  <c r="E74" i="438" s="1"/>
  <c r="N47" i="438"/>
  <c r="E15" i="428"/>
  <c r="M47" i="438"/>
  <c r="K47" i="438"/>
  <c r="K110" i="439"/>
  <c r="K104" i="439" s="1"/>
  <c r="E33" i="431"/>
  <c r="N42" i="447"/>
  <c r="N46" i="447" s="1"/>
  <c r="L47" i="442"/>
  <c r="L49" i="442" s="1"/>
  <c r="E49" i="442" s="1"/>
  <c r="J42" i="447"/>
  <c r="G14" i="447" s="1"/>
  <c r="E16" i="427"/>
  <c r="G78" i="439"/>
  <c r="E15" i="429"/>
  <c r="I47" i="438"/>
  <c r="N117" i="439"/>
  <c r="E10" i="448"/>
  <c r="E21" i="448" s="1"/>
  <c r="D47" i="427" s="1"/>
  <c r="E19" i="425"/>
  <c r="N104" i="439"/>
  <c r="K42" i="447"/>
  <c r="G15" i="447" s="1"/>
  <c r="G42" i="447"/>
  <c r="F74" i="443"/>
  <c r="G39" i="428"/>
  <c r="I46" i="447"/>
  <c r="G13" i="447"/>
  <c r="E25" i="427"/>
  <c r="H110" i="439"/>
  <c r="E11" i="425"/>
  <c r="J110" i="439"/>
  <c r="J104" i="439" s="1"/>
  <c r="D48" i="427"/>
  <c r="K39" i="428"/>
  <c r="E17" i="429"/>
  <c r="H42" i="447"/>
  <c r="D37" i="441"/>
  <c r="E10" i="441"/>
  <c r="H95" i="452"/>
  <c r="G93" i="452"/>
  <c r="G95" i="452" s="1"/>
  <c r="E35" i="438"/>
  <c r="E18" i="425"/>
  <c r="G17" i="447"/>
  <c r="M46" i="447"/>
  <c r="E37" i="427"/>
  <c r="F36" i="445"/>
  <c r="G97" i="452"/>
  <c r="F42" i="447"/>
  <c r="L110" i="439"/>
  <c r="L104" i="439" s="1"/>
  <c r="E43" i="451"/>
  <c r="E49" i="451"/>
  <c r="E51" i="451" s="1"/>
  <c r="E109" i="443" s="1"/>
  <c r="I11" i="428"/>
  <c r="L47" i="438"/>
  <c r="H39" i="428"/>
  <c r="F16" i="429"/>
  <c r="E36" i="445"/>
  <c r="D37" i="427"/>
  <c r="F117" i="439"/>
  <c r="E46" i="440"/>
  <c r="E14" i="427"/>
  <c r="M37" i="428"/>
  <c r="E37" i="428" s="1"/>
  <c r="E35" i="425" s="1"/>
  <c r="M110" i="439"/>
  <c r="M104" i="439" s="1"/>
  <c r="F18" i="425"/>
  <c r="E22" i="440"/>
  <c r="E13" i="427"/>
  <c r="M75" i="428"/>
  <c r="E75" i="428" s="1"/>
  <c r="F35" i="425" s="1"/>
  <c r="F61" i="452"/>
  <c r="F109" i="443"/>
  <c r="F111" i="443" s="1"/>
  <c r="F53" i="451"/>
  <c r="I69" i="453"/>
  <c r="J67" i="453"/>
  <c r="F95" i="452"/>
  <c r="E93" i="452"/>
  <c r="E95" i="452" s="1"/>
  <c r="E79" i="452"/>
  <c r="L39" i="428"/>
  <c r="H47" i="438"/>
  <c r="F62" i="452" l="1"/>
  <c r="E62" i="452" s="1"/>
  <c r="G100" i="452" s="1"/>
  <c r="F10" i="438"/>
  <c r="E29" i="427"/>
  <c r="E30" i="447"/>
  <c r="G18" i="447"/>
  <c r="E53" i="431"/>
  <c r="E10" i="425" s="1"/>
  <c r="E47" i="442"/>
  <c r="J46" i="447"/>
  <c r="E40" i="447"/>
  <c r="L11" i="442"/>
  <c r="E16" i="429"/>
  <c r="E38" i="427"/>
  <c r="D38" i="427"/>
  <c r="G10" i="439"/>
  <c r="E78" i="439"/>
  <c r="F12" i="425"/>
  <c r="F13" i="425" s="1"/>
  <c r="F23" i="425" s="1"/>
  <c r="F25" i="425" s="1"/>
  <c r="G11" i="447"/>
  <c r="G46" i="447"/>
  <c r="K46" i="447"/>
  <c r="E53" i="451"/>
  <c r="E87" i="439"/>
  <c r="G97" i="439"/>
  <c r="E74" i="443"/>
  <c r="I39" i="428"/>
  <c r="D50" i="427"/>
  <c r="K67" i="453"/>
  <c r="J69" i="453"/>
  <c r="E17" i="427"/>
  <c r="F49" i="439"/>
  <c r="D14" i="427"/>
  <c r="F46" i="447"/>
  <c r="G10" i="447"/>
  <c r="D10" i="441"/>
  <c r="H104" i="439"/>
  <c r="D53" i="427"/>
  <c r="E61" i="452"/>
  <c r="F77" i="428"/>
  <c r="H20" i="447"/>
  <c r="G12" i="447"/>
  <c r="H46" i="447"/>
  <c r="F31" i="439"/>
  <c r="D13" i="427"/>
  <c r="E21" i="427"/>
  <c r="F54" i="443"/>
  <c r="F24" i="442"/>
  <c r="G70" i="440"/>
  <c r="D46" i="427"/>
  <c r="E46" i="429"/>
  <c r="D49" i="427"/>
  <c r="F68" i="452" l="1"/>
  <c r="E68" i="452" s="1"/>
  <c r="E10" i="438"/>
  <c r="E11" i="442"/>
  <c r="O42" i="447"/>
  <c r="E42" i="447" s="1"/>
  <c r="E22" i="442"/>
  <c r="E10" i="439"/>
  <c r="F44" i="452"/>
  <c r="E44" i="452" s="1"/>
  <c r="F11" i="429"/>
  <c r="F13" i="429" s="1"/>
  <c r="F31" i="429" s="1"/>
  <c r="F65" i="429" s="1"/>
  <c r="F74" i="429" s="1"/>
  <c r="G99" i="452"/>
  <c r="G106" i="452" s="1"/>
  <c r="E19" i="441"/>
  <c r="F70" i="445"/>
  <c r="E41" i="427"/>
  <c r="E53" i="440"/>
  <c r="E55" i="440" s="1"/>
  <c r="F93" i="438"/>
  <c r="E83" i="438"/>
  <c r="F28" i="438"/>
  <c r="E12" i="425"/>
  <c r="E13" i="425" s="1"/>
  <c r="F43" i="452"/>
  <c r="E111" i="443"/>
  <c r="F26" i="442"/>
  <c r="E40" i="427"/>
  <c r="F11" i="428"/>
  <c r="L67" i="453"/>
  <c r="K69" i="453"/>
  <c r="M51" i="428"/>
  <c r="F49" i="425"/>
  <c r="F48" i="425" s="1"/>
  <c r="F40" i="425"/>
  <c r="F53" i="425" s="1"/>
  <c r="F52" i="425" s="1"/>
  <c r="D29" i="427"/>
  <c r="F110" i="439"/>
  <c r="E34" i="427"/>
  <c r="G33" i="439"/>
  <c r="E97" i="439"/>
  <c r="G123" i="439"/>
  <c r="H106" i="452" l="1"/>
  <c r="G19" i="447"/>
  <c r="G20" i="447" s="1"/>
  <c r="L24" i="442"/>
  <c r="L26" i="442" s="1"/>
  <c r="E26" i="442" s="1"/>
  <c r="O46" i="447"/>
  <c r="E46" i="447" s="1"/>
  <c r="E67" i="429"/>
  <c r="E69" i="429" s="1"/>
  <c r="E100" i="452"/>
  <c r="G31" i="439"/>
  <c r="E42" i="427"/>
  <c r="D17" i="427"/>
  <c r="E15" i="427"/>
  <c r="E70" i="440"/>
  <c r="D16" i="427"/>
  <c r="D34" i="427"/>
  <c r="E33" i="439"/>
  <c r="G117" i="439"/>
  <c r="E123" i="439"/>
  <c r="M67" i="453"/>
  <c r="L69" i="453"/>
  <c r="E43" i="452"/>
  <c r="F50" i="452"/>
  <c r="E50" i="452" s="1"/>
  <c r="F104" i="439"/>
  <c r="M77" i="428"/>
  <c r="E51" i="427" s="1"/>
  <c r="E51" i="428"/>
  <c r="E28" i="438"/>
  <c r="F30" i="438"/>
  <c r="E93" i="438"/>
  <c r="E95" i="438" s="1"/>
  <c r="F95" i="438"/>
  <c r="D19" i="441"/>
  <c r="E23" i="425"/>
  <c r="E25" i="425" s="1"/>
  <c r="E11" i="429"/>
  <c r="D40" i="427" l="1"/>
  <c r="E24" i="442"/>
  <c r="E31" i="439"/>
  <c r="E26" i="427"/>
  <c r="E13" i="429"/>
  <c r="M69" i="453"/>
  <c r="N67" i="453"/>
  <c r="E117" i="439"/>
  <c r="G49" i="439"/>
  <c r="E30" i="438"/>
  <c r="F39" i="428"/>
  <c r="D24" i="427"/>
  <c r="M11" i="428"/>
  <c r="E77" i="428"/>
  <c r="E13" i="428"/>
  <c r="E49" i="425"/>
  <c r="E48" i="425" s="1"/>
  <c r="E40" i="425"/>
  <c r="E53" i="425" s="1"/>
  <c r="E52" i="425" s="1"/>
  <c r="F106" i="452"/>
  <c r="E99" i="452"/>
  <c r="E106" i="452" s="1"/>
  <c r="D15" i="427"/>
  <c r="D20" i="427" l="1"/>
  <c r="E11" i="428"/>
  <c r="O67" i="453"/>
  <c r="N69" i="453"/>
  <c r="D54" i="427"/>
  <c r="F45" i="438"/>
  <c r="G110" i="439"/>
  <c r="E49" i="439"/>
  <c r="E70" i="445"/>
  <c r="D41" i="427"/>
  <c r="E54" i="443"/>
  <c r="D21" i="427"/>
  <c r="P67" i="453" l="1"/>
  <c r="O69" i="453"/>
  <c r="M39" i="428"/>
  <c r="D26" i="427"/>
  <c r="D42" i="427"/>
  <c r="G104" i="439"/>
  <c r="E110" i="439"/>
  <c r="E45" i="438"/>
  <c r="E47" i="438" s="1"/>
  <c r="F47" i="438"/>
  <c r="Q67" i="453" l="1"/>
  <c r="P69" i="453"/>
  <c r="E31" i="429"/>
  <c r="E65" i="429" s="1"/>
  <c r="E74" i="429" s="1"/>
  <c r="D51" i="427"/>
  <c r="D55" i="427" s="1"/>
  <c r="E39" i="428"/>
  <c r="D11" i="427"/>
  <c r="D12" i="427"/>
  <c r="E55" i="427"/>
  <c r="E104" i="439"/>
  <c r="E18" i="427"/>
  <c r="E35" i="427" s="1"/>
  <c r="E43" i="427" s="1"/>
  <c r="Q69" i="453" l="1"/>
  <c r="R67" i="453"/>
  <c r="R69" i="453" s="1"/>
  <c r="D18" i="427"/>
  <c r="D35" i="427" s="1"/>
  <c r="D43" i="427" s="1"/>
</calcChain>
</file>

<file path=xl/sharedStrings.xml><?xml version="1.0" encoding="utf-8"?>
<sst xmlns="http://schemas.openxmlformats.org/spreadsheetml/2006/main" count="6497" uniqueCount="2614">
  <si>
    <t>TAC14 PPE</t>
  </si>
  <si>
    <t>i</t>
  </si>
  <si>
    <t>+/-</t>
  </si>
  <si>
    <t>Expected sign</t>
  </si>
  <si>
    <t>Trust Accounts Consolidation Schedules</t>
  </si>
  <si>
    <t>Non-current assets</t>
  </si>
  <si>
    <t>Current assets</t>
  </si>
  <si>
    <t>Current liabilities</t>
  </si>
  <si>
    <t>Non-current liabilities</t>
  </si>
  <si>
    <t>Taxpayers' equity</t>
  </si>
  <si>
    <t>Others' equity</t>
  </si>
  <si>
    <t>Public dividend capital received</t>
  </si>
  <si>
    <t>Public dividend capital repaid</t>
  </si>
  <si>
    <t>Public dividend capital written off</t>
  </si>
  <si>
    <t>Additions - purchased / internally generated</t>
  </si>
  <si>
    <t>Additions - leased</t>
  </si>
  <si>
    <t>Additions - assets purchased from cash donations/grants</t>
  </si>
  <si>
    <t>Total</t>
  </si>
  <si>
    <t>Investments in JVs and associates designated as DHSC group bodies</t>
  </si>
  <si>
    <t>- not later than one year;</t>
  </si>
  <si>
    <t>- later than one year and not later than five years;</t>
  </si>
  <si>
    <t>- later than five years.</t>
  </si>
  <si>
    <t>Remeasurements of defined net benefit pension scheme liability / asset</t>
  </si>
  <si>
    <t>Additional right of use assets recognised for existing operating leases</t>
  </si>
  <si>
    <t>Additional depreciation on right of use assets</t>
  </si>
  <si>
    <t>Additional finance costs on lease liabilities</t>
  </si>
  <si>
    <t>Total assets employed</t>
  </si>
  <si>
    <t>TAC29 Losses+SP</t>
  </si>
  <si>
    <t>TAC06 Op Inc 1</t>
  </si>
  <si>
    <t>Income for commissioning services from other providers as a mental health collaborative lead provider</t>
  </si>
  <si>
    <t>TAC08 Op Exp</t>
  </si>
  <si>
    <t>Mental health collaboratives (lead provider) - purchase of healthcare from NHS bodies</t>
  </si>
  <si>
    <t>Mental health collaboratives (lead provider) - purchase of healthcare from non-NHS bodies</t>
  </si>
  <si>
    <t>Of which:</t>
  </si>
  <si>
    <t>Interest received</t>
  </si>
  <si>
    <t>Interest element of finance lease</t>
  </si>
  <si>
    <t>Total operating income</t>
  </si>
  <si>
    <t>Total other operating income</t>
  </si>
  <si>
    <t>Cash grants for the purchase of capital assets - received from other bodies</t>
  </si>
  <si>
    <t>Total operating expenditure</t>
  </si>
  <si>
    <t>(Increase)/decrease in credit loss allowance (stages 1 and 2)</t>
  </si>
  <si>
    <t>Net impairments on credit impaired financial assets (stage 3 credit losses)</t>
  </si>
  <si>
    <t>Total receivables</t>
  </si>
  <si>
    <t>PDC dividend receivable</t>
  </si>
  <si>
    <t>PDC dividend payable</t>
  </si>
  <si>
    <t>TAC28 Disclosures</t>
  </si>
  <si>
    <t>Lease rentals no longer charged to operating expenditure</t>
  </si>
  <si>
    <t>Maincode</t>
  </si>
  <si>
    <t>Accounts</t>
  </si>
  <si>
    <t>£000</t>
  </si>
  <si>
    <t>Subcode</t>
  </si>
  <si>
    <t>+</t>
  </si>
  <si>
    <t>2021/22</t>
  </si>
  <si>
    <t>No.</t>
  </si>
  <si>
    <t>STATEMENT OF COMPREHENSIVE INCOME</t>
  </si>
  <si>
    <t>A02CY01</t>
  </si>
  <si>
    <t>A02PY01</t>
  </si>
  <si>
    <t>SoCI</t>
  </si>
  <si>
    <t>Operating income from patient care activities</t>
  </si>
  <si>
    <t>SCI0100A</t>
  </si>
  <si>
    <t>Other operating income</t>
  </si>
  <si>
    <t>SCI0110A</t>
  </si>
  <si>
    <t>Operating expenses</t>
  </si>
  <si>
    <t>-</t>
  </si>
  <si>
    <t>SCI0125A</t>
  </si>
  <si>
    <t>OPERATING SURPLUS / (DEFICIT)</t>
  </si>
  <si>
    <t>SCI0140A</t>
  </si>
  <si>
    <t>FINANCE COSTS</t>
  </si>
  <si>
    <t>Finance income</t>
  </si>
  <si>
    <t>SCI0150</t>
  </si>
  <si>
    <t>Finance expense</t>
  </si>
  <si>
    <t>SCI0160</t>
  </si>
  <si>
    <t>PDC dividend expense</t>
  </si>
  <si>
    <t>SCI0170</t>
  </si>
  <si>
    <t>NET FINANCE COSTS</t>
  </si>
  <si>
    <t>SCI0180</t>
  </si>
  <si>
    <t>Other gains/(losses)</t>
  </si>
  <si>
    <t>SCI0190A</t>
  </si>
  <si>
    <t>Share of profit/(loss) of associates/ joint ventures</t>
  </si>
  <si>
    <t>SCI0200</t>
  </si>
  <si>
    <t>Gains/(losses) from transfers by absorption</t>
  </si>
  <si>
    <t>SCI0210</t>
  </si>
  <si>
    <t>Corporation tax expense</t>
  </si>
  <si>
    <t>SCI0230</t>
  </si>
  <si>
    <t>SURPLUS/(DEFICIT) FROM CONTINUING OPERATIONS</t>
  </si>
  <si>
    <t>SCI0240A</t>
  </si>
  <si>
    <t>Surplus/(deficit) from discontinued operations and the gain/(loss) on disposal of discontinued operations</t>
  </si>
  <si>
    <t>SCI0240B</t>
  </si>
  <si>
    <t>SURPLUS/(DEFICIT) FOR THE YEAR</t>
  </si>
  <si>
    <t>SCI0240</t>
  </si>
  <si>
    <t>Other comprehensive income</t>
  </si>
  <si>
    <t>Will not be reclassified to income and expenditure:</t>
  </si>
  <si>
    <t xml:space="preserve">Impairments </t>
  </si>
  <si>
    <t>SOC0100</t>
  </si>
  <si>
    <t xml:space="preserve">Revaluations </t>
  </si>
  <si>
    <t>SOC0110</t>
  </si>
  <si>
    <t>Share of comprehensive income from associates and joint ventures</t>
  </si>
  <si>
    <t>SOC0120</t>
  </si>
  <si>
    <t>SOC0125</t>
  </si>
  <si>
    <t>Other recognised gains and losses</t>
  </si>
  <si>
    <t>SOC0130</t>
  </si>
  <si>
    <t>Remeasurements of net defined benefit pension scheme liability / asset</t>
  </si>
  <si>
    <t>SOC0140</t>
  </si>
  <si>
    <t>Gain/(loss) on transfers by absorption (modified)</t>
  </si>
  <si>
    <t>SOC0145</t>
  </si>
  <si>
    <t>Other reserve movements</t>
  </si>
  <si>
    <t>SOC0150</t>
  </si>
  <si>
    <t>May be reclassified to income and expenditure when certain conditions are met:</t>
  </si>
  <si>
    <t>SOC0160</t>
  </si>
  <si>
    <t>SOC0170</t>
  </si>
  <si>
    <t>Foreign exchange gains/(losses) recognised directly in OCI</t>
  </si>
  <si>
    <t>SOC0180</t>
  </si>
  <si>
    <t>TOTAL COMPREHENSIVE INCOME / (EXPENSE) FOR THE PERIOD</t>
  </si>
  <si>
    <t>SOC0190</t>
  </si>
  <si>
    <t>Note: Allocation of surplus/ (deficit) for the period:</t>
  </si>
  <si>
    <t>(a) Surplus/ (deficit) for the period attributable to:</t>
  </si>
  <si>
    <t>(i) non-controlling interest, and</t>
  </si>
  <si>
    <t>SOC0200</t>
  </si>
  <si>
    <t>(ii) owners of the parent</t>
  </si>
  <si>
    <t>SOC0210</t>
  </si>
  <si>
    <t>TOTAL</t>
  </si>
  <si>
    <t>SOC0220</t>
  </si>
  <si>
    <t>(b) total comprehensive income/ (expense) for the period attributable to:</t>
  </si>
  <si>
    <t>SOC0230</t>
  </si>
  <si>
    <t>SOC0240</t>
  </si>
  <si>
    <t>SOC0250</t>
  </si>
  <si>
    <t>Prior period adjustments</t>
  </si>
  <si>
    <t>Fair value gains/(losses) on equity instruments designated at FV through OCI</t>
  </si>
  <si>
    <t>Fair value gains/(losses) on financial assets mandated at FV through OCI</t>
  </si>
  <si>
    <t>Recycling gains/(losses) on disposal of financial assets mandated at FV through OCI</t>
  </si>
  <si>
    <t>SoFP</t>
  </si>
  <si>
    <t>Intangible assets</t>
  </si>
  <si>
    <t>BAL1100</t>
  </si>
  <si>
    <t>Property, plant and equipment</t>
  </si>
  <si>
    <t>BAL1110</t>
  </si>
  <si>
    <t>Investment property</t>
  </si>
  <si>
    <t>BAL1120</t>
  </si>
  <si>
    <t>Investments in joint ventures and associates</t>
  </si>
  <si>
    <t>BAL1130</t>
  </si>
  <si>
    <t>Other investments / financial assets</t>
  </si>
  <si>
    <t>BAL1140</t>
  </si>
  <si>
    <t>Receivables</t>
  </si>
  <si>
    <t>BAL1150</t>
  </si>
  <si>
    <t>Other assets</t>
  </si>
  <si>
    <t>BAL1170</t>
  </si>
  <si>
    <t>Total non-current assets</t>
  </si>
  <si>
    <t>BAL1180</t>
  </si>
  <si>
    <t>Inventories</t>
  </si>
  <si>
    <t>BAL1190</t>
  </si>
  <si>
    <t>BAL1200</t>
  </si>
  <si>
    <t>BAL1210</t>
  </si>
  <si>
    <t>BAL1220</t>
  </si>
  <si>
    <t>Non-current assets for sale and assets in disposal groups</t>
  </si>
  <si>
    <t>BAL1230</t>
  </si>
  <si>
    <t>Cash and cash equivalents</t>
  </si>
  <si>
    <t>BAL1240</t>
  </si>
  <si>
    <t>Total current assets</t>
  </si>
  <si>
    <t>BAL1250</t>
  </si>
  <si>
    <t>Trade and other payables</t>
  </si>
  <si>
    <t>BAL1260</t>
  </si>
  <si>
    <t>Borrowings</t>
  </si>
  <si>
    <t>BAL1270</t>
  </si>
  <si>
    <t>Other financial liabilities</t>
  </si>
  <si>
    <t>BAL1280</t>
  </si>
  <si>
    <t>Provisions</t>
  </si>
  <si>
    <t>BAL1290</t>
  </si>
  <si>
    <t>Other liabilities</t>
  </si>
  <si>
    <t>BAL1300</t>
  </si>
  <si>
    <t>Liabilities in disposal groups</t>
  </si>
  <si>
    <t>BAL1310</t>
  </si>
  <si>
    <t>Total current liabilities</t>
  </si>
  <si>
    <t>BAL1320</t>
  </si>
  <si>
    <t>Total assets less current liabilities</t>
  </si>
  <si>
    <t>BAL1330</t>
  </si>
  <si>
    <t>BAL1340</t>
  </si>
  <si>
    <t>BAL1350</t>
  </si>
  <si>
    <t>BAL1360</t>
  </si>
  <si>
    <t>BAL1370</t>
  </si>
  <si>
    <t>BAL1380</t>
  </si>
  <si>
    <t>Total non-current liabilities</t>
  </si>
  <si>
    <t>BAL1390</t>
  </si>
  <si>
    <t>BAL1400</t>
  </si>
  <si>
    <t xml:space="preserve">
Financed by </t>
  </si>
  <si>
    <t>Public dividend capital</t>
  </si>
  <si>
    <t>BAL1410</t>
  </si>
  <si>
    <t>Revaluation reserve</t>
  </si>
  <si>
    <t>BAL1420</t>
  </si>
  <si>
    <t>Financial assets at FV through OCI reserve</t>
  </si>
  <si>
    <t>BAL1430</t>
  </si>
  <si>
    <t>Other reserves</t>
  </si>
  <si>
    <t>BAL1440</t>
  </si>
  <si>
    <t>Merger reserve</t>
  </si>
  <si>
    <t>BAL1450</t>
  </si>
  <si>
    <t>Income and expenditure reserve</t>
  </si>
  <si>
    <t>BAL1460</t>
  </si>
  <si>
    <t>Non-controlling Interest</t>
  </si>
  <si>
    <t>BAL1470</t>
  </si>
  <si>
    <t>Total taxpayers' and others' equity</t>
  </si>
  <si>
    <t>BAL1500</t>
  </si>
  <si>
    <t>STATEMENT OF FINANCIAL POSITION</t>
  </si>
  <si>
    <t>A03CY01</t>
  </si>
  <si>
    <t>A03PY01</t>
  </si>
  <si>
    <t>Charitable fund reserves</t>
  </si>
  <si>
    <t>BAL1490</t>
  </si>
  <si>
    <t>A04CY01</t>
  </si>
  <si>
    <t>A04CY02</t>
  </si>
  <si>
    <t>A04CY03</t>
  </si>
  <si>
    <t>A04CY04</t>
  </si>
  <si>
    <t>A04CY05</t>
  </si>
  <si>
    <t>A04CY06</t>
  </si>
  <si>
    <t>A04CY07</t>
  </si>
  <si>
    <t>A04CY08</t>
  </si>
  <si>
    <t>A04CY09</t>
  </si>
  <si>
    <t>Non-controlling interest</t>
  </si>
  <si>
    <t>Public Dividend Capital</t>
  </si>
  <si>
    <t>SCE0010</t>
  </si>
  <si>
    <t>Prior period adjustment</t>
  </si>
  <si>
    <t>SCE0020</t>
  </si>
  <si>
    <t>SCE0030</t>
  </si>
  <si>
    <t xml:space="preserve">At start of period for new FTs </t>
  </si>
  <si>
    <t>SCE0040</t>
  </si>
  <si>
    <t>Surplus/(deficit) for the year</t>
  </si>
  <si>
    <t>SCE0050</t>
  </si>
  <si>
    <t>Gain / (loss) on transfers by absorption (modified)</t>
  </si>
  <si>
    <t>SCE0055</t>
  </si>
  <si>
    <t>Transfers by absorption: transfers between reserves</t>
  </si>
  <si>
    <t>NIL</t>
  </si>
  <si>
    <t>SCE0060</t>
  </si>
  <si>
    <t>Transfers by absorption: transfers between reserves (charitable fund)</t>
  </si>
  <si>
    <t>SCE0065</t>
  </si>
  <si>
    <t>Transfer from reval reserve to I&amp;E reserve for impairments arising from consumption of economic benefits</t>
  </si>
  <si>
    <t>SCE0070</t>
  </si>
  <si>
    <t>Transfers between reserves</t>
  </si>
  <si>
    <t>SCE0080</t>
  </si>
  <si>
    <t>Net impairments</t>
  </si>
  <si>
    <t>SCE0090</t>
  </si>
  <si>
    <t>Revaluations - property, plant and equipment</t>
  </si>
  <si>
    <t>SCE0100</t>
  </si>
  <si>
    <t>Revaluations - intangible assets</t>
  </si>
  <si>
    <t>SCE0110</t>
  </si>
  <si>
    <t>Revaluations and impairments - charitable fund assets</t>
  </si>
  <si>
    <t>SCE0115</t>
  </si>
  <si>
    <t>Transfer to retained earnings on disposal of assets</t>
  </si>
  <si>
    <t>SCE0120</t>
  </si>
  <si>
    <t>SCE0130</t>
  </si>
  <si>
    <t>SCE0140</t>
  </si>
  <si>
    <t>SCE0145</t>
  </si>
  <si>
    <t>SCE0150</t>
  </si>
  <si>
    <t>SCE0160</t>
  </si>
  <si>
    <t>SCE0170</t>
  </si>
  <si>
    <t>SCE0180</t>
  </si>
  <si>
    <t>Public dividend capital received (input in table 3 below)</t>
  </si>
  <si>
    <t>SCE0200</t>
  </si>
  <si>
    <t>Public dividend capital repaid (input in table 3 below)</t>
  </si>
  <si>
    <t>SCE0210</t>
  </si>
  <si>
    <t>SCE0220</t>
  </si>
  <si>
    <t>Other movements in PDC in year (unlocked on request)</t>
  </si>
  <si>
    <t>SCE0230</t>
  </si>
  <si>
    <t>Reserves eliminated on dissolution (unlocked on request)</t>
  </si>
  <si>
    <t>SCE0240</t>
  </si>
  <si>
    <t>SCE0250</t>
  </si>
  <si>
    <t>Other reserve movements - charitable fund consolidation adjustment</t>
  </si>
  <si>
    <t>SCE0255</t>
  </si>
  <si>
    <t>Transfer to FT upon authorisation</t>
  </si>
  <si>
    <t>SCE0260</t>
  </si>
  <si>
    <t>SCE0270</t>
  </si>
  <si>
    <t>A04PY01</t>
  </si>
  <si>
    <t>A04PY02</t>
  </si>
  <si>
    <t>A04PY03</t>
  </si>
  <si>
    <t>A04PY04</t>
  </si>
  <si>
    <t>A04PY05</t>
  </si>
  <si>
    <t>A04PY06</t>
  </si>
  <si>
    <t>A04PY07</t>
  </si>
  <si>
    <t>A04PY08</t>
  </si>
  <si>
    <t>A04PY09</t>
  </si>
  <si>
    <t>Other movements in PDC in year</t>
  </si>
  <si>
    <t>STATEMENT OF CASH FLOWS</t>
  </si>
  <si>
    <t>A05CY01</t>
  </si>
  <si>
    <t>A05PY01</t>
  </si>
  <si>
    <t>Cash flows from operating activities</t>
  </si>
  <si>
    <t>Operating surplus/(deficit) from continuing operations</t>
  </si>
  <si>
    <t>SCF0100A</t>
  </si>
  <si>
    <t xml:space="preserve">Operating surplus/(deficit) of discontinued operations </t>
  </si>
  <si>
    <t>SCF0100B</t>
  </si>
  <si>
    <t>Operating surplus/(deficit)</t>
  </si>
  <si>
    <t>SCF0100</t>
  </si>
  <si>
    <t>Non-cash or non-operating income and expense:</t>
  </si>
  <si>
    <t>Depreciation and amortisation</t>
  </si>
  <si>
    <t>SCF0105</t>
  </si>
  <si>
    <t>Impairments and reversals</t>
  </si>
  <si>
    <t>SCF0110</t>
  </si>
  <si>
    <t>Income recognised in respect of capital donations (cash and non-cash)</t>
  </si>
  <si>
    <t>SCF0120</t>
  </si>
  <si>
    <t>Amortisation of PFI deferred income / credit</t>
  </si>
  <si>
    <t>SCF0125</t>
  </si>
  <si>
    <t>On SoFP pension liability - employer contributions paid less net charge to the SOCI</t>
  </si>
  <si>
    <t>SCF0130</t>
  </si>
  <si>
    <t>(Increase)/decrease in receivables</t>
  </si>
  <si>
    <t>SCF0135</t>
  </si>
  <si>
    <t>(Increase)/decrease in other assets</t>
  </si>
  <si>
    <t>SCF0140A</t>
  </si>
  <si>
    <t>(Increase)/decrease in inventories</t>
  </si>
  <si>
    <t>SCF0150</t>
  </si>
  <si>
    <t>Increase/(decrease) in trade and other payables</t>
  </si>
  <si>
    <t>SCF0155</t>
  </si>
  <si>
    <t>Increase/(decrease) in other liabilities</t>
  </si>
  <si>
    <t>SCF0160</t>
  </si>
  <si>
    <t>Increase/(decrease) in provisions</t>
  </si>
  <si>
    <t>SCF0165</t>
  </si>
  <si>
    <t>Movements in charitable fund working capital</t>
  </si>
  <si>
    <t>CFS0010</t>
  </si>
  <si>
    <t>Corporation tax (paid) / received</t>
  </si>
  <si>
    <t>SCF0170</t>
  </si>
  <si>
    <t>Movements in operating cash flows of discontinued operations</t>
  </si>
  <si>
    <t>SCF0175A</t>
  </si>
  <si>
    <t>NHS charitable funds: other movements in operating cash flows</t>
  </si>
  <si>
    <t>CFS0020</t>
  </si>
  <si>
    <t>Other movements in operating cash flows</t>
  </si>
  <si>
    <t>SCF0175B</t>
  </si>
  <si>
    <t>Net cash generated from / (used in) operations</t>
  </si>
  <si>
    <t>SCF0180</t>
  </si>
  <si>
    <t>Cash flows from investing activities</t>
  </si>
  <si>
    <t>SCF0185</t>
  </si>
  <si>
    <t>Purchase of financial assets / investments</t>
  </si>
  <si>
    <t>SCF0190</t>
  </si>
  <si>
    <t>Proceeds from sales / settlements of financial assets / investments</t>
  </si>
  <si>
    <t>SCF0195</t>
  </si>
  <si>
    <t>Purchase of intangible assets</t>
  </si>
  <si>
    <t>SCF0200</t>
  </si>
  <si>
    <t>Proceeds from sales of intangible assets</t>
  </si>
  <si>
    <t>SCF0205</t>
  </si>
  <si>
    <t>Purchase of property, plant and equipment and investment property</t>
  </si>
  <si>
    <t>SCF0210</t>
  </si>
  <si>
    <t>Proceeds from sales of property, plant and equipment and investment property</t>
  </si>
  <si>
    <t>SCF0215</t>
  </si>
  <si>
    <t>Receipt of cash donations to purchase capital assets</t>
  </si>
  <si>
    <t>SCF0220</t>
  </si>
  <si>
    <t>Prepayment of PFI capital contributions (cash payments)</t>
  </si>
  <si>
    <t>SCF0226</t>
  </si>
  <si>
    <t>NHS charitable funds: net cash flows from investing activities</t>
  </si>
  <si>
    <t>CFS0030</t>
  </si>
  <si>
    <t>Cash flows attributable to investing activities of discontinued operations</t>
  </si>
  <si>
    <t>SCF0235A</t>
  </si>
  <si>
    <t>Cash movement from acquisitions of business units and subsidiaries (not absorption transfers)</t>
  </si>
  <si>
    <t>SCF0230</t>
  </si>
  <si>
    <t>Cash movement from disposals of business units and subsidiaries (not absorption transfers)</t>
  </si>
  <si>
    <t>SCF0235</t>
  </si>
  <si>
    <t>Net cash generated from/(used in) investing activities</t>
  </si>
  <si>
    <t>SCF0240</t>
  </si>
  <si>
    <t>Cash flows from financing activities</t>
  </si>
  <si>
    <t>SCF0245</t>
  </si>
  <si>
    <t>SCF0250</t>
  </si>
  <si>
    <t>Movement in loans from the Department of Health and Social Care</t>
  </si>
  <si>
    <t>CFS1000</t>
  </si>
  <si>
    <t>Movement in other loans</t>
  </si>
  <si>
    <t>CFS1010</t>
  </si>
  <si>
    <t>Other capital receipts</t>
  </si>
  <si>
    <t>SCF0275</t>
  </si>
  <si>
    <t xml:space="preserve">Capital element of finance lease rental payments </t>
  </si>
  <si>
    <t>SCF0280</t>
  </si>
  <si>
    <t>Capital element of PFI, LIFT and other service concession payments</t>
  </si>
  <si>
    <t>SCF0285</t>
  </si>
  <si>
    <t>Interest on DHSC loans</t>
  </si>
  <si>
    <t>SCF0290A</t>
  </si>
  <si>
    <t>Interest on other loans</t>
  </si>
  <si>
    <t>SCF0290C</t>
  </si>
  <si>
    <t>Other interest (e.g. overdrafts)</t>
  </si>
  <si>
    <t>SCF0290B</t>
  </si>
  <si>
    <t>SCF0295</t>
  </si>
  <si>
    <t>Interest element of PFI, LIFT and other service concession obligations</t>
  </si>
  <si>
    <t>SCF0300</t>
  </si>
  <si>
    <t>PDC dividend (paid)/refunded</t>
  </si>
  <si>
    <t>SCF0305</t>
  </si>
  <si>
    <t>Cash flows attributable to financing activities of discontinued operations</t>
  </si>
  <si>
    <t>SCF0310A</t>
  </si>
  <si>
    <t>NHS charitable funds: net cash flows from financing activities</t>
  </si>
  <si>
    <t>CFS0040</t>
  </si>
  <si>
    <t>Cash flows from (used in) other financing activities</t>
  </si>
  <si>
    <t>SCF0310</t>
  </si>
  <si>
    <t>Net cash generated from/(used in) financing activities</t>
  </si>
  <si>
    <t>SCF0315</t>
  </si>
  <si>
    <t>Increase/(decrease) in cash and cash equivalents</t>
  </si>
  <si>
    <t>SCF0320</t>
  </si>
  <si>
    <t>Cash and cash equivalents at 1 April - brought forward</t>
  </si>
  <si>
    <t>SCF0325A</t>
  </si>
  <si>
    <t>SCF0325B</t>
  </si>
  <si>
    <t>Cash and cash equivalents at 1 April - restated</t>
  </si>
  <si>
    <t>SCF0325</t>
  </si>
  <si>
    <t>Cash and cash equivalents at start of period for new FTs</t>
  </si>
  <si>
    <t>SCF0345</t>
  </si>
  <si>
    <t>Cash and cash equivalents transferred by absorption</t>
  </si>
  <si>
    <t>SCF0350</t>
  </si>
  <si>
    <t>Unrealised gains/(losses) on foreign exchange</t>
  </si>
  <si>
    <t>SCF0115</t>
  </si>
  <si>
    <t>Cash transferred to NHS foundation trust upon authorisation as FT</t>
  </si>
  <si>
    <t>SCF0340</t>
  </si>
  <si>
    <t>SCF0355</t>
  </si>
  <si>
    <t>Note 1.1 Income from patient care (by nature)</t>
  </si>
  <si>
    <t>A06CY01</t>
  </si>
  <si>
    <t>A06PY01</t>
  </si>
  <si>
    <t>Group before consolidation of charity</t>
  </si>
  <si>
    <t>Income within this note is recognised in accordance with IFRS 15</t>
  </si>
  <si>
    <t>Acute services</t>
  </si>
  <si>
    <t>Block contract / system envelope income</t>
  </si>
  <si>
    <t>INC0198</t>
  </si>
  <si>
    <t>High cost drugs income from commissioners</t>
  </si>
  <si>
    <t>INC0200</t>
  </si>
  <si>
    <t>INC0210</t>
  </si>
  <si>
    <t>Mental health services</t>
  </si>
  <si>
    <t>INC0231</t>
  </si>
  <si>
    <t>Services delivered as part of a mental health collaborative</t>
  </si>
  <si>
    <t>INC0235</t>
  </si>
  <si>
    <t>INC0236</t>
  </si>
  <si>
    <t>INC0240</t>
  </si>
  <si>
    <t>Clinical income for the secondary commissioning of mandatory services</t>
  </si>
  <si>
    <t>INC0250</t>
  </si>
  <si>
    <t>Other clinical income from mandatory services</t>
  </si>
  <si>
    <t>INC0260</t>
  </si>
  <si>
    <t>Ambulance services</t>
  </si>
  <si>
    <t>A&amp;E income</t>
  </si>
  <si>
    <t>INC0270</t>
  </si>
  <si>
    <t>PTS income</t>
  </si>
  <si>
    <t>INC0280</t>
  </si>
  <si>
    <t>Other income</t>
  </si>
  <si>
    <t>INC0290</t>
  </si>
  <si>
    <t>Community services</t>
  </si>
  <si>
    <t>INC0302</t>
  </si>
  <si>
    <t>Income from other sources (e.g. local authorities)</t>
  </si>
  <si>
    <t>INC0310</t>
  </si>
  <si>
    <t>All trusts</t>
  </si>
  <si>
    <t xml:space="preserve">Private patient income </t>
  </si>
  <si>
    <t>INC0330</t>
  </si>
  <si>
    <t>Elective recovery fund</t>
  </si>
  <si>
    <t>INC0331</t>
  </si>
  <si>
    <t>Additional pension contribution central funding</t>
  </si>
  <si>
    <t>INC0333</t>
  </si>
  <si>
    <t>INC0340</t>
  </si>
  <si>
    <t>Total income from patient care activities</t>
  </si>
  <si>
    <t>INC0350</t>
  </si>
  <si>
    <t>Note 1.2 Income from patient care (by source)</t>
  </si>
  <si>
    <t>NHS England</t>
  </si>
  <si>
    <t>INC1100</t>
  </si>
  <si>
    <t>Clinical commissioning groups</t>
  </si>
  <si>
    <t>INC1110</t>
  </si>
  <si>
    <t>NHS Foundation Trusts</t>
  </si>
  <si>
    <t>INC1120</t>
  </si>
  <si>
    <t>NHS Trusts</t>
  </si>
  <si>
    <t>INC1130</t>
  </si>
  <si>
    <t>Local authorities</t>
  </si>
  <si>
    <t>INC1140</t>
  </si>
  <si>
    <t>Department of Health and Social Care</t>
  </si>
  <si>
    <t>INC1150</t>
  </si>
  <si>
    <t>INC1160</t>
  </si>
  <si>
    <t>Non NHS: private patients</t>
  </si>
  <si>
    <t>INC1170</t>
  </si>
  <si>
    <t>Non NHS: overseas patients (non-reciprocal, chargeable to patient)</t>
  </si>
  <si>
    <t>INC1180</t>
  </si>
  <si>
    <t>Injury cost recovery scheme</t>
  </si>
  <si>
    <t>INC1190</t>
  </si>
  <si>
    <t>INC1200</t>
  </si>
  <si>
    <t>INC1220</t>
  </si>
  <si>
    <t>Of Which:</t>
  </si>
  <si>
    <t>Related to continuing operations</t>
  </si>
  <si>
    <t>OPP0001</t>
  </si>
  <si>
    <t>Related to discontinued operations</t>
  </si>
  <si>
    <t>OPP0002</t>
  </si>
  <si>
    <t>Note 1.3 Overseas visitors (relating to patients charged directly by the provider)</t>
  </si>
  <si>
    <t>Income recognised this year</t>
  </si>
  <si>
    <t>OPP0010</t>
  </si>
  <si>
    <t>Cash payments received in-year (relating to invoices raised in current and previous years)</t>
  </si>
  <si>
    <t>OPP0020</t>
  </si>
  <si>
    <t>OPP0030</t>
  </si>
  <si>
    <t>Amounts written off in-year (relating to invoices raised in current and previous years)</t>
  </si>
  <si>
    <t>OPP0040</t>
  </si>
  <si>
    <t>Note 2.1 Other Operating Income</t>
  </si>
  <si>
    <t>A07CY01</t>
  </si>
  <si>
    <t>A07PY01</t>
  </si>
  <si>
    <t>Group including consolidated charity</t>
  </si>
  <si>
    <t>Other operating income recognised in accordance with IFRS 15:</t>
  </si>
  <si>
    <t>INC1230A</t>
  </si>
  <si>
    <t>INC1240A</t>
  </si>
  <si>
    <t>Non-patient care services to other bodies</t>
  </si>
  <si>
    <t>INC1280A</t>
  </si>
  <si>
    <t>Reimbursement and top up funding</t>
  </si>
  <si>
    <t>INC1310A</t>
  </si>
  <si>
    <t>Income in respect of employee benefits accounted on a gross basis</t>
  </si>
  <si>
    <t>INC1320</t>
  </si>
  <si>
    <t>INC1350</t>
  </si>
  <si>
    <t>Other operating income recognised in accordance with other standards:</t>
  </si>
  <si>
    <t>INC1230B</t>
  </si>
  <si>
    <t>Education and training - notional income from apprenticeship fund</t>
  </si>
  <si>
    <t>INC1240B</t>
  </si>
  <si>
    <t>Donations/grants of physical assets (non-cash) - received from NHS charities</t>
  </si>
  <si>
    <t>INC1250A</t>
  </si>
  <si>
    <t>INC1250B</t>
  </si>
  <si>
    <t>INC1255A</t>
  </si>
  <si>
    <t>INC1255B</t>
  </si>
  <si>
    <t>Cash donations for the purchase of capital assets - received from NHS charities</t>
  </si>
  <si>
    <t>INC1260A</t>
  </si>
  <si>
    <t>INC1260B</t>
  </si>
  <si>
    <t>INC1260C</t>
  </si>
  <si>
    <t>Charitable and other contributions to expenditure - received from NHS charities</t>
  </si>
  <si>
    <t>INC1270A</t>
  </si>
  <si>
    <t>INC1270B</t>
  </si>
  <si>
    <t>INC1274A</t>
  </si>
  <si>
    <t>INC1274B</t>
  </si>
  <si>
    <t>INC1275</t>
  </si>
  <si>
    <t>Support from DHSC for mergers</t>
  </si>
  <si>
    <t>INC1300</t>
  </si>
  <si>
    <t>Rental revenue from finance leases - contingent rent</t>
  </si>
  <si>
    <t>INC1330A</t>
  </si>
  <si>
    <t>Rental revenue from finance leases - other</t>
  </si>
  <si>
    <t>INC1330B</t>
  </si>
  <si>
    <t>Rental revenue from operating leases</t>
  </si>
  <si>
    <t>INC1340</t>
  </si>
  <si>
    <t>Amortisation of PFI deferred income / credits</t>
  </si>
  <si>
    <t>INC1355A</t>
  </si>
  <si>
    <t>Charitable fund incoming resources</t>
  </si>
  <si>
    <t>OPO0010</t>
  </si>
  <si>
    <t>INC1355</t>
  </si>
  <si>
    <t>INC1360</t>
  </si>
  <si>
    <t>INC1361</t>
  </si>
  <si>
    <t>INC1362</t>
  </si>
  <si>
    <t>INC1364</t>
  </si>
  <si>
    <t>INC1365</t>
  </si>
  <si>
    <t>Grossing up consortium arrangements</t>
  </si>
  <si>
    <t>Note 2.2 Fees and charges - aggregate of all schemes that, individually, have a cost exceeding £1m</t>
  </si>
  <si>
    <t>Income</t>
  </si>
  <si>
    <t>OPO0110</t>
  </si>
  <si>
    <t>Full cost</t>
  </si>
  <si>
    <t>OPO0120</t>
  </si>
  <si>
    <t>Surplus / (deficit)</t>
  </si>
  <si>
    <t>OPO0130</t>
  </si>
  <si>
    <t>Note 4.1 Operating expenditure</t>
  </si>
  <si>
    <t>A08CY01</t>
  </si>
  <si>
    <t>A08PY01</t>
  </si>
  <si>
    <t>EXP0100</t>
  </si>
  <si>
    <t>EXP0110</t>
  </si>
  <si>
    <t>EXP0102</t>
  </si>
  <si>
    <t>EXP0112</t>
  </si>
  <si>
    <t>Purchase of social care</t>
  </si>
  <si>
    <t>EXP0120</t>
  </si>
  <si>
    <t>Staff and executive directors costs</t>
  </si>
  <si>
    <t>EXP0130</t>
  </si>
  <si>
    <t>Non-executive directors</t>
  </si>
  <si>
    <t>EXP0140</t>
  </si>
  <si>
    <t>Supplies and services – clinical (excluding drugs costs)</t>
  </si>
  <si>
    <t>EXP0150</t>
  </si>
  <si>
    <t>Supplies and services – clinical: utilisation of consumables donated from DHSC group bodies for COVID response</t>
  </si>
  <si>
    <t>EXP0155</t>
  </si>
  <si>
    <t>Supplies and services - general</t>
  </si>
  <si>
    <t>EXP0160</t>
  </si>
  <si>
    <t>EXP0165A</t>
  </si>
  <si>
    <t>EXP0165B</t>
  </si>
  <si>
    <t>Drugs costs (drugs inventory consumed and purchase of non-inventory drugs)</t>
  </si>
  <si>
    <t>EXP0170</t>
  </si>
  <si>
    <t>Inventories written down (net including drugs)</t>
  </si>
  <si>
    <t>EXP0380A</t>
  </si>
  <si>
    <t>Inventories written down (consumables donated from DHSC group bodies for COVID response)</t>
  </si>
  <si>
    <t>EXP0379</t>
  </si>
  <si>
    <t>Consultancy</t>
  </si>
  <si>
    <t>EXP0190</t>
  </si>
  <si>
    <t>Establishment</t>
  </si>
  <si>
    <t>EXP0200</t>
  </si>
  <si>
    <t>Premises - business rates collected by local authorities</t>
  </si>
  <si>
    <t>EXP0210</t>
  </si>
  <si>
    <t>Premises - other</t>
  </si>
  <si>
    <t>EXP0220</t>
  </si>
  <si>
    <t>Transport (business travel only)</t>
  </si>
  <si>
    <t>EXP0230A</t>
  </si>
  <si>
    <t>Transport - other (including patient travel)</t>
  </si>
  <si>
    <t>EXP0230B</t>
  </si>
  <si>
    <t>Depreciation</t>
  </si>
  <si>
    <t>EXP0240</t>
  </si>
  <si>
    <t>Amortisation</t>
  </si>
  <si>
    <t>EXP0250</t>
  </si>
  <si>
    <t>Impairments net of (reversals)</t>
  </si>
  <si>
    <t>EXP0260</t>
  </si>
  <si>
    <t>EXP0270A</t>
  </si>
  <si>
    <t>EXP0270B</t>
  </si>
  <si>
    <t>Provisions arising / released in year</t>
  </si>
  <si>
    <t>EXP0380B</t>
  </si>
  <si>
    <t>Change in provisions discount rate</t>
  </si>
  <si>
    <t>EXP0380C</t>
  </si>
  <si>
    <t>Fees payable to the external auditor:</t>
  </si>
  <si>
    <t>Audit services - statutory audit</t>
  </si>
  <si>
    <t>EXP0280A</t>
  </si>
  <si>
    <t>EXP0280B</t>
  </si>
  <si>
    <t>Charitable fund audit</t>
  </si>
  <si>
    <t>OPX0010</t>
  </si>
  <si>
    <t>Internal audit - staff costs</t>
  </si>
  <si>
    <t>EXP0380D</t>
  </si>
  <si>
    <t>Internal audit - non-staff</t>
  </si>
  <si>
    <t>EXP0380E</t>
  </si>
  <si>
    <t>Clinical negligence - amounts payable to NHS Resolution (premium)</t>
  </si>
  <si>
    <t>EXP0290A</t>
  </si>
  <si>
    <t>Clinical negligence - excesses payable and premiums due to alternative insurers</t>
  </si>
  <si>
    <t>EXP0290B</t>
  </si>
  <si>
    <t>Legal fees</t>
  </si>
  <si>
    <t>EXP0380F</t>
  </si>
  <si>
    <t>Insurance</t>
  </si>
  <si>
    <t>EXP0380G</t>
  </si>
  <si>
    <t>Research and development - staff costs</t>
  </si>
  <si>
    <t>EXP0300</t>
  </si>
  <si>
    <t>Research and development - non-staff</t>
  </si>
  <si>
    <t>EXP0310</t>
  </si>
  <si>
    <t>Education and training - staff costs</t>
  </si>
  <si>
    <t>EXP0320</t>
  </si>
  <si>
    <t>Education and training - non-staff</t>
  </si>
  <si>
    <t>EXP0330A</t>
  </si>
  <si>
    <t>Education and training - notional expenditure funded from apprenticeship fund</t>
  </si>
  <si>
    <t>EXP0330B</t>
  </si>
  <si>
    <t>Operating lease expenditure (net)</t>
  </si>
  <si>
    <t>EXP0340</t>
  </si>
  <si>
    <t>Early retirements - staff costs</t>
  </si>
  <si>
    <t>EXP0380H</t>
  </si>
  <si>
    <t>Early retirements - non-staff</t>
  </si>
  <si>
    <t>EXP0380I</t>
  </si>
  <si>
    <t>Redundancy costs - staff costs</t>
  </si>
  <si>
    <t>EXP0350</t>
  </si>
  <si>
    <t>Redundancy costs - non-staff</t>
  </si>
  <si>
    <t>EXP0360</t>
  </si>
  <si>
    <t>Charges to operating expenditure for on-SoFP IFRIC 12 schemes (e.g. PFI / LIFT) on IFRS basis</t>
  </si>
  <si>
    <t>EXP0370</t>
  </si>
  <si>
    <t>Charges to operating expenditure for off-SoFP PFI / LIFT schemes</t>
  </si>
  <si>
    <t>EXP0375</t>
  </si>
  <si>
    <t>Car parking and security</t>
  </si>
  <si>
    <t>EXP0380J</t>
  </si>
  <si>
    <t>Hospitality</t>
  </si>
  <si>
    <t>EXP0380K</t>
  </si>
  <si>
    <t>Other losses and special payments - staff costs</t>
  </si>
  <si>
    <t>EXP0380L</t>
  </si>
  <si>
    <t>Other losses and special payments - non-staff</t>
  </si>
  <si>
    <t>EXP0380M</t>
  </si>
  <si>
    <t>EXP0380N</t>
  </si>
  <si>
    <t>Other services (e.g. external payroll)</t>
  </si>
  <si>
    <t>EXP0380O</t>
  </si>
  <si>
    <t>Other NHS charitable fund resources expended</t>
  </si>
  <si>
    <t>OPX0020</t>
  </si>
  <si>
    <t>Other</t>
  </si>
  <si>
    <t>EXP0380Z</t>
  </si>
  <si>
    <t>EXP0390</t>
  </si>
  <si>
    <t>OPX0030</t>
  </si>
  <si>
    <t>OPX0040</t>
  </si>
  <si>
    <t>Note 4.2 Other auditor remuneration</t>
  </si>
  <si>
    <t>1. The auditing of accounts of any associate of the Trust</t>
  </si>
  <si>
    <t>OPX0050</t>
  </si>
  <si>
    <t>2. Audit-related assurance services</t>
  </si>
  <si>
    <t>OPX0060</t>
  </si>
  <si>
    <t>3. Taxation compliance services</t>
  </si>
  <si>
    <t>OPX0070</t>
  </si>
  <si>
    <t>4. All taxation advisory services not falling within item 3 above;</t>
  </si>
  <si>
    <t>OPX0080</t>
  </si>
  <si>
    <t>OPX0090</t>
  </si>
  <si>
    <t>6. All assurance services not falling within items 1 to 5</t>
  </si>
  <si>
    <t>OPX0100</t>
  </si>
  <si>
    <t>7. Corporate finance transaction services not falling within items 1 to 6 above</t>
  </si>
  <si>
    <t>OPX0110</t>
  </si>
  <si>
    <t>8. All other non-audit services not falling within items 2 to 7 above</t>
  </si>
  <si>
    <t>OPX0120</t>
  </si>
  <si>
    <t>OPX0130</t>
  </si>
  <si>
    <t>OPX0140</t>
  </si>
  <si>
    <t>A09CY01</t>
  </si>
  <si>
    <t>A09CY01P</t>
  </si>
  <si>
    <t>A09CY01O</t>
  </si>
  <si>
    <t>A09PY01</t>
  </si>
  <si>
    <t>A09PY01P</t>
  </si>
  <si>
    <t>A09PY01O</t>
  </si>
  <si>
    <t>Salaries and wages</t>
  </si>
  <si>
    <t xml:space="preserve">Social security costs </t>
  </si>
  <si>
    <t>Apprenticeship levy</t>
  </si>
  <si>
    <t>Pension cost - employer contributions to NHS pension scheme</t>
  </si>
  <si>
    <t>Other post employment benefits</t>
  </si>
  <si>
    <t>Other employment benefits</t>
  </si>
  <si>
    <t>Termination benefits</t>
  </si>
  <si>
    <t xml:space="preserve">Temporary staff - agency/contract staff </t>
  </si>
  <si>
    <t>TOTAL GROSS STAFF COSTS</t>
  </si>
  <si>
    <t>Recoveries from DHSC Group bodies in respect of staff cost netted off expenditure</t>
  </si>
  <si>
    <t>Recoveries from other bodies in respect of staff cost netted off expenditure</t>
  </si>
  <si>
    <t>TOTAL STAFF COSTS</t>
  </si>
  <si>
    <t>Costs capitalised as part of assets</t>
  </si>
  <si>
    <t>Redundancy</t>
  </si>
  <si>
    <t>Total employee benefits excl. capitalised costs</t>
  </si>
  <si>
    <t>Permanent</t>
  </si>
  <si>
    <t>Total:
Group after consolidation of charity</t>
  </si>
  <si>
    <t>Permanent: 
Group after consolidation of charity</t>
  </si>
  <si>
    <t>Other: 
Group after consolidation of charity</t>
  </si>
  <si>
    <t>STA0230</t>
  </si>
  <si>
    <t>STA0240</t>
  </si>
  <si>
    <t>STA0245</t>
  </si>
  <si>
    <t>STA0250</t>
  </si>
  <si>
    <t>Pension cost - employer contributions paid by NHSE on provider's behalf</t>
  </si>
  <si>
    <t>STA0250A</t>
  </si>
  <si>
    <t>Pension cost - other</t>
  </si>
  <si>
    <t>STA0260</t>
  </si>
  <si>
    <t>STA0270</t>
  </si>
  <si>
    <t>STA0280</t>
  </si>
  <si>
    <t>STA0290</t>
  </si>
  <si>
    <t>Temporary staff - external bank</t>
  </si>
  <si>
    <t>STA0300</t>
  </si>
  <si>
    <t>STA0310</t>
  </si>
  <si>
    <t>NHS charitable funds staff</t>
  </si>
  <si>
    <t>STA0320</t>
  </si>
  <si>
    <t>STA0330</t>
  </si>
  <si>
    <t>STA0340</t>
  </si>
  <si>
    <t>STA0350</t>
  </si>
  <si>
    <t>STA0360</t>
  </si>
  <si>
    <t>STA0365</t>
  </si>
  <si>
    <t>STA0366</t>
  </si>
  <si>
    <t>Note 5.3 Average number of employees (WTE basis)</t>
  </si>
  <si>
    <t xml:space="preserve">Medical and dental </t>
  </si>
  <si>
    <t>STA0370</t>
  </si>
  <si>
    <t xml:space="preserve">Ambulance staff </t>
  </si>
  <si>
    <t>STA0380</t>
  </si>
  <si>
    <t xml:space="preserve">Administration and estates </t>
  </si>
  <si>
    <t>STA0390</t>
  </si>
  <si>
    <t xml:space="preserve">Healthcare assistants and other support staff </t>
  </si>
  <si>
    <t>STA0400</t>
  </si>
  <si>
    <t xml:space="preserve">Nursing, midwifery and health visiting staff </t>
  </si>
  <si>
    <t>STA0410</t>
  </si>
  <si>
    <t xml:space="preserve">Nursing, midwifery and health visiting learners </t>
  </si>
  <si>
    <t>STA0420</t>
  </si>
  <si>
    <t xml:space="preserve">Scientific, therapeutic and technical staff </t>
  </si>
  <si>
    <t>STA0430</t>
  </si>
  <si>
    <t>Healthcare science staff</t>
  </si>
  <si>
    <t>STA0440</t>
  </si>
  <si>
    <t xml:space="preserve">Social care staff </t>
  </si>
  <si>
    <t>STA0450</t>
  </si>
  <si>
    <t>STA0480</t>
  </si>
  <si>
    <t>Total average numbers</t>
  </si>
  <si>
    <t>STA0490</t>
  </si>
  <si>
    <t>Number of employees (WTE) engaged on capital projects</t>
  </si>
  <si>
    <t>STA0500</t>
  </si>
  <si>
    <t>Note 5.4 Early retirements due to ill health</t>
  </si>
  <si>
    <t>A09CY14</t>
  </si>
  <si>
    <t>A09CY15</t>
  </si>
  <si>
    <t>A09PY14</t>
  </si>
  <si>
    <t>A09PY15</t>
  </si>
  <si>
    <t xml:space="preserve">No of early retirements on the grounds of ill-health </t>
  </si>
  <si>
    <t>STA0510</t>
  </si>
  <si>
    <t xml:space="preserve">Value of early retirements on the grounds of ill-health </t>
  </si>
  <si>
    <t>STA0520</t>
  </si>
  <si>
    <t>A09CY17</t>
  </si>
  <si>
    <t>A09CY18</t>
  </si>
  <si>
    <t>A09CY19</t>
  </si>
  <si>
    <t>A09CY20</t>
  </si>
  <si>
    <t>A09CY21</t>
  </si>
  <si>
    <t>A09CY22</t>
  </si>
  <si>
    <t>Number of compulsory redundancies</t>
  </si>
  <si>
    <t>Cost of compulsory redundancies</t>
  </si>
  <si>
    <t>Number of other departures agreed</t>
  </si>
  <si>
    <t>Cost of other departures agreed</t>
  </si>
  <si>
    <t>Total number of exit packages</t>
  </si>
  <si>
    <t>Total cost of exit packages</t>
  </si>
  <si>
    <t>Exit package cost band (including any special payment element)</t>
  </si>
  <si>
    <t>&lt;£10,000</t>
  </si>
  <si>
    <t>STA0560</t>
  </si>
  <si>
    <t>£10,000 - £25,000</t>
  </si>
  <si>
    <t>STA0570</t>
  </si>
  <si>
    <t>£25,001 - £50,000</t>
  </si>
  <si>
    <t>STA0580</t>
  </si>
  <si>
    <t>£50,001 - £100,000</t>
  </si>
  <si>
    <t>STA0590</t>
  </si>
  <si>
    <t>£100,001 - £150,000</t>
  </si>
  <si>
    <t>STA0600</t>
  </si>
  <si>
    <t>£150,001 - £200,000</t>
  </si>
  <si>
    <t>STA0610</t>
  </si>
  <si>
    <t>&gt;£200,000</t>
  </si>
  <si>
    <t>STA0620</t>
  </si>
  <si>
    <t>STA0630</t>
  </si>
  <si>
    <t>A09PY17</t>
  </si>
  <si>
    <t>A09PY18</t>
  </si>
  <si>
    <t>A09PY19</t>
  </si>
  <si>
    <t>A09PY20</t>
  </si>
  <si>
    <t>A09PY21</t>
  </si>
  <si>
    <t>A09PY22</t>
  </si>
  <si>
    <t>A09CY25</t>
  </si>
  <si>
    <t>A09CY26</t>
  </si>
  <si>
    <t>A09PY25</t>
  </si>
  <si>
    <t>A09PY26</t>
  </si>
  <si>
    <t>Payments agreed</t>
  </si>
  <si>
    <t>Total value of agreements</t>
  </si>
  <si>
    <t>Voluntary redundancies including early retirement contractual costs</t>
  </si>
  <si>
    <t>STA0720</t>
  </si>
  <si>
    <t>Mutually agreed resignations (MARS) contractual costs</t>
  </si>
  <si>
    <t>STA0730</t>
  </si>
  <si>
    <t>Early retirements in the efficiency of the service contractual costs</t>
  </si>
  <si>
    <t>STA0740</t>
  </si>
  <si>
    <t xml:space="preserve">Contractual payments in lieu of notice </t>
  </si>
  <si>
    <t>STA0750</t>
  </si>
  <si>
    <t>Exit payments following employment tribunals or court orders</t>
  </si>
  <si>
    <t>STA0760</t>
  </si>
  <si>
    <t>STA0770</t>
  </si>
  <si>
    <t>STA0780</t>
  </si>
  <si>
    <t>of which:</t>
  </si>
  <si>
    <t>STA0790</t>
  </si>
  <si>
    <t>A10CY01</t>
  </si>
  <si>
    <t>A10PY01</t>
  </si>
  <si>
    <t>Lease receipts recognised as income in year:</t>
  </si>
  <si>
    <t>Minimum lease receipts</t>
  </si>
  <si>
    <t>OPE0010</t>
  </si>
  <si>
    <t>Contingent rents</t>
  </si>
  <si>
    <t>OPE0020</t>
  </si>
  <si>
    <t>OPE0030</t>
  </si>
  <si>
    <t>Total in-year operating lease income</t>
  </si>
  <si>
    <t>OPE0040</t>
  </si>
  <si>
    <t>Future minimum lease receipts due:</t>
  </si>
  <si>
    <t>- not later than one year</t>
  </si>
  <si>
    <t>OPE0050</t>
  </si>
  <si>
    <t>- later than one year and not later than five years</t>
  </si>
  <si>
    <t>OPE0060</t>
  </si>
  <si>
    <t>- later than five years</t>
  </si>
  <si>
    <t>OPE0070</t>
  </si>
  <si>
    <t>OPE0080</t>
  </si>
  <si>
    <t>OPE0090</t>
  </si>
  <si>
    <t>OPE0100</t>
  </si>
  <si>
    <t>OPE0110</t>
  </si>
  <si>
    <t>OPE0120</t>
  </si>
  <si>
    <t>OPE0130</t>
  </si>
  <si>
    <t>OPE0140</t>
  </si>
  <si>
    <t>OPE0150</t>
  </si>
  <si>
    <t>OPE0160</t>
  </si>
  <si>
    <t>OPE0170</t>
  </si>
  <si>
    <t>OPE0180</t>
  </si>
  <si>
    <t>OPE0190</t>
  </si>
  <si>
    <t xml:space="preserve">TOTAL </t>
  </si>
  <si>
    <t>OPE0200</t>
  </si>
  <si>
    <t>Lease payments recognised as an expense in year:</t>
  </si>
  <si>
    <t>Minimum lease payments</t>
  </si>
  <si>
    <t>OPE0210</t>
  </si>
  <si>
    <t>OPE0220</t>
  </si>
  <si>
    <t>Sub-lease receipts</t>
  </si>
  <si>
    <t>OPE0230</t>
  </si>
  <si>
    <t>Total in-year operating lease costs</t>
  </si>
  <si>
    <t>OPE0240</t>
  </si>
  <si>
    <t>Future minimum lease payments due:</t>
  </si>
  <si>
    <t>OPE0250</t>
  </si>
  <si>
    <t>OPE0260</t>
  </si>
  <si>
    <t>OPE0270</t>
  </si>
  <si>
    <t>OPE0280</t>
  </si>
  <si>
    <t>Total future minimum sublease payments receivable</t>
  </si>
  <si>
    <t>OPE0290</t>
  </si>
  <si>
    <t>OPE0300</t>
  </si>
  <si>
    <t>OPE0310</t>
  </si>
  <si>
    <t>OPE0320</t>
  </si>
  <si>
    <t>OPE0330</t>
  </si>
  <si>
    <t>OPE0340</t>
  </si>
  <si>
    <t>OPE0350</t>
  </si>
  <si>
    <t>OPE0360</t>
  </si>
  <si>
    <t>OPE0370</t>
  </si>
  <si>
    <t>OPE0380</t>
  </si>
  <si>
    <t>OPE0390</t>
  </si>
  <si>
    <t>OPE0400</t>
  </si>
  <si>
    <t>OPE0410</t>
  </si>
  <si>
    <t>OPE0420</t>
  </si>
  <si>
    <t>OPE0430</t>
  </si>
  <si>
    <t>TOTAL of future minimum sublease lease payments to be received at the balance sheet date</t>
  </si>
  <si>
    <t>OPE0440</t>
  </si>
  <si>
    <t>Note 8 Finance revenue</t>
  </si>
  <si>
    <t>A11CY01</t>
  </si>
  <si>
    <t>A11PY01</t>
  </si>
  <si>
    <t>Interest on bank accounts</t>
  </si>
  <si>
    <t>FIN0010</t>
  </si>
  <si>
    <t>Interest income on finance leases</t>
  </si>
  <si>
    <t>FIN0030</t>
  </si>
  <si>
    <t>Interest on other investments / financial assets</t>
  </si>
  <si>
    <t>FIN0040</t>
  </si>
  <si>
    <t>NHS charitable fund investment income</t>
  </si>
  <si>
    <t>FIN0050</t>
  </si>
  <si>
    <t>FIN0060</t>
  </si>
  <si>
    <t>Total finance revenue</t>
  </si>
  <si>
    <t>FIN0070</t>
  </si>
  <si>
    <t>Note 9.1 Finance expenditure</t>
  </si>
  <si>
    <t>Interest on loans from the Department of Health and Social Care:</t>
  </si>
  <si>
    <t>- Capital loans</t>
  </si>
  <si>
    <t>SCI1210</t>
  </si>
  <si>
    <t>- Revenue support / working capital loans</t>
  </si>
  <si>
    <t>SCI1220</t>
  </si>
  <si>
    <t>Other interest:</t>
  </si>
  <si>
    <t>SCI1240</t>
  </si>
  <si>
    <t>Interest on bank overdrafts</t>
  </si>
  <si>
    <t>SCI1250</t>
  </si>
  <si>
    <t>Interest on finance lease obligations</t>
  </si>
  <si>
    <t>SCI1260</t>
  </si>
  <si>
    <t>Interest on the late payment of commercial debt</t>
  </si>
  <si>
    <t>SCI1270</t>
  </si>
  <si>
    <t>Finance costs on PFI and other service concession arrangements (excluding LIFT):</t>
  </si>
  <si>
    <t>- Main finance costs</t>
  </si>
  <si>
    <t>SCI1280</t>
  </si>
  <si>
    <t>- Contingent finance costs</t>
  </si>
  <si>
    <t>SCI1290</t>
  </si>
  <si>
    <t>Finance costs on LIFT scheme obligations:</t>
  </si>
  <si>
    <t>SCI1300</t>
  </si>
  <si>
    <t>SCI1310</t>
  </si>
  <si>
    <t>Total interest expense</t>
  </si>
  <si>
    <t>FIN0080</t>
  </si>
  <si>
    <t>Unwinding of discount on provisions</t>
  </si>
  <si>
    <t>SCI1320</t>
  </si>
  <si>
    <t>Other finance costs</t>
  </si>
  <si>
    <t>SCI1330</t>
  </si>
  <si>
    <t>Total finance expenditure</t>
  </si>
  <si>
    <t>SCI1340</t>
  </si>
  <si>
    <t>Note 9.2 The late payment of commercial debts (interest) Act 1998 / Public Contract Regulations 2015</t>
  </si>
  <si>
    <t>Total liability accruing in year under this legislation as a result of late payments</t>
  </si>
  <si>
    <t>FIN0089</t>
  </si>
  <si>
    <t>Amounts actually paid and included within other interest arising from claims made under this legislation</t>
  </si>
  <si>
    <t>FIN0090</t>
  </si>
  <si>
    <t>Compensation paid to cover debt recovery costs under this legislation</t>
  </si>
  <si>
    <t>FIN0100</t>
  </si>
  <si>
    <t>Note 10 Other gains and (losses)</t>
  </si>
  <si>
    <t>Gains on disposal of property, plant and equipment</t>
  </si>
  <si>
    <t>SCI1100</t>
  </si>
  <si>
    <t>Gains on disposal of intangible assets</t>
  </si>
  <si>
    <t>SCI1110</t>
  </si>
  <si>
    <t>Gains on disposal of investment properties</t>
  </si>
  <si>
    <t>SCI1120</t>
  </si>
  <si>
    <t>Gain on disposal of financial assets held at amortised cost</t>
  </si>
  <si>
    <t>SCI1130A</t>
  </si>
  <si>
    <t>Gain on disposal of other financial assets / investments</t>
  </si>
  <si>
    <t>SCI1130B</t>
  </si>
  <si>
    <t>Gains on disposal of assets held for sale</t>
  </si>
  <si>
    <t>SCI1140</t>
  </si>
  <si>
    <t>Losses on disposal of property, plant and equipment</t>
  </si>
  <si>
    <t>SCI1150</t>
  </si>
  <si>
    <t>Losses on disposal of intangible assets</t>
  </si>
  <si>
    <t>SCI1160</t>
  </si>
  <si>
    <t>Losses on disposal of investment properties</t>
  </si>
  <si>
    <t>SCI1170</t>
  </si>
  <si>
    <t>Losses disposal of financial assets held at amortised cost</t>
  </si>
  <si>
    <t>SCI1180A</t>
  </si>
  <si>
    <t>Losses on disposal of other financial assets / investments</t>
  </si>
  <si>
    <t>SCI1180B</t>
  </si>
  <si>
    <t>Losses on disposal of assets held for sale</t>
  </si>
  <si>
    <t>SCI1190</t>
  </si>
  <si>
    <t>Loss recognised on return of donated COVID assets to DHSC</t>
  </si>
  <si>
    <t>SCI1150A</t>
  </si>
  <si>
    <t>Gains / losses on disposal of charitable fund assets</t>
  </si>
  <si>
    <t>FIN0110</t>
  </si>
  <si>
    <t>Total gains/(losses) on disposal of assets</t>
  </si>
  <si>
    <t>SCI1200</t>
  </si>
  <si>
    <t>Gains/(losses) on foreign exchange</t>
  </si>
  <si>
    <t>SCI1201</t>
  </si>
  <si>
    <t>Fair value gains/(losses) on investment properties</t>
  </si>
  <si>
    <t>SCI0220A</t>
  </si>
  <si>
    <t>Fair value gains/(losses) on financial assets / investments</t>
  </si>
  <si>
    <t>SCI0220B</t>
  </si>
  <si>
    <t>Fair value gains/(losses) on charitable fund investments &amp; investment properties</t>
  </si>
  <si>
    <t>FIN0120</t>
  </si>
  <si>
    <t>SCI0220C</t>
  </si>
  <si>
    <t>SCI0220D</t>
  </si>
  <si>
    <t>FIN0130</t>
  </si>
  <si>
    <t>FIN0135</t>
  </si>
  <si>
    <t>Total other gains/(losses)</t>
  </si>
  <si>
    <t>SCI1205</t>
  </si>
  <si>
    <t xml:space="preserve">Operating income of discontinued operations </t>
  </si>
  <si>
    <t>FIN0140</t>
  </si>
  <si>
    <t xml:space="preserve">Operating expenses of discontinued operations </t>
  </si>
  <si>
    <t>FIN0150</t>
  </si>
  <si>
    <t>Gain on disposal of discontinued operations</t>
  </si>
  <si>
    <t>FIN0160</t>
  </si>
  <si>
    <t>(Loss) on disposal of discontinued operations</t>
  </si>
  <si>
    <t>FIN0170</t>
  </si>
  <si>
    <t>Corporation tax expense attributable to discontinued operations</t>
  </si>
  <si>
    <t>FIN0180</t>
  </si>
  <si>
    <t>FIN0190</t>
  </si>
  <si>
    <t>Note 12 Impairments of assets</t>
  </si>
  <si>
    <t>A12CY01</t>
  </si>
  <si>
    <t>A12CY02</t>
  </si>
  <si>
    <t>A12CY03</t>
  </si>
  <si>
    <t>A12PY01</t>
  </si>
  <si>
    <t>A12PY02</t>
  </si>
  <si>
    <t>A12PY03</t>
  </si>
  <si>
    <t>Impairments</t>
  </si>
  <si>
    <t>Reversals</t>
  </si>
  <si>
    <t>Net Impairments</t>
  </si>
  <si>
    <t>+/- £000</t>
  </si>
  <si>
    <t>+ £000</t>
  </si>
  <si>
    <t>- £000</t>
  </si>
  <si>
    <t>Impairments and (reversals) charged to operating surplus / deficit</t>
  </si>
  <si>
    <t>Loss or damage resulting from normal operations</t>
  </si>
  <si>
    <t>IMP0010</t>
  </si>
  <si>
    <t>Over specification of assets</t>
  </si>
  <si>
    <t>IMP0015</t>
  </si>
  <si>
    <t>Abandonment of assets in the course of construction</t>
  </si>
  <si>
    <t>IMP0020</t>
  </si>
  <si>
    <t>Unforeseen obsolescence</t>
  </si>
  <si>
    <t>IMP0025</t>
  </si>
  <si>
    <t>Loss as a result of a catastrophe</t>
  </si>
  <si>
    <t>IMP0030</t>
  </si>
  <si>
    <t>IMP0035</t>
  </si>
  <si>
    <t>Changes in market price</t>
  </si>
  <si>
    <t>IMP0040</t>
  </si>
  <si>
    <t>Impairments of charitable fund assets</t>
  </si>
  <si>
    <t>IMP0044</t>
  </si>
  <si>
    <t>Total impairments and (reversals) charged to operating surplus / deficit</t>
  </si>
  <si>
    <t>IMP0045</t>
  </si>
  <si>
    <t>Total net impairments charged to revaluation reserve</t>
  </si>
  <si>
    <t>IMP0050</t>
  </si>
  <si>
    <t>IMP0055</t>
  </si>
  <si>
    <t>A13CY01</t>
  </si>
  <si>
    <t>A13CY02</t>
  </si>
  <si>
    <t>A13CY03</t>
  </si>
  <si>
    <t>A13CY04</t>
  </si>
  <si>
    <t>A13CY05</t>
  </si>
  <si>
    <t>A13CY06</t>
  </si>
  <si>
    <t>A13CY07</t>
  </si>
  <si>
    <t>A13CY08</t>
  </si>
  <si>
    <t>A13CY09</t>
  </si>
  <si>
    <t>A13CY10</t>
  </si>
  <si>
    <t>A13CY11</t>
  </si>
  <si>
    <t>Software licences</t>
  </si>
  <si>
    <t>Licences &amp; trademarks</t>
  </si>
  <si>
    <t>Patents</t>
  </si>
  <si>
    <t>IT (internally generated and 3rd party)</t>
  </si>
  <si>
    <t>Development expenditure</t>
  </si>
  <si>
    <t>Goodwill</t>
  </si>
  <si>
    <t>Websites</t>
  </si>
  <si>
    <t>Intangible assets under construction</t>
  </si>
  <si>
    <t>Charitable fund intangible assets</t>
  </si>
  <si>
    <t>INT0010</t>
  </si>
  <si>
    <t>INT0020</t>
  </si>
  <si>
    <t>INT0030</t>
  </si>
  <si>
    <t>At start of period for new FTs</t>
  </si>
  <si>
    <t>INT0040</t>
  </si>
  <si>
    <t>Transfers by absorption</t>
  </si>
  <si>
    <t>INT0050</t>
  </si>
  <si>
    <t>INT0060</t>
  </si>
  <si>
    <t>INT0070</t>
  </si>
  <si>
    <t>Additions - donations of physical assets (non-cash)</t>
  </si>
  <si>
    <t>INT0080</t>
  </si>
  <si>
    <t>INT0090</t>
  </si>
  <si>
    <t>Transfer of donated assets (non-cash) from consolidated charitable fund to trust</t>
  </si>
  <si>
    <t>INT0095</t>
  </si>
  <si>
    <t>Impairments charged to operating expenses</t>
  </si>
  <si>
    <t>INT0100</t>
  </si>
  <si>
    <t>Impairments charged to the revaluation reserve</t>
  </si>
  <si>
    <t>INT0110</t>
  </si>
  <si>
    <t>Reversal of impairments credited to operating expenses</t>
  </si>
  <si>
    <t>INT0120</t>
  </si>
  <si>
    <t>Reversal of impairments credited to the revaluation reserve</t>
  </si>
  <si>
    <t>INT0130</t>
  </si>
  <si>
    <t>Revaluations</t>
  </si>
  <si>
    <t>INT0140</t>
  </si>
  <si>
    <t>Remeasurements - retranslation gains / (losses) on foreign operations</t>
  </si>
  <si>
    <t>INT0145</t>
  </si>
  <si>
    <t>Reclassifications</t>
  </si>
  <si>
    <t>INT0150</t>
  </si>
  <si>
    <t>Transfers to/from assets held for sale and assets in disposal groups</t>
  </si>
  <si>
    <t>INT0160</t>
  </si>
  <si>
    <t>Disposals/derecognition</t>
  </si>
  <si>
    <t>INT0170</t>
  </si>
  <si>
    <t>INT0180</t>
  </si>
  <si>
    <t>INT0190</t>
  </si>
  <si>
    <t>INT0200</t>
  </si>
  <si>
    <t>INT0210</t>
  </si>
  <si>
    <t>INT0220</t>
  </si>
  <si>
    <t>INT0230</t>
  </si>
  <si>
    <t>INT0240</t>
  </si>
  <si>
    <t>Provided during the year</t>
  </si>
  <si>
    <t>INT0250</t>
  </si>
  <si>
    <t>INT0255</t>
  </si>
  <si>
    <t>INT0260</t>
  </si>
  <si>
    <t>INT0270</t>
  </si>
  <si>
    <t>INT0280</t>
  </si>
  <si>
    <t>INT0290</t>
  </si>
  <si>
    <t>INT0300</t>
  </si>
  <si>
    <t>INT0305</t>
  </si>
  <si>
    <t>INT0310</t>
  </si>
  <si>
    <t>INT0320</t>
  </si>
  <si>
    <t>INT0330</t>
  </si>
  <si>
    <t>INT0340</t>
  </si>
  <si>
    <t>INT0350</t>
  </si>
  <si>
    <t>INT0360</t>
  </si>
  <si>
    <t>A13PY01</t>
  </si>
  <si>
    <t>A13PY02</t>
  </si>
  <si>
    <t>A13PY03</t>
  </si>
  <si>
    <t>A13PY04</t>
  </si>
  <si>
    <t>A13PY05</t>
  </si>
  <si>
    <t>A13PY06</t>
  </si>
  <si>
    <t>A13PY07</t>
  </si>
  <si>
    <t>A13PY08</t>
  </si>
  <si>
    <t>A13PY09</t>
  </si>
  <si>
    <t>A13PY10</t>
  </si>
  <si>
    <t>A13PY11</t>
  </si>
  <si>
    <t>Other (purchased)</t>
  </si>
  <si>
    <t>Note 13.3 Range of lives of intangible assets</t>
  </si>
  <si>
    <t>A13CY15</t>
  </si>
  <si>
    <t>A13CY16</t>
  </si>
  <si>
    <t>Min life</t>
  </si>
  <si>
    <t>Max life</t>
  </si>
  <si>
    <t>Years</t>
  </si>
  <si>
    <t>Intangible assets - internally generated</t>
  </si>
  <si>
    <t>Information technology</t>
  </si>
  <si>
    <t>INT0390</t>
  </si>
  <si>
    <t>INT0400</t>
  </si>
  <si>
    <t>INT0410</t>
  </si>
  <si>
    <t>Intangible assets - purchased</t>
  </si>
  <si>
    <t>INT0430</t>
  </si>
  <si>
    <t>INT0440</t>
  </si>
  <si>
    <t>INT0450</t>
  </si>
  <si>
    <t>INT0460</t>
  </si>
  <si>
    <t>INT0470</t>
  </si>
  <si>
    <t>A14CY01</t>
  </si>
  <si>
    <t>A14CY02</t>
  </si>
  <si>
    <t>A14CY03</t>
  </si>
  <si>
    <t>A14CY04</t>
  </si>
  <si>
    <t>A14CY05</t>
  </si>
  <si>
    <t>A14CY06</t>
  </si>
  <si>
    <t>A14CY07</t>
  </si>
  <si>
    <t>A14CY08</t>
  </si>
  <si>
    <t>A14CY09</t>
  </si>
  <si>
    <t>A14CY10</t>
  </si>
  <si>
    <t>Land</t>
  </si>
  <si>
    <t>Buildings excluding dwellings</t>
  </si>
  <si>
    <t>Dwellings</t>
  </si>
  <si>
    <t>Assets under construction and payments on account</t>
  </si>
  <si>
    <t>Plant &amp; machinery</t>
  </si>
  <si>
    <t>Transport equipment</t>
  </si>
  <si>
    <t>Furniture &amp; fittings</t>
  </si>
  <si>
    <t>Charitable fund PPE assets</t>
  </si>
  <si>
    <t>PPE0010</t>
  </si>
  <si>
    <t>PPE0020</t>
  </si>
  <si>
    <t>PPE0030</t>
  </si>
  <si>
    <t>PPE0040</t>
  </si>
  <si>
    <t>PPE0050</t>
  </si>
  <si>
    <t>PPE0060</t>
  </si>
  <si>
    <t>PPE0070</t>
  </si>
  <si>
    <t>PPE0080</t>
  </si>
  <si>
    <t>PPE0085</t>
  </si>
  <si>
    <t>PPE0086</t>
  </si>
  <si>
    <t>PPE0090</t>
  </si>
  <si>
    <t>PPE0095</t>
  </si>
  <si>
    <t>PPE0100</t>
  </si>
  <si>
    <t>PPE0110</t>
  </si>
  <si>
    <t>PPE0120</t>
  </si>
  <si>
    <t>PPE0130</t>
  </si>
  <si>
    <t>PPE0140</t>
  </si>
  <si>
    <t>PPE0145</t>
  </si>
  <si>
    <t>PPE0150</t>
  </si>
  <si>
    <t>PPE0160</t>
  </si>
  <si>
    <t>PPE0170</t>
  </si>
  <si>
    <t>Derecognition - COVID equipment returned to DHSC</t>
  </si>
  <si>
    <t>PPE0175</t>
  </si>
  <si>
    <t>PPE0180</t>
  </si>
  <si>
    <t>PPE0190</t>
  </si>
  <si>
    <t>PPE0200</t>
  </si>
  <si>
    <t>PPE0210</t>
  </si>
  <si>
    <t>PPE0220</t>
  </si>
  <si>
    <t>PPE0230</t>
  </si>
  <si>
    <t>PPE0240</t>
  </si>
  <si>
    <t>PPE0250</t>
  </si>
  <si>
    <t>PPE0255</t>
  </si>
  <si>
    <t>PPE0260</t>
  </si>
  <si>
    <t>PPE0270</t>
  </si>
  <si>
    <t>PPE0280</t>
  </si>
  <si>
    <t>PPE0290</t>
  </si>
  <si>
    <t>PPE0300</t>
  </si>
  <si>
    <t>PPE0305</t>
  </si>
  <si>
    <t>PPE0310</t>
  </si>
  <si>
    <t>PPE0320</t>
  </si>
  <si>
    <t>PPE0330</t>
  </si>
  <si>
    <t>PPE0335</t>
  </si>
  <si>
    <t>PPE0340</t>
  </si>
  <si>
    <t>PPE0350</t>
  </si>
  <si>
    <t>A14PY01</t>
  </si>
  <si>
    <t>A14PY02</t>
  </si>
  <si>
    <t>A14PY03</t>
  </si>
  <si>
    <t>A14PY04</t>
  </si>
  <si>
    <t>A14PY05</t>
  </si>
  <si>
    <t>A14PY06</t>
  </si>
  <si>
    <t>A14PY07</t>
  </si>
  <si>
    <t>A14PY08</t>
  </si>
  <si>
    <t>A14PY09</t>
  </si>
  <si>
    <t>A14PY10</t>
  </si>
  <si>
    <t>Owned - purchased</t>
  </si>
  <si>
    <t>PPE0360</t>
  </si>
  <si>
    <t>Finance leased</t>
  </si>
  <si>
    <t>PPE0370</t>
  </si>
  <si>
    <t>On-SoFP PFI contracts and other service concession arrangements</t>
  </si>
  <si>
    <t>PPE0380</t>
  </si>
  <si>
    <t>Off-SoFP PFI residual interests</t>
  </si>
  <si>
    <t>PPE0390</t>
  </si>
  <si>
    <t>Owned - donated / granted</t>
  </si>
  <si>
    <t>PPE0410</t>
  </si>
  <si>
    <t>Owned - equipment donated from DHSC, UKHSA and NHSE for COVID response</t>
  </si>
  <si>
    <t>PPE0415</t>
  </si>
  <si>
    <t>PPE0420</t>
  </si>
  <si>
    <t>Owned - equipment donated from DHSC and NHSE for COVID response</t>
  </si>
  <si>
    <t xml:space="preserve">Total </t>
  </si>
  <si>
    <t>Note 14.5 Range of lives of property, plant and equipment</t>
  </si>
  <si>
    <t>A14CY15</t>
  </si>
  <si>
    <t>A14CY16</t>
  </si>
  <si>
    <t>PPE0490</t>
  </si>
  <si>
    <t>PPE0500</t>
  </si>
  <si>
    <t>PPE0510</t>
  </si>
  <si>
    <t>PPE0520</t>
  </si>
  <si>
    <t>PPE0530</t>
  </si>
  <si>
    <t>PPE0540</t>
  </si>
  <si>
    <t>PPE0550</t>
  </si>
  <si>
    <t>A15CY01</t>
  </si>
  <si>
    <t>A15CY02</t>
  </si>
  <si>
    <t>A15PY01</t>
  </si>
  <si>
    <t>A15PY02</t>
  </si>
  <si>
    <t>Group without charity</t>
  </si>
  <si>
    <t>Charitable fund investment property</t>
  </si>
  <si>
    <t>IGR0010</t>
  </si>
  <si>
    <t>IGR0020</t>
  </si>
  <si>
    <t>IGR0030</t>
  </si>
  <si>
    <t>IGR0040</t>
  </si>
  <si>
    <t>IGR0050</t>
  </si>
  <si>
    <t>Additions</t>
  </si>
  <si>
    <t>IGR0060</t>
  </si>
  <si>
    <t>IGR0080</t>
  </si>
  <si>
    <t>IGR0090</t>
  </si>
  <si>
    <t>Reclassifications to/from PPE</t>
  </si>
  <si>
    <t>IGR0100</t>
  </si>
  <si>
    <t>IGR0110</t>
  </si>
  <si>
    <t>Disposals</t>
  </si>
  <si>
    <t>IGR0120</t>
  </si>
  <si>
    <t>IGR0130</t>
  </si>
  <si>
    <t>IGR0140</t>
  </si>
  <si>
    <t>A15CY03</t>
  </si>
  <si>
    <t>A15CY04</t>
  </si>
  <si>
    <t>A15PY03</t>
  </si>
  <si>
    <t>A15PY04</t>
  </si>
  <si>
    <t>Investments in JVs and associates outside of the WGA boundary</t>
  </si>
  <si>
    <t>IGR0190</t>
  </si>
  <si>
    <t>IGR0200</t>
  </si>
  <si>
    <t>IGR0210</t>
  </si>
  <si>
    <t>IGR0220</t>
  </si>
  <si>
    <t>IGR0230</t>
  </si>
  <si>
    <t>IGR0240</t>
  </si>
  <si>
    <t>Share of profit/(loss)</t>
  </si>
  <si>
    <t>IGR0250</t>
  </si>
  <si>
    <t>IGR0260</t>
  </si>
  <si>
    <t>Reversal of impairment</t>
  </si>
  <si>
    <t>IGR0270</t>
  </si>
  <si>
    <t>IGR0280</t>
  </si>
  <si>
    <t>Disbursements / dividends received</t>
  </si>
  <si>
    <t>IGR0290</t>
  </si>
  <si>
    <t>IGR0300</t>
  </si>
  <si>
    <t>Share of Other Comprehensive Income recognised by joint ventures/associates</t>
  </si>
  <si>
    <t>IGR0310</t>
  </si>
  <si>
    <t>IGR0320</t>
  </si>
  <si>
    <t>IGR0330</t>
  </si>
  <si>
    <t>IGR0340</t>
  </si>
  <si>
    <t>This is an analysis of the net carrying amount (after any credit loss allowances). Movements in credit loss allowance are recorded here as impairments.</t>
  </si>
  <si>
    <t>Charitable fund investments</t>
  </si>
  <si>
    <t>Other investment / financial assets</t>
  </si>
  <si>
    <t>IGR0350</t>
  </si>
  <si>
    <t>IGR0360</t>
  </si>
  <si>
    <t>IGR0370</t>
  </si>
  <si>
    <t>IGR0380</t>
  </si>
  <si>
    <t>IGR0390</t>
  </si>
  <si>
    <t>IGR0400</t>
  </si>
  <si>
    <t>Fair value gains [taken to I&amp;E] (for assets held at FV through I&amp;E)</t>
  </si>
  <si>
    <t>IGR0410</t>
  </si>
  <si>
    <t>Fair value losses [taken to I&amp;E] (for assets held at FV through I&amp;E)</t>
  </si>
  <si>
    <t>IGR0420</t>
  </si>
  <si>
    <t>IGR0430</t>
  </si>
  <si>
    <t>IGR0435</t>
  </si>
  <si>
    <t>-/+</t>
  </si>
  <si>
    <t>IGR0439</t>
  </si>
  <si>
    <t>IGR0440</t>
  </si>
  <si>
    <t>IGR0460</t>
  </si>
  <si>
    <t>IGR0470</t>
  </si>
  <si>
    <t>Current portion of loans receivable transferred to current financial assets</t>
  </si>
  <si>
    <t>IGR0475</t>
  </si>
  <si>
    <t>IGR0480</t>
  </si>
  <si>
    <t>IGR0490</t>
  </si>
  <si>
    <t>IGR0500</t>
  </si>
  <si>
    <t>Loans receivable within 12 months transferred from non-current financial assets</t>
  </si>
  <si>
    <t>IGR0505</t>
  </si>
  <si>
    <t>NLF deposits (where not considered to be cash equivalents)</t>
  </si>
  <si>
    <t>IGR0510</t>
  </si>
  <si>
    <t>Other current financial assets</t>
  </si>
  <si>
    <t>IGR0515</t>
  </si>
  <si>
    <t>IGR0520</t>
  </si>
  <si>
    <t>Select</t>
  </si>
  <si>
    <t>%</t>
  </si>
  <si>
    <t>A16CY01</t>
  </si>
  <si>
    <t>A16CY02</t>
  </si>
  <si>
    <t>A16CY03</t>
  </si>
  <si>
    <t>A16CY04</t>
  </si>
  <si>
    <t>A16CY05</t>
  </si>
  <si>
    <t>A16CY06</t>
  </si>
  <si>
    <t>A16CY07</t>
  </si>
  <si>
    <t>A16CY08</t>
  </si>
  <si>
    <t>A16CY09</t>
  </si>
  <si>
    <t>A16CY10</t>
  </si>
  <si>
    <t>A16CY11</t>
  </si>
  <si>
    <t>A16CY12</t>
  </si>
  <si>
    <t>A16CY13</t>
  </si>
  <si>
    <t>A16CY14</t>
  </si>
  <si>
    <t>PPE: Land</t>
  </si>
  <si>
    <t>PPE: Buildings excl. dwellings</t>
  </si>
  <si>
    <t>PPE: Dwellings</t>
  </si>
  <si>
    <t>PPE: Assets under construction</t>
  </si>
  <si>
    <t>PPE: Plant &amp; machinery</t>
  </si>
  <si>
    <t>PPE: Transport equipment</t>
  </si>
  <si>
    <t>PPE: Information technology</t>
  </si>
  <si>
    <t>PPE: Furniture &amp; fittings</t>
  </si>
  <si>
    <t>Investment properties</t>
  </si>
  <si>
    <t>Interests in JVs and associates</t>
  </si>
  <si>
    <t>Charitable fund assets held for sale</t>
  </si>
  <si>
    <t>AHS0010</t>
  </si>
  <si>
    <t>AHS0020</t>
  </si>
  <si>
    <t>AHS0030</t>
  </si>
  <si>
    <t>AHS0040</t>
  </si>
  <si>
    <t>AHS0050</t>
  </si>
  <si>
    <t>Plus assets classified as available for sale in the year</t>
  </si>
  <si>
    <t>AHS0060</t>
  </si>
  <si>
    <t>Less assets sold in year</t>
  </si>
  <si>
    <t>AHS0070</t>
  </si>
  <si>
    <t>Less impairment of assets held for sale</t>
  </si>
  <si>
    <t>AHS0080</t>
  </si>
  <si>
    <t>Plus reversal of impairment of assets held for sale</t>
  </si>
  <si>
    <t>AHS0090</t>
  </si>
  <si>
    <t>Less assets no longer classified as held for sale, for reasons other than disposal by sale</t>
  </si>
  <si>
    <t>AHS0100</t>
  </si>
  <si>
    <t>AHS0110</t>
  </si>
  <si>
    <t>AHS0120</t>
  </si>
  <si>
    <t>A16PY01</t>
  </si>
  <si>
    <t>A16PY02</t>
  </si>
  <si>
    <t>A16PY03</t>
  </si>
  <si>
    <t>A16PY04</t>
  </si>
  <si>
    <t>A16PY05</t>
  </si>
  <si>
    <t>A16PY06</t>
  </si>
  <si>
    <t>A16PY07</t>
  </si>
  <si>
    <t>A16PY08</t>
  </si>
  <si>
    <t>A16PY09</t>
  </si>
  <si>
    <t>A16PY10</t>
  </si>
  <si>
    <t>A16PY11</t>
  </si>
  <si>
    <t>A16PY12</t>
  </si>
  <si>
    <t>A16PY13</t>
  </si>
  <si>
    <t>A16PY14</t>
  </si>
  <si>
    <t>Note 18.3 Liabilities in disposal groups</t>
  </si>
  <si>
    <t>Categorised as:</t>
  </si>
  <si>
    <t>AHS0130</t>
  </si>
  <si>
    <t>AHS0140</t>
  </si>
  <si>
    <t>AHS0150</t>
  </si>
  <si>
    <t>AHS0160</t>
  </si>
  <si>
    <t>A17CY01</t>
  </si>
  <si>
    <t>A17CY02</t>
  </si>
  <si>
    <t>A17CY03</t>
  </si>
  <si>
    <t>A17CY03A</t>
  </si>
  <si>
    <t>A17CY04</t>
  </si>
  <si>
    <t>A17CY05</t>
  </si>
  <si>
    <t>A17CY06</t>
  </si>
  <si>
    <t>A17CY07</t>
  </si>
  <si>
    <t>Drugs</t>
  </si>
  <si>
    <t>Consumables</t>
  </si>
  <si>
    <t>Consumables donated from DHSC group bodies</t>
  </si>
  <si>
    <t>Work in progress</t>
  </si>
  <si>
    <t>Energy</t>
  </si>
  <si>
    <t>Charitable fund inventory</t>
  </si>
  <si>
    <t>INV0010</t>
  </si>
  <si>
    <t>INV0020</t>
  </si>
  <si>
    <t>INV0030</t>
  </si>
  <si>
    <t>INV0040</t>
  </si>
  <si>
    <t>INV0050</t>
  </si>
  <si>
    <t>Additions (purchased)</t>
  </si>
  <si>
    <t>INV0060</t>
  </si>
  <si>
    <t>Additions (donated) - from DHSC</t>
  </si>
  <si>
    <t>INV0061</t>
  </si>
  <si>
    <t>Additions (donated) - from NHS provider (purchased by DHSC)</t>
  </si>
  <si>
    <t>INV0062</t>
  </si>
  <si>
    <t>INV0063</t>
  </si>
  <si>
    <t>INV0070</t>
  </si>
  <si>
    <t>INV0080</t>
  </si>
  <si>
    <t>Reversal of any write down of inventories</t>
  </si>
  <si>
    <t>INV0090</t>
  </si>
  <si>
    <t>Transfer (to) / from inventory work in progress</t>
  </si>
  <si>
    <t>Nets to zero</t>
  </si>
  <si>
    <t>INV0100</t>
  </si>
  <si>
    <t>Movement in charitable funds inventories</t>
  </si>
  <si>
    <t>INV0115</t>
  </si>
  <si>
    <t>INV0120</t>
  </si>
  <si>
    <t>INV0130</t>
  </si>
  <si>
    <t>Held at lower of cost and NRV</t>
  </si>
  <si>
    <t>INV0140</t>
  </si>
  <si>
    <t>Held at fair value less costs to sell</t>
  </si>
  <si>
    <t>INV0150</t>
  </si>
  <si>
    <t>A17PY01</t>
  </si>
  <si>
    <t>A17PY02</t>
  </si>
  <si>
    <t>A17PY03</t>
  </si>
  <si>
    <t>A17PY03A</t>
  </si>
  <si>
    <t>A17PY04</t>
  </si>
  <si>
    <t>A17PY05</t>
  </si>
  <si>
    <t>A17PY06</t>
  </si>
  <si>
    <t>A17PY07</t>
  </si>
  <si>
    <t>Additions (donated)</t>
  </si>
  <si>
    <t>INV0060A</t>
  </si>
  <si>
    <t>Write-down of inventories recognised as an expense</t>
  </si>
  <si>
    <t>Movement in charitable fund inventories</t>
  </si>
  <si>
    <t>Note 20.1 Receivables</t>
  </si>
  <si>
    <t>A18CY01</t>
  </si>
  <si>
    <t>A18PY01</t>
  </si>
  <si>
    <t>Current</t>
  </si>
  <si>
    <t>REC0001</t>
  </si>
  <si>
    <t>REC0002</t>
  </si>
  <si>
    <t>Contract assets (IFRS 15)</t>
  </si>
  <si>
    <t>REC0005</t>
  </si>
  <si>
    <t>Capital receivables (including accrued capital related income)</t>
  </si>
  <si>
    <t>REC0020</t>
  </si>
  <si>
    <t>REC0039</t>
  </si>
  <si>
    <t>REC0040</t>
  </si>
  <si>
    <t>Deposits and advances</t>
  </si>
  <si>
    <t>REC0050</t>
  </si>
  <si>
    <t>Prepayments (revenue) [non-PFI]</t>
  </si>
  <si>
    <t>REC0060</t>
  </si>
  <si>
    <t>Prepayments (capital) [non-PFI]</t>
  </si>
  <si>
    <t>REC0070</t>
  </si>
  <si>
    <t>PFI prepayments - capital contributions</t>
  </si>
  <si>
    <t>REC0080</t>
  </si>
  <si>
    <t>PFI lifecycle prepayments (revenue)</t>
  </si>
  <si>
    <t>REC0090</t>
  </si>
  <si>
    <t>PFI lifecycle prepayments (capital)</t>
  </si>
  <si>
    <t>REC0100</t>
  </si>
  <si>
    <t>Interest receivable</t>
  </si>
  <si>
    <t>REC0110</t>
  </si>
  <si>
    <t>Finance lease receivables</t>
  </si>
  <si>
    <t>REC0120</t>
  </si>
  <si>
    <t>REC0130</t>
  </si>
  <si>
    <t>VAT receivable</t>
  </si>
  <si>
    <t>REC0140</t>
  </si>
  <si>
    <t>Corporation and other taxes receivable</t>
  </si>
  <si>
    <t>REC0150</t>
  </si>
  <si>
    <t>Clinician pension tax provision reimbursement funding from NHSE</t>
  </si>
  <si>
    <t>REC0155</t>
  </si>
  <si>
    <t>Other receivables</t>
  </si>
  <si>
    <t>REC0160</t>
  </si>
  <si>
    <t>NHS charitable funds: receivables</t>
  </si>
  <si>
    <t>REC0165</t>
  </si>
  <si>
    <t>Total current receivables</t>
  </si>
  <si>
    <t>REC0170</t>
  </si>
  <si>
    <t>Non-current</t>
  </si>
  <si>
    <t>REC0171</t>
  </si>
  <si>
    <t>REC0172</t>
  </si>
  <si>
    <t>REC0175</t>
  </si>
  <si>
    <t>REC0190</t>
  </si>
  <si>
    <t>REC0209</t>
  </si>
  <si>
    <t>REC0210</t>
  </si>
  <si>
    <t>REC0220</t>
  </si>
  <si>
    <t>REC0230</t>
  </si>
  <si>
    <t>REC0240</t>
  </si>
  <si>
    <t>REC0250</t>
  </si>
  <si>
    <t>REC0260</t>
  </si>
  <si>
    <t>REC0270</t>
  </si>
  <si>
    <t>REC0280</t>
  </si>
  <si>
    <t>REC0290</t>
  </si>
  <si>
    <t>REC0300</t>
  </si>
  <si>
    <t>REC0310</t>
  </si>
  <si>
    <t>REC0315</t>
  </si>
  <si>
    <t>REC0320</t>
  </si>
  <si>
    <t>REC0325</t>
  </si>
  <si>
    <t>Total non-current receivables</t>
  </si>
  <si>
    <t>REC0330</t>
  </si>
  <si>
    <t>REC0335</t>
  </si>
  <si>
    <t>Of which receivable from NHS and DHSC group bodies:</t>
  </si>
  <si>
    <t>REC0340</t>
  </si>
  <si>
    <t>REC0350</t>
  </si>
  <si>
    <t>A18CY14</t>
  </si>
  <si>
    <t>A18CY15</t>
  </si>
  <si>
    <t>Per the GAM (4.270) the simplified approach must be used for all current and non-current receivables, thereby recognising lifetime expected credit losses.</t>
  </si>
  <si>
    <t xml:space="preserve">Contract receivables and contract assets </t>
  </si>
  <si>
    <t xml:space="preserve">All other receivables </t>
  </si>
  <si>
    <t>REC1100</t>
  </si>
  <si>
    <t>REC1110</t>
  </si>
  <si>
    <t>REC1120</t>
  </si>
  <si>
    <t>REC1130</t>
  </si>
  <si>
    <t>Transfer by absorption</t>
  </si>
  <si>
    <t>REC1140</t>
  </si>
  <si>
    <t>New allowances arising</t>
  </si>
  <si>
    <t>REC1150</t>
  </si>
  <si>
    <t>Changes in the calculation of existing allowances</t>
  </si>
  <si>
    <t>REC1160</t>
  </si>
  <si>
    <t>Reversals of allowances (where receivable is collected in-year)</t>
  </si>
  <si>
    <t>REC1170</t>
  </si>
  <si>
    <t>Utilisation of allowances (where receivable is written off)</t>
  </si>
  <si>
    <t>REC1180</t>
  </si>
  <si>
    <t>Changes arising following modification of contractual cash flows</t>
  </si>
  <si>
    <t>REC1190</t>
  </si>
  <si>
    <t>REC1200</t>
  </si>
  <si>
    <t>REC1210</t>
  </si>
  <si>
    <t>REC1220</t>
  </si>
  <si>
    <t>Loss / (gain) recognised in expenditure</t>
  </si>
  <si>
    <t>REC1230</t>
  </si>
  <si>
    <t>A18PY14</t>
  </si>
  <si>
    <t>A18PY15</t>
  </si>
  <si>
    <t xml:space="preserve">Foreign exchange and other changes </t>
  </si>
  <si>
    <t>Note 21 Other assets</t>
  </si>
  <si>
    <t>REC0590</t>
  </si>
  <si>
    <t>Short term PFI receivable</t>
  </si>
  <si>
    <t>REC0600</t>
  </si>
  <si>
    <t>Total other current assets</t>
  </si>
  <si>
    <t>REC0610</t>
  </si>
  <si>
    <t>Net defined benefit pension scheme asset</t>
  </si>
  <si>
    <t>REC0620</t>
  </si>
  <si>
    <t>REC0630</t>
  </si>
  <si>
    <t>Total other non-current assets</t>
  </si>
  <si>
    <t>REC0640</t>
  </si>
  <si>
    <t>Note 22 Finance lease receivables</t>
  </si>
  <si>
    <t>REC0650</t>
  </si>
  <si>
    <t>of which those receivable</t>
  </si>
  <si>
    <t>REC0660</t>
  </si>
  <si>
    <t>REC0670</t>
  </si>
  <si>
    <t>REC0680</t>
  </si>
  <si>
    <t>Unearned interest income</t>
  </si>
  <si>
    <t>REC0690</t>
  </si>
  <si>
    <t>Allowance for uncollectable lease payments</t>
  </si>
  <si>
    <t>REC0700</t>
  </si>
  <si>
    <t>REC0710</t>
  </si>
  <si>
    <t>REC0720</t>
  </si>
  <si>
    <t>REC0730</t>
  </si>
  <si>
    <t>REC0740</t>
  </si>
  <si>
    <t>REC0750</t>
  </si>
  <si>
    <t>REC0760</t>
  </si>
  <si>
    <t>REC0770</t>
  </si>
  <si>
    <t>REC0780</t>
  </si>
  <si>
    <t>REC0790</t>
  </si>
  <si>
    <t>REC0800</t>
  </si>
  <si>
    <t>REC0810</t>
  </si>
  <si>
    <t>REC0820</t>
  </si>
  <si>
    <t>REC0830</t>
  </si>
  <si>
    <t>REC0840</t>
  </si>
  <si>
    <t>REC0850</t>
  </si>
  <si>
    <t>REC0860</t>
  </si>
  <si>
    <t>REC0870</t>
  </si>
  <si>
    <t>REC0880</t>
  </si>
  <si>
    <t>REC0890</t>
  </si>
  <si>
    <t>REC0900</t>
  </si>
  <si>
    <t>REC0910</t>
  </si>
  <si>
    <t>REC0920</t>
  </si>
  <si>
    <t>REC0930</t>
  </si>
  <si>
    <t>REC0940</t>
  </si>
  <si>
    <t>Total net lease receivables</t>
  </si>
  <si>
    <t>REC0950</t>
  </si>
  <si>
    <t>REC0960</t>
  </si>
  <si>
    <t>REC0970</t>
  </si>
  <si>
    <t>REC0980</t>
  </si>
  <si>
    <t>Note 23.1 Cash and cash equivalents movements</t>
  </si>
  <si>
    <t>A19CY01</t>
  </si>
  <si>
    <t>A19CY02</t>
  </si>
  <si>
    <t>A19PY01</t>
  </si>
  <si>
    <t>A19PY02</t>
  </si>
  <si>
    <t xml:space="preserve">Cash and cash equivalents </t>
  </si>
  <si>
    <t xml:space="preserve">Charitable funds: cash and cash equivalents </t>
  </si>
  <si>
    <t>At 1 April</t>
  </si>
  <si>
    <t>CCE0010</t>
  </si>
  <si>
    <t>CCE0020</t>
  </si>
  <si>
    <t>At 1 April (restated)</t>
  </si>
  <si>
    <t>CCE0030</t>
  </si>
  <si>
    <t>CCE0040</t>
  </si>
  <si>
    <t>CCE0050</t>
  </si>
  <si>
    <t>Net change in year</t>
  </si>
  <si>
    <t>CCE0060</t>
  </si>
  <si>
    <t xml:space="preserve">Transfers to FT upon authorisation </t>
  </si>
  <si>
    <t>CCE0070</t>
  </si>
  <si>
    <t>CCE0080</t>
  </si>
  <si>
    <t>Note 23.2 Breakdown of cash and cash equivalents</t>
  </si>
  <si>
    <t>Total cash and cash equivalents balance at period end is broken down into:</t>
  </si>
  <si>
    <t xml:space="preserve">Cash at commercial banks and in hand </t>
  </si>
  <si>
    <t>CCE0090</t>
  </si>
  <si>
    <t>Cash with the Government Banking Service</t>
  </si>
  <si>
    <t>CCE0100</t>
  </si>
  <si>
    <t>Deposits with the National Loan Fund</t>
  </si>
  <si>
    <t>CCE0110</t>
  </si>
  <si>
    <t>Other current investments</t>
  </si>
  <si>
    <t>CCE0120</t>
  </si>
  <si>
    <t>Total cash and cash equivalents as in SoFP</t>
  </si>
  <si>
    <t>CCE0130</t>
  </si>
  <si>
    <t>Bank overdrafts (GBS and commercial banks)</t>
  </si>
  <si>
    <t>CCE0140</t>
  </si>
  <si>
    <t>Drawdown in committed facility (non-DHSC)</t>
  </si>
  <si>
    <t>CCE0150</t>
  </si>
  <si>
    <t>Total cash and cash equivalents as in SoCF</t>
  </si>
  <si>
    <t>CCE0160</t>
  </si>
  <si>
    <t>Note 23.3 Third party assets held</t>
  </si>
  <si>
    <t>Bank balances</t>
  </si>
  <si>
    <t>CCE0170</t>
  </si>
  <si>
    <t>Monies on deposit</t>
  </si>
  <si>
    <t>CCE0180</t>
  </si>
  <si>
    <t>Total third party assets</t>
  </si>
  <si>
    <t>CCE0190</t>
  </si>
  <si>
    <t>Note 24.1 Trade and other payables</t>
  </si>
  <si>
    <t>A20CY01</t>
  </si>
  <si>
    <t>A20PY01</t>
  </si>
  <si>
    <t>Trade payables</t>
  </si>
  <si>
    <t>PAY0010</t>
  </si>
  <si>
    <t>Capital payables (including capital accruals)</t>
  </si>
  <si>
    <t>PAY0020</t>
  </si>
  <si>
    <t>Accruals (revenue costs only)</t>
  </si>
  <si>
    <t>PAY0030</t>
  </si>
  <si>
    <t>Annual leave accrual</t>
  </si>
  <si>
    <t>PAY0035</t>
  </si>
  <si>
    <t>Receipts in advance (including payments on account)</t>
  </si>
  <si>
    <t>PAY0040</t>
  </si>
  <si>
    <t>PFI lifecycle replacement received in advance</t>
  </si>
  <si>
    <t>PAY0041</t>
  </si>
  <si>
    <t>Social security costs</t>
  </si>
  <si>
    <t>PAY0050</t>
  </si>
  <si>
    <t>VAT payables</t>
  </si>
  <si>
    <t>PAY0060</t>
  </si>
  <si>
    <t>Other taxes payable</t>
  </si>
  <si>
    <t>PAY0070</t>
  </si>
  <si>
    <t>PAY0080</t>
  </si>
  <si>
    <t>Other payables</t>
  </si>
  <si>
    <t>PAY0110</t>
  </si>
  <si>
    <t>NHS charitable funds: trade and other payables</t>
  </si>
  <si>
    <t>PAY0115</t>
  </si>
  <si>
    <t>Total current trade and other payables</t>
  </si>
  <si>
    <t>PAY0120</t>
  </si>
  <si>
    <t>Non-Current</t>
  </si>
  <si>
    <t>PAY0130</t>
  </si>
  <si>
    <t>PAY0140</t>
  </si>
  <si>
    <t>PAY0150</t>
  </si>
  <si>
    <t>PAY0160</t>
  </si>
  <si>
    <t>PAY0161</t>
  </si>
  <si>
    <t>PAY0170</t>
  </si>
  <si>
    <t>PAY0180</t>
  </si>
  <si>
    <t>PAY0190</t>
  </si>
  <si>
    <t>PAY0195</t>
  </si>
  <si>
    <t>Total non-current trade and other payables</t>
  </si>
  <si>
    <t>PAY0200</t>
  </si>
  <si>
    <t>Total trade and other payables</t>
  </si>
  <si>
    <t>PAY0205</t>
  </si>
  <si>
    <t>Of which payable to NHS and DHSC group bodies:</t>
  </si>
  <si>
    <t>PAY0210</t>
  </si>
  <si>
    <t>PAY0220</t>
  </si>
  <si>
    <t>Note 24.2 Early retirements in other payables above</t>
  </si>
  <si>
    <t>A20CY14</t>
  </si>
  <si>
    <t>A20CY15</t>
  </si>
  <si>
    <t>A20PY14</t>
  </si>
  <si>
    <t>A20PY15</t>
  </si>
  <si>
    <t>- to buy out the liability for early retirements over 5 years</t>
  </si>
  <si>
    <t>PAY0230</t>
  </si>
  <si>
    <t>- number of cases</t>
  </si>
  <si>
    <t>PAY0240</t>
  </si>
  <si>
    <t>Note 25 Other liabilities</t>
  </si>
  <si>
    <t>PAY0340</t>
  </si>
  <si>
    <t>Deferred grants</t>
  </si>
  <si>
    <t>PAY0345</t>
  </si>
  <si>
    <t>PFI: deferred income / credits</t>
  </si>
  <si>
    <t>PAY0350</t>
  </si>
  <si>
    <t>Lease incentives</t>
  </si>
  <si>
    <t>PAY0360</t>
  </si>
  <si>
    <t>PAY0362</t>
  </si>
  <si>
    <t>NHS charitable funds: other liabilities</t>
  </si>
  <si>
    <t>PAY0365</t>
  </si>
  <si>
    <t>Total other current liabilities</t>
  </si>
  <si>
    <t>PAY0370</t>
  </si>
  <si>
    <t>PAY0380</t>
  </si>
  <si>
    <t>PAY0385</t>
  </si>
  <si>
    <t>PAY0390</t>
  </si>
  <si>
    <t>PAY0400</t>
  </si>
  <si>
    <t>PAY0405</t>
  </si>
  <si>
    <t>PAY0415</t>
  </si>
  <si>
    <t>Net defined benefit pension scheme liability</t>
  </si>
  <si>
    <t>PAY0410</t>
  </si>
  <si>
    <t>Total other non-current liabilities</t>
  </si>
  <si>
    <t>PAY0420</t>
  </si>
  <si>
    <t>Total other liabilities</t>
  </si>
  <si>
    <t>PAY0425</t>
  </si>
  <si>
    <t>Note 26 Other financial liabilities</t>
  </si>
  <si>
    <t>Derivatives and embedded derivatives held at 'fair value through income and expenditure'</t>
  </si>
  <si>
    <t>PAY0430</t>
  </si>
  <si>
    <t>PAY0440</t>
  </si>
  <si>
    <t>PAY0450</t>
  </si>
  <si>
    <t>PAY0460</t>
  </si>
  <si>
    <t>PAY0470</t>
  </si>
  <si>
    <t>PAY0480</t>
  </si>
  <si>
    <t>Note 27 Borrowings</t>
  </si>
  <si>
    <t>A21CY01</t>
  </si>
  <si>
    <t>A21CY01A</t>
  </si>
  <si>
    <t>A21PY01</t>
  </si>
  <si>
    <t>Bank overdrafts - Government Banking Service</t>
  </si>
  <si>
    <t>SFP0570A</t>
  </si>
  <si>
    <t>Bank overdrafts - Commercial</t>
  </si>
  <si>
    <t>SFP0570B</t>
  </si>
  <si>
    <t>NHS charitable funds: bank overdraft</t>
  </si>
  <si>
    <t>BOR0010</t>
  </si>
  <si>
    <t>SFP0670C</t>
  </si>
  <si>
    <t>Loans from the Department of Health and Social Care</t>
  </si>
  <si>
    <t>Capital loans</t>
  </si>
  <si>
    <t>SFP0600</t>
  </si>
  <si>
    <t>Revenue support / working capital loans</t>
  </si>
  <si>
    <t>SFP0610</t>
  </si>
  <si>
    <t>Revolving working capital facilities</t>
  </si>
  <si>
    <t>SFP0620</t>
  </si>
  <si>
    <t>Other loans (non-DHSC)</t>
  </si>
  <si>
    <t>SFP0630</t>
  </si>
  <si>
    <t>Obligations under finance leases</t>
  </si>
  <si>
    <t>SFP0590</t>
  </si>
  <si>
    <t>Obligations under PFI, LIFT or other service concession contracts (excl lifecycle)</t>
  </si>
  <si>
    <t>SFP0580</t>
  </si>
  <si>
    <t>NHS charitable funds: other current borrowings</t>
  </si>
  <si>
    <t>BOR0020</t>
  </si>
  <si>
    <t>Total current borrowings</t>
  </si>
  <si>
    <t>SFP0640</t>
  </si>
  <si>
    <t>SFP0670</t>
  </si>
  <si>
    <t>SFP0680</t>
  </si>
  <si>
    <t>SFP0690</t>
  </si>
  <si>
    <t>SFP0700</t>
  </si>
  <si>
    <t>SFP0660</t>
  </si>
  <si>
    <t>SFP0650</t>
  </si>
  <si>
    <t>NHS charitable funds: other non-current borrowings</t>
  </si>
  <si>
    <t>BOR0030</t>
  </si>
  <si>
    <t>Total non-current borrowings</t>
  </si>
  <si>
    <t>SFP0710</t>
  </si>
  <si>
    <t>Note 28.1 Finance lease obligations</t>
  </si>
  <si>
    <t>BOR0040</t>
  </si>
  <si>
    <t>of which liabilities are due:</t>
  </si>
  <si>
    <t>BOR0050</t>
  </si>
  <si>
    <t>BOR0060</t>
  </si>
  <si>
    <t>BOR0070</t>
  </si>
  <si>
    <t xml:space="preserve">Finance charges allocated to future periods </t>
  </si>
  <si>
    <t>BOR0080</t>
  </si>
  <si>
    <t>BOR0090</t>
  </si>
  <si>
    <t>BOR0100</t>
  </si>
  <si>
    <t>BOR0110</t>
  </si>
  <si>
    <t>BOR0120</t>
  </si>
  <si>
    <t>BOR0130</t>
  </si>
  <si>
    <t>BOR0140</t>
  </si>
  <si>
    <t>BOR0150</t>
  </si>
  <si>
    <t>BOR0160</t>
  </si>
  <si>
    <t>BOR0170</t>
  </si>
  <si>
    <t>BOR0180</t>
  </si>
  <si>
    <t>BOR0190</t>
  </si>
  <si>
    <t>BOR0200</t>
  </si>
  <si>
    <t>BOR0210</t>
  </si>
  <si>
    <t>BOR0220</t>
  </si>
  <si>
    <t>BOR0230</t>
  </si>
  <si>
    <t>BOR0240</t>
  </si>
  <si>
    <t>BOR0250</t>
  </si>
  <si>
    <t>BOR0260</t>
  </si>
  <si>
    <t>BOR0270</t>
  </si>
  <si>
    <t>BOR0280</t>
  </si>
  <si>
    <t>BOR0290</t>
  </si>
  <si>
    <t>BOR0300</t>
  </si>
  <si>
    <t>BOR0301</t>
  </si>
  <si>
    <t>BOR0302</t>
  </si>
  <si>
    <t>BOR0303</t>
  </si>
  <si>
    <t>BOR0304</t>
  </si>
  <si>
    <t>BOR0305</t>
  </si>
  <si>
    <t>BOR0310</t>
  </si>
  <si>
    <t>BOR0320</t>
  </si>
  <si>
    <t>BOR0330</t>
  </si>
  <si>
    <t>BOR0340</t>
  </si>
  <si>
    <t>Total of future minimum sublease payments to be received at the SoFP date</t>
  </si>
  <si>
    <t>BOR0350</t>
  </si>
  <si>
    <t>Note 28.2 Finance lease details</t>
  </si>
  <si>
    <t>BOR0400</t>
  </si>
  <si>
    <t>BOR0410</t>
  </si>
  <si>
    <t>BOR0420</t>
  </si>
  <si>
    <t>BOR0430</t>
  </si>
  <si>
    <t>Total liabilities from financing activities</t>
  </si>
  <si>
    <t>DHSC loans</t>
  </si>
  <si>
    <t>Other loans</t>
  </si>
  <si>
    <t>PFI, LIFT and other service concession obligations</t>
  </si>
  <si>
    <t>BOR0440</t>
  </si>
  <si>
    <t>BOR0450</t>
  </si>
  <si>
    <t>BOR0460</t>
  </si>
  <si>
    <t>Cash movements:</t>
  </si>
  <si>
    <t>Financing cash flows - principal</t>
  </si>
  <si>
    <t>BOR0470</t>
  </si>
  <si>
    <t>BOR0480</t>
  </si>
  <si>
    <t>Non-cash movements:</t>
  </si>
  <si>
    <t>BOR0490</t>
  </si>
  <si>
    <t>BOR0500</t>
  </si>
  <si>
    <t>BOR0510</t>
  </si>
  <si>
    <t>Business combinations (not absorption transfers)</t>
  </si>
  <si>
    <t>BOR0520</t>
  </si>
  <si>
    <t>Interest charge arising in year (application of effective interest rate)</t>
  </si>
  <si>
    <t>BOR0530</t>
  </si>
  <si>
    <t>Change in effective interest rate</t>
  </si>
  <si>
    <t>BOR0540</t>
  </si>
  <si>
    <t>Changes in fair values</t>
  </si>
  <si>
    <t>BOR0550</t>
  </si>
  <si>
    <t>Early termination</t>
  </si>
  <si>
    <t>BOR0555</t>
  </si>
  <si>
    <t>BOR0560</t>
  </si>
  <si>
    <t>BOR0570</t>
  </si>
  <si>
    <t>BOR0580</t>
  </si>
  <si>
    <t>A21PY14</t>
  </si>
  <si>
    <t>A21PY15</t>
  </si>
  <si>
    <t>A21PY19A</t>
  </si>
  <si>
    <t>A21PY20</t>
  </si>
  <si>
    <t>Finance leases</t>
  </si>
  <si>
    <t>Other changes</t>
  </si>
  <si>
    <t>A21CY14A</t>
  </si>
  <si>
    <t>A21CY15A</t>
  </si>
  <si>
    <t>A21CY19A</t>
  </si>
  <si>
    <t>A21CY20A</t>
  </si>
  <si>
    <t>Note 30.1 Provisions for liabilities and charges</t>
  </si>
  <si>
    <t>A22CY10</t>
  </si>
  <si>
    <t>A22PY10</t>
  </si>
  <si>
    <t>A22CY11</t>
  </si>
  <si>
    <t>A22PY11</t>
  </si>
  <si>
    <t>Pensions - Early departure costs</t>
  </si>
  <si>
    <t>PRO0010</t>
  </si>
  <si>
    <t>Pensions - Injury benefits</t>
  </si>
  <si>
    <t>PRO0015</t>
  </si>
  <si>
    <t>PRO0020</t>
  </si>
  <si>
    <t>Restructuring</t>
  </si>
  <si>
    <t>PRO0030</t>
  </si>
  <si>
    <t>Equal pay (including agenda for change)</t>
  </si>
  <si>
    <t>PRO0050</t>
  </si>
  <si>
    <t>PRO0060</t>
  </si>
  <si>
    <t>Lease dilapidations</t>
  </si>
  <si>
    <t>PRO0065</t>
  </si>
  <si>
    <t>2019/20 clinicians' pension reimbursement</t>
  </si>
  <si>
    <t>PRO0016</t>
  </si>
  <si>
    <t>PRO0070</t>
  </si>
  <si>
    <t>Charitable fund provisions</t>
  </si>
  <si>
    <t>PRO0075</t>
  </si>
  <si>
    <t>PRO0080</t>
  </si>
  <si>
    <t>A22CY01</t>
  </si>
  <si>
    <t>A22CY02</t>
  </si>
  <si>
    <t>A22CY02A</t>
  </si>
  <si>
    <t>A22CY03</t>
  </si>
  <si>
    <t>A22CY04</t>
  </si>
  <si>
    <t>A22CY06</t>
  </si>
  <si>
    <t>A22CY07</t>
  </si>
  <si>
    <t>A22CY10A</t>
  </si>
  <si>
    <t>A22CY08A</t>
  </si>
  <si>
    <t>A22CY08</t>
  </si>
  <si>
    <t>A22CY09</t>
  </si>
  <si>
    <t>A22CY09A</t>
  </si>
  <si>
    <t>Legal claims</t>
  </si>
  <si>
    <t>Removal of trust provision against charity in 'other' provisions</t>
  </si>
  <si>
    <t>SCI1350</t>
  </si>
  <si>
    <t>PRO0110</t>
  </si>
  <si>
    <t>SCI1360</t>
  </si>
  <si>
    <t>Change in discount rate</t>
  </si>
  <si>
    <t>SCI1370</t>
  </si>
  <si>
    <t>Arising during the year</t>
  </si>
  <si>
    <t>SCI1380</t>
  </si>
  <si>
    <t>Utilised during the year - accruals</t>
  </si>
  <si>
    <t>SCI1390A</t>
  </si>
  <si>
    <t>Utilised during the year - cash</t>
  </si>
  <si>
    <t>SCI1390B</t>
  </si>
  <si>
    <t>Reclassified to liabilities held in disposal groups</t>
  </si>
  <si>
    <t>SCI1395</t>
  </si>
  <si>
    <t>Reversed unused</t>
  </si>
  <si>
    <t>SCI1400</t>
  </si>
  <si>
    <t>Unwinding of discount rate</t>
  </si>
  <si>
    <t>SCI1410</t>
  </si>
  <si>
    <t>Movement in charitable fund provisions</t>
  </si>
  <si>
    <t>PRO0115</t>
  </si>
  <si>
    <t>PRO0120</t>
  </si>
  <si>
    <t>SCI1420</t>
  </si>
  <si>
    <t>Expected timing of cash flows:</t>
  </si>
  <si>
    <t>PRO0130</t>
  </si>
  <si>
    <t>PRO0140</t>
  </si>
  <si>
    <t>PRO0150</t>
  </si>
  <si>
    <t>A22PY01</t>
  </si>
  <si>
    <t>Note 30.3 Clinical negligence liabilities</t>
  </si>
  <si>
    <t>PRO0160</t>
  </si>
  <si>
    <t>Note 31 Contingent (liabilities) / assets</t>
  </si>
  <si>
    <t>Value of contingent liabilities</t>
  </si>
  <si>
    <t>NHS Resolution legal claims</t>
  </si>
  <si>
    <t>PRO0170</t>
  </si>
  <si>
    <t>Employment tribunal and other employee related litigation</t>
  </si>
  <si>
    <t>PRO0180</t>
  </si>
  <si>
    <t>PRO0190</t>
  </si>
  <si>
    <t>PRO0200</t>
  </si>
  <si>
    <t xml:space="preserve">Gross value of contingent liabilities </t>
  </si>
  <si>
    <t>PRO0210</t>
  </si>
  <si>
    <t>Amounts recoverable against liabilities</t>
  </si>
  <si>
    <t>PRO0220</t>
  </si>
  <si>
    <t>PRO0230</t>
  </si>
  <si>
    <t>PRO0240</t>
  </si>
  <si>
    <t>A23CY01</t>
  </si>
  <si>
    <t>A23CY02</t>
  </si>
  <si>
    <t>A23CY03</t>
  </si>
  <si>
    <t>A23CY04</t>
  </si>
  <si>
    <t>A23CY05</t>
  </si>
  <si>
    <t>Total revaluation reserve</t>
  </si>
  <si>
    <t>Revaluation reserve -intangibles</t>
  </si>
  <si>
    <t>Revaluation reserve -property, plant and equipment</t>
  </si>
  <si>
    <t>Revaluation reserve - assets held for sale</t>
  </si>
  <si>
    <t>Revaluation reserve - investment property</t>
  </si>
  <si>
    <t>RER0010</t>
  </si>
  <si>
    <t>RER0020</t>
  </si>
  <si>
    <t>RER0030</t>
  </si>
  <si>
    <t>RER0040</t>
  </si>
  <si>
    <t>RER0050</t>
  </si>
  <si>
    <t>RER0060</t>
  </si>
  <si>
    <t>RER0070</t>
  </si>
  <si>
    <t>Transfers to the I&amp;E reserve for impairments arising from consumption of economic benefits</t>
  </si>
  <si>
    <t>RER0080</t>
  </si>
  <si>
    <t>Transfers to other reserves</t>
  </si>
  <si>
    <t>RER0090</t>
  </si>
  <si>
    <t>Transfer to I&amp;E reserve upon asset disposal</t>
  </si>
  <si>
    <t>RER0100</t>
  </si>
  <si>
    <t>RER0110</t>
  </si>
  <si>
    <t>RER0120</t>
  </si>
  <si>
    <t>RER0130</t>
  </si>
  <si>
    <t>RER0150</t>
  </si>
  <si>
    <t>A23PY01</t>
  </si>
  <si>
    <t>A23PY02</t>
  </si>
  <si>
    <t>A23PY03</t>
  </si>
  <si>
    <t>A23PY04</t>
  </si>
  <si>
    <t>A23PY05</t>
  </si>
  <si>
    <t>Note 33.1 On-SoFP PFI, LIFT or other service concession arrangement obligations</t>
  </si>
  <si>
    <t>A24CY01</t>
  </si>
  <si>
    <t>A24CY02</t>
  </si>
  <si>
    <t>A24CY03</t>
  </si>
  <si>
    <t>A24CY04</t>
  </si>
  <si>
    <t>A24PY01</t>
  </si>
  <si>
    <t>A24PY02</t>
  </si>
  <si>
    <t>A24PY03</t>
  </si>
  <si>
    <t>A24PY04</t>
  </si>
  <si>
    <t>PFI schemes</t>
  </si>
  <si>
    <t>LIFT schemes</t>
  </si>
  <si>
    <t>Other service concessions</t>
  </si>
  <si>
    <t>Gross PFI, LIFT or other service concession SoFP obligation</t>
  </si>
  <si>
    <t>PFI0010</t>
  </si>
  <si>
    <t>of which liabilities are due</t>
  </si>
  <si>
    <t>PFI0020</t>
  </si>
  <si>
    <t>PFI0030</t>
  </si>
  <si>
    <t>PFI0040</t>
  </si>
  <si>
    <t>PFI0050</t>
  </si>
  <si>
    <t>Net PFI, LIFT or other service concession SoFP obligation</t>
  </si>
  <si>
    <t>PFI0060</t>
  </si>
  <si>
    <t>PFI0070</t>
  </si>
  <si>
    <t>PFI0080</t>
  </si>
  <si>
    <t>PFI0090</t>
  </si>
  <si>
    <t>PFI0100</t>
  </si>
  <si>
    <t>of which due:</t>
  </si>
  <si>
    <t>PFI0110</t>
  </si>
  <si>
    <t>PFI0120</t>
  </si>
  <si>
    <t>PFI0130</t>
  </si>
  <si>
    <t>Table 33B Number of on-SoFP PFI and LIFT schemes and other service concession schemes</t>
  </si>
  <si>
    <t>For alignment purposes only</t>
  </si>
  <si>
    <t>CAP2530</t>
  </si>
  <si>
    <t>Note 33.3 Analysis of amounts payable to service concession operator</t>
  </si>
  <si>
    <t>Unitary payment payable to service concession operator (total of all schemes)</t>
  </si>
  <si>
    <t>CAP2660</t>
  </si>
  <si>
    <t>(This should be the amount payable to the operator - any PFI support income recognised should NOT be netted off)</t>
  </si>
  <si>
    <t>Consisting of:</t>
  </si>
  <si>
    <t>- Interest charge</t>
  </si>
  <si>
    <t>CAP2610</t>
  </si>
  <si>
    <t>- Repayment of balance sheet obligation</t>
  </si>
  <si>
    <t>CAP2600</t>
  </si>
  <si>
    <t>- Service element (and other charges to operating expenditure excluding revenue lifecycle)</t>
  </si>
  <si>
    <t>CAP2590</t>
  </si>
  <si>
    <t>- Capital lifecycle maintenance</t>
  </si>
  <si>
    <t>CAP2620</t>
  </si>
  <si>
    <t>- Revenue lifecycle maintenance</t>
  </si>
  <si>
    <t>CAP2630</t>
  </si>
  <si>
    <t>- Contingent rent</t>
  </si>
  <si>
    <t>CAP2640</t>
  </si>
  <si>
    <t>- Addition to lifecycle prepayment - capital</t>
  </si>
  <si>
    <t>CAP2646</t>
  </si>
  <si>
    <t>- Addition to lifecycle prepayment - revenue</t>
  </si>
  <si>
    <t>CAP2647</t>
  </si>
  <si>
    <t>Other amounts paid to operator under the service concession contract but not part of the unitary payment:</t>
  </si>
  <si>
    <t>Amounts charged to revenue (freetext required)</t>
  </si>
  <si>
    <t>CAP2680</t>
  </si>
  <si>
    <t>Amounts capitalised (freetext required)</t>
  </si>
  <si>
    <t>CAP2690</t>
  </si>
  <si>
    <t>Total amount paid to service concession operator</t>
  </si>
  <si>
    <t>CAP2700</t>
  </si>
  <si>
    <t>PFI support income recognised in other operating income</t>
  </si>
  <si>
    <t>PFI0190</t>
  </si>
  <si>
    <t>Note 34 Off-SoFP PFI and LIFT commitments</t>
  </si>
  <si>
    <t>A25CY01</t>
  </si>
  <si>
    <t>A25CY02</t>
  </si>
  <si>
    <t>A25CY03</t>
  </si>
  <si>
    <t>A25PY01</t>
  </si>
  <si>
    <t>A25PY02</t>
  </si>
  <si>
    <t>A25PY03</t>
  </si>
  <si>
    <t>PFI1000</t>
  </si>
  <si>
    <t>PFI1010</t>
  </si>
  <si>
    <t>PFI1020</t>
  </si>
  <si>
    <t>PFI1030</t>
  </si>
  <si>
    <t xml:space="preserve">Total charge to operating expenditure for off-SoFP schemes </t>
  </si>
  <si>
    <t>PFI1040</t>
  </si>
  <si>
    <t>Table 34A Number of off-SoFP PFI and LIFT schemes arrangements</t>
  </si>
  <si>
    <t>PFI1050</t>
  </si>
  <si>
    <t>Note 35.1 Changes in the benefit obligation and fair value of plan assets during the year for the amounts recognised on the SoFP</t>
  </si>
  <si>
    <t>A26CY01</t>
  </si>
  <si>
    <t>A26PY01</t>
  </si>
  <si>
    <t>PEN0010</t>
  </si>
  <si>
    <t>PEN0020</t>
  </si>
  <si>
    <t>PEN0030</t>
  </si>
  <si>
    <t>PEN0040</t>
  </si>
  <si>
    <t>PEN0050</t>
  </si>
  <si>
    <t>Current service cost</t>
  </si>
  <si>
    <t>PEN0060</t>
  </si>
  <si>
    <t>Interest cost</t>
  </si>
  <si>
    <t>PEN0070</t>
  </si>
  <si>
    <t>Contribution by plan participants</t>
  </si>
  <si>
    <t>PEN0080</t>
  </si>
  <si>
    <t>Remeasurement of the net defined benefit (liability) / asset:</t>
  </si>
  <si>
    <t xml:space="preserve"> - Actuarial (gains)/losses</t>
  </si>
  <si>
    <t>PEN0090</t>
  </si>
  <si>
    <t>Benefits paid</t>
  </si>
  <si>
    <t>PEN0100</t>
  </si>
  <si>
    <t>Past service costs</t>
  </si>
  <si>
    <t>PEN0110</t>
  </si>
  <si>
    <t>Business combinations (transfers in/out)</t>
  </si>
  <si>
    <t>PEN0120</t>
  </si>
  <si>
    <t>Curtailments and settlements</t>
  </si>
  <si>
    <t>PEN0130</t>
  </si>
  <si>
    <t>Transferred to NHS foundation trust upon authorisation as FT</t>
  </si>
  <si>
    <t>PEN0140</t>
  </si>
  <si>
    <t>PEN0150</t>
  </si>
  <si>
    <t>PEN0160</t>
  </si>
  <si>
    <t>PEN0170</t>
  </si>
  <si>
    <t>PEN0180</t>
  </si>
  <si>
    <t>PEN0190</t>
  </si>
  <si>
    <t>PEN0200</t>
  </si>
  <si>
    <t>Interest income</t>
  </si>
  <si>
    <t>PEN0210</t>
  </si>
  <si>
    <t>Remeasurement of the net defined benefit (liability) / asset</t>
  </si>
  <si>
    <t>- Return on plan assets (excludes any amounts already included in interest income above)</t>
  </si>
  <si>
    <t>PEN0220</t>
  </si>
  <si>
    <t>- Actuarial gains/(losses)</t>
  </si>
  <si>
    <t>PEN0230</t>
  </si>
  <si>
    <t>- Changes in the effect of limiting a net defined benefit asset to the asset ceiling (excluding amounts included in interest income/expense)</t>
  </si>
  <si>
    <t>PEN0240</t>
  </si>
  <si>
    <t>Contributions by the employer</t>
  </si>
  <si>
    <t>PEN0250</t>
  </si>
  <si>
    <t>Contributions by the plan participants</t>
  </si>
  <si>
    <t>PEN0260</t>
  </si>
  <si>
    <t>PEN0270</t>
  </si>
  <si>
    <t>PEN0280</t>
  </si>
  <si>
    <t>Settlements</t>
  </si>
  <si>
    <t>PEN0290</t>
  </si>
  <si>
    <t>PEN0300</t>
  </si>
  <si>
    <t>PEN0310</t>
  </si>
  <si>
    <t>PEN0320</t>
  </si>
  <si>
    <t>Note 35.2 Reconciliation of the present value of the defined benefit obligation and the present value of the plan assets to the assets and liabilities recognised on the SoFP</t>
  </si>
  <si>
    <t>Present value of the defined benefit obligation</t>
  </si>
  <si>
    <t>PEN0330</t>
  </si>
  <si>
    <t>Plan assets at fair value</t>
  </si>
  <si>
    <t>PEN0340</t>
  </si>
  <si>
    <t>PEN0370</t>
  </si>
  <si>
    <t>Fair value of any reimbursement right recognised as a separate asset on the SoFP</t>
  </si>
  <si>
    <t>PEN0372</t>
  </si>
  <si>
    <t>PEN0375</t>
  </si>
  <si>
    <t xml:space="preserve">Note 35.3 Amounts recognised in the SoCI </t>
  </si>
  <si>
    <t>PEN0380</t>
  </si>
  <si>
    <t>Interest expense / income</t>
  </si>
  <si>
    <t>PEN0390</t>
  </si>
  <si>
    <t>Past service cost</t>
  </si>
  <si>
    <t>PEN0400</t>
  </si>
  <si>
    <t>Gains / (losses) on curtailment and settlement</t>
  </si>
  <si>
    <t>PEN0410</t>
  </si>
  <si>
    <t>Total net (charge)/gain recognised in SoCI</t>
  </si>
  <si>
    <t>PEN0420</t>
  </si>
  <si>
    <t>Carrying value</t>
  </si>
  <si>
    <t>Fair value</t>
  </si>
  <si>
    <t>A27CY01</t>
  </si>
  <si>
    <t>A27CY01A</t>
  </si>
  <si>
    <t>A27CY01B</t>
  </si>
  <si>
    <t>A27CY01D</t>
  </si>
  <si>
    <t>This table discloses the book values of financial assets recognised in the SoFP analysed by measurement basis under IFRS 9. Amounts should therefore be net of any allowances for credit losses (impairments)</t>
  </si>
  <si>
    <t>Total carrying value</t>
  </si>
  <si>
    <t>Financial assets at amortised cost</t>
  </si>
  <si>
    <t>Financial assets per the SoFP:</t>
  </si>
  <si>
    <t>Receivables (excluding non financial assets) - with DHSC group bodies</t>
  </si>
  <si>
    <t>FI0020</t>
  </si>
  <si>
    <t>Receivables (excluding non financial assets) - with other bodies</t>
  </si>
  <si>
    <t>FI0030</t>
  </si>
  <si>
    <t>FI0040</t>
  </si>
  <si>
    <t>FI0050</t>
  </si>
  <si>
    <t>Consolidated NHS Charitable fund financial assets</t>
  </si>
  <si>
    <t>FI0055</t>
  </si>
  <si>
    <t>FI0060</t>
  </si>
  <si>
    <t>A27PY01</t>
  </si>
  <si>
    <t>A27PY01A</t>
  </si>
  <si>
    <t>A27PY01B</t>
  </si>
  <si>
    <t>A27PY01D</t>
  </si>
  <si>
    <t>A27CY01F</t>
  </si>
  <si>
    <t>A27CY01G</t>
  </si>
  <si>
    <t>Financial liabilities at amortised cost</t>
  </si>
  <si>
    <t>Discloses the book values of financial assets recognised in the SoFP analysed by measurement basis under IFRS 9</t>
  </si>
  <si>
    <t>Financial liabilities per the SoFP:</t>
  </si>
  <si>
    <t>FI0081</t>
  </si>
  <si>
    <t>Other borrowings excluding finance lease and PFI liabilities</t>
  </si>
  <si>
    <t>FI0082</t>
  </si>
  <si>
    <t>FI0090</t>
  </si>
  <si>
    <t>Obligations under PFI, LIFT and other service concession contracts</t>
  </si>
  <si>
    <t>FI0100</t>
  </si>
  <si>
    <t>Trade and other payables (excluding non financial liabilities) - with DHSC group bodies</t>
  </si>
  <si>
    <t>FI0110</t>
  </si>
  <si>
    <t>Trade and other payables (excluding non financial liabilities) - with other bodies</t>
  </si>
  <si>
    <t>FI0120</t>
  </si>
  <si>
    <t>FI0130</t>
  </si>
  <si>
    <t>IAS 37 provisions which are financial liabilities</t>
  </si>
  <si>
    <t>FI0140</t>
  </si>
  <si>
    <t>Consolidated NHS charitable fund financial liabilities</t>
  </si>
  <si>
    <t>FI0145</t>
  </si>
  <si>
    <t>FI0150</t>
  </si>
  <si>
    <t>A27PY01F</t>
  </si>
  <si>
    <t>A27PY01G</t>
  </si>
  <si>
    <t>Note 36.5 Maturity of financial liabilities</t>
  </si>
  <si>
    <t>Financial liabilities fall due in:</t>
  </si>
  <si>
    <t>In one year or less</t>
  </si>
  <si>
    <t>FI0160</t>
  </si>
  <si>
    <t>In more than one year but not more than five years</t>
  </si>
  <si>
    <t>FI0170</t>
  </si>
  <si>
    <t>In more than five years</t>
  </si>
  <si>
    <t>FI0190</t>
  </si>
  <si>
    <t>Total financial liabilities</t>
  </si>
  <si>
    <t>FI0200</t>
  </si>
  <si>
    <t>Table 36A Fair value of financial assets and liabilities</t>
  </si>
  <si>
    <t>A27CY14</t>
  </si>
  <si>
    <t>A27CY15</t>
  </si>
  <si>
    <t>A27PY14</t>
  </si>
  <si>
    <t>A27PY15</t>
  </si>
  <si>
    <t>Book value</t>
  </si>
  <si>
    <t>Assets</t>
  </si>
  <si>
    <t>Receivables (excluding non financial assets) - with NHS and DHSC bodies</t>
  </si>
  <si>
    <t>FI0220</t>
  </si>
  <si>
    <t>FI0230</t>
  </si>
  <si>
    <t>FI0240</t>
  </si>
  <si>
    <t>FI0250</t>
  </si>
  <si>
    <t>FI0255</t>
  </si>
  <si>
    <t>Total assets</t>
  </si>
  <si>
    <t>FI0260</t>
  </si>
  <si>
    <t>Liabilities</t>
  </si>
  <si>
    <t>FI0275</t>
  </si>
  <si>
    <t>FI0280</t>
  </si>
  <si>
    <t>FI0290</t>
  </si>
  <si>
    <t>FI0300</t>
  </si>
  <si>
    <t>Trade and other payables (excluding non financial liabilities) - with NHS and DHSC bodies</t>
  </si>
  <si>
    <t>FI0310</t>
  </si>
  <si>
    <t>FI0320</t>
  </si>
  <si>
    <t>FI0330</t>
  </si>
  <si>
    <t>FI0340</t>
  </si>
  <si>
    <t>FI0345</t>
  </si>
  <si>
    <t>Total liabilities</t>
  </si>
  <si>
    <t>FI0350</t>
  </si>
  <si>
    <t>Note 37.1 Contractual capital commitments</t>
  </si>
  <si>
    <t>A28CY01</t>
  </si>
  <si>
    <t>A28PY01</t>
  </si>
  <si>
    <t>OTD0010</t>
  </si>
  <si>
    <t>OTD0020</t>
  </si>
  <si>
    <t>OTD0030</t>
  </si>
  <si>
    <t>Note 37.2 Other financial commitments</t>
  </si>
  <si>
    <t>not later than 1 year</t>
  </si>
  <si>
    <t>OTD0040</t>
  </si>
  <si>
    <t>after 1 year and not later than 5 years</t>
  </si>
  <si>
    <t>OTD0050</t>
  </si>
  <si>
    <t>paid thereafter</t>
  </si>
  <si>
    <t>OTD0060</t>
  </si>
  <si>
    <t>OTD0070</t>
  </si>
  <si>
    <t>Note 38.1 Related party transactions</t>
  </si>
  <si>
    <t>A28CY02</t>
  </si>
  <si>
    <t>A28CY03</t>
  </si>
  <si>
    <t>A28PY02</t>
  </si>
  <si>
    <t>A28PY03</t>
  </si>
  <si>
    <t>Revenue</t>
  </si>
  <si>
    <t>Expenditure</t>
  </si>
  <si>
    <t>OTD0080</t>
  </si>
  <si>
    <t>OTD0090</t>
  </si>
  <si>
    <t>Value of transactions with other related parties:</t>
  </si>
  <si>
    <t>OTD0100</t>
  </si>
  <si>
    <t>Non-consolidated subsidiaries and associates / joint ventures</t>
  </si>
  <si>
    <t>OTD0110</t>
  </si>
  <si>
    <t>Other bodies or persons outside of the whole of government accounting boundary</t>
  </si>
  <si>
    <t>OTD0120</t>
  </si>
  <si>
    <t>Total value of transactions with related parties</t>
  </si>
  <si>
    <t>OTD0130</t>
  </si>
  <si>
    <t>Note 38.2 Related party balances</t>
  </si>
  <si>
    <t>Payables</t>
  </si>
  <si>
    <t>OTD0140</t>
  </si>
  <si>
    <t>OTD0150</t>
  </si>
  <si>
    <t>Value of balances with other related parties:</t>
  </si>
  <si>
    <t>OTD0160</t>
  </si>
  <si>
    <t>OTD0170</t>
  </si>
  <si>
    <t>OTD0180</t>
  </si>
  <si>
    <t>OTD0190</t>
  </si>
  <si>
    <t>Total balances with related parties</t>
  </si>
  <si>
    <t>OTD0210</t>
  </si>
  <si>
    <t>OTD0200</t>
  </si>
  <si>
    <t>Adjusted financial performance surplus/(deficit) (control total basis)</t>
  </si>
  <si>
    <t>OTD0230</t>
  </si>
  <si>
    <t>Remove impairments scoring to Departmental Expenditure Limit</t>
  </si>
  <si>
    <t>OTD0240</t>
  </si>
  <si>
    <t>Add back non-cash element of On-SoFP pension scheme charges</t>
  </si>
  <si>
    <t>OTD0255</t>
  </si>
  <si>
    <t>IFRIC 12 breakeven adjustment</t>
  </si>
  <si>
    <t>OTD0260</t>
  </si>
  <si>
    <t>Breakeven duty financial performance surplus/(deficit)</t>
  </si>
  <si>
    <t>OTD0270</t>
  </si>
  <si>
    <t>Note 40.2 Breakeven duty rolling assessment</t>
  </si>
  <si>
    <t>A28PY04</t>
  </si>
  <si>
    <t>A28PY05</t>
  </si>
  <si>
    <t>A28PY06</t>
  </si>
  <si>
    <t>A28PY07</t>
  </si>
  <si>
    <t>A28PY08</t>
  </si>
  <si>
    <t>A28PY09</t>
  </si>
  <si>
    <t>A28PY10</t>
  </si>
  <si>
    <t>A28PY11</t>
  </si>
  <si>
    <t>A28PY12</t>
  </si>
  <si>
    <t>A28PY13</t>
  </si>
  <si>
    <t>A28PY14</t>
  </si>
  <si>
    <t>1997/98 to 2008/09 total</t>
  </si>
  <si>
    <t>2009/10</t>
  </si>
  <si>
    <t>2010/11</t>
  </si>
  <si>
    <t>2011/12</t>
  </si>
  <si>
    <t>2012/13</t>
  </si>
  <si>
    <t>2013/14</t>
  </si>
  <si>
    <t>2014/15</t>
  </si>
  <si>
    <t>2015/16</t>
  </si>
  <si>
    <t>2016/17</t>
  </si>
  <si>
    <t>2017/18</t>
  </si>
  <si>
    <t>2018/19</t>
  </si>
  <si>
    <t>2019/20</t>
  </si>
  <si>
    <t>Breakeven duty in-year financial performance</t>
  </si>
  <si>
    <t>OTD0280</t>
  </si>
  <si>
    <t>Breakeven duty cumulative position</t>
  </si>
  <si>
    <t>OTD0290</t>
  </si>
  <si>
    <t>Operating income (excluding consolidated charitable funds)</t>
  </si>
  <si>
    <t>OTD0300</t>
  </si>
  <si>
    <t>Cumulative breakeven position as a percentage of operating income</t>
  </si>
  <si>
    <t>OTD0310</t>
  </si>
  <si>
    <t>Note 40.3 Capital Resource Limit</t>
  </si>
  <si>
    <t>Gross Capital Expenditure</t>
  </si>
  <si>
    <t>Property, Plant and Equipment</t>
  </si>
  <si>
    <t>OTD0330</t>
  </si>
  <si>
    <t>OTD0340</t>
  </si>
  <si>
    <t>OTD0350</t>
  </si>
  <si>
    <t>Total gross capital expenditure</t>
  </si>
  <si>
    <t>OTD0370</t>
  </si>
  <si>
    <t>Less: Disposals</t>
  </si>
  <si>
    <t>OTD0380</t>
  </si>
  <si>
    <t>OTD0390</t>
  </si>
  <si>
    <t>OTD0400</t>
  </si>
  <si>
    <t>Total disposals</t>
  </si>
  <si>
    <t>OTD0420</t>
  </si>
  <si>
    <t>Less: Donated and granted capital additions</t>
  </si>
  <si>
    <t>OTD0430</t>
  </si>
  <si>
    <t>Plus: Loss on disposal of donated/granted assets</t>
  </si>
  <si>
    <t>Charge against Capital Resource Limit</t>
  </si>
  <si>
    <t>OTD0450</t>
  </si>
  <si>
    <t>Capital Resource Limit</t>
  </si>
  <si>
    <t>OTD0460</t>
  </si>
  <si>
    <t>Under / (over) spend against CRL</t>
  </si>
  <si>
    <t>OTD0470</t>
  </si>
  <si>
    <t>Note 41 Accounting standards in issue but not yet adopted - IFRS 16</t>
  </si>
  <si>
    <t>Estimated future impact</t>
  </si>
  <si>
    <t>2022/23</t>
  </si>
  <si>
    <t>IAS 8 requires entities to disclose known or reasonably estimable impact of future accounting standards not yet adopted. To facilitate this disclosure of a quantified impact in the consolidated NHS provider accounts, please complete the following table with the estimated impact of IFRS 16 on 1 April opening balances and the 2022/23 in-year impact.</t>
  </si>
  <si>
    <t>Estimated impact on 1 April 2022 statement of financial position</t>
  </si>
  <si>
    <t>OTD0480</t>
  </si>
  <si>
    <t>Additional lease obligations recognised for existing operating leases</t>
  </si>
  <si>
    <t>OTD0490</t>
  </si>
  <si>
    <t>Changes to other statement of financial position line items (excluding reserves)</t>
  </si>
  <si>
    <t>OTD0500</t>
  </si>
  <si>
    <t>Estimated impact on net assets on 1 April 2022</t>
  </si>
  <si>
    <t>OTD0510</t>
  </si>
  <si>
    <t>Estimated in-year impact in 2022/23</t>
  </si>
  <si>
    <t>OTD0520</t>
  </si>
  <si>
    <t>OTD0530</t>
  </si>
  <si>
    <t>OTD0540</t>
  </si>
  <si>
    <t>Other impacts on income / expenditure</t>
  </si>
  <si>
    <t>OTD0550</t>
  </si>
  <si>
    <t>Estimated impact on surplus/deficit in 2022/23</t>
  </si>
  <si>
    <t>OTD0560</t>
  </si>
  <si>
    <t>Estimated increase in capital additions in 2022/23</t>
  </si>
  <si>
    <t>OTD0570</t>
  </si>
  <si>
    <t>Note 42.1 Losses and special payments</t>
  </si>
  <si>
    <t>A29CY01</t>
  </si>
  <si>
    <t>A29CY02</t>
  </si>
  <si>
    <t>A29PY01</t>
  </si>
  <si>
    <t>A29PY02</t>
  </si>
  <si>
    <t xml:space="preserve">Total No. of cases </t>
  </si>
  <si>
    <t xml:space="preserve">Total value of cases </t>
  </si>
  <si>
    <t>Losses:</t>
  </si>
  <si>
    <t xml:space="preserve">1. Losses of cash due to: </t>
  </si>
  <si>
    <t xml:space="preserve">a. theft, fraud etc </t>
  </si>
  <si>
    <t>LSP0010</t>
  </si>
  <si>
    <t xml:space="preserve">b. overpayment of salaries etc. </t>
  </si>
  <si>
    <t>LSP0020</t>
  </si>
  <si>
    <t xml:space="preserve">c. other causes </t>
  </si>
  <si>
    <t>LSP0030</t>
  </si>
  <si>
    <t>2. Fruitless payments and constructive losses</t>
  </si>
  <si>
    <t>LSP0040</t>
  </si>
  <si>
    <t xml:space="preserve">3. Bad debts and claims abandoned in relation to: </t>
  </si>
  <si>
    <t xml:space="preserve">a. private patients </t>
  </si>
  <si>
    <t>LSP0050</t>
  </si>
  <si>
    <t xml:space="preserve">b. overseas visitors </t>
  </si>
  <si>
    <t>LSP0060</t>
  </si>
  <si>
    <t xml:space="preserve">c. other </t>
  </si>
  <si>
    <t>LSP0070</t>
  </si>
  <si>
    <t xml:space="preserve">4. Damage to buildings, property etc. (including stores losses) due to: </t>
  </si>
  <si>
    <t>LSP0080</t>
  </si>
  <si>
    <t>b. stores losses</t>
  </si>
  <si>
    <t>LSP0090</t>
  </si>
  <si>
    <t>LSP0100</t>
  </si>
  <si>
    <t>Total losses</t>
  </si>
  <si>
    <t>LSP0110</t>
  </si>
  <si>
    <t>Special payments:</t>
  </si>
  <si>
    <t>5. Compensation under court order or legally binding arbitration award</t>
  </si>
  <si>
    <t>LSP0120</t>
  </si>
  <si>
    <t xml:space="preserve">6. Extra contractual to contractors </t>
  </si>
  <si>
    <t>LSP0130</t>
  </si>
  <si>
    <t xml:space="preserve">7. Ex gratia payments in respect of: </t>
  </si>
  <si>
    <t xml:space="preserve">a. loss of personal effects </t>
  </si>
  <si>
    <t>LSP0140</t>
  </si>
  <si>
    <t xml:space="preserve">b. clinical negligence with advice </t>
  </si>
  <si>
    <t>LSP0150</t>
  </si>
  <si>
    <t xml:space="preserve">c. personal injury with advice </t>
  </si>
  <si>
    <t>LSP0160</t>
  </si>
  <si>
    <t xml:space="preserve">d. other negligence and injury </t>
  </si>
  <si>
    <t>LSP0170</t>
  </si>
  <si>
    <t>LSP0180</t>
  </si>
  <si>
    <t>LSP0185</t>
  </si>
  <si>
    <t>LSP0186</t>
  </si>
  <si>
    <t>h. patient referrals outside the UK and EEA Guidelines</t>
  </si>
  <si>
    <t>LSP0190</t>
  </si>
  <si>
    <t xml:space="preserve">i. other </t>
  </si>
  <si>
    <t>LSP0200</t>
  </si>
  <si>
    <t xml:space="preserve">j. maladministration, no financial loss </t>
  </si>
  <si>
    <t>LSP0210</t>
  </si>
  <si>
    <t>8. Special severance payments</t>
  </si>
  <si>
    <t>LSP0220</t>
  </si>
  <si>
    <t>9. Extra statutory and regulatory</t>
  </si>
  <si>
    <t>LSP0230</t>
  </si>
  <si>
    <t>Total special payments</t>
  </si>
  <si>
    <t>LSP0240</t>
  </si>
  <si>
    <t>Total losses and special payments</t>
  </si>
  <si>
    <t>LSP0250</t>
  </si>
  <si>
    <t>1. Losses of cash (including cases of fraud)</t>
  </si>
  <si>
    <t>LSP0260</t>
  </si>
  <si>
    <t>LSP0270</t>
  </si>
  <si>
    <t xml:space="preserve">3. Bad debts and claims abandoned </t>
  </si>
  <si>
    <t>LSP0280</t>
  </si>
  <si>
    <t xml:space="preserve">4. Damage to buildings, property etc. </t>
  </si>
  <si>
    <t>LSP0290</t>
  </si>
  <si>
    <t xml:space="preserve">5. Compensation under legal obligation </t>
  </si>
  <si>
    <t>LSP0301</t>
  </si>
  <si>
    <t>LSP0311</t>
  </si>
  <si>
    <t>LSP0321</t>
  </si>
  <si>
    <t>LSP0322</t>
  </si>
  <si>
    <t>LSP0323</t>
  </si>
  <si>
    <t>LSP0331</t>
  </si>
  <si>
    <t>LSP0341</t>
  </si>
  <si>
    <t>Note 42.2 Recovered losses</t>
  </si>
  <si>
    <t>Recovered losses</t>
  </si>
  <si>
    <t xml:space="preserve">Compensation payments received </t>
  </si>
  <si>
    <t>LSP0350</t>
  </si>
  <si>
    <t>Note 42.3 Gifts</t>
  </si>
  <si>
    <t>TOTAL GIFTS</t>
  </si>
  <si>
    <t>LSP0360</t>
  </si>
  <si>
    <t>LSP0370</t>
  </si>
  <si>
    <t>LSP0380</t>
  </si>
  <si>
    <t>LSP0390</t>
  </si>
  <si>
    <t>LSP0400</t>
  </si>
  <si>
    <t>LSP0410</t>
  </si>
  <si>
    <t>TAC09 Staff</t>
  </si>
  <si>
    <t>TAC26 Pension</t>
  </si>
  <si>
    <t>Other auditor remuneration (payable to external auditor only)</t>
  </si>
  <si>
    <t>TAC11 Finance &amp; other</t>
  </si>
  <si>
    <t>TAC07 Op Inc 2</t>
  </si>
  <si>
    <t>TAC15 Investments &amp; groups</t>
  </si>
  <si>
    <t>TAC21 Borrowings</t>
  </si>
  <si>
    <t>TAC24 On-SoFP PFI</t>
  </si>
  <si>
    <t>2020/21</t>
  </si>
  <si>
    <t>TAC02 SoCI</t>
  </si>
  <si>
    <t>TAC03 SoFP</t>
  </si>
  <si>
    <t>TAC04 SOCIE</t>
  </si>
  <si>
    <t>TAC05 SoCF</t>
  </si>
  <si>
    <t>TAC10 Op leases</t>
  </si>
  <si>
    <t>TAC12 Impairment</t>
  </si>
  <si>
    <t>TAC13 Intangibles</t>
  </si>
  <si>
    <t>TAC16 AHFS</t>
  </si>
  <si>
    <t>TAC17 Inventories</t>
  </si>
  <si>
    <t>TAC18 Receivables</t>
  </si>
  <si>
    <t>TAC19 CCE</t>
  </si>
  <si>
    <t>TAC20 Payables</t>
  </si>
  <si>
    <t>TAC22 Provisions</t>
  </si>
  <si>
    <t>TAC23 Reval Res</t>
  </si>
  <si>
    <t>TAC25 Off-SoFP PFI</t>
  </si>
  <si>
    <t>TAC27 Fin Inst</t>
  </si>
  <si>
    <t>Remeasurements</t>
  </si>
  <si>
    <t>Non NHS: other</t>
  </si>
  <si>
    <t>Limitation on auditor's liability</t>
  </si>
  <si>
    <t>Note 4.3 Limitation on auditor's liability</t>
  </si>
  <si>
    <t>Fair value gains/(losses) on financial liabilities</t>
  </si>
  <si>
    <t>Note 11 Discontinued operations</t>
  </si>
  <si>
    <t>Total impairments and (reversals)</t>
  </si>
  <si>
    <t>Note 15 Investment property</t>
  </si>
  <si>
    <t>Net value of contingent liabilities</t>
  </si>
  <si>
    <t>Net value of contingent assets</t>
  </si>
  <si>
    <t>Gift 1</t>
  </si>
  <si>
    <t>Gift 2</t>
  </si>
  <si>
    <t>Gift 3</t>
  </si>
  <si>
    <t>Gift 4</t>
  </si>
  <si>
    <t>Gift 5</t>
  </si>
  <si>
    <t xml:space="preserve">The following TAC file has been adapted to demonstrate the format in which the publically available year end accounts data is collected from NHS providers.  </t>
  </si>
  <si>
    <r>
      <t xml:space="preserve">The data in each cell is identifiable by a unique combination of </t>
    </r>
    <r>
      <rPr>
        <b/>
        <i/>
        <sz val="14"/>
        <rFont val="Arial"/>
        <family val="2"/>
      </rPr>
      <t>MainCode</t>
    </r>
    <r>
      <rPr>
        <sz val="14"/>
        <rFont val="Arial"/>
        <family val="2"/>
      </rPr>
      <t xml:space="preserve"> and </t>
    </r>
    <r>
      <rPr>
        <b/>
        <i/>
        <sz val="14"/>
        <rFont val="Arial"/>
        <family val="2"/>
      </rPr>
      <t xml:space="preserve">Subcode </t>
    </r>
    <r>
      <rPr>
        <sz val="14"/>
        <rFont val="Arial"/>
        <family val="2"/>
      </rPr>
      <t>as referenced in the following sheets.</t>
    </r>
  </si>
  <si>
    <r>
      <t xml:space="preserve">Tables are identifiable using the </t>
    </r>
    <r>
      <rPr>
        <b/>
        <i/>
        <sz val="14"/>
        <rFont val="Arial"/>
        <family val="2"/>
      </rPr>
      <t>WorkSheetName</t>
    </r>
    <r>
      <rPr>
        <sz val="14"/>
        <rFont val="Arial"/>
        <family val="2"/>
      </rPr>
      <t xml:space="preserve"> and </t>
    </r>
    <r>
      <rPr>
        <b/>
        <i/>
        <sz val="14"/>
        <rFont val="Arial"/>
        <family val="2"/>
      </rPr>
      <t>TableID</t>
    </r>
    <r>
      <rPr>
        <sz val="14"/>
        <rFont val="Arial"/>
        <family val="2"/>
      </rPr>
      <t>.</t>
    </r>
  </si>
  <si>
    <t>Further instructions are provided in the full instructions document published alongside these files.</t>
  </si>
  <si>
    <t>Table ID</t>
  </si>
  <si>
    <t>31 Mar 2022</t>
  </si>
  <si>
    <t>31 Mar 2021</t>
  </si>
  <si>
    <t>Clinical partnerships providing mandatory services (including S75 agreements)</t>
  </si>
  <si>
    <t>NHS other (including PHE &amp; UKHSA)</t>
  </si>
  <si>
    <r>
      <t xml:space="preserve">Amounts </t>
    </r>
    <r>
      <rPr>
        <u/>
        <sz val="10"/>
        <rFont val="Arial"/>
        <family val="2"/>
      </rPr>
      <t>added</t>
    </r>
    <r>
      <rPr>
        <sz val="10"/>
        <rFont val="Arial"/>
        <family val="2"/>
      </rPr>
      <t xml:space="preserve"> to allowance for impairment of receivables (relating to invoices raised in current and prior years)</t>
    </r>
  </si>
  <si>
    <t>Research and development (IFRS 15)</t>
  </si>
  <si>
    <t>Education and training (excluding notional apprenticeship levy income)</t>
  </si>
  <si>
    <t>Other (recognised in accordance with IFRS 15)</t>
  </si>
  <si>
    <t>Research and development (non-IFRS 15 e.g. IAS 20)</t>
  </si>
  <si>
    <t>Donations/grants of physical assets (non-cash) - received from other bodies (including independent charities)</t>
  </si>
  <si>
    <t>Donated equipment from DHSC/UKHSA for COVID response (non-cash)</t>
  </si>
  <si>
    <t>Donated equipment from NHSE for COVID response (non-cash)</t>
  </si>
  <si>
    <t>Cash donations for the purchase of capital assets - received from other bodies (including independent charities)</t>
  </si>
  <si>
    <t>Charitable and other contributions to expenditure - received from other bodies (including independent charities)</t>
  </si>
  <si>
    <t>Contributions to expenditure - receipt of equipment donated from DHSC/UKHSA for COVID response below capitalisation threshold</t>
  </si>
  <si>
    <t>Contributions to expenditure - receipt of equipment donated from NHSE for COVID response below capitalisation threshold</t>
  </si>
  <si>
    <t>Contributions to expenditure - consumables (inventory) donated from DHSC group bodies for COVID response</t>
  </si>
  <si>
    <t>Other (recognised in accordance with standards other than IFRS 15)</t>
  </si>
  <si>
    <t>Purchase of healthcare from NHS and DHSC bodies (excl. expenses as a mental health collaborative lead provider)</t>
  </si>
  <si>
    <t>Purchase of healthcare from non-NHS and non-DHSC bodies (excl. expenses as a mental health collaborative lead provider)</t>
  </si>
  <si>
    <t>Supplies and services - general: notional cost of equipment donated from DHSC/UKHSA for COVID response below capitalisation threshold</t>
  </si>
  <si>
    <t>Supplies and services - general: notional cost of equipment donated from NHSE for COVID response below capitalisation threshold</t>
  </si>
  <si>
    <r>
      <t xml:space="preserve">Movement in credit loss allowance: </t>
    </r>
    <r>
      <rPr>
        <u/>
        <sz val="10"/>
        <rFont val="Arial"/>
        <family val="2"/>
      </rPr>
      <t>contract receivables/assets</t>
    </r>
  </si>
  <si>
    <r>
      <t xml:space="preserve">Movement in credit loss allowance: </t>
    </r>
    <r>
      <rPr>
        <u/>
        <sz val="10"/>
        <rFont val="Arial"/>
        <family val="2"/>
      </rPr>
      <t>all other</t>
    </r>
    <r>
      <rPr>
        <sz val="10"/>
        <rFont val="Arial"/>
        <family val="2"/>
      </rPr>
      <t xml:space="preserve"> receivables &amp; investments</t>
    </r>
  </si>
  <si>
    <t>Other auditor remuneration paid to the external auditor is analysed as follows:</t>
  </si>
  <si>
    <t>5. internal audit services (only those payable to the external auditor)</t>
  </si>
  <si>
    <r>
      <t xml:space="preserve">Note 5.2 Employee Expenses (Group </t>
    </r>
    <r>
      <rPr>
        <b/>
        <u/>
        <sz val="10"/>
        <rFont val="Arial"/>
        <family val="2"/>
      </rPr>
      <t xml:space="preserve">after </t>
    </r>
    <r>
      <rPr>
        <b/>
        <sz val="10"/>
        <rFont val="Arial"/>
        <family val="2"/>
      </rPr>
      <t>consolidation of charity)</t>
    </r>
  </si>
  <si>
    <t>non-contractual payments requiring HMT approval made to individuals where the payment value was more than 12 months’ of their annual salary</t>
  </si>
  <si>
    <t>Note 7.1 Operating lease income and future receipts (trust as a lessor)</t>
  </si>
  <si>
    <t>On land leases:</t>
  </si>
  <si>
    <t>On building leases:</t>
  </si>
  <si>
    <t>On other leases:</t>
  </si>
  <si>
    <t>On all leases:</t>
  </si>
  <si>
    <t>Note 7.2 Operating lease payments and commitments (trust as a lessee)</t>
  </si>
  <si>
    <t>On buildings leases:</t>
  </si>
  <si>
    <t>Recycling gains/(losses) on disposal of financial assets mandated as FV through OCI</t>
  </si>
  <si>
    <t>Recycling gains/(losses) on disposal of charitable fund financial assets mandated as FV through OCI</t>
  </si>
  <si>
    <t>Other gains/(losses) (unlocked on request)</t>
  </si>
  <si>
    <t>Additions - purchased  (including capital lifecycle additions)</t>
  </si>
  <si>
    <t>Additions - leased / IFRIC 12 scheme assets (excluding lifecycle)</t>
  </si>
  <si>
    <t>Additions - equipment donated from DHSC for COVID response (non-cash)</t>
  </si>
  <si>
    <t>Additions - equipment donated from NHSE for COVID response (non-cash)</t>
  </si>
  <si>
    <t>Additions - purchased (including capital lifecycle additions)</t>
  </si>
  <si>
    <t>Additions - equipment donated from DHSC/UKHSA for COVID response (non-cash)</t>
  </si>
  <si>
    <t>Fair value gains [taken to I&amp;E]</t>
  </si>
  <si>
    <t>Fair value losses (impairment) [taken to I&amp;E]</t>
  </si>
  <si>
    <t xml:space="preserve">Note 16 Investments in joint ventures and associates (equity accounting) </t>
  </si>
  <si>
    <t>Other equity movements (translation gains/losses) [unlocked on request]</t>
  </si>
  <si>
    <t>Note 17.1 Other investments / financial assets (non-current)</t>
  </si>
  <si>
    <t>Fair value movements [taken to OCI] (for financial assets mandated as FV through OCI)</t>
  </si>
  <si>
    <t>Fair value movements [taken to OCI] (for equity instruments designated as FV through OCI)</t>
  </si>
  <si>
    <t>Amortisation at the effective interest rate (assets held at amortised cost only where applicable)</t>
  </si>
  <si>
    <t>Note 17.2 Other investments / financial assets (current)</t>
  </si>
  <si>
    <t>Additions (donated) - from NHS provider (purchased by provider) (unlocked on request)</t>
  </si>
  <si>
    <t>Inventories consumed (recognised in expenses)</t>
  </si>
  <si>
    <t>Contract receivables (IFRS 15): invoiced</t>
  </si>
  <si>
    <t>Contract receivables (IFRS 15): not yet invoiced / non-invoiced</t>
  </si>
  <si>
    <r>
      <t xml:space="preserve">Allowance for impaired </t>
    </r>
    <r>
      <rPr>
        <u/>
        <sz val="10"/>
        <rFont val="Arial"/>
        <family val="2"/>
      </rPr>
      <t>contract</t>
    </r>
    <r>
      <rPr>
        <sz val="10"/>
        <rFont val="Arial"/>
        <family val="2"/>
      </rPr>
      <t xml:space="preserve"> receivables / assets</t>
    </r>
  </si>
  <si>
    <r>
      <t xml:space="preserve">Allowance for impaired </t>
    </r>
    <r>
      <rPr>
        <u/>
        <sz val="10"/>
        <rFont val="Arial"/>
        <family val="2"/>
      </rPr>
      <t>other</t>
    </r>
    <r>
      <rPr>
        <sz val="10"/>
        <rFont val="Arial"/>
        <family val="2"/>
      </rPr>
      <t xml:space="preserve"> receivables</t>
    </r>
  </si>
  <si>
    <t>Foreign exchange and other changes (freetext required)</t>
  </si>
  <si>
    <t>Gross land lease receivables</t>
  </si>
  <si>
    <t>Net land lease receivables</t>
  </si>
  <si>
    <t>Gross buildings lease receivables</t>
  </si>
  <si>
    <t>Net buildings lease receivables</t>
  </si>
  <si>
    <t>Gross other lease receivables</t>
  </si>
  <si>
    <t>Net other lease receivables</t>
  </si>
  <si>
    <t>Deferred income: contract liability (IFRS 15)</t>
  </si>
  <si>
    <t>Deferred income: other (non-IFRS 15)</t>
  </si>
  <si>
    <t>Financing cash flows - interest (for liabilities measured at amortised cost) - excludes contingent rent</t>
  </si>
  <si>
    <t>Gross land lease liabilities</t>
  </si>
  <si>
    <t>Net land lease liabilities</t>
  </si>
  <si>
    <t>Gross buildings lease liabilities</t>
  </si>
  <si>
    <t>Net buildings lease liabilities</t>
  </si>
  <si>
    <t>Gross other lease liabilities</t>
  </si>
  <si>
    <t>Net other lease liabilities</t>
  </si>
  <si>
    <t>Total gross lease liabilities</t>
  </si>
  <si>
    <t>Total net lease liabilities</t>
  </si>
  <si>
    <t>The unguaranteed residual value accruing to the provider (where the provider is a lessor)</t>
  </si>
  <si>
    <t>The accumulated allowance for uncollectable minimum lease payments receivable (where the provider is a lessor)</t>
  </si>
  <si>
    <t>Contingent rents recognised as income in the period (where the provider is a lessor)</t>
  </si>
  <si>
    <t>Contingent rents recognised as expenditure in the period (where the provider is a lessee)</t>
  </si>
  <si>
    <t>Note 33.2 Total future payments committed in respect of PFI, LIFT or other service concession arrangements (includes but may not be limited to total future unitary payments)</t>
  </si>
  <si>
    <t>Total future payments committed in respect of PFI, LIFT or other service concession arrangements</t>
  </si>
  <si>
    <t>Note 36.1 Carrying value and fair value of financial assets - 31 March 2022</t>
  </si>
  <si>
    <t>Total as at 31 March 2022</t>
  </si>
  <si>
    <t>Note 36.2 Carrying value and fair value of financial assets - 31 March 2021</t>
  </si>
  <si>
    <t>Total as at 31 March 2021</t>
  </si>
  <si>
    <t>Note 36.3 Carrying value and fair value of financial liabilities - 31 March 2022</t>
  </si>
  <si>
    <t>Note 36.4 Carrying value and fair value of financial liabilities - 31 March 2021</t>
  </si>
  <si>
    <t>Financial assets at fair value through I&amp;E</t>
  </si>
  <si>
    <t>Financial assets at fair value through OCI</t>
  </si>
  <si>
    <t>Financial liabilities at fair value through I&amp;E</t>
  </si>
  <si>
    <r>
      <t xml:space="preserve">This maturity analysis for financial liabilities is required by IFRS 7 (para B11D) to be an analysis of </t>
    </r>
    <r>
      <rPr>
        <b/>
        <u/>
        <sz val="10"/>
        <rFont val="Arial"/>
        <family val="2"/>
      </rPr>
      <t>undiscounted</t>
    </r>
    <r>
      <rPr>
        <sz val="10"/>
        <rFont val="Arial"/>
        <family val="2"/>
      </rPr>
      <t xml:space="preserve"> future contractual cash flows (ie gross liabilities including finance charges). It is not expected to match the book values above. Further guidance can be found in the TAC completion instructions.</t>
    </r>
  </si>
  <si>
    <t>e. other employment payments (should not include special severance payments which are disclosed below) - excluding overtime corrective payments</t>
  </si>
  <si>
    <t>f. Overtime corrective payments (nationally funded)</t>
  </si>
  <si>
    <t>g. Overtime corrective payments (additional amounts locally agreed and funded)</t>
  </si>
  <si>
    <t xml:space="preserve">Of which, losses of £300,000 or more: </t>
  </si>
  <si>
    <t xml:space="preserve">Of which, special payments of £95,000 or more: </t>
  </si>
  <si>
    <t>7. Ex gratia payments - excluding overtime corrective payments</t>
  </si>
  <si>
    <t>7(f). Overtime corrective payments (nationally funded payment)</t>
  </si>
  <si>
    <t>7(g). Overtime corrective payments (additional amounts locally agreed and funded)</t>
  </si>
  <si>
    <r>
      <t xml:space="preserve">This note should only include gifts </t>
    </r>
    <r>
      <rPr>
        <u/>
        <sz val="10"/>
        <rFont val="Arial"/>
        <family val="2"/>
      </rPr>
      <t>given by</t>
    </r>
    <r>
      <rPr>
        <sz val="10"/>
        <rFont val="Arial"/>
        <family val="2"/>
      </rPr>
      <t xml:space="preserve"> the trust, </t>
    </r>
    <r>
      <rPr>
        <u/>
        <sz val="10"/>
        <rFont val="Arial"/>
        <family val="2"/>
      </rPr>
      <t>not gifts received</t>
    </r>
    <r>
      <rPr>
        <sz val="10"/>
        <rFont val="Arial"/>
        <family val="2"/>
      </rPr>
      <t xml:space="preserve"> by the trust.</t>
    </r>
  </si>
  <si>
    <t xml:space="preserve">Of which, cases of £300,000 or more: </t>
  </si>
  <si>
    <t>STATEMENT OF CHANGES IN EQUITY - 2021/22</t>
  </si>
  <si>
    <t>Taxpayers' and others' equity at 1 April 2021 - brought forward</t>
  </si>
  <si>
    <t>Taxpayers' and others' equity at 31 March 2022</t>
  </si>
  <si>
    <t>STATEMENT OF CHANGES IN EQUITY - 2020/21</t>
  </si>
  <si>
    <t>Taxpayers' and others' equity 1 April 2020 - as previously stated</t>
  </si>
  <si>
    <t>Taxpayers' and others' equity at 1 April 2020 - restated</t>
  </si>
  <si>
    <t>Taxpayers' and others' equity at 31 March 2021</t>
  </si>
  <si>
    <t>Cash and cash equivalents at 31 March</t>
  </si>
  <si>
    <t>Total income from patient care activities (from TAC06)</t>
  </si>
  <si>
    <t>Note 6.1 Reporting of other compensation schemes - exit packages agreed in 2021/22</t>
  </si>
  <si>
    <t>Note 6.2 Reporting of other compensation schemes - exit packages agreed in 2020/21</t>
  </si>
  <si>
    <t>Note 6.3 Exit packages: other (non-compulsory) departure payment</t>
  </si>
  <si>
    <t>Note 13.1 Intangible assets - 2021/22</t>
  </si>
  <si>
    <t>Valuation / gross cost at 1 April 2021 - brought forward</t>
  </si>
  <si>
    <t>Valuation/gross cost at 31 March 2022</t>
  </si>
  <si>
    <t>Accumulated amortisation at 1 April 2021 - brought forward</t>
  </si>
  <si>
    <t>Accumulated amortisation at 31 March 2022</t>
  </si>
  <si>
    <t>Net book value at 31 March 2022</t>
  </si>
  <si>
    <t>Note 13.2 Intangible assets - 2020/21</t>
  </si>
  <si>
    <t>Valuation / gross cost at 1 April 2020 - brought forward</t>
  </si>
  <si>
    <t>Valuation / gross cost at 1 April 2020 - restated</t>
  </si>
  <si>
    <t>Valuation/gross cost at 31 March 2021</t>
  </si>
  <si>
    <t>Accumulated amortisation at 1 April 2020 - brought forward</t>
  </si>
  <si>
    <t>Accumulated amortisation at 1 April 2020 - restated</t>
  </si>
  <si>
    <t>Accumulated amortisation at 31 March 2021</t>
  </si>
  <si>
    <t>Net book value at 31 March 2021</t>
  </si>
  <si>
    <t>Note 14.1 Property, plant and equipment - 2021/22</t>
  </si>
  <si>
    <t>Accumulated depreciation at 1 April 2021 - brought forward</t>
  </si>
  <si>
    <t>Accumulated depreciation at 31 March 2022</t>
  </si>
  <si>
    <t>Note 14.2 Property, plant and equipment - 2020/21</t>
  </si>
  <si>
    <t>Accumulated depreciation at 1 April 2020 - brought forward</t>
  </si>
  <si>
    <t>Accumulated depreciation at 1 April 2020 - restated</t>
  </si>
  <si>
    <t>Accumulated depreciation at 31 March 2021</t>
  </si>
  <si>
    <t>Note 14.3 Property, plant and equipment financing - 2021/22</t>
  </si>
  <si>
    <t>NBV total at 31 March 2022</t>
  </si>
  <si>
    <t>Note 14.4 Property, plant and equipment financing - 2020/21</t>
  </si>
  <si>
    <t>NBV total at 31 March 2021</t>
  </si>
  <si>
    <t xml:space="preserve">Carrying value at 1 April </t>
  </si>
  <si>
    <t>Carrying value at 1 April  - restated</t>
  </si>
  <si>
    <t>Carrying value at 31 March</t>
  </si>
  <si>
    <t>Total current investments / financial assets at 31 March</t>
  </si>
  <si>
    <t>Note 18.1 Non-current assets for sale and assets in disposal groups - 2021/22</t>
  </si>
  <si>
    <t>NBV of non-current assets for sale and assets in disposal groups at 1 April 2021 - brought forward</t>
  </si>
  <si>
    <t>NBV of non-current assets for sale and assets in disposal groups at 31 March 2022</t>
  </si>
  <si>
    <t>Note 18.2 Non-current assets for sale and assets in disposal groups - 2020/21</t>
  </si>
  <si>
    <t>NBV of non-current assets for sale and assets in disposal groups at 1 April 2020</t>
  </si>
  <si>
    <t>NBV of non-current assets for sale and assets in disposal groups at 1 April 2020 - restated</t>
  </si>
  <si>
    <t>NBV of non-current assets for sale and assets in disposal groups at 31 March 2021</t>
  </si>
  <si>
    <t>Note 19 Inventory movements - 2021/22</t>
  </si>
  <si>
    <t>Carrying value  at 1 April 2021 - brought forward</t>
  </si>
  <si>
    <t>Carrying value at 31 March 2022</t>
  </si>
  <si>
    <t>Table 19B Inventory movement - 2020/21</t>
  </si>
  <si>
    <t>Carrying value  at 1 April 2020</t>
  </si>
  <si>
    <t>Carrying value  at 1 April 2020 - restated</t>
  </si>
  <si>
    <t>Carrying value at 31 March 2021</t>
  </si>
  <si>
    <t>Note 20.2 Allowances for credit losses (doubtful debts) - 2021/22</t>
  </si>
  <si>
    <t>Allowance for credit losses at 1 April 2021 - brought forward</t>
  </si>
  <si>
    <t>Total allowance for credit losses at 31 March 2022</t>
  </si>
  <si>
    <t>Note 20.3 Allowances for credit losses (doubtful debts) - 2020/21</t>
  </si>
  <si>
    <t>Allowance for credit losses at 1 April 2020 - brought forward</t>
  </si>
  <si>
    <t>Allowance for credit losses at 1 April 2020 - restated</t>
  </si>
  <si>
    <t>Total allowance for credit losses at 31 March 2021</t>
  </si>
  <si>
    <t>At 31 March</t>
  </si>
  <si>
    <t>Note 29.2 Reconciliation of liabilities arising from financing activities - 2020/21</t>
  </si>
  <si>
    <t>Carrying value at 1 April 2020</t>
  </si>
  <si>
    <t>Carrying value at 1 April 2020 - restated</t>
  </si>
  <si>
    <t>Note 30.2 Movements in provisions for liabilities and charges - 2021/22</t>
  </si>
  <si>
    <t>At 1 April 2021 - brought forward</t>
  </si>
  <si>
    <t>At 31 March 2022</t>
  </si>
  <si>
    <t>Amount included in provisions of the NHS Resolution in respect of clinical negligence liabilities of NHS England</t>
  </si>
  <si>
    <t>Table 32A  Revaluation reserve movements - 2021/22</t>
  </si>
  <si>
    <t>Revaluation reserve at 1 April 2021 - brought forward</t>
  </si>
  <si>
    <t>Revaluation reserve at 31 March 2022</t>
  </si>
  <si>
    <t>Table 32B Revaluation reserve movements - 2020/21</t>
  </si>
  <si>
    <t>Revaluation reserve at 1 April 2020</t>
  </si>
  <si>
    <t>Revaluation reserve at 1 April 2020 - restated</t>
  </si>
  <si>
    <t>Revaluation reserve at 31 March 2021</t>
  </si>
  <si>
    <t>Number of schemes that the trust has (accounted for on-SoFP) as at 31 March 2022</t>
  </si>
  <si>
    <t>Number of schemes that the trust has (accounted for off-SoFP) as at 31 March 2022</t>
  </si>
  <si>
    <t>Present value of the defined benefit obligation at 1 April</t>
  </si>
  <si>
    <t>Present value of the defined benefit obligation at 31 March</t>
  </si>
  <si>
    <t>Plan assets at fair value at 1 April</t>
  </si>
  <si>
    <t>Present value of plan assets at 1 April</t>
  </si>
  <si>
    <t>Plan assets at fair value at 31 March</t>
  </si>
  <si>
    <t>Plan surplus/(deficit) at 31 March</t>
  </si>
  <si>
    <t>Net defined benefit (obligation)/asset recognised in the SoFP at 31 March</t>
  </si>
  <si>
    <t>Total net (liability)/asset after the impact of reimbursement rights as at 31 March</t>
  </si>
  <si>
    <t>Note 40.1 Breakeven duty financial performance 2021/22</t>
  </si>
  <si>
    <t>Only used by NHS Trusts</t>
  </si>
  <si>
    <t>Value of transactions directly with board members (excluding salaries)</t>
  </si>
  <si>
    <t>Value of transactions directly with key staff members (excluding salaries)</t>
  </si>
  <si>
    <t>Charitable funds (where not consolidated)</t>
  </si>
  <si>
    <t>Value of balances directly with board members (excluding salaries)</t>
  </si>
  <si>
    <t>Value of balances directly with key staff members (excluding salaries)</t>
  </si>
  <si>
    <t>Value of credit loss allowances held against related parties (excludes salaries)</t>
  </si>
  <si>
    <t>Value of balances with related parties written off in year (excludes salaries)</t>
  </si>
  <si>
    <t>Illustrative TAC - Trust accounts consolidation (TAC) form 2021/22</t>
  </si>
  <si>
    <r>
      <t>It is therefore intended to be used in conjunction with the data contained in the</t>
    </r>
    <r>
      <rPr>
        <b/>
        <i/>
        <sz val="14"/>
        <rFont val="Arial"/>
        <family val="2"/>
      </rPr>
      <t xml:space="preserve"> "TAC data published in NHS foundation trusts' accounts for 2021-22" </t>
    </r>
    <r>
      <rPr>
        <sz val="14"/>
        <rFont val="Arial"/>
        <family val="2"/>
      </rPr>
      <t>and</t>
    </r>
    <r>
      <rPr>
        <b/>
        <i/>
        <sz val="14"/>
        <rFont val="Arial"/>
        <family val="2"/>
      </rPr>
      <t xml:space="preserve"> "TAC data published in NHS trusts' accounts for 2021-22" </t>
    </r>
    <r>
      <rPr>
        <sz val="14"/>
        <rFont val="Arial"/>
        <family val="2"/>
      </rPr>
      <t>data files only.</t>
    </r>
  </si>
  <si>
    <t>Carrying value at 1 April 2021 - brought forward</t>
  </si>
  <si>
    <t>Other changes (freetext required)</t>
  </si>
  <si>
    <t>Before consolidation of charity</t>
  </si>
  <si>
    <t>Charity consolidation</t>
  </si>
  <si>
    <t>OTD0440</t>
  </si>
  <si>
    <t xml:space="preserve">Note: there are three tables on TAC28 which are only used by NHS trusts and therefore not included in the NHS foundation trust data file. </t>
  </si>
  <si>
    <t>Non-contractual payments requiring HMT approval (special severance payments)</t>
  </si>
  <si>
    <t>Note 29.1 Reconciliation of liabilities arising from financing activities - finance leases - 2021/22</t>
  </si>
  <si>
    <t>Other NHS clinical income</t>
  </si>
  <si>
    <t>Other clinical income</t>
  </si>
  <si>
    <t>Individual special payments over £95k require HM Treasury approval prior to payment. The GAM only requires separate disclosure of these amounts in local accounts if they are £300k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</si>
</sst>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0;[Red]\(#,##0\)"/>
    <numFmt numFmtId="167" formatCode="[$-F800]dddd\,\ mmmm\ dd\,\ yyyy"/>
    <numFmt numFmtId="168" formatCode="#,##0.0_);\(#,##0.0\)"/>
    <numFmt numFmtId="169" formatCode="dd/mm/yyyy;@"/>
    <numFmt numFmtId="170" formatCode="0.00;[Red]0.00"/>
    <numFmt numFmtId="171" formatCode="0.0%;[Red]\(0.0%\)"/>
    <numFmt numFmtId="172" formatCode="#,##0.000;[Red]\(#,##0.000\)"/>
    <numFmt numFmtId="173" formatCode="dd/mm/yy;@"/>
    <numFmt numFmtId="174" formatCode="0.00%;[Red]\(0.00%\)"/>
    <numFmt numFmtId="175" formatCode="&quot;£&quot;#,##0_);[Red]\(&quot;£&quot;#,##0\)"/>
  </numFmts>
  <fonts count="47" x14ac:knownFonts="1">
    <font>
      <sz val="10"/>
      <color theme="1"/>
      <name val="Arial"/>
      <family val="2"/>
    </font>
    <font>
      <sz val="11"/>
      <color theme="1"/>
      <name val="Calibri"/>
      <family val="2"/>
      <scheme val="minor"/>
    </font>
    <font>
      <sz val="10"/>
      <color theme="1"/>
      <name val="Arial"/>
      <family val="2"/>
    </font>
    <font>
      <b/>
      <sz val="10"/>
      <name val="Arial"/>
      <family val="2"/>
    </font>
    <font>
      <sz val="10"/>
      <name val="Arial"/>
      <family val="2"/>
    </font>
    <font>
      <sz val="10"/>
      <color indexed="8"/>
      <name val="Arial"/>
      <family val="2"/>
    </font>
    <font>
      <b/>
      <sz val="10"/>
      <color indexed="8"/>
      <name val="Arial"/>
      <family val="2"/>
    </font>
    <font>
      <b/>
      <sz val="8"/>
      <color indexed="8"/>
      <name val="Arial"/>
      <family val="2"/>
    </font>
    <font>
      <u/>
      <sz val="10"/>
      <color indexed="12"/>
      <name val="MS Sans Serif"/>
      <family val="2"/>
    </font>
    <font>
      <sz val="10"/>
      <color rgb="FFFF0000"/>
      <name val="Arial"/>
      <family val="2"/>
    </font>
    <font>
      <b/>
      <sz val="10"/>
      <color rgb="FFFF0000"/>
      <name val="Arial"/>
      <family val="2"/>
    </font>
    <font>
      <sz val="10"/>
      <color theme="0"/>
      <name val="Arial"/>
      <family val="2"/>
    </font>
    <font>
      <b/>
      <sz val="11"/>
      <color theme="1"/>
      <name val="Calibri"/>
      <family val="2"/>
      <scheme val="minor"/>
    </font>
    <font>
      <sz val="11"/>
      <color rgb="FF3F3F76"/>
      <name val="Calibri"/>
      <family val="2"/>
      <scheme val="minor"/>
    </font>
    <font>
      <sz val="11"/>
      <color rgb="FFFA7D00"/>
      <name val="Calibri"/>
      <family val="2"/>
      <scheme val="minor"/>
    </font>
    <font>
      <b/>
      <sz val="11"/>
      <color theme="0"/>
      <name val="Calibri"/>
      <family val="2"/>
      <scheme val="minor"/>
    </font>
    <font>
      <b/>
      <sz val="10"/>
      <color theme="1"/>
      <name val="Arial"/>
      <family val="2"/>
    </font>
    <font>
      <sz val="11"/>
      <color rgb="FFFF0000"/>
      <name val="Calibri"/>
      <family val="2"/>
      <scheme val="minor"/>
    </font>
    <font>
      <sz val="10"/>
      <color rgb="FF0000FF"/>
      <name val="Arial"/>
      <family val="2"/>
    </font>
    <font>
      <i/>
      <sz val="11"/>
      <color rgb="FF7F7F7F"/>
      <name val="Calibri"/>
      <family val="2"/>
      <scheme val="minor"/>
    </font>
    <font>
      <u/>
      <sz val="11"/>
      <color theme="10"/>
      <name val="Calibri"/>
      <family val="2"/>
      <scheme val="minor"/>
    </font>
    <font>
      <b/>
      <sz val="8"/>
      <color theme="1"/>
      <name val="Arial"/>
      <family val="2"/>
    </font>
    <font>
      <u/>
      <sz val="10"/>
      <color theme="10"/>
      <name val="Arial"/>
      <family val="2"/>
    </font>
    <font>
      <b/>
      <sz val="8"/>
      <name val="Arial"/>
      <family val="2"/>
    </font>
    <font>
      <b/>
      <u/>
      <sz val="10"/>
      <name val="Arial"/>
      <family val="2"/>
    </font>
    <font>
      <sz val="10"/>
      <color rgb="FF00B0F0"/>
      <name val="Arial"/>
      <family val="2"/>
    </font>
    <font>
      <sz val="12"/>
      <name val="Arial"/>
      <family val="2"/>
    </font>
    <font>
      <b/>
      <i/>
      <sz val="10"/>
      <color theme="1"/>
      <name val="Times New Roman"/>
      <family val="1"/>
    </font>
    <font>
      <i/>
      <sz val="10"/>
      <color rgb="FF0070C0"/>
      <name val="Arial"/>
      <family val="2"/>
    </font>
    <font>
      <b/>
      <sz val="12"/>
      <color rgb="FF0000FF"/>
      <name val="Arial"/>
      <family val="2"/>
    </font>
    <font>
      <u/>
      <sz val="10"/>
      <name val="Arial"/>
      <family val="2"/>
    </font>
    <font>
      <b/>
      <sz val="11"/>
      <color rgb="FF0000FF"/>
      <name val="Arial"/>
      <family val="2"/>
    </font>
    <font>
      <sz val="8"/>
      <name val="Arial"/>
      <family val="2"/>
    </font>
    <font>
      <sz val="11"/>
      <color theme="1"/>
      <name val="Arial"/>
      <family val="2"/>
    </font>
    <font>
      <sz val="11"/>
      <color rgb="FF000000"/>
      <name val="Calibri"/>
      <family val="2"/>
    </font>
    <font>
      <sz val="11"/>
      <color rgb="FFFF0000"/>
      <name val="Arial"/>
      <family val="2"/>
    </font>
    <font>
      <sz val="10"/>
      <color theme="2"/>
      <name val="Arial"/>
      <family val="2"/>
    </font>
    <font>
      <i/>
      <sz val="10"/>
      <color theme="2"/>
      <name val="Arial"/>
      <family val="2"/>
    </font>
    <font>
      <sz val="10"/>
      <color theme="10"/>
      <name val="Arial"/>
      <family val="2"/>
    </font>
    <font>
      <sz val="10"/>
      <name val="MS Sans Serif"/>
      <family val="2"/>
    </font>
    <font>
      <b/>
      <sz val="18"/>
      <color rgb="FF0070C0"/>
      <name val="Arial"/>
      <family val="2"/>
    </font>
    <font>
      <b/>
      <sz val="14"/>
      <name val="Arial"/>
      <family val="2"/>
    </font>
    <font>
      <sz val="14"/>
      <name val="MS Sans Serif"/>
      <family val="2"/>
    </font>
    <font>
      <sz val="14"/>
      <name val="Arial"/>
      <family val="2"/>
    </font>
    <font>
      <b/>
      <i/>
      <sz val="14"/>
      <name val="Arial"/>
      <family val="2"/>
    </font>
    <font>
      <b/>
      <i/>
      <sz val="10"/>
      <name val="Times New Roman"/>
      <family val="1"/>
    </font>
    <font>
      <sz val="11"/>
      <name val="Calibri"/>
      <family val="2"/>
    </font>
  </fonts>
  <fills count="24">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1"/>
        <bgColor indexed="64"/>
      </patternFill>
    </fill>
    <fill>
      <patternFill patternType="solid">
        <fgColor rgb="FFCCFFCC"/>
        <bgColor indexed="64"/>
      </patternFill>
    </fill>
    <fill>
      <patternFill patternType="mediumGray">
        <bgColor theme="0" tint="-0.14999847407452621"/>
      </patternFill>
    </fill>
    <fill>
      <patternFill patternType="solid">
        <fgColor theme="0"/>
        <bgColor indexed="64"/>
      </patternFill>
    </fill>
    <fill>
      <patternFill patternType="solid">
        <fgColor rgb="FFFFCC99"/>
      </patternFill>
    </fill>
    <fill>
      <patternFill patternType="solid">
        <fgColor rgb="FFA5A5A5"/>
      </patternFill>
    </fill>
    <fill>
      <patternFill patternType="solid">
        <fgColor theme="0" tint="-0.14996795556505021"/>
        <bgColor indexed="64"/>
      </patternFill>
    </fill>
    <fill>
      <patternFill patternType="solid">
        <fgColor theme="4" tint="0.79998168889431442"/>
        <bgColor indexed="65"/>
      </patternFill>
    </fill>
    <fill>
      <patternFill patternType="solid">
        <fgColor theme="7" tint="0.39994506668294322"/>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99FF"/>
        <bgColor indexed="64"/>
      </patternFill>
    </fill>
    <fill>
      <patternFill patternType="solid">
        <fgColor theme="2"/>
        <bgColor indexed="64"/>
      </patternFill>
    </fill>
    <fill>
      <patternFill patternType="solid">
        <fgColor theme="8" tint="0.59999389629810485"/>
        <bgColor indexed="64"/>
      </patternFill>
    </fill>
    <fill>
      <patternFill patternType="solid">
        <fgColor rgb="FFFFCC99"/>
        <bgColor indexed="64"/>
      </patternFill>
    </fill>
    <fill>
      <patternFill patternType="solid">
        <fgColor rgb="FF99FF99"/>
        <bgColor auto="1"/>
      </patternFill>
    </fill>
    <fill>
      <patternFill patternType="solid">
        <fgColor theme="5" tint="0.79998168889431442"/>
        <bgColor indexed="64"/>
      </patternFill>
    </fill>
    <fill>
      <patternFill patternType="solid">
        <fgColor rgb="FFFF0000"/>
        <bgColor indexed="64"/>
      </patternFill>
    </fill>
    <fill>
      <patternFill patternType="solid">
        <fgColor rgb="FFEEECE1"/>
        <bgColor rgb="FF000000"/>
      </patternFill>
    </fill>
    <fill>
      <patternFill patternType="solid">
        <fgColor theme="2"/>
        <bgColor rgb="FF000000"/>
      </patternFill>
    </fill>
  </fills>
  <borders count="244">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style="thin">
        <color auto="1"/>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ck">
        <color rgb="FF00B050"/>
      </left>
      <right style="thick">
        <color rgb="FF00B050"/>
      </right>
      <top style="thick">
        <color rgb="FF00B050"/>
      </top>
      <bottom style="thick">
        <color rgb="FF00B05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auto="1"/>
      </bottom>
      <diagonal/>
    </border>
    <border>
      <left/>
      <right/>
      <top style="double">
        <color auto="1"/>
      </top>
      <bottom/>
      <diagonal/>
    </border>
    <border>
      <left style="double">
        <color auto="1"/>
      </left>
      <right/>
      <top/>
      <bottom/>
      <diagonal/>
    </border>
    <border>
      <left/>
      <right style="double">
        <color auto="1"/>
      </right>
      <top/>
      <bottom/>
      <diagonal/>
    </border>
    <border>
      <left style="double">
        <color auto="1"/>
      </left>
      <right/>
      <top/>
      <bottom style="medium">
        <color indexed="64"/>
      </bottom>
      <diagonal/>
    </border>
    <border>
      <left/>
      <right style="thin">
        <color auto="1"/>
      </right>
      <top/>
      <bottom style="dotted">
        <color auto="1"/>
      </bottom>
      <diagonal/>
    </border>
    <border>
      <left/>
      <right/>
      <top/>
      <bottom style="dotted">
        <color indexed="64"/>
      </bottom>
      <diagonal/>
    </border>
    <border>
      <left/>
      <right style="thin">
        <color auto="1"/>
      </right>
      <top style="dotted">
        <color auto="1"/>
      </top>
      <bottom style="dotted">
        <color auto="1"/>
      </bottom>
      <diagonal/>
    </border>
    <border>
      <left style="double">
        <color auto="1"/>
      </left>
      <right/>
      <top/>
      <bottom style="double">
        <color auto="1"/>
      </bottom>
      <diagonal/>
    </border>
    <border>
      <left/>
      <right/>
      <top/>
      <bottom style="double">
        <color rgb="FFFF0000"/>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medium">
        <color indexed="64"/>
      </bottom>
      <diagonal/>
    </border>
    <border>
      <left style="double">
        <color rgb="FFFF0000"/>
      </left>
      <right/>
      <top style="medium">
        <color indexed="64"/>
      </top>
      <bottom style="dotted">
        <color indexed="64"/>
      </bottom>
      <diagonal/>
    </border>
    <border>
      <left/>
      <right style="thin">
        <color indexed="64"/>
      </right>
      <top style="medium">
        <color indexed="64"/>
      </top>
      <bottom style="dotted">
        <color indexed="64"/>
      </bottom>
      <diagonal/>
    </border>
    <border>
      <left style="double">
        <color rgb="FFFF0000"/>
      </left>
      <right/>
      <top/>
      <bottom style="dotted">
        <color indexed="64"/>
      </bottom>
      <diagonal/>
    </border>
    <border>
      <left/>
      <right style="thin">
        <color auto="1"/>
      </right>
      <top style="dotted">
        <color auto="1"/>
      </top>
      <bottom/>
      <diagonal/>
    </border>
    <border>
      <left style="double">
        <color rgb="FFFF0000"/>
      </left>
      <right/>
      <top style="dotted">
        <color indexed="64"/>
      </top>
      <bottom style="dotted">
        <color indexed="64"/>
      </bottom>
      <diagonal/>
    </border>
    <border>
      <left/>
      <right/>
      <top style="dotted">
        <color indexed="64"/>
      </top>
      <bottom/>
      <diagonal/>
    </border>
    <border>
      <left style="double">
        <color rgb="FFFF0000"/>
      </left>
      <right/>
      <top style="dotted">
        <color indexed="64"/>
      </top>
      <bottom/>
      <diagonal/>
    </border>
    <border>
      <left/>
      <right/>
      <top style="dotted">
        <color indexed="64"/>
      </top>
      <bottom style="dotted">
        <color indexed="64"/>
      </bottom>
      <diagonal/>
    </border>
    <border>
      <left style="double">
        <color rgb="FFFF0000"/>
      </left>
      <right/>
      <top style="dotted">
        <color indexed="64"/>
      </top>
      <bottom style="double">
        <color rgb="FFFF0000"/>
      </bottom>
      <diagonal/>
    </border>
    <border>
      <left style="double">
        <color rgb="FFFF0000"/>
      </left>
      <right/>
      <top/>
      <bottom style="double">
        <color rgb="FFFF0000"/>
      </bottom>
      <diagonal/>
    </border>
    <border>
      <left/>
      <right style="thin">
        <color auto="1"/>
      </right>
      <top style="dotted">
        <color auto="1"/>
      </top>
      <bottom style="double">
        <color rgb="FFFF0000"/>
      </bottom>
      <diagonal/>
    </border>
    <border>
      <left style="double">
        <color auto="1"/>
      </left>
      <right/>
      <top style="medium">
        <color indexed="64"/>
      </top>
      <bottom style="dotted">
        <color indexed="64"/>
      </bottom>
      <diagonal/>
    </border>
    <border>
      <left/>
      <right/>
      <top style="medium">
        <color indexed="64"/>
      </top>
      <bottom style="dotted">
        <color indexed="64"/>
      </bottom>
      <diagonal/>
    </border>
    <border>
      <left/>
      <right style="dotted">
        <color indexed="64"/>
      </right>
      <top style="dotted">
        <color indexed="64"/>
      </top>
      <bottom style="dotted">
        <color indexed="64"/>
      </bottom>
      <diagonal/>
    </border>
    <border>
      <left style="double">
        <color rgb="FFFF0000"/>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top style="double">
        <color rgb="FFFF0000"/>
      </top>
      <bottom style="double">
        <color rgb="FFFF0000"/>
      </bottom>
      <diagonal/>
    </border>
    <border>
      <left style="double">
        <color rgb="FFFF0000"/>
      </left>
      <right/>
      <top style="medium">
        <color indexed="64"/>
      </top>
      <bottom style="dotted">
        <color theme="1"/>
      </bottom>
      <diagonal/>
    </border>
    <border>
      <left style="double">
        <color rgb="FFFF0000"/>
      </left>
      <right/>
      <top style="dotted">
        <color theme="1"/>
      </top>
      <bottom style="dotted">
        <color theme="1"/>
      </bottom>
      <diagonal/>
    </border>
    <border>
      <left style="double">
        <color rgb="FFFF0000"/>
      </left>
      <right/>
      <top style="dotted">
        <color theme="1"/>
      </top>
      <bottom style="double">
        <color rgb="FFFF0000"/>
      </bottom>
      <diagonal/>
    </border>
    <border>
      <left style="double">
        <color rgb="FFFF0000"/>
      </left>
      <right style="thin">
        <color auto="1"/>
      </right>
      <top style="dotted">
        <color indexed="64"/>
      </top>
      <bottom style="dotted">
        <color indexed="64"/>
      </bottom>
      <diagonal/>
    </border>
    <border>
      <left/>
      <right style="thin">
        <color indexed="64"/>
      </right>
      <top style="dotted">
        <color indexed="64"/>
      </top>
      <bottom style="thin">
        <color indexed="64"/>
      </bottom>
      <diagonal/>
    </border>
    <border>
      <left style="double">
        <color auto="1"/>
      </left>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auto="1"/>
      </right>
      <top style="dashed">
        <color indexed="64"/>
      </top>
      <bottom style="dashed">
        <color indexed="64"/>
      </bottom>
      <diagonal/>
    </border>
    <border>
      <left style="double">
        <color auto="1"/>
      </left>
      <right/>
      <top style="dashed">
        <color indexed="64"/>
      </top>
      <bottom style="double">
        <color auto="1"/>
      </bottom>
      <diagonal/>
    </border>
    <border>
      <left style="double">
        <color rgb="FFFF0000"/>
      </left>
      <right/>
      <top style="dotted">
        <color theme="1"/>
      </top>
      <bottom/>
      <diagonal/>
    </border>
    <border>
      <left/>
      <right/>
      <top style="dotted">
        <color indexed="64"/>
      </top>
      <bottom style="double">
        <color rgb="FFFF0000"/>
      </bottom>
      <diagonal/>
    </border>
    <border>
      <left style="double">
        <color rgb="FFFF0000"/>
      </left>
      <right/>
      <top style="medium">
        <color indexed="64"/>
      </top>
      <bottom style="hair">
        <color auto="1"/>
      </bottom>
      <diagonal/>
    </border>
    <border>
      <left/>
      <right/>
      <top style="medium">
        <color indexed="64"/>
      </top>
      <bottom style="hair">
        <color auto="1"/>
      </bottom>
      <diagonal/>
    </border>
    <border>
      <left style="double">
        <color auto="1"/>
      </left>
      <right/>
      <top/>
      <bottom style="dashed">
        <color indexed="64"/>
      </bottom>
      <diagonal/>
    </border>
    <border>
      <left style="double">
        <color rgb="FFFF0000"/>
      </left>
      <right/>
      <top style="medium">
        <color indexed="64"/>
      </top>
      <bottom style="dashed">
        <color indexed="64"/>
      </bottom>
      <diagonal/>
    </border>
    <border>
      <left/>
      <right style="thin">
        <color indexed="64"/>
      </right>
      <top style="medium">
        <color indexed="64"/>
      </top>
      <bottom style="dashed">
        <color indexed="64"/>
      </bottom>
      <diagonal/>
    </border>
    <border>
      <left style="double">
        <color rgb="FFFF0000"/>
      </left>
      <right/>
      <top style="dashed">
        <color indexed="64"/>
      </top>
      <bottom style="dashed">
        <color indexed="64"/>
      </bottom>
      <diagonal/>
    </border>
    <border>
      <left style="double">
        <color rgb="FFFF0000"/>
      </left>
      <right style="thin">
        <color auto="1"/>
      </right>
      <top style="dotted">
        <color indexed="64"/>
      </top>
      <bottom style="double">
        <color rgb="FFFF0000"/>
      </bottom>
      <diagonal/>
    </border>
    <border>
      <left style="double">
        <color rgb="FFFF0000"/>
      </left>
      <right style="thin">
        <color indexed="64"/>
      </right>
      <top style="dotted">
        <color indexed="64"/>
      </top>
      <bottom/>
      <diagonal/>
    </border>
    <border>
      <left/>
      <right style="double">
        <color rgb="FFFF0000"/>
      </right>
      <top/>
      <bottom style="dotted">
        <color indexed="64"/>
      </bottom>
      <diagonal/>
    </border>
    <border>
      <left style="thin">
        <color auto="1"/>
      </left>
      <right style="thin">
        <color indexed="64"/>
      </right>
      <top/>
      <bottom style="double">
        <color rgb="FFFF0000"/>
      </bottom>
      <diagonal/>
    </border>
    <border>
      <left/>
      <right style="thin">
        <color auto="1"/>
      </right>
      <top style="dashed">
        <color indexed="64"/>
      </top>
      <bottom style="dotted">
        <color auto="1"/>
      </bottom>
      <diagonal/>
    </border>
    <border>
      <left style="double">
        <color rgb="FFFF0000"/>
      </left>
      <right/>
      <top style="dashed">
        <color indexed="64"/>
      </top>
      <bottom/>
      <diagonal/>
    </border>
    <border>
      <left style="double">
        <color rgb="FFFF0000"/>
      </left>
      <right/>
      <top style="dashed">
        <color indexed="64"/>
      </top>
      <bottom style="double">
        <color rgb="FFFF0000"/>
      </bottom>
      <diagonal/>
    </border>
    <border>
      <left style="double">
        <color rgb="FFFF0000"/>
      </left>
      <right/>
      <top style="dashed">
        <color indexed="64"/>
      </top>
      <bottom style="dotted">
        <color auto="1"/>
      </bottom>
      <diagonal/>
    </border>
    <border>
      <left style="double">
        <color rgb="FFFF0000"/>
      </left>
      <right style="thin">
        <color auto="1"/>
      </right>
      <top style="dashed">
        <color indexed="64"/>
      </top>
      <bottom style="dashed">
        <color indexed="64"/>
      </bottom>
      <diagonal/>
    </border>
    <border>
      <left style="double">
        <color rgb="FFFF0000"/>
      </left>
      <right/>
      <top/>
      <bottom style="dashed">
        <color indexed="64"/>
      </bottom>
      <diagonal/>
    </border>
    <border>
      <left style="double">
        <color auto="1"/>
      </left>
      <right/>
      <top style="medium">
        <color indexed="64"/>
      </top>
      <bottom style="dashed">
        <color indexed="64"/>
      </bottom>
      <diagonal/>
    </border>
    <border>
      <left style="double">
        <color auto="1"/>
      </left>
      <right style="thin">
        <color auto="1"/>
      </right>
      <top style="dashed">
        <color indexed="64"/>
      </top>
      <bottom style="dashed">
        <color indexed="64"/>
      </bottom>
      <diagonal/>
    </border>
    <border>
      <left/>
      <right/>
      <top style="medium">
        <color indexed="64"/>
      </top>
      <bottom style="dashed">
        <color indexed="64"/>
      </bottom>
      <diagonal/>
    </border>
    <border>
      <left style="double">
        <color rgb="FFFF0000"/>
      </left>
      <right style="thin">
        <color auto="1"/>
      </right>
      <top style="dashed">
        <color indexed="64"/>
      </top>
      <bottom/>
      <diagonal/>
    </border>
    <border>
      <left/>
      <right style="thin">
        <color auto="1"/>
      </right>
      <top style="dashed">
        <color indexed="64"/>
      </top>
      <bottom/>
      <diagonal/>
    </border>
    <border>
      <left/>
      <right style="thin">
        <color auto="1"/>
      </right>
      <top/>
      <bottom style="dashed">
        <color theme="1"/>
      </bottom>
      <diagonal/>
    </border>
    <border>
      <left/>
      <right style="thin">
        <color auto="1"/>
      </right>
      <top style="dashed">
        <color theme="1"/>
      </top>
      <bottom/>
      <diagonal/>
    </border>
    <border>
      <left/>
      <right style="thin">
        <color auto="1"/>
      </right>
      <top/>
      <bottom style="double">
        <color rgb="FFFF0000"/>
      </bottom>
      <diagonal/>
    </border>
    <border>
      <left/>
      <right style="double">
        <color rgb="FFFF0000"/>
      </right>
      <top style="dotted">
        <color indexed="64"/>
      </top>
      <bottom/>
      <diagonal/>
    </border>
    <border>
      <left style="double">
        <color rgb="FFFF0000"/>
      </left>
      <right/>
      <top style="medium">
        <color indexed="64"/>
      </top>
      <bottom style="double">
        <color rgb="FFFF0000"/>
      </bottom>
      <diagonal/>
    </border>
    <border>
      <left/>
      <right style="thin">
        <color auto="1"/>
      </right>
      <top style="medium">
        <color indexed="64"/>
      </top>
      <bottom style="double">
        <color rgb="FFFF0000"/>
      </bottom>
      <diagonal/>
    </border>
    <border>
      <left style="double">
        <color auto="1"/>
      </left>
      <right/>
      <top style="dashed">
        <color indexed="64"/>
      </top>
      <bottom/>
      <diagonal/>
    </border>
    <border>
      <left/>
      <right style="thin">
        <color indexed="64"/>
      </right>
      <top style="dashed">
        <color indexed="64"/>
      </top>
      <bottom style="double">
        <color auto="1"/>
      </bottom>
      <diagonal/>
    </border>
    <border>
      <left/>
      <right style="double">
        <color rgb="FFFF0000"/>
      </right>
      <top/>
      <bottom style="dashed">
        <color indexed="64"/>
      </bottom>
      <diagonal/>
    </border>
    <border>
      <left style="double">
        <color rgb="FFFF0000"/>
      </left>
      <right style="thin">
        <color auto="1"/>
      </right>
      <top style="dashed">
        <color indexed="64"/>
      </top>
      <bottom style="double">
        <color rgb="FFFF0000"/>
      </bottom>
      <diagonal/>
    </border>
    <border>
      <left/>
      <right style="thin">
        <color auto="1"/>
      </right>
      <top style="dashed">
        <color indexed="64"/>
      </top>
      <bottom style="double">
        <color rgb="FFFF0000"/>
      </bottom>
      <diagonal/>
    </border>
    <border>
      <left style="hair">
        <color indexed="64"/>
      </left>
      <right style="hair">
        <color indexed="64"/>
      </right>
      <top style="hair">
        <color indexed="64"/>
      </top>
      <bottom style="double">
        <color rgb="FFFF0000"/>
      </bottom>
      <diagonal/>
    </border>
    <border>
      <left style="thin">
        <color indexed="64"/>
      </left>
      <right style="thin">
        <color indexed="64"/>
      </right>
      <top/>
      <bottom/>
      <diagonal/>
    </border>
    <border>
      <left style="thin">
        <color indexed="8"/>
      </left>
      <right style="thin">
        <color indexed="8"/>
      </right>
      <top style="double">
        <color rgb="FFFF0000"/>
      </top>
      <bottom style="thin">
        <color indexed="64"/>
      </bottom>
      <diagonal/>
    </border>
    <border>
      <left style="thin">
        <color indexed="8"/>
      </left>
      <right style="double">
        <color rgb="FFFF0000"/>
      </right>
      <top style="double">
        <color rgb="FFFF0000"/>
      </top>
      <bottom style="thin">
        <color indexed="64"/>
      </bottom>
      <diagonal/>
    </border>
    <border>
      <left style="double">
        <color auto="1"/>
      </left>
      <right/>
      <top style="double">
        <color auto="1"/>
      </top>
      <bottom/>
      <diagonal/>
    </border>
    <border>
      <left style="thin">
        <color indexed="64"/>
      </left>
      <right style="thin">
        <color indexed="64"/>
      </right>
      <top style="thin">
        <color indexed="64"/>
      </top>
      <bottom style="double">
        <color rgb="FFFF0000"/>
      </bottom>
      <diagonal/>
    </border>
    <border>
      <left/>
      <right/>
      <top/>
      <bottom style="thin">
        <color auto="1"/>
      </bottom>
      <diagonal/>
    </border>
    <border>
      <left/>
      <right/>
      <top style="thin">
        <color indexed="64"/>
      </top>
      <bottom/>
      <diagonal/>
    </border>
    <border>
      <left style="thin">
        <color indexed="64"/>
      </left>
      <right style="thin">
        <color auto="1"/>
      </right>
      <top style="thin">
        <color auto="1"/>
      </top>
      <bottom style="double">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auto="1"/>
      </left>
      <right style="thin">
        <color indexed="64"/>
      </right>
      <top/>
      <bottom style="thin">
        <color auto="1"/>
      </bottom>
      <diagonal/>
    </border>
    <border>
      <left style="thin">
        <color auto="1"/>
      </left>
      <right style="thin">
        <color auto="1"/>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indexed="64"/>
      </right>
      <top style="thin">
        <color auto="1"/>
      </top>
      <bottom style="thin">
        <color auto="1"/>
      </bottom>
      <diagonal/>
    </border>
    <border>
      <left style="thin">
        <color indexed="8"/>
      </left>
      <right style="thin">
        <color indexed="8"/>
      </right>
      <top style="thin">
        <color indexed="8"/>
      </top>
      <bottom style="thin">
        <color indexed="64"/>
      </bottom>
      <diagonal/>
    </border>
    <border>
      <left style="thin">
        <color auto="1"/>
      </left>
      <right/>
      <top style="medium">
        <color auto="1"/>
      </top>
      <bottom style="thin">
        <color indexed="64"/>
      </bottom>
      <diagonal/>
    </border>
    <border>
      <left/>
      <right style="thin">
        <color indexed="64"/>
      </right>
      <top style="medium">
        <color indexed="64"/>
      </top>
      <bottom style="thin">
        <color indexed="64"/>
      </bottom>
      <diagonal/>
    </border>
    <border>
      <left/>
      <right/>
      <top style="thin">
        <color auto="1"/>
      </top>
      <bottom/>
      <diagonal/>
    </border>
    <border>
      <left style="thin">
        <color auto="1"/>
      </left>
      <right style="thin">
        <color indexed="64"/>
      </right>
      <top style="thin">
        <color auto="1"/>
      </top>
      <bottom style="double">
        <color rgb="FFFF0000"/>
      </bottom>
      <diagonal/>
    </border>
    <border>
      <left/>
      <right style="thin">
        <color auto="1"/>
      </right>
      <top style="thin">
        <color auto="1"/>
      </top>
      <bottom style="dotted">
        <color indexed="64"/>
      </bottom>
      <diagonal/>
    </border>
    <border>
      <left style="double">
        <color auto="1"/>
      </left>
      <right/>
      <top style="medium">
        <color indexed="64"/>
      </top>
      <bottom/>
      <diagonal/>
    </border>
    <border>
      <left style="thin">
        <color indexed="8"/>
      </left>
      <right style="thin">
        <color indexed="8"/>
      </right>
      <top style="thin">
        <color indexed="8"/>
      </top>
      <bottom style="thin">
        <color indexed="64"/>
      </bottom>
      <diagonal/>
    </border>
    <border>
      <left style="thin">
        <color auto="1"/>
      </left>
      <right style="thin">
        <color indexed="64"/>
      </right>
      <top style="thin">
        <color auto="1"/>
      </top>
      <bottom style="thin">
        <color auto="1"/>
      </bottom>
      <diagonal/>
    </border>
    <border>
      <left/>
      <right style="double">
        <color rgb="FFFF0000"/>
      </right>
      <top style="thin">
        <color auto="1"/>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indexed="64"/>
      </top>
      <bottom/>
      <diagonal/>
    </border>
    <border>
      <left style="thin">
        <color auto="1"/>
      </left>
      <right style="thin">
        <color indexed="64"/>
      </right>
      <top style="thin">
        <color auto="1"/>
      </top>
      <bottom style="double">
        <color rgb="FFFF0000"/>
      </bottom>
      <diagonal/>
    </border>
    <border>
      <left/>
      <right/>
      <top style="medium">
        <color indexed="64"/>
      </top>
      <bottom style="thin">
        <color indexed="64"/>
      </bottom>
      <diagonal/>
    </border>
    <border>
      <left style="thin">
        <color auto="1"/>
      </left>
      <right style="thin">
        <color auto="1"/>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style="thin">
        <color indexed="64"/>
      </right>
      <top style="thin">
        <color auto="1"/>
      </top>
      <bottom style="double">
        <color rgb="FFFF0000"/>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auto="1"/>
      </right>
      <top style="thin">
        <color auto="1"/>
      </top>
      <bottom style="thin">
        <color indexed="64"/>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indexed="64"/>
      </top>
      <bottom/>
      <diagonal/>
    </border>
    <border>
      <left style="thin">
        <color indexed="64"/>
      </left>
      <right style="thin">
        <color indexed="64"/>
      </right>
      <top style="thin">
        <color indexed="64"/>
      </top>
      <bottom/>
      <diagonal/>
    </border>
    <border>
      <left style="double">
        <color rgb="FFFF0000"/>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auto="1"/>
      </right>
      <top style="thin">
        <color auto="1"/>
      </top>
      <bottom style="thin">
        <color indexed="64"/>
      </bottom>
      <diagonal/>
    </border>
    <border>
      <left style="thin">
        <color indexed="8"/>
      </left>
      <right style="thin">
        <color indexed="8"/>
      </right>
      <top style="thin">
        <color indexed="8"/>
      </top>
      <bottom style="thin">
        <color indexed="64"/>
      </bottom>
      <diagonal/>
    </border>
    <border>
      <left/>
      <right style="thin">
        <color auto="1"/>
      </right>
      <top style="thin">
        <color auto="1"/>
      </top>
      <bottom style="dotted">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auto="1"/>
      </top>
      <bottom/>
      <diagonal/>
    </border>
    <border>
      <left style="thin">
        <color auto="1"/>
      </left>
      <right style="thin">
        <color auto="1"/>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style="thin">
        <color indexed="8"/>
      </top>
      <bottom style="thin">
        <color indexed="64"/>
      </bottom>
      <diagonal/>
    </border>
    <border>
      <left style="thin">
        <color indexed="64"/>
      </left>
      <right style="thin">
        <color auto="1"/>
      </right>
      <top style="thin">
        <color auto="1"/>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64"/>
      </bottom>
      <diagonal/>
    </border>
    <border>
      <left style="thin">
        <color indexed="64"/>
      </left>
      <right style="thin">
        <color auto="1"/>
      </right>
      <top style="thin">
        <color auto="1"/>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ouble">
        <color rgb="FFFF0000"/>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double">
        <color rgb="FFFF0000"/>
      </right>
      <top style="medium">
        <color indexed="64"/>
      </top>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indexed="64"/>
      </bottom>
      <diagonal/>
    </border>
    <border>
      <left style="double">
        <color rgb="FFFF0000"/>
      </left>
      <right/>
      <top style="double">
        <color rgb="FFFF0000"/>
      </top>
      <bottom style="thin">
        <color indexed="8"/>
      </bottom>
      <diagonal/>
    </border>
    <border>
      <left/>
      <right style="double">
        <color rgb="FFFF0000"/>
      </right>
      <top style="double">
        <color rgb="FFFF0000"/>
      </top>
      <bottom style="thin">
        <color indexed="8"/>
      </bottom>
      <diagonal/>
    </border>
    <border>
      <left style="thin">
        <color indexed="8"/>
      </left>
      <right style="thin">
        <color indexed="8"/>
      </right>
      <top/>
      <bottom style="thin">
        <color indexed="64"/>
      </bottom>
      <diagonal/>
    </border>
    <border>
      <left/>
      <right style="double">
        <color auto="1"/>
      </right>
      <top style="double">
        <color indexed="64"/>
      </top>
      <bottom style="thin">
        <color indexed="8"/>
      </bottom>
      <diagonal/>
    </border>
    <border>
      <left style="double">
        <color indexed="64"/>
      </left>
      <right/>
      <top style="double">
        <color indexed="64"/>
      </top>
      <bottom style="thin">
        <color indexed="8"/>
      </bottom>
      <diagonal/>
    </border>
    <border>
      <left style="thin">
        <color indexed="64"/>
      </left>
      <right style="thin">
        <color indexed="64"/>
      </right>
      <top/>
      <bottom style="thin">
        <color indexed="8"/>
      </bottom>
      <diagonal/>
    </border>
    <border>
      <left/>
      <right style="thin">
        <color indexed="8"/>
      </right>
      <top style="thin">
        <color indexed="8"/>
      </top>
      <bottom style="thin">
        <color indexed="64"/>
      </bottom>
      <diagonal/>
    </border>
    <border>
      <left/>
      <right/>
      <top style="thin">
        <color auto="1"/>
      </top>
      <bottom/>
      <diagonal/>
    </border>
    <border>
      <left style="thin">
        <color indexed="64"/>
      </left>
      <right style="thin">
        <color auto="1"/>
      </right>
      <top style="thin">
        <color auto="1"/>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double">
        <color rgb="FFFF0000"/>
      </right>
      <top/>
      <bottom style="double">
        <color rgb="FFFF0000"/>
      </bottom>
      <diagonal/>
    </border>
    <border>
      <left style="double">
        <color theme="1"/>
      </left>
      <right/>
      <top style="double">
        <color theme="1"/>
      </top>
      <bottom style="thin">
        <color indexed="8"/>
      </bottom>
      <diagonal/>
    </border>
    <border>
      <left/>
      <right style="double">
        <color theme="1"/>
      </right>
      <top style="double">
        <color theme="1"/>
      </top>
      <bottom style="thin">
        <color indexed="8"/>
      </bottom>
      <diagonal/>
    </border>
    <border>
      <left/>
      <right style="thin">
        <color indexed="8"/>
      </right>
      <top style="thin">
        <color indexed="8"/>
      </top>
      <bottom style="thin">
        <color indexed="64"/>
      </bottom>
      <diagonal/>
    </border>
    <border>
      <left/>
      <right/>
      <top style="double">
        <color rgb="FFFF0000"/>
      </top>
      <bottom style="thin">
        <color indexed="8"/>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double">
        <color rgb="FFFF0000"/>
      </right>
      <top style="double">
        <color rgb="FFFF0000"/>
      </top>
      <bottom/>
      <diagonal/>
    </border>
    <border>
      <left style="thin">
        <color indexed="8"/>
      </left>
      <right/>
      <top style="thin">
        <color indexed="8"/>
      </top>
      <bottom style="thin">
        <color indexed="64"/>
      </bottom>
      <diagonal/>
    </border>
    <border>
      <left style="thin">
        <color indexed="8"/>
      </left>
      <right style="double">
        <color rgb="FFFF0000"/>
      </right>
      <top style="thin">
        <color indexed="8"/>
      </top>
      <bottom style="thin">
        <color indexed="64"/>
      </bottom>
      <diagonal/>
    </border>
    <border>
      <left style="thin">
        <color indexed="64"/>
      </left>
      <right/>
      <top style="thin">
        <color auto="1"/>
      </top>
      <bottom style="thin">
        <color indexed="64"/>
      </bottom>
      <diagonal/>
    </border>
    <border>
      <left style="thin">
        <color indexed="8"/>
      </left>
      <right/>
      <top style="thin">
        <color indexed="8"/>
      </top>
      <bottom style="thin">
        <color indexed="8"/>
      </bottom>
      <diagonal/>
    </border>
    <border>
      <left style="thin">
        <color indexed="64"/>
      </left>
      <right style="double">
        <color rgb="FFFF0000"/>
      </right>
      <top style="thin">
        <color auto="1"/>
      </top>
      <bottom style="thin">
        <color indexed="64"/>
      </bottom>
      <diagonal/>
    </border>
    <border>
      <left style="thin">
        <color indexed="64"/>
      </left>
      <right style="thin">
        <color auto="1"/>
      </right>
      <top style="thin">
        <color auto="1"/>
      </top>
      <bottom style="double">
        <color rgb="FFFF0000"/>
      </bottom>
      <diagonal/>
    </border>
    <border>
      <left style="thin">
        <color indexed="64"/>
      </left>
      <right/>
      <top style="thin">
        <color auto="1"/>
      </top>
      <bottom style="double">
        <color rgb="FFFF0000"/>
      </bottom>
      <diagonal/>
    </border>
    <border>
      <left style="thin">
        <color indexed="64"/>
      </left>
      <right style="double">
        <color rgb="FFFF0000"/>
      </right>
      <top style="thin">
        <color auto="1"/>
      </top>
      <bottom style="double">
        <color rgb="FFFF0000"/>
      </bottom>
      <diagonal/>
    </border>
    <border>
      <left style="thin">
        <color indexed="64"/>
      </left>
      <right/>
      <top style="thin">
        <color indexed="64"/>
      </top>
      <bottom style="double">
        <color rgb="FFFF0000"/>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rgb="FFFF0000"/>
      </bottom>
      <diagonal/>
    </border>
    <border>
      <left/>
      <right/>
      <top style="thin">
        <color indexed="64"/>
      </top>
      <bottom style="thin">
        <color auto="1"/>
      </bottom>
      <diagonal/>
    </border>
    <border>
      <left style="thin">
        <color indexed="8"/>
      </left>
      <right/>
      <top/>
      <bottom style="thin">
        <color indexed="64"/>
      </bottom>
      <diagonal/>
    </border>
    <border>
      <left style="thin">
        <color indexed="64"/>
      </left>
      <right/>
      <top style="thin">
        <color indexed="64"/>
      </top>
      <bottom style="thin">
        <color indexed="64"/>
      </bottom>
      <diagonal/>
    </border>
    <border>
      <left style="thin">
        <color auto="1"/>
      </left>
      <right style="thin">
        <color indexed="8"/>
      </right>
      <top style="double">
        <color rgb="FFFF0000"/>
      </top>
      <bottom style="thin">
        <color indexed="64"/>
      </bottom>
      <diagonal/>
    </border>
    <border>
      <left style="thin">
        <color auto="1"/>
      </left>
      <right/>
      <top style="thin">
        <color indexed="64"/>
      </top>
      <bottom/>
      <diagonal/>
    </border>
    <border>
      <left/>
      <right/>
      <top style="thin">
        <color indexed="64"/>
      </top>
      <bottom style="thin">
        <color indexed="64"/>
      </bottom>
      <diagonal/>
    </border>
    <border>
      <left/>
      <right style="thin">
        <color auto="1"/>
      </right>
      <top style="thin">
        <color indexed="64"/>
      </top>
      <bottom style="dotted">
        <color auto="1"/>
      </bottom>
      <diagonal/>
    </border>
    <border>
      <left style="thin">
        <color indexed="64"/>
      </left>
      <right/>
      <top style="medium">
        <color indexed="64"/>
      </top>
      <bottom style="double">
        <color rgb="FFFF0000"/>
      </bottom>
      <diagonal/>
    </border>
    <border>
      <left style="double">
        <color rgb="FFFF0000"/>
      </left>
      <right/>
      <top style="dotted">
        <color auto="1"/>
      </top>
      <bottom style="dashed">
        <color indexed="64"/>
      </bottom>
      <diagonal/>
    </border>
    <border>
      <left/>
      <right style="thin">
        <color indexed="64"/>
      </right>
      <top style="dotted">
        <color auto="1"/>
      </top>
      <bottom style="dashed">
        <color indexed="64"/>
      </bottom>
      <diagonal/>
    </border>
    <border>
      <left style="thin">
        <color indexed="8"/>
      </left>
      <right/>
      <top style="thin">
        <color indexed="8"/>
      </top>
      <bottom style="thin">
        <color indexed="64"/>
      </bottom>
      <diagonal/>
    </border>
    <border>
      <left/>
      <right/>
      <top style="thin">
        <color indexed="64"/>
      </top>
      <bottom/>
      <diagonal/>
    </border>
    <border>
      <left style="thin">
        <color indexed="8"/>
      </left>
      <right style="double">
        <color rgb="FFFF0000"/>
      </right>
      <top style="thin">
        <color indexed="8"/>
      </top>
      <bottom style="thin">
        <color indexed="64"/>
      </bottom>
      <diagonal/>
    </border>
    <border>
      <left style="thin">
        <color indexed="8"/>
      </left>
      <right style="double">
        <color rgb="FFFF0000"/>
      </right>
      <top style="thin">
        <color auto="1"/>
      </top>
      <bottom style="thin">
        <color indexed="64"/>
      </bottom>
      <diagonal/>
    </border>
    <border>
      <left style="thin">
        <color indexed="8"/>
      </left>
      <right style="double">
        <color rgb="FFFF0000"/>
      </right>
      <top style="thin">
        <color auto="1"/>
      </top>
      <bottom style="double">
        <color rgb="FFFF0000"/>
      </bottom>
      <diagonal/>
    </border>
    <border>
      <left/>
      <right style="double">
        <color rgb="FFFF0000"/>
      </right>
      <top style="thin">
        <color indexed="64"/>
      </top>
      <bottom style="thin">
        <color auto="1"/>
      </bottom>
      <diagonal/>
    </border>
    <border>
      <left/>
      <right style="double">
        <color rgb="FFFF0000"/>
      </right>
      <top style="thin">
        <color indexed="64"/>
      </top>
      <bottom/>
      <diagonal/>
    </border>
    <border>
      <left/>
      <right style="double">
        <color rgb="FFFF0000"/>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64"/>
      </bottom>
      <diagonal/>
    </border>
    <border>
      <left style="thin">
        <color auto="1"/>
      </left>
      <right style="double">
        <color rgb="FFFF0000"/>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64"/>
      </top>
      <bottom style="thin">
        <color indexed="64"/>
      </bottom>
      <diagonal/>
    </border>
    <border>
      <left style="thin">
        <color auto="1"/>
      </left>
      <right style="double">
        <color rgb="FFFF0000"/>
      </right>
      <top style="thin">
        <color indexed="64"/>
      </top>
      <bottom style="double">
        <color rgb="FFFF0000"/>
      </bottom>
      <diagonal/>
    </border>
    <border>
      <left/>
      <right/>
      <top style="thin">
        <color indexed="64"/>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auto="1"/>
      </top>
      <bottom style="thin">
        <color indexed="64"/>
      </bottom>
      <diagonal/>
    </border>
  </borders>
  <cellStyleXfs count="78">
    <xf numFmtId="0" fontId="0" fillId="0" borderId="0"/>
    <xf numFmtId="167" fontId="8" fillId="0" borderId="0" applyNumberFormat="0" applyFill="0" applyBorder="0" applyAlignment="0" applyProtection="0">
      <alignment vertical="top"/>
      <protection locked="0"/>
    </xf>
    <xf numFmtId="166" fontId="5" fillId="0" borderId="8">
      <alignment vertical="center"/>
    </xf>
    <xf numFmtId="0" fontId="4" fillId="2" borderId="1">
      <alignment horizontal="left" vertical="center" wrapText="1"/>
      <protection locked="0"/>
    </xf>
    <xf numFmtId="166" fontId="4" fillId="6" borderId="7">
      <alignment vertical="center"/>
    </xf>
    <xf numFmtId="166" fontId="6" fillId="0" borderId="2">
      <alignment horizontal="right" vertical="center"/>
    </xf>
    <xf numFmtId="49" fontId="7" fillId="4" borderId="9">
      <alignment horizontal="center" vertical="center"/>
    </xf>
    <xf numFmtId="49" fontId="7" fillId="4" borderId="10">
      <alignment horizontal="center" vertical="center"/>
    </xf>
    <xf numFmtId="166" fontId="5" fillId="3" borderId="10">
      <alignment vertical="center"/>
      <protection locked="0"/>
    </xf>
    <xf numFmtId="166" fontId="4" fillId="5" borderId="10">
      <alignment vertical="center" wrapText="1"/>
      <protection locked="0"/>
    </xf>
    <xf numFmtId="166" fontId="6" fillId="0" borderId="8">
      <alignment horizontal="right" vertical="center"/>
    </xf>
    <xf numFmtId="0" fontId="15" fillId="9" borderId="5" applyNumberFormat="0" applyAlignment="0" applyProtection="0"/>
    <xf numFmtId="0" fontId="14" fillId="0" borderId="4" applyNumberFormat="0" applyFill="0" applyAlignment="0" applyProtection="0"/>
    <xf numFmtId="0" fontId="13" fillId="8" borderId="3" applyNumberFormat="0" applyAlignment="0" applyProtection="0"/>
    <xf numFmtId="166" fontId="5" fillId="10" borderId="10">
      <alignment vertical="center"/>
    </xf>
    <xf numFmtId="0" fontId="1" fillId="11" borderId="0" applyNumberFormat="0" applyBorder="0" applyAlignment="0" applyProtection="0"/>
    <xf numFmtId="0" fontId="17" fillId="0" borderId="0" applyNumberFormat="0" applyFill="0" applyBorder="0" applyAlignment="0" applyProtection="0"/>
    <xf numFmtId="0" fontId="19" fillId="0" borderId="0" applyNumberFormat="0" applyFill="0" applyBorder="0" applyAlignment="0" applyProtection="0"/>
    <xf numFmtId="0" fontId="12" fillId="0" borderId="6" applyNumberFormat="0" applyFill="0" applyAlignment="0" applyProtection="0"/>
    <xf numFmtId="166" fontId="5" fillId="12" borderId="10">
      <alignment vertical="center"/>
      <protection locked="0"/>
    </xf>
    <xf numFmtId="0" fontId="4" fillId="12" borderId="1">
      <alignment horizontal="left" vertical="center" wrapText="1"/>
      <protection locked="0"/>
    </xf>
    <xf numFmtId="171" fontId="16" fillId="0" borderId="1">
      <alignment horizontal="right" vertical="center"/>
    </xf>
    <xf numFmtId="168" fontId="4" fillId="0" borderId="0" applyNumberFormat="0" applyFont="0" applyAlignment="0"/>
    <xf numFmtId="0" fontId="20" fillId="0" borderId="0" applyNumberFormat="0" applyFill="0" applyBorder="0" applyAlignment="0" applyProtection="0"/>
    <xf numFmtId="169" fontId="4" fillId="3" borderId="20">
      <alignment horizontal="center" vertical="top"/>
      <protection locked="0"/>
    </xf>
    <xf numFmtId="0" fontId="5" fillId="0" borderId="8">
      <alignment vertical="center"/>
    </xf>
    <xf numFmtId="0" fontId="25" fillId="0" borderId="0"/>
    <xf numFmtId="0" fontId="11" fillId="13" borderId="0"/>
    <xf numFmtId="0" fontId="22" fillId="0" borderId="0" applyNumberFormat="0" applyFill="0" applyBorder="0" applyAlignment="0" applyProtection="0"/>
    <xf numFmtId="0" fontId="2" fillId="0" borderId="8">
      <alignment horizontal="center" vertical="center"/>
    </xf>
    <xf numFmtId="0" fontId="23" fillId="0" borderId="0">
      <alignment horizontal="center" vertical="center"/>
    </xf>
    <xf numFmtId="49" fontId="7" fillId="4" borderId="9">
      <alignment horizontal="center" vertical="center"/>
    </xf>
    <xf numFmtId="49" fontId="7" fillId="4" borderId="9">
      <alignment horizontal="center" vertical="center"/>
    </xf>
    <xf numFmtId="166" fontId="5" fillId="0" borderId="8">
      <alignment vertical="center"/>
    </xf>
    <xf numFmtId="172" fontId="5" fillId="0" borderId="8">
      <alignment vertical="center"/>
    </xf>
    <xf numFmtId="170" fontId="5" fillId="0" borderId="10">
      <alignment vertical="center"/>
    </xf>
    <xf numFmtId="49" fontId="7" fillId="4" borderId="9">
      <alignment horizontal="center" vertical="center"/>
    </xf>
    <xf numFmtId="0" fontId="11" fillId="13" borderId="0"/>
    <xf numFmtId="0" fontId="28" fillId="7" borderId="0"/>
    <xf numFmtId="10" fontId="6" fillId="10" borderId="11">
      <alignment horizontal="right" vertical="center"/>
    </xf>
    <xf numFmtId="173" fontId="5" fillId="12" borderId="20">
      <alignment vertical="center"/>
      <protection locked="0"/>
    </xf>
    <xf numFmtId="0" fontId="4" fillId="3" borderId="1">
      <alignment horizontal="left" vertical="center" wrapText="1"/>
      <protection locked="0"/>
    </xf>
    <xf numFmtId="166" fontId="5" fillId="12" borderId="13">
      <alignment vertical="center"/>
      <protection locked="0"/>
    </xf>
    <xf numFmtId="0" fontId="5" fillId="10" borderId="12">
      <alignment vertical="center"/>
    </xf>
    <xf numFmtId="166" fontId="5" fillId="3" borderId="13">
      <alignment vertical="center"/>
      <protection locked="0"/>
    </xf>
    <xf numFmtId="166" fontId="5" fillId="15" borderId="14">
      <alignment vertical="center"/>
    </xf>
    <xf numFmtId="0" fontId="4" fillId="12" borderId="1">
      <alignment horizontal="left" vertical="center" wrapText="1"/>
      <protection locked="0"/>
    </xf>
    <xf numFmtId="173" fontId="5" fillId="12" borderId="16">
      <alignment vertical="center"/>
      <protection locked="0"/>
    </xf>
    <xf numFmtId="49" fontId="5" fillId="3" borderId="15">
      <alignment vertical="center"/>
      <protection locked="0"/>
    </xf>
    <xf numFmtId="166" fontId="5" fillId="3" borderId="17">
      <alignment vertical="center"/>
      <protection locked="0"/>
    </xf>
    <xf numFmtId="0" fontId="9" fillId="0" borderId="0">
      <alignment horizontal="left" vertical="center"/>
    </xf>
    <xf numFmtId="169" fontId="4" fillId="10" borderId="17">
      <alignment horizontal="center" vertical="top"/>
    </xf>
    <xf numFmtId="166" fontId="5" fillId="3" borderId="17">
      <alignment vertical="center"/>
    </xf>
    <xf numFmtId="174" fontId="2" fillId="3" borderId="21">
      <alignment horizontal="right"/>
      <protection locked="0"/>
    </xf>
    <xf numFmtId="174" fontId="5" fillId="12" borderId="20">
      <alignment horizontal="right" vertical="center"/>
      <protection locked="0"/>
    </xf>
    <xf numFmtId="166" fontId="5" fillId="12" borderId="20">
      <alignment vertical="center"/>
      <protection locked="0"/>
    </xf>
    <xf numFmtId="174" fontId="2" fillId="5" borderId="20">
      <alignment horizontal="center"/>
      <protection locked="0"/>
    </xf>
    <xf numFmtId="169" fontId="4" fillId="5" borderId="20">
      <alignment horizontal="center" vertical="top"/>
      <protection locked="0"/>
    </xf>
    <xf numFmtId="49" fontId="5" fillId="3" borderId="20">
      <alignment vertical="center"/>
      <protection locked="0"/>
    </xf>
    <xf numFmtId="0" fontId="11" fillId="13" borderId="0"/>
    <xf numFmtId="0" fontId="4" fillId="5" borderId="20">
      <alignment vertical="center"/>
      <protection locked="0"/>
    </xf>
    <xf numFmtId="166" fontId="4" fillId="3" borderId="1">
      <alignment vertical="center"/>
      <protection locked="0"/>
    </xf>
    <xf numFmtId="169" fontId="4" fillId="3" borderId="20">
      <alignment horizontal="center" vertical="top"/>
      <protection locked="0"/>
    </xf>
    <xf numFmtId="166" fontId="4" fillId="5" borderId="22">
      <alignment vertical="center" wrapText="1"/>
      <protection locked="0"/>
    </xf>
    <xf numFmtId="166" fontId="5" fillId="16" borderId="19">
      <alignment vertical="center"/>
    </xf>
    <xf numFmtId="166" fontId="4" fillId="6" borderId="24">
      <alignment vertical="center"/>
    </xf>
    <xf numFmtId="166" fontId="5" fillId="18" borderId="23">
      <alignment vertical="center"/>
      <protection locked="0"/>
    </xf>
    <xf numFmtId="166" fontId="5" fillId="19" borderId="25">
      <alignment vertical="center"/>
      <protection locked="0"/>
    </xf>
    <xf numFmtId="166" fontId="5" fillId="18" borderId="27">
      <alignment vertical="center"/>
      <protection locked="0"/>
    </xf>
    <xf numFmtId="166" fontId="4" fillId="20" borderId="26">
      <alignment vertical="center" wrapText="1"/>
      <protection locked="0"/>
    </xf>
    <xf numFmtId="49" fontId="5" fillId="10" borderId="28">
      <alignment vertical="center"/>
    </xf>
    <xf numFmtId="1" fontId="11" fillId="13" borderId="0"/>
    <xf numFmtId="0" fontId="4" fillId="5" borderId="29">
      <alignment vertical="center"/>
      <protection locked="0"/>
    </xf>
    <xf numFmtId="166" fontId="4" fillId="20" borderId="30">
      <alignment vertical="center" wrapText="1"/>
      <protection locked="0"/>
    </xf>
    <xf numFmtId="169" fontId="5" fillId="0" borderId="31">
      <alignment vertical="center"/>
    </xf>
    <xf numFmtId="165" fontId="2" fillId="21" borderId="0" applyFont="0" applyBorder="0" applyAlignment="0" applyProtection="0"/>
    <xf numFmtId="164" fontId="2" fillId="21" borderId="0" applyFont="0" applyBorder="0" applyAlignment="0" applyProtection="0"/>
    <xf numFmtId="0" fontId="39" fillId="0" borderId="0"/>
  </cellStyleXfs>
  <cellXfs count="904">
    <xf numFmtId="0" fontId="0" fillId="0" borderId="0" xfId="0"/>
    <xf numFmtId="0" fontId="4" fillId="0" borderId="0" xfId="0" applyFont="1"/>
    <xf numFmtId="0" fontId="0" fillId="0" borderId="0" xfId="0" applyAlignment="1">
      <alignment vertical="center"/>
    </xf>
    <xf numFmtId="0" fontId="0" fillId="0" borderId="0" xfId="0" applyAlignment="1">
      <alignment horizontal="center"/>
    </xf>
    <xf numFmtId="0" fontId="0" fillId="7" borderId="0" xfId="0" applyFill="1"/>
    <xf numFmtId="0" fontId="0" fillId="0" borderId="0" xfId="22" applyNumberFormat="1" applyFont="1"/>
    <xf numFmtId="0" fontId="16" fillId="0" borderId="0" xfId="0" applyFont="1" applyAlignment="1">
      <alignment horizontal="center"/>
    </xf>
    <xf numFmtId="0" fontId="16" fillId="0" borderId="0" xfId="0" applyFont="1" applyAlignment="1">
      <alignment horizontal="center" wrapText="1"/>
    </xf>
    <xf numFmtId="166" fontId="6" fillId="0" borderId="0" xfId="22" applyNumberFormat="1" applyFont="1" applyAlignment="1">
      <alignment horizontal="right" vertical="center"/>
    </xf>
    <xf numFmtId="166" fontId="5" fillId="0" borderId="0" xfId="22" applyNumberFormat="1" applyFont="1" applyAlignment="1">
      <alignment vertical="center"/>
    </xf>
    <xf numFmtId="0" fontId="0" fillId="0" borderId="18" xfId="0" applyBorder="1"/>
    <xf numFmtId="0" fontId="0" fillId="0" borderId="0" xfId="0" applyAlignment="1">
      <alignment horizontal="center" vertical="center"/>
    </xf>
    <xf numFmtId="49" fontId="7" fillId="0" borderId="0" xfId="22" applyNumberFormat="1" applyFont="1" applyAlignment="1">
      <alignment horizontal="center" vertical="center"/>
    </xf>
    <xf numFmtId="0" fontId="0" fillId="0" borderId="0" xfId="22" applyNumberFormat="1" applyFont="1" applyAlignment="1">
      <alignment vertical="center"/>
    </xf>
    <xf numFmtId="0" fontId="23" fillId="0" borderId="0" xfId="22" applyNumberFormat="1" applyFont="1" applyAlignment="1">
      <alignment horizontal="center" vertical="center"/>
    </xf>
    <xf numFmtId="0" fontId="0" fillId="16" borderId="0" xfId="0" applyFill="1"/>
    <xf numFmtId="0" fontId="33" fillId="16" borderId="0" xfId="0" applyFont="1" applyFill="1"/>
    <xf numFmtId="0" fontId="29" fillId="16" borderId="0" xfId="0" applyFont="1" applyFill="1"/>
    <xf numFmtId="0" fontId="35" fillId="16" borderId="0" xfId="0" applyFont="1" applyFill="1"/>
    <xf numFmtId="0" fontId="9" fillId="16" borderId="0" xfId="0" applyFont="1" applyFill="1" applyAlignment="1">
      <alignment horizontal="left" vertical="center" indent="1"/>
    </xf>
    <xf numFmtId="0" fontId="16" fillId="16" borderId="0" xfId="0" applyFont="1" applyFill="1"/>
    <xf numFmtId="0" fontId="22" fillId="16" borderId="0" xfId="28" applyFill="1"/>
    <xf numFmtId="0" fontId="36" fillId="16" borderId="0" xfId="0" applyFont="1" applyFill="1"/>
    <xf numFmtId="0" fontId="18" fillId="16" borderId="0" xfId="0" applyFont="1" applyFill="1"/>
    <xf numFmtId="0" fontId="4" fillId="16" borderId="0" xfId="0" applyFont="1" applyFill="1"/>
    <xf numFmtId="0" fontId="18" fillId="16" borderId="0" xfId="0" applyFont="1" applyFill="1" applyAlignment="1">
      <alignment vertical="center"/>
    </xf>
    <xf numFmtId="0" fontId="0" fillId="16" borderId="0" xfId="0" applyFill="1" applyAlignment="1">
      <alignment horizontal="left" indent="1"/>
    </xf>
    <xf numFmtId="0" fontId="0" fillId="16" borderId="32" xfId="0" applyFill="1" applyBorder="1"/>
    <xf numFmtId="0" fontId="0" fillId="0" borderId="33" xfId="0" applyBorder="1"/>
    <xf numFmtId="0" fontId="0" fillId="16" borderId="34" xfId="0" applyFill="1" applyBorder="1"/>
    <xf numFmtId="0" fontId="0" fillId="0" borderId="37" xfId="0" applyBorder="1"/>
    <xf numFmtId="0" fontId="0" fillId="0" borderId="38" xfId="0" applyBorder="1"/>
    <xf numFmtId="0" fontId="0" fillId="0" borderId="39" xfId="0" applyBorder="1"/>
    <xf numFmtId="0" fontId="0" fillId="16" borderId="33" xfId="0" applyFill="1" applyBorder="1"/>
    <xf numFmtId="0" fontId="23" fillId="16" borderId="33" xfId="30" applyFill="1" applyBorder="1">
      <alignment horizontal="center" vertical="center"/>
    </xf>
    <xf numFmtId="0" fontId="0" fillId="0" borderId="35" xfId="0" applyBorder="1"/>
    <xf numFmtId="0" fontId="0" fillId="0" borderId="32" xfId="0" applyBorder="1"/>
    <xf numFmtId="0" fontId="25" fillId="16" borderId="0" xfId="26" applyFill="1"/>
    <xf numFmtId="0" fontId="0" fillId="16" borderId="41" xfId="0" applyFill="1" applyBorder="1"/>
    <xf numFmtId="0" fontId="16" fillId="0" borderId="42" xfId="0" applyFont="1" applyBorder="1" applyAlignment="1">
      <alignment horizontal="left" indent="1"/>
    </xf>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applyAlignment="1">
      <alignment horizontal="left" vertical="center" indent="2"/>
    </xf>
    <xf numFmtId="0" fontId="0" fillId="0" borderId="48" xfId="0" applyBorder="1"/>
    <xf numFmtId="0" fontId="0" fillId="0" borderId="49" xfId="0" applyBorder="1" applyAlignment="1">
      <alignment horizontal="left" vertical="center" indent="2"/>
    </xf>
    <xf numFmtId="0" fontId="0" fillId="0" borderId="44" xfId="0" applyBorder="1" applyAlignment="1">
      <alignment horizontal="left" vertical="center" indent="2"/>
    </xf>
    <xf numFmtId="0" fontId="0" fillId="0" borderId="50" xfId="0" applyBorder="1"/>
    <xf numFmtId="0" fontId="16" fillId="0" borderId="51" xfId="0" applyFont="1" applyBorder="1" applyAlignment="1">
      <alignment horizontal="left" vertical="center" indent="1"/>
    </xf>
    <xf numFmtId="0" fontId="0" fillId="0" borderId="52" xfId="0" applyBorder="1"/>
    <xf numFmtId="0" fontId="0" fillId="0" borderId="45" xfId="22" applyNumberFormat="1" applyFont="1" applyBorder="1"/>
    <xf numFmtId="0" fontId="0" fillId="0" borderId="51" xfId="0" applyBorder="1" applyAlignment="1">
      <alignment horizontal="left" vertical="center" indent="2"/>
    </xf>
    <xf numFmtId="0" fontId="16" fillId="0" borderId="44" xfId="0" applyFont="1" applyBorder="1" applyAlignment="1">
      <alignment horizontal="left" vertical="center" indent="1"/>
    </xf>
    <xf numFmtId="0" fontId="0" fillId="0" borderId="51" xfId="0" applyBorder="1" applyAlignment="1">
      <alignment horizontal="left" vertical="center" wrapText="1" indent="2"/>
    </xf>
    <xf numFmtId="0" fontId="0" fillId="16" borderId="44" xfId="0" applyFill="1" applyBorder="1"/>
    <xf numFmtId="0" fontId="0" fillId="0" borderId="51" xfId="0" applyBorder="1" applyAlignment="1">
      <alignment horizontal="left" vertical="center" indent="3"/>
    </xf>
    <xf numFmtId="0" fontId="0" fillId="0" borderId="54" xfId="0" applyBorder="1"/>
    <xf numFmtId="0" fontId="16" fillId="0" borderId="55" xfId="0" applyFont="1" applyBorder="1" applyAlignment="1">
      <alignment horizontal="left" vertical="center" indent="1"/>
    </xf>
    <xf numFmtId="0" fontId="0" fillId="0" borderId="41" xfId="0" applyBorder="1"/>
    <xf numFmtId="0" fontId="0" fillId="16" borderId="43" xfId="0" applyFill="1" applyBorder="1"/>
    <xf numFmtId="0" fontId="23" fillId="16" borderId="43" xfId="30" applyFill="1" applyBorder="1">
      <alignment horizontal="center" vertical="center"/>
    </xf>
    <xf numFmtId="0" fontId="16" fillId="0" borderId="47" xfId="0" applyFont="1" applyBorder="1" applyAlignment="1">
      <alignment horizontal="left" vertical="center" indent="1"/>
    </xf>
    <xf numFmtId="0" fontId="16" fillId="0" borderId="56" xfId="0" applyFont="1" applyBorder="1" applyAlignment="1">
      <alignment horizontal="left" vertical="center" indent="1"/>
    </xf>
    <xf numFmtId="0" fontId="0" fillId="0" borderId="57" xfId="0" applyBorder="1"/>
    <xf numFmtId="0" fontId="0" fillId="0" borderId="0" xfId="0" quotePrefix="1" applyAlignment="1">
      <alignment horizontal="center" vertical="center"/>
    </xf>
    <xf numFmtId="0" fontId="0" fillId="0" borderId="34" xfId="0" applyBorder="1"/>
    <xf numFmtId="0" fontId="16" fillId="17" borderId="0" xfId="0" applyFont="1" applyFill="1" applyAlignment="1">
      <alignment horizontal="center" wrapText="1"/>
    </xf>
    <xf numFmtId="0" fontId="16" fillId="17" borderId="0" xfId="0" applyFont="1" applyFill="1" applyAlignment="1">
      <alignment horizontal="center"/>
    </xf>
    <xf numFmtId="0" fontId="0" fillId="0" borderId="36" xfId="0" applyBorder="1"/>
    <xf numFmtId="0" fontId="0" fillId="0" borderId="59" xfId="0" applyBorder="1"/>
    <xf numFmtId="0" fontId="0" fillId="0" borderId="60" xfId="0" applyBorder="1"/>
    <xf numFmtId="0" fontId="16" fillId="0" borderId="34" xfId="0" applyFont="1" applyBorder="1" applyAlignment="1">
      <alignment horizontal="left" vertical="center" indent="1"/>
    </xf>
    <xf numFmtId="0" fontId="16" fillId="0" borderId="40" xfId="0" applyFont="1" applyBorder="1" applyAlignment="1">
      <alignment horizontal="left" vertical="center" indent="1"/>
    </xf>
    <xf numFmtId="0" fontId="0" fillId="0" borderId="53" xfId="0" applyBorder="1" applyAlignment="1">
      <alignment horizontal="left" vertical="center" indent="2"/>
    </xf>
    <xf numFmtId="0" fontId="16" fillId="0" borderId="53" xfId="0" applyFont="1" applyBorder="1" applyAlignment="1">
      <alignment horizontal="left" vertical="center" indent="1"/>
    </xf>
    <xf numFmtId="0" fontId="16" fillId="0" borderId="49" xfId="0" applyFont="1" applyBorder="1" applyAlignment="1">
      <alignment horizontal="left" vertical="center" indent="1"/>
    </xf>
    <xf numFmtId="0" fontId="4" fillId="0" borderId="44" xfId="0" applyFont="1" applyBorder="1" applyAlignment="1">
      <alignment horizontal="left" vertical="center" indent="2"/>
    </xf>
    <xf numFmtId="0" fontId="0" fillId="17" borderId="51" xfId="0" applyFill="1" applyBorder="1" applyAlignment="1">
      <alignment horizontal="left" vertical="center" indent="2"/>
    </xf>
    <xf numFmtId="0" fontId="0" fillId="17" borderId="39" xfId="0" applyFill="1" applyBorder="1"/>
    <xf numFmtId="166" fontId="36" fillId="16" borderId="0" xfId="0" applyNumberFormat="1" applyFont="1" applyFill="1" applyAlignment="1">
      <alignment horizontal="center" vertical="center"/>
    </xf>
    <xf numFmtId="0" fontId="0" fillId="17" borderId="50" xfId="0" applyFill="1" applyBorder="1"/>
    <xf numFmtId="0" fontId="0" fillId="17" borderId="37" xfId="0" applyFill="1" applyBorder="1"/>
    <xf numFmtId="0" fontId="0" fillId="0" borderId="67" xfId="0" applyBorder="1" applyAlignment="1">
      <alignment horizontal="left" vertical="center" wrapText="1" indent="2"/>
    </xf>
    <xf numFmtId="0" fontId="0" fillId="0" borderId="34" xfId="0" applyBorder="1" applyAlignment="1">
      <alignment horizontal="left" vertical="center" indent="2"/>
    </xf>
    <xf numFmtId="0" fontId="25" fillId="16" borderId="45" xfId="26" applyFill="1" applyBorder="1"/>
    <xf numFmtId="0" fontId="0" fillId="16" borderId="45" xfId="0" applyFill="1" applyBorder="1"/>
    <xf numFmtId="0" fontId="0" fillId="0" borderId="67" xfId="0" applyBorder="1" applyAlignment="1">
      <alignment horizontal="left" vertical="center" indent="2"/>
    </xf>
    <xf numFmtId="0" fontId="4" fillId="0" borderId="51" xfId="0" applyFont="1" applyBorder="1" applyAlignment="1">
      <alignment horizontal="left" vertical="center" indent="2"/>
    </xf>
    <xf numFmtId="0" fontId="0" fillId="17" borderId="44" xfId="0" applyFill="1" applyBorder="1" applyAlignment="1">
      <alignment horizontal="left" vertical="center" indent="2"/>
    </xf>
    <xf numFmtId="0" fontId="0" fillId="17" borderId="0" xfId="0" applyFill="1"/>
    <xf numFmtId="0" fontId="9" fillId="16" borderId="43" xfId="0" applyFont="1" applyFill="1" applyBorder="1" applyAlignment="1">
      <alignment horizontal="center" vertical="center"/>
    </xf>
    <xf numFmtId="0" fontId="0" fillId="0" borderId="68" xfId="0" applyBorder="1"/>
    <xf numFmtId="0" fontId="0" fillId="0" borderId="70" xfId="0" applyBorder="1"/>
    <xf numFmtId="0" fontId="0" fillId="0" borderId="69" xfId="0" applyBorder="1" applyAlignment="1">
      <alignment horizontal="left" vertical="center" indent="2"/>
    </xf>
    <xf numFmtId="0" fontId="0" fillId="0" borderId="71" xfId="0" applyBorder="1"/>
    <xf numFmtId="0" fontId="0" fillId="0" borderId="72" xfId="0" applyBorder="1"/>
    <xf numFmtId="0" fontId="0" fillId="0" borderId="73" xfId="0" applyBorder="1"/>
    <xf numFmtId="0" fontId="16" fillId="0" borderId="74" xfId="0" applyFont="1" applyBorder="1" applyAlignment="1">
      <alignment horizontal="left" vertical="center" indent="1"/>
    </xf>
    <xf numFmtId="0" fontId="16" fillId="0" borderId="42" xfId="0" applyFont="1" applyBorder="1" applyAlignment="1">
      <alignment horizontal="left" vertical="center" wrapText="1" indent="1"/>
    </xf>
    <xf numFmtId="0" fontId="16" fillId="0" borderId="44" xfId="0" applyFont="1" applyBorder="1" applyAlignment="1">
      <alignment horizontal="left" vertical="center" wrapText="1" indent="1"/>
    </xf>
    <xf numFmtId="0" fontId="16" fillId="0" borderId="44" xfId="0" applyFont="1" applyBorder="1" applyAlignment="1">
      <alignment vertical="center" wrapText="1"/>
    </xf>
    <xf numFmtId="0" fontId="0" fillId="0" borderId="49" xfId="0" applyBorder="1" applyAlignment="1">
      <alignment horizontal="left" vertical="center" indent="1"/>
    </xf>
    <xf numFmtId="0" fontId="0" fillId="0" borderId="55" xfId="0" applyBorder="1" applyAlignment="1">
      <alignment horizontal="left" vertical="center" indent="2"/>
    </xf>
    <xf numFmtId="0" fontId="0" fillId="0" borderId="76" xfId="0" applyBorder="1"/>
    <xf numFmtId="0" fontId="0" fillId="0" borderId="44" xfId="0" applyBorder="1" applyAlignment="1">
      <alignment horizontal="left" vertical="center" indent="1"/>
    </xf>
    <xf numFmtId="0" fontId="0" fillId="0" borderId="51" xfId="0" applyBorder="1" applyAlignment="1">
      <alignment horizontal="left" vertical="center" wrapText="1" indent="1"/>
    </xf>
    <xf numFmtId="0" fontId="0" fillId="0" borderId="56" xfId="0" applyBorder="1" applyAlignment="1">
      <alignment horizontal="left" vertical="center" wrapText="1" indent="1"/>
    </xf>
    <xf numFmtId="0" fontId="0" fillId="0" borderId="78" xfId="0" applyBorder="1"/>
    <xf numFmtId="0" fontId="21" fillId="0" borderId="0" xfId="22" applyNumberFormat="1" applyFont="1" applyAlignment="1">
      <alignment horizontal="center" wrapText="1"/>
    </xf>
    <xf numFmtId="0" fontId="16" fillId="0" borderId="0" xfId="22" quotePrefix="1" applyNumberFormat="1" applyFont="1" applyAlignment="1">
      <alignment horizontal="center"/>
    </xf>
    <xf numFmtId="49" fontId="7" fillId="0" borderId="45" xfId="22" applyNumberFormat="1" applyFont="1" applyBorder="1" applyAlignment="1">
      <alignment horizontal="center" vertical="center"/>
    </xf>
    <xf numFmtId="0" fontId="0" fillId="0" borderId="80" xfId="0" applyBorder="1" applyAlignment="1">
      <alignment horizontal="left" vertical="center" indent="2"/>
    </xf>
    <xf numFmtId="0" fontId="0" fillId="0" borderId="81" xfId="0" applyBorder="1"/>
    <xf numFmtId="0" fontId="0" fillId="0" borderId="82" xfId="0" applyBorder="1" applyAlignment="1">
      <alignment horizontal="left" vertical="center" indent="2"/>
    </xf>
    <xf numFmtId="0" fontId="16" fillId="0" borderId="56" xfId="0" applyFont="1" applyBorder="1" applyAlignment="1">
      <alignment horizontal="left" vertical="center" wrapText="1" indent="1"/>
    </xf>
    <xf numFmtId="0" fontId="0" fillId="0" borderId="47" xfId="0" applyBorder="1" applyAlignment="1">
      <alignment horizontal="left" vertical="center" wrapText="1" indent="1"/>
    </xf>
    <xf numFmtId="0" fontId="0" fillId="0" borderId="51" xfId="0" applyBorder="1" applyAlignment="1">
      <alignment horizontal="left" vertical="center" indent="1"/>
    </xf>
    <xf numFmtId="0" fontId="4" fillId="0" borderId="53" xfId="0" applyFont="1" applyBorder="1" applyAlignment="1">
      <alignment horizontal="left" vertical="center" indent="1"/>
    </xf>
    <xf numFmtId="0" fontId="4" fillId="0" borderId="51" xfId="0" applyFont="1" applyBorder="1" applyAlignment="1">
      <alignment horizontal="left" vertical="center" indent="1"/>
    </xf>
    <xf numFmtId="0" fontId="0" fillId="17" borderId="18" xfId="0" applyFill="1" applyBorder="1"/>
    <xf numFmtId="0" fontId="0" fillId="0" borderId="39" xfId="0" applyBorder="1" applyAlignment="1">
      <alignment horizontal="left" wrapText="1" indent="1"/>
    </xf>
    <xf numFmtId="0" fontId="0" fillId="0" borderId="56" xfId="0" applyBorder="1" applyAlignment="1">
      <alignment horizontal="left" vertical="center" indent="2"/>
    </xf>
    <xf numFmtId="0" fontId="16" fillId="0" borderId="83" xfId="0" applyFont="1" applyBorder="1" applyAlignment="1">
      <alignment horizontal="left" vertical="center" indent="1"/>
    </xf>
    <xf numFmtId="0" fontId="0" fillId="0" borderId="84" xfId="0" applyBorder="1" applyAlignment="1">
      <alignment horizontal="left" vertical="center" indent="2"/>
    </xf>
    <xf numFmtId="0" fontId="18" fillId="16" borderId="43" xfId="0" applyFont="1" applyFill="1" applyBorder="1" applyAlignment="1">
      <alignment wrapText="1"/>
    </xf>
    <xf numFmtId="0" fontId="0" fillId="0" borderId="38" xfId="22" applyNumberFormat="1" applyFont="1" applyBorder="1"/>
    <xf numFmtId="0" fontId="0" fillId="0" borderId="85" xfId="22" applyNumberFormat="1" applyFont="1" applyBorder="1"/>
    <xf numFmtId="0" fontId="0" fillId="0" borderId="0" xfId="22" quotePrefix="1" applyNumberFormat="1" applyFont="1" applyAlignment="1">
      <alignment horizontal="center" vertical="center"/>
    </xf>
    <xf numFmtId="0" fontId="0" fillId="0" borderId="38" xfId="22" quotePrefix="1" applyNumberFormat="1" applyFont="1" applyBorder="1" applyAlignment="1">
      <alignment horizontal="center" vertical="center"/>
    </xf>
    <xf numFmtId="166" fontId="6" fillId="0" borderId="38" xfId="22" applyNumberFormat="1" applyFont="1" applyBorder="1" applyAlignment="1">
      <alignment horizontal="right" vertical="center"/>
    </xf>
    <xf numFmtId="49" fontId="7" fillId="0" borderId="85" xfId="22" applyNumberFormat="1" applyFont="1" applyBorder="1" applyAlignment="1">
      <alignment horizontal="center" vertical="center"/>
    </xf>
    <xf numFmtId="166" fontId="4" fillId="0" borderId="0" xfId="22" applyNumberFormat="1" applyAlignment="1">
      <alignment vertical="center" wrapText="1"/>
    </xf>
    <xf numFmtId="0" fontId="0" fillId="0" borderId="53" xfId="0" quotePrefix="1" applyBorder="1" applyAlignment="1">
      <alignment horizontal="left" vertical="center" indent="2"/>
    </xf>
    <xf numFmtId="0" fontId="0" fillId="17" borderId="51" xfId="0" applyFill="1" applyBorder="1" applyAlignment="1">
      <alignment horizontal="left" vertical="center" wrapText="1" indent="2"/>
    </xf>
    <xf numFmtId="0" fontId="21" fillId="0" borderId="0" xfId="0" applyFont="1" applyAlignment="1">
      <alignment horizontal="center" wrapText="1"/>
    </xf>
    <xf numFmtId="0" fontId="0" fillId="17" borderId="54" xfId="0" applyFill="1" applyBorder="1"/>
    <xf numFmtId="0" fontId="16" fillId="0" borderId="51" xfId="0" applyFont="1" applyBorder="1" applyAlignment="1">
      <alignment horizontal="left" vertical="center" wrapText="1" indent="1"/>
    </xf>
    <xf numFmtId="0" fontId="16" fillId="0" borderId="44" xfId="0" applyFont="1" applyBorder="1" applyAlignment="1">
      <alignment horizontal="left" wrapText="1" indent="1"/>
    </xf>
    <xf numFmtId="0" fontId="0" fillId="0" borderId="0" xfId="0" applyAlignment="1">
      <alignment horizontal="center" wrapText="1"/>
    </xf>
    <xf numFmtId="0" fontId="0" fillId="0" borderId="44" xfId="0" applyBorder="1" applyAlignment="1">
      <alignment horizontal="center" wrapText="1"/>
    </xf>
    <xf numFmtId="0" fontId="0" fillId="0" borderId="46" xfId="0" applyBorder="1" applyAlignment="1">
      <alignment horizontal="center" wrapText="1"/>
    </xf>
    <xf numFmtId="0" fontId="0" fillId="0" borderId="51" xfId="0" applyBorder="1"/>
    <xf numFmtId="0" fontId="0" fillId="0" borderId="79" xfId="0" applyBorder="1" applyAlignment="1">
      <alignment horizontal="left" vertical="center" indent="2"/>
    </xf>
    <xf numFmtId="0" fontId="16" fillId="0" borderId="44" xfId="0" applyFont="1" applyBorder="1" applyAlignment="1">
      <alignment horizontal="left" indent="1"/>
    </xf>
    <xf numFmtId="0" fontId="4" fillId="0" borderId="49" xfId="0" applyFont="1" applyBorder="1" applyAlignment="1">
      <alignment horizontal="left" vertical="center" indent="2"/>
    </xf>
    <xf numFmtId="0" fontId="0" fillId="0" borderId="47" xfId="0" applyBorder="1" applyAlignment="1">
      <alignment horizontal="left" vertical="center" indent="1"/>
    </xf>
    <xf numFmtId="0" fontId="0" fillId="0" borderId="56" xfId="0" applyBorder="1" applyAlignment="1">
      <alignment horizontal="left" vertical="center" indent="1"/>
    </xf>
    <xf numFmtId="0" fontId="16" fillId="0" borderId="80" xfId="0" applyFont="1" applyBorder="1" applyAlignment="1">
      <alignment horizontal="left" vertical="center" indent="1"/>
    </xf>
    <xf numFmtId="0" fontId="16" fillId="0" borderId="82" xfId="0" applyFont="1" applyBorder="1" applyAlignment="1">
      <alignment horizontal="left" vertical="center" indent="1"/>
    </xf>
    <xf numFmtId="0" fontId="22" fillId="16" borderId="43" xfId="28" applyFill="1" applyBorder="1"/>
    <xf numFmtId="0" fontId="0" fillId="0" borderId="86" xfId="0" quotePrefix="1" applyBorder="1" applyAlignment="1">
      <alignment horizontal="center" vertical="center"/>
    </xf>
    <xf numFmtId="0" fontId="4" fillId="0" borderId="51" xfId="0" applyFont="1" applyBorder="1" applyAlignment="1">
      <alignment horizontal="left" vertical="center" wrapText="1" indent="2"/>
    </xf>
    <xf numFmtId="0" fontId="0" fillId="0" borderId="87" xfId="0" applyBorder="1"/>
    <xf numFmtId="0" fontId="22" fillId="16" borderId="0" xfId="28" applyFill="1" applyBorder="1"/>
    <xf numFmtId="0" fontId="0" fillId="16" borderId="43" xfId="0" quotePrefix="1" applyFill="1" applyBorder="1" applyAlignment="1">
      <alignment horizontal="center" vertical="center"/>
    </xf>
    <xf numFmtId="0" fontId="37" fillId="16" borderId="0" xfId="0" applyFont="1" applyFill="1"/>
    <xf numFmtId="0" fontId="16" fillId="0" borderId="80" xfId="0" applyFont="1" applyBorder="1" applyAlignment="1">
      <alignment horizontal="left" vertical="center" wrapText="1" indent="1"/>
    </xf>
    <xf numFmtId="0" fontId="0" fillId="0" borderId="82" xfId="0" applyBorder="1" applyAlignment="1">
      <alignment horizontal="left" vertical="center" wrapText="1" indent="2"/>
    </xf>
    <xf numFmtId="0" fontId="0" fillId="0" borderId="88" xfId="0" applyBorder="1" applyAlignment="1">
      <alignment horizontal="left" vertical="center" indent="2"/>
    </xf>
    <xf numFmtId="0" fontId="0" fillId="0" borderId="88" xfId="0" applyBorder="1" applyAlignment="1">
      <alignment horizontal="left" vertical="center" wrapText="1" indent="2"/>
    </xf>
    <xf numFmtId="0" fontId="16" fillId="0" borderId="89" xfId="0" applyFont="1" applyBorder="1" applyAlignment="1">
      <alignment horizontal="left" vertical="center" wrapText="1" indent="1"/>
    </xf>
    <xf numFmtId="0" fontId="16" fillId="0" borderId="82" xfId="0" applyFont="1" applyBorder="1" applyAlignment="1">
      <alignment horizontal="left" vertical="center" wrapText="1" indent="1"/>
    </xf>
    <xf numFmtId="0" fontId="16" fillId="0" borderId="89" xfId="0" applyFont="1" applyBorder="1" applyAlignment="1">
      <alignment horizontal="left" vertical="center" indent="1"/>
    </xf>
    <xf numFmtId="0" fontId="0" fillId="0" borderId="90" xfId="0" applyBorder="1" applyAlignment="1">
      <alignment horizontal="left" vertical="center" indent="2"/>
    </xf>
    <xf numFmtId="0" fontId="0" fillId="0" borderId="92" xfId="0" applyBorder="1" applyAlignment="1">
      <alignment horizontal="left" vertical="center" indent="2"/>
    </xf>
    <xf numFmtId="0" fontId="0" fillId="17" borderId="72" xfId="0" applyFill="1" applyBorder="1"/>
    <xf numFmtId="0" fontId="16" fillId="0" borderId="93" xfId="0" applyFont="1" applyBorder="1" applyAlignment="1">
      <alignment horizontal="left" vertical="center" indent="1"/>
    </xf>
    <xf numFmtId="0" fontId="16" fillId="0" borderId="79" xfId="0" applyFont="1" applyBorder="1" applyAlignment="1">
      <alignment horizontal="left" vertical="center" indent="1"/>
    </xf>
    <xf numFmtId="0" fontId="38" fillId="16" borderId="0" xfId="28" applyFont="1" applyFill="1"/>
    <xf numFmtId="0" fontId="0" fillId="0" borderId="95" xfId="0" applyBorder="1"/>
    <xf numFmtId="0" fontId="0" fillId="0" borderId="97" xfId="0" applyBorder="1"/>
    <xf numFmtId="0" fontId="16" fillId="0" borderId="92" xfId="0" applyFont="1" applyBorder="1" applyAlignment="1">
      <alignment horizontal="left" vertical="center" indent="1"/>
    </xf>
    <xf numFmtId="0" fontId="21" fillId="0" borderId="0" xfId="0" applyFont="1" applyAlignment="1">
      <alignment wrapText="1"/>
    </xf>
    <xf numFmtId="0" fontId="9" fillId="16" borderId="44" xfId="0" applyFont="1" applyFill="1" applyBorder="1"/>
    <xf numFmtId="0" fontId="0" fillId="0" borderId="100" xfId="0" applyBorder="1"/>
    <xf numFmtId="166" fontId="36" fillId="16" borderId="43" xfId="0" applyNumberFormat="1" applyFont="1" applyFill="1" applyBorder="1"/>
    <xf numFmtId="0" fontId="16" fillId="0" borderId="51" xfId="0" applyFont="1" applyBorder="1" applyAlignment="1">
      <alignment horizontal="left" vertical="center" indent="2"/>
    </xf>
    <xf numFmtId="0" fontId="0" fillId="17" borderId="38" xfId="0" applyFill="1" applyBorder="1"/>
    <xf numFmtId="0" fontId="0" fillId="0" borderId="83" xfId="0" applyBorder="1" applyAlignment="1">
      <alignment horizontal="left" vertical="center" indent="3"/>
    </xf>
    <xf numFmtId="0" fontId="27" fillId="17" borderId="52" xfId="0" applyFont="1" applyFill="1" applyBorder="1" applyAlignment="1">
      <alignment horizontal="center" vertical="center" wrapText="1"/>
    </xf>
    <xf numFmtId="0" fontId="16" fillId="0" borderId="76" xfId="0" applyFont="1" applyBorder="1" applyAlignment="1">
      <alignment horizontal="left" vertical="center" indent="1"/>
    </xf>
    <xf numFmtId="0" fontId="0" fillId="0" borderId="52" xfId="0" applyBorder="1" applyAlignment="1">
      <alignment vertical="center"/>
    </xf>
    <xf numFmtId="0" fontId="0" fillId="0" borderId="52" xfId="22" applyNumberFormat="1" applyFont="1" applyBorder="1"/>
    <xf numFmtId="49" fontId="7" fillId="0" borderId="101" xfId="22" applyNumberFormat="1" applyFont="1" applyBorder="1" applyAlignment="1">
      <alignment horizontal="center" vertical="center"/>
    </xf>
    <xf numFmtId="0" fontId="0" fillId="16" borderId="41" xfId="0" applyFill="1" applyBorder="1" applyAlignment="1">
      <alignment horizontal="left" vertical="center" indent="1"/>
    </xf>
    <xf numFmtId="0" fontId="0" fillId="0" borderId="94" xfId="0" applyBorder="1" applyAlignment="1">
      <alignment horizontal="left" vertical="center" wrapText="1" indent="2"/>
    </xf>
    <xf numFmtId="0" fontId="0" fillId="0" borderId="104" xfId="0" applyBorder="1" applyAlignment="1">
      <alignment horizontal="left" vertical="center" indent="2"/>
    </xf>
    <xf numFmtId="0" fontId="0" fillId="0" borderId="105" xfId="0" applyBorder="1"/>
    <xf numFmtId="0" fontId="10" fillId="0" borderId="36" xfId="0" applyFont="1" applyBorder="1" applyAlignment="1">
      <alignment horizontal="left" indent="1"/>
    </xf>
    <xf numFmtId="0" fontId="0" fillId="0" borderId="71" xfId="0" quotePrefix="1" applyBorder="1" applyAlignment="1">
      <alignment horizontal="center" vertical="center"/>
    </xf>
    <xf numFmtId="166" fontId="6" fillId="0" borderId="71" xfId="22" applyNumberFormat="1" applyFont="1" applyBorder="1" applyAlignment="1">
      <alignment horizontal="right" vertical="center"/>
    </xf>
    <xf numFmtId="166" fontId="5" fillId="0" borderId="71" xfId="22" applyNumberFormat="1" applyFont="1" applyBorder="1" applyAlignment="1">
      <alignment vertical="center"/>
    </xf>
    <xf numFmtId="166" fontId="4" fillId="0" borderId="71" xfId="22" applyNumberFormat="1" applyBorder="1" applyAlignment="1">
      <alignment vertical="center" wrapText="1"/>
    </xf>
    <xf numFmtId="0" fontId="0" fillId="0" borderId="106" xfId="22" applyNumberFormat="1" applyFont="1" applyBorder="1"/>
    <xf numFmtId="0" fontId="4" fillId="0" borderId="92" xfId="0" quotePrefix="1" applyFont="1" applyBorder="1" applyAlignment="1">
      <alignment horizontal="left" vertical="center" indent="2"/>
    </xf>
    <xf numFmtId="0" fontId="0" fillId="0" borderId="47" xfId="0" quotePrefix="1" applyBorder="1" applyAlignment="1">
      <alignment horizontal="left" vertical="center" indent="2"/>
    </xf>
    <xf numFmtId="0" fontId="0" fillId="0" borderId="58" xfId="0" applyBorder="1" applyAlignment="1">
      <alignment horizontal="left" vertical="center" wrapText="1" indent="2"/>
    </xf>
    <xf numFmtId="0" fontId="0" fillId="16" borderId="33" xfId="0" quotePrefix="1" applyFill="1" applyBorder="1"/>
    <xf numFmtId="0" fontId="0" fillId="0" borderId="51" xfId="0" quotePrefix="1" applyBorder="1" applyAlignment="1">
      <alignment horizontal="left" vertical="center" wrapText="1" indent="3"/>
    </xf>
    <xf numFmtId="0" fontId="0" fillId="0" borderId="51" xfId="0" quotePrefix="1" applyBorder="1" applyAlignment="1">
      <alignment horizontal="left" vertical="center" indent="3"/>
    </xf>
    <xf numFmtId="0" fontId="18" fillId="16" borderId="44" xfId="0" applyFont="1" applyFill="1" applyBorder="1" applyAlignment="1">
      <alignment wrapText="1"/>
    </xf>
    <xf numFmtId="0" fontId="31" fillId="16" borderId="0" xfId="0" applyFont="1" applyFill="1" applyAlignment="1">
      <alignment horizontal="left" vertical="top" wrapText="1"/>
    </xf>
    <xf numFmtId="0" fontId="3" fillId="0" borderId="0" xfId="0" applyFont="1" applyAlignment="1">
      <alignment horizontal="center" wrapText="1"/>
    </xf>
    <xf numFmtId="0" fontId="4" fillId="0" borderId="92" xfId="0" applyFont="1" applyBorder="1" applyAlignment="1">
      <alignment horizontal="left" vertical="center" indent="2"/>
    </xf>
    <xf numFmtId="0" fontId="4" fillId="0" borderId="72" xfId="0" applyFont="1" applyBorder="1"/>
    <xf numFmtId="0" fontId="16" fillId="0" borderId="42" xfId="0" applyFont="1" applyBorder="1" applyAlignment="1">
      <alignment horizontal="left" vertical="top" wrapText="1" indent="1"/>
    </xf>
    <xf numFmtId="0" fontId="25" fillId="16" borderId="0" xfId="37" applyFont="1" applyFill="1"/>
    <xf numFmtId="171" fontId="16" fillId="0" borderId="109" xfId="21" applyBorder="1">
      <alignment horizontal="right" vertical="center"/>
    </xf>
    <xf numFmtId="0" fontId="34" fillId="22" borderId="0" xfId="0" applyFont="1" applyFill="1"/>
    <xf numFmtId="0" fontId="0" fillId="0" borderId="67" xfId="0" applyBorder="1" applyAlignment="1">
      <alignment horizontal="left" vertical="center" indent="3"/>
    </xf>
    <xf numFmtId="0" fontId="16" fillId="0" borderId="80" xfId="0" applyFont="1" applyBorder="1" applyAlignment="1">
      <alignment horizontal="left" indent="1"/>
    </xf>
    <xf numFmtId="49" fontId="7" fillId="4" borderId="111" xfId="6" applyBorder="1">
      <alignment horizontal="center" vertical="center"/>
    </xf>
    <xf numFmtId="49" fontId="7" fillId="4" borderId="112" xfId="36" applyBorder="1">
      <alignment horizontal="center" vertical="center"/>
    </xf>
    <xf numFmtId="0" fontId="0" fillId="0" borderId="110" xfId="0" quotePrefix="1" applyBorder="1" applyAlignment="1">
      <alignment horizontal="center" vertical="center"/>
    </xf>
    <xf numFmtId="0" fontId="27" fillId="14" borderId="114" xfId="0" applyFont="1" applyFill="1" applyBorder="1" applyAlignment="1">
      <alignment horizontal="center" vertical="center" wrapText="1"/>
    </xf>
    <xf numFmtId="0" fontId="0" fillId="0" borderId="114" xfId="0" applyBorder="1" applyAlignment="1">
      <alignment horizontal="center" vertical="center"/>
    </xf>
    <xf numFmtId="0" fontId="0" fillId="0" borderId="115" xfId="22" applyNumberFormat="1" applyFont="1" applyBorder="1"/>
    <xf numFmtId="0" fontId="0" fillId="0" borderId="114" xfId="0" quotePrefix="1" applyBorder="1" applyAlignment="1">
      <alignment horizontal="center" vertical="center"/>
    </xf>
    <xf numFmtId="0" fontId="0" fillId="0" borderId="114" xfId="0" quotePrefix="1" applyBorder="1" applyAlignment="1">
      <alignment horizontal="center"/>
    </xf>
    <xf numFmtId="166" fontId="5" fillId="0" borderId="118" xfId="2" applyBorder="1">
      <alignment vertical="center"/>
    </xf>
    <xf numFmtId="166" fontId="5" fillId="3" borderId="118" xfId="8" applyBorder="1">
      <alignment vertical="center"/>
      <protection locked="0"/>
    </xf>
    <xf numFmtId="49" fontId="7" fillId="4" borderId="119" xfId="7" applyBorder="1">
      <alignment horizontal="center" vertical="center"/>
    </xf>
    <xf numFmtId="49" fontId="7" fillId="4" borderId="125" xfId="31" applyBorder="1">
      <alignment horizontal="center" vertical="center"/>
    </xf>
    <xf numFmtId="49" fontId="7" fillId="4" borderId="125" xfId="36" applyBorder="1">
      <alignment horizontal="center" vertical="center"/>
    </xf>
    <xf numFmtId="175" fontId="16" fillId="0" borderId="123" xfId="0" quotePrefix="1" applyNumberFormat="1" applyFont="1" applyBorder="1" applyAlignment="1">
      <alignment horizontal="center"/>
    </xf>
    <xf numFmtId="0" fontId="0" fillId="0" borderId="122" xfId="0" applyBorder="1" applyAlignment="1">
      <alignment horizontal="center" vertical="center"/>
    </xf>
    <xf numFmtId="0" fontId="0" fillId="0" borderId="123" xfId="0" applyBorder="1"/>
    <xf numFmtId="166" fontId="6" fillId="0" borderId="124" xfId="5" applyBorder="1">
      <alignment horizontal="right" vertical="center"/>
    </xf>
    <xf numFmtId="0" fontId="16" fillId="0" borderId="123" xfId="0" quotePrefix="1" applyFont="1" applyBorder="1" applyAlignment="1">
      <alignment horizontal="center"/>
    </xf>
    <xf numFmtId="0" fontId="0" fillId="0" borderId="122" xfId="0" quotePrefix="1" applyBorder="1" applyAlignment="1">
      <alignment horizontal="center" vertical="center"/>
    </xf>
    <xf numFmtId="49" fontId="7" fillId="4" borderId="125" xfId="6" applyBorder="1">
      <alignment horizontal="center" vertical="center"/>
    </xf>
    <xf numFmtId="0" fontId="16" fillId="0" borderId="123" xfId="0" applyFont="1" applyBorder="1" applyAlignment="1">
      <alignment horizontal="center"/>
    </xf>
    <xf numFmtId="0" fontId="0" fillId="0" borderId="118" xfId="0" quotePrefix="1" applyBorder="1" applyAlignment="1">
      <alignment horizontal="center" vertical="center"/>
    </xf>
    <xf numFmtId="166" fontId="4" fillId="5" borderId="118" xfId="63" applyBorder="1">
      <alignment vertical="center" wrapText="1"/>
      <protection locked="0"/>
    </xf>
    <xf numFmtId="166" fontId="4" fillId="6" borderId="126" xfId="65" applyBorder="1">
      <alignment vertical="center"/>
    </xf>
    <xf numFmtId="49" fontId="7" fillId="4" borderId="128" xfId="6" applyBorder="1">
      <alignment horizontal="center" vertical="center"/>
    </xf>
    <xf numFmtId="49" fontId="7" fillId="4" borderId="128" xfId="31" applyBorder="1">
      <alignment horizontal="center" vertical="center"/>
    </xf>
    <xf numFmtId="49" fontId="7" fillId="4" borderId="128" xfId="36" applyBorder="1">
      <alignment horizontal="center" vertical="center"/>
    </xf>
    <xf numFmtId="0" fontId="16" fillId="0" borderId="116" xfId="0" applyFont="1" applyBorder="1" applyAlignment="1">
      <alignment horizontal="center" wrapText="1"/>
    </xf>
    <xf numFmtId="0" fontId="16" fillId="17" borderId="123" xfId="0" quotePrefix="1" applyFont="1" applyFill="1" applyBorder="1" applyAlignment="1">
      <alignment horizontal="center"/>
    </xf>
    <xf numFmtId="166" fontId="6" fillId="0" borderId="129" xfId="5" applyBorder="1">
      <alignment horizontal="right" vertical="center"/>
    </xf>
    <xf numFmtId="166" fontId="6" fillId="0" borderId="130" xfId="5" applyBorder="1">
      <alignment horizontal="right" vertical="center"/>
    </xf>
    <xf numFmtId="49" fontId="7" fillId="4" borderId="127" xfId="7" applyBorder="1">
      <alignment horizontal="center" vertical="center"/>
    </xf>
    <xf numFmtId="0" fontId="0" fillId="0" borderId="127" xfId="0" quotePrefix="1" applyBorder="1" applyAlignment="1">
      <alignment horizontal="center" vertical="center"/>
    </xf>
    <xf numFmtId="166" fontId="5" fillId="0" borderId="127" xfId="2" applyBorder="1">
      <alignment vertical="center"/>
    </xf>
    <xf numFmtId="0" fontId="0" fillId="0" borderId="132" xfId="0" quotePrefix="1" applyBorder="1" applyAlignment="1">
      <alignment horizontal="center" vertical="center"/>
    </xf>
    <xf numFmtId="166" fontId="6" fillId="0" borderId="127" xfId="10" applyBorder="1">
      <alignment horizontal="right" vertical="center"/>
    </xf>
    <xf numFmtId="0" fontId="0" fillId="0" borderId="127" xfId="0" applyBorder="1" applyAlignment="1">
      <alignment horizontal="center" vertical="center"/>
    </xf>
    <xf numFmtId="0" fontId="0" fillId="0" borderId="118" xfId="0" applyBorder="1" applyAlignment="1">
      <alignment horizontal="center" vertical="center"/>
    </xf>
    <xf numFmtId="0" fontId="0" fillId="0" borderId="118" xfId="0" applyBorder="1" applyAlignment="1">
      <alignment horizontal="center"/>
    </xf>
    <xf numFmtId="166" fontId="4" fillId="5" borderId="127" xfId="63" applyBorder="1">
      <alignment vertical="center" wrapText="1"/>
      <protection locked="0"/>
    </xf>
    <xf numFmtId="166" fontId="5" fillId="3" borderId="127" xfId="8" applyBorder="1">
      <alignment vertical="center"/>
      <protection locked="0"/>
    </xf>
    <xf numFmtId="0" fontId="27" fillId="14" borderId="127" xfId="0" applyFont="1" applyFill="1" applyBorder="1" applyAlignment="1">
      <alignment horizontal="center" vertical="center" wrapText="1"/>
    </xf>
    <xf numFmtId="49" fontId="7" fillId="4" borderId="135" xfId="6" applyBorder="1">
      <alignment horizontal="center" vertical="center"/>
    </xf>
    <xf numFmtId="49" fontId="7" fillId="4" borderId="135" xfId="36" applyBorder="1">
      <alignment horizontal="center" vertical="center"/>
    </xf>
    <xf numFmtId="0" fontId="16" fillId="17" borderId="123" xfId="0" applyFont="1" applyFill="1" applyBorder="1" applyAlignment="1">
      <alignment horizontal="center"/>
    </xf>
    <xf numFmtId="49" fontId="7" fillId="4" borderId="136" xfId="7" applyBorder="1">
      <alignment horizontal="center" vertical="center"/>
    </xf>
    <xf numFmtId="166" fontId="5" fillId="0" borderId="136" xfId="2" applyBorder="1">
      <alignment vertical="center"/>
    </xf>
    <xf numFmtId="0" fontId="27" fillId="14" borderId="136" xfId="0" applyFont="1" applyFill="1" applyBorder="1" applyAlignment="1">
      <alignment horizontal="center" vertical="center" wrapText="1"/>
    </xf>
    <xf numFmtId="166" fontId="5" fillId="3" borderId="136" xfId="8" applyBorder="1">
      <alignment vertical="center"/>
      <protection locked="0"/>
    </xf>
    <xf numFmtId="49" fontId="7" fillId="4" borderId="135" xfId="31" applyBorder="1">
      <alignment horizontal="center" vertical="center"/>
    </xf>
    <xf numFmtId="0" fontId="0" fillId="0" borderId="136" xfId="0" applyBorder="1" applyAlignment="1">
      <alignment horizontal="center" vertical="center"/>
    </xf>
    <xf numFmtId="0" fontId="0" fillId="0" borderId="132" xfId="0" applyBorder="1" applyAlignment="1">
      <alignment horizontal="center" vertical="center"/>
    </xf>
    <xf numFmtId="0" fontId="0" fillId="0" borderId="137" xfId="22" applyNumberFormat="1" applyFont="1" applyBorder="1"/>
    <xf numFmtId="166" fontId="5" fillId="3" borderId="127" xfId="8" quotePrefix="1" applyBorder="1">
      <alignment vertical="center"/>
      <protection locked="0"/>
    </xf>
    <xf numFmtId="166" fontId="4" fillId="5" borderId="127" xfId="63" quotePrefix="1" applyBorder="1">
      <alignment vertical="center" wrapText="1"/>
      <protection locked="0"/>
    </xf>
    <xf numFmtId="49" fontId="7" fillId="4" borderId="138" xfId="6" applyBorder="1">
      <alignment horizontal="center" vertical="center"/>
    </xf>
    <xf numFmtId="49" fontId="7" fillId="4" borderId="138" xfId="31" applyBorder="1">
      <alignment horizontal="center" vertical="center"/>
    </xf>
    <xf numFmtId="49" fontId="7" fillId="4" borderId="138" xfId="36" applyBorder="1">
      <alignment horizontal="center" vertical="center"/>
    </xf>
    <xf numFmtId="0" fontId="16" fillId="0" borderId="131" xfId="0" applyFont="1" applyBorder="1" applyAlignment="1">
      <alignment horizontal="center" wrapText="1"/>
    </xf>
    <xf numFmtId="49" fontId="7" fillId="4" borderId="139" xfId="7" applyBorder="1">
      <alignment horizontal="center" vertical="center"/>
    </xf>
    <xf numFmtId="0" fontId="27" fillId="14" borderId="139" xfId="0" applyFont="1" applyFill="1" applyBorder="1" applyAlignment="1">
      <alignment horizontal="center" vertical="center" wrapText="1"/>
    </xf>
    <xf numFmtId="166" fontId="5" fillId="3" borderId="139" xfId="8" applyBorder="1">
      <alignment vertical="center"/>
      <protection locked="0"/>
    </xf>
    <xf numFmtId="166" fontId="4" fillId="5" borderId="139" xfId="63" applyBorder="1">
      <alignment vertical="center" wrapText="1"/>
      <protection locked="0"/>
    </xf>
    <xf numFmtId="0" fontId="0" fillId="0" borderId="139" xfId="0" applyBorder="1" applyAlignment="1">
      <alignment horizontal="center" vertical="center"/>
    </xf>
    <xf numFmtId="0" fontId="0" fillId="0" borderId="140" xfId="0" applyBorder="1" applyAlignment="1">
      <alignment horizontal="center" vertical="center"/>
    </xf>
    <xf numFmtId="0" fontId="27" fillId="14" borderId="141" xfId="0" applyFont="1" applyFill="1" applyBorder="1" applyAlignment="1">
      <alignment horizontal="center" vertical="center" wrapText="1"/>
    </xf>
    <xf numFmtId="0" fontId="0" fillId="0" borderId="141" xfId="0" applyBorder="1" applyAlignment="1">
      <alignment horizontal="center" vertical="center"/>
    </xf>
    <xf numFmtId="0" fontId="27" fillId="14" borderId="122" xfId="0" applyFont="1" applyFill="1" applyBorder="1" applyAlignment="1">
      <alignment horizontal="center" vertical="center" wrapText="1"/>
    </xf>
    <xf numFmtId="49" fontId="7" fillId="4" borderId="144" xfId="31" applyBorder="1">
      <alignment horizontal="center" vertical="center"/>
    </xf>
    <xf numFmtId="0" fontId="27" fillId="14" borderId="145" xfId="0" applyFont="1" applyFill="1" applyBorder="1" applyAlignment="1">
      <alignment horizontal="center" vertical="center" wrapText="1"/>
    </xf>
    <xf numFmtId="0" fontId="0" fillId="0" borderId="145" xfId="0" applyBorder="1" applyAlignment="1">
      <alignment horizontal="center" vertical="center"/>
    </xf>
    <xf numFmtId="0" fontId="0" fillId="0" borderId="145" xfId="0" quotePrefix="1" applyBorder="1" applyAlignment="1">
      <alignment horizontal="center" vertical="center"/>
    </xf>
    <xf numFmtId="49" fontId="7" fillId="4" borderId="144" xfId="6" applyBorder="1">
      <alignment horizontal="center" vertical="center"/>
    </xf>
    <xf numFmtId="49" fontId="7" fillId="4" borderId="144" xfId="36" applyBorder="1">
      <alignment horizontal="center" vertical="center"/>
    </xf>
    <xf numFmtId="49" fontId="7" fillId="4" borderId="143" xfId="7" applyBorder="1">
      <alignment horizontal="center" vertical="center"/>
    </xf>
    <xf numFmtId="0" fontId="27" fillId="14" borderId="143" xfId="0" applyFont="1" applyFill="1" applyBorder="1" applyAlignment="1">
      <alignment horizontal="center" vertical="center" wrapText="1"/>
    </xf>
    <xf numFmtId="0" fontId="0" fillId="0" borderId="143" xfId="0" applyBorder="1" applyAlignment="1">
      <alignment horizontal="center" vertical="center"/>
    </xf>
    <xf numFmtId="166" fontId="5" fillId="3" borderId="143" xfId="8" applyBorder="1">
      <alignment vertical="center"/>
      <protection locked="0"/>
    </xf>
    <xf numFmtId="166" fontId="4" fillId="5" borderId="143" xfId="63" applyBorder="1">
      <alignment vertical="center" wrapText="1"/>
      <protection locked="0"/>
    </xf>
    <xf numFmtId="166" fontId="4" fillId="6" borderId="147" xfId="65" applyBorder="1">
      <alignment vertical="center"/>
    </xf>
    <xf numFmtId="0" fontId="0" fillId="0" borderId="143" xfId="0" quotePrefix="1" applyBorder="1" applyAlignment="1">
      <alignment horizontal="center" vertical="center"/>
    </xf>
    <xf numFmtId="166" fontId="5" fillId="0" borderId="143" xfId="2" applyBorder="1">
      <alignment vertical="center"/>
    </xf>
    <xf numFmtId="166" fontId="4" fillId="6" borderId="148" xfId="65" applyBorder="1">
      <alignment vertical="center"/>
    </xf>
    <xf numFmtId="166" fontId="5" fillId="0" borderId="149" xfId="2" applyBorder="1">
      <alignment vertical="center"/>
    </xf>
    <xf numFmtId="166" fontId="6" fillId="0" borderId="142" xfId="5" applyBorder="1">
      <alignment horizontal="right" vertical="center"/>
    </xf>
    <xf numFmtId="166" fontId="6" fillId="0" borderId="149" xfId="10" applyBorder="1">
      <alignment horizontal="right" vertical="center"/>
    </xf>
    <xf numFmtId="49" fontId="7" fillId="4" borderId="150" xfId="7" applyBorder="1">
      <alignment horizontal="center" vertical="center"/>
    </xf>
    <xf numFmtId="0" fontId="0" fillId="0" borderId="150" xfId="0" quotePrefix="1" applyBorder="1" applyAlignment="1">
      <alignment horizontal="center" vertical="center"/>
    </xf>
    <xf numFmtId="166" fontId="4" fillId="5" borderId="150" xfId="63" applyBorder="1">
      <alignment vertical="center" wrapText="1"/>
      <protection locked="0"/>
    </xf>
    <xf numFmtId="0" fontId="0" fillId="0" borderId="146" xfId="0" quotePrefix="1" applyBorder="1" applyAlignment="1">
      <alignment horizontal="center" vertical="center"/>
    </xf>
    <xf numFmtId="166" fontId="5" fillId="0" borderId="150" xfId="2" applyBorder="1">
      <alignment vertical="center"/>
    </xf>
    <xf numFmtId="49" fontId="7" fillId="4" borderId="149" xfId="7" applyBorder="1">
      <alignment horizontal="center" vertical="center"/>
    </xf>
    <xf numFmtId="0" fontId="0" fillId="0" borderId="149" xfId="0" quotePrefix="1" applyBorder="1" applyAlignment="1">
      <alignment horizontal="center" vertical="center"/>
    </xf>
    <xf numFmtId="0" fontId="0" fillId="0" borderId="151" xfId="0" quotePrefix="1" applyBorder="1" applyAlignment="1">
      <alignment horizontal="center" vertical="center"/>
    </xf>
    <xf numFmtId="0" fontId="0" fillId="0" borderId="152" xfId="0" quotePrefix="1" applyBorder="1" applyAlignment="1">
      <alignment horizontal="center" vertical="center"/>
    </xf>
    <xf numFmtId="0" fontId="0" fillId="0" borderId="153" xfId="0" applyBorder="1" applyAlignment="1">
      <alignment horizontal="left" vertical="center" wrapText="1" indent="1"/>
    </xf>
    <xf numFmtId="0" fontId="0" fillId="0" borderId="154" xfId="0" applyBorder="1"/>
    <xf numFmtId="0" fontId="0" fillId="0" borderId="155" xfId="0" applyBorder="1"/>
    <xf numFmtId="166" fontId="5" fillId="3" borderId="143" xfId="8" quotePrefix="1" applyBorder="1">
      <alignment vertical="center"/>
      <protection locked="0"/>
    </xf>
    <xf numFmtId="166" fontId="4" fillId="5" borderId="143" xfId="63" quotePrefix="1" applyBorder="1">
      <alignment vertical="center" wrapText="1"/>
      <protection locked="0"/>
    </xf>
    <xf numFmtId="49" fontId="7" fillId="4" borderId="156" xfId="6" applyBorder="1">
      <alignment horizontal="center" vertical="center"/>
    </xf>
    <xf numFmtId="49" fontId="7" fillId="4" borderId="156" xfId="31" applyBorder="1">
      <alignment horizontal="center" vertical="center"/>
    </xf>
    <xf numFmtId="49" fontId="7" fillId="4" borderId="156" xfId="36" applyBorder="1">
      <alignment horizontal="center" vertical="center"/>
    </xf>
    <xf numFmtId="166" fontId="6" fillId="0" borderId="143" xfId="10" applyBorder="1">
      <alignment horizontal="right" vertical="center"/>
    </xf>
    <xf numFmtId="0" fontId="0" fillId="0" borderId="121" xfId="0" quotePrefix="1" applyBorder="1" applyAlignment="1">
      <alignment horizontal="center" vertical="center"/>
    </xf>
    <xf numFmtId="49" fontId="7" fillId="4" borderId="158" xfId="6" applyBorder="1">
      <alignment horizontal="center" vertical="center"/>
    </xf>
    <xf numFmtId="49" fontId="7" fillId="4" borderId="158" xfId="36" applyBorder="1">
      <alignment horizontal="center" vertical="center"/>
    </xf>
    <xf numFmtId="0" fontId="0" fillId="0" borderId="123" xfId="0" applyBorder="1" applyAlignment="1">
      <alignment horizontal="center" wrapText="1"/>
    </xf>
    <xf numFmtId="175" fontId="16" fillId="0" borderId="123" xfId="0" quotePrefix="1" applyNumberFormat="1" applyFont="1" applyBorder="1" applyAlignment="1">
      <alignment horizontal="center" wrapText="1"/>
    </xf>
    <xf numFmtId="175" fontId="16" fillId="17" borderId="123" xfId="0" quotePrefix="1" applyNumberFormat="1" applyFont="1" applyFill="1" applyBorder="1" applyAlignment="1">
      <alignment horizontal="center" wrapText="1"/>
    </xf>
    <xf numFmtId="0" fontId="0" fillId="0" borderId="121" xfId="0" applyBorder="1" applyAlignment="1">
      <alignment horizontal="center" vertical="center"/>
    </xf>
    <xf numFmtId="0" fontId="0" fillId="0" borderId="157" xfId="0" applyBorder="1" applyAlignment="1">
      <alignment horizontal="center" vertical="center"/>
    </xf>
    <xf numFmtId="166" fontId="5" fillId="3" borderId="149" xfId="8" applyBorder="1">
      <alignment vertical="center"/>
      <protection locked="0"/>
    </xf>
    <xf numFmtId="0" fontId="27" fillId="14" borderId="149" xfId="0" applyFont="1" applyFill="1" applyBorder="1" applyAlignment="1">
      <alignment horizontal="center" vertical="center" wrapText="1"/>
    </xf>
    <xf numFmtId="49" fontId="7" fillId="4" borderId="159" xfId="31" applyBorder="1">
      <alignment horizontal="center" vertical="center"/>
    </xf>
    <xf numFmtId="166" fontId="4" fillId="5" borderId="160" xfId="63" applyBorder="1">
      <alignment vertical="center" wrapText="1"/>
      <protection locked="0"/>
    </xf>
    <xf numFmtId="0" fontId="27" fillId="14" borderId="120" xfId="0" applyFont="1" applyFill="1" applyBorder="1" applyAlignment="1">
      <alignment horizontal="center" vertical="center" wrapText="1"/>
    </xf>
    <xf numFmtId="0" fontId="16" fillId="0" borderId="123" xfId="0" applyFont="1" applyBorder="1" applyAlignment="1">
      <alignment horizontal="center" wrapText="1"/>
    </xf>
    <xf numFmtId="49" fontId="7" fillId="4" borderId="161" xfId="6" applyBorder="1">
      <alignment horizontal="center" vertical="center"/>
    </xf>
    <xf numFmtId="49" fontId="7" fillId="4" borderId="161" xfId="36" applyBorder="1">
      <alignment horizontal="center" vertical="center"/>
    </xf>
    <xf numFmtId="0" fontId="16" fillId="0" borderId="123" xfId="0" quotePrefix="1" applyFont="1" applyBorder="1" applyAlignment="1">
      <alignment horizontal="center" wrapText="1"/>
    </xf>
    <xf numFmtId="0" fontId="16" fillId="17" borderId="123" xfId="0" quotePrefix="1" applyFont="1" applyFill="1" applyBorder="1" applyAlignment="1">
      <alignment horizontal="center" wrapText="1"/>
    </xf>
    <xf numFmtId="49" fontId="7" fillId="4" borderId="157" xfId="7" applyBorder="1">
      <alignment horizontal="center" vertical="center"/>
    </xf>
    <xf numFmtId="166" fontId="6" fillId="0" borderId="157" xfId="10" applyBorder="1">
      <alignment horizontal="right" vertical="center"/>
    </xf>
    <xf numFmtId="0" fontId="0" fillId="0" borderId="162" xfId="0" applyBorder="1"/>
    <xf numFmtId="49" fontId="7" fillId="4" borderId="161" xfId="31" applyBorder="1">
      <alignment horizontal="center" vertical="center"/>
    </xf>
    <xf numFmtId="175" fontId="16" fillId="17" borderId="123" xfId="0" quotePrefix="1" applyNumberFormat="1" applyFont="1" applyFill="1" applyBorder="1" applyAlignment="1">
      <alignment horizontal="center"/>
    </xf>
    <xf numFmtId="49" fontId="7" fillId="4" borderId="160" xfId="7" applyBorder="1">
      <alignment horizontal="center" vertical="center"/>
    </xf>
    <xf numFmtId="166" fontId="5" fillId="0" borderId="160" xfId="2" applyBorder="1">
      <alignment vertical="center"/>
    </xf>
    <xf numFmtId="166" fontId="4" fillId="6" borderId="163" xfId="65" applyBorder="1">
      <alignment vertical="center"/>
    </xf>
    <xf numFmtId="0" fontId="0" fillId="0" borderId="160" xfId="0" quotePrefix="1" applyBorder="1" applyAlignment="1">
      <alignment horizontal="center" vertical="center"/>
    </xf>
    <xf numFmtId="166" fontId="5" fillId="3" borderId="160" xfId="8" applyBorder="1">
      <alignment vertical="center"/>
      <protection locked="0"/>
    </xf>
    <xf numFmtId="0" fontId="0" fillId="0" borderId="164" xfId="0" quotePrefix="1" applyBorder="1" applyAlignment="1">
      <alignment horizontal="center" vertical="center"/>
    </xf>
    <xf numFmtId="0" fontId="27" fillId="14" borderId="160" xfId="0" applyFont="1" applyFill="1" applyBorder="1" applyAlignment="1">
      <alignment horizontal="center" vertical="center" wrapText="1"/>
    </xf>
    <xf numFmtId="0" fontId="16" fillId="0" borderId="153" xfId="0" applyFont="1" applyBorder="1" applyAlignment="1">
      <alignment horizontal="left" vertical="center" indent="1"/>
    </xf>
    <xf numFmtId="0" fontId="0" fillId="0" borderId="160" xfId="0" quotePrefix="1" applyBorder="1" applyAlignment="1">
      <alignment horizontal="center" vertical="center" wrapText="1"/>
    </xf>
    <xf numFmtId="166" fontId="6" fillId="0" borderId="160" xfId="10" applyBorder="1">
      <alignment horizontal="right" vertical="center"/>
    </xf>
    <xf numFmtId="166" fontId="5" fillId="0" borderId="165" xfId="2" applyBorder="1">
      <alignment vertical="center"/>
    </xf>
    <xf numFmtId="166" fontId="5" fillId="3" borderId="165" xfId="8" applyBorder="1">
      <alignment vertical="center"/>
      <protection locked="0"/>
    </xf>
    <xf numFmtId="166" fontId="4" fillId="5" borderId="165" xfId="63" applyBorder="1">
      <alignment vertical="center" wrapText="1"/>
      <protection locked="0"/>
    </xf>
    <xf numFmtId="0" fontId="27" fillId="14" borderId="165" xfId="0" applyFont="1" applyFill="1" applyBorder="1" applyAlignment="1">
      <alignment horizontal="center" vertical="center" wrapText="1"/>
    </xf>
    <xf numFmtId="0" fontId="0" fillId="0" borderId="165" xfId="0" quotePrefix="1" applyBorder="1" applyAlignment="1">
      <alignment horizontal="center" vertical="center"/>
    </xf>
    <xf numFmtId="0" fontId="27" fillId="14" borderId="164" xfId="0" applyFont="1" applyFill="1" applyBorder="1" applyAlignment="1">
      <alignment horizontal="center" vertical="center" wrapText="1"/>
    </xf>
    <xf numFmtId="49" fontId="7" fillId="4" borderId="159" xfId="6" applyBorder="1">
      <alignment horizontal="center" vertical="center"/>
    </xf>
    <xf numFmtId="49" fontId="7" fillId="4" borderId="159" xfId="36" applyBorder="1">
      <alignment horizontal="center" vertical="center"/>
    </xf>
    <xf numFmtId="0" fontId="16" fillId="0" borderId="166" xfId="0" applyFont="1" applyBorder="1" applyAlignment="1">
      <alignment horizontal="center" wrapText="1"/>
    </xf>
    <xf numFmtId="49" fontId="7" fillId="4" borderId="165" xfId="7" applyBorder="1">
      <alignment horizontal="center" vertical="center"/>
    </xf>
    <xf numFmtId="166" fontId="6" fillId="0" borderId="165" xfId="10" applyBorder="1">
      <alignment horizontal="right" vertical="center"/>
    </xf>
    <xf numFmtId="166" fontId="6" fillId="0" borderId="131" xfId="22" applyNumberFormat="1" applyFont="1" applyBorder="1" applyAlignment="1">
      <alignment horizontal="right" vertical="center"/>
    </xf>
    <xf numFmtId="0" fontId="0" fillId="0" borderId="153" xfId="0" applyBorder="1" applyAlignment="1">
      <alignment horizontal="left" vertical="center" indent="1"/>
    </xf>
    <xf numFmtId="0" fontId="0" fillId="0" borderId="167" xfId="0" quotePrefix="1" applyBorder="1" applyAlignment="1">
      <alignment horizontal="center" vertical="center"/>
    </xf>
    <xf numFmtId="0" fontId="0" fillId="0" borderId="165" xfId="0" applyBorder="1" applyAlignment="1">
      <alignment horizontal="center" vertical="center"/>
    </xf>
    <xf numFmtId="0" fontId="0" fillId="0" borderId="160" xfId="0" applyBorder="1" applyAlignment="1">
      <alignment horizontal="center" vertical="center"/>
    </xf>
    <xf numFmtId="0" fontId="0" fillId="0" borderId="117" xfId="0" quotePrefix="1" applyBorder="1" applyAlignment="1">
      <alignment horizontal="center" vertical="center"/>
    </xf>
    <xf numFmtId="49" fontId="7" fillId="4" borderId="169" xfId="31" applyBorder="1">
      <alignment horizontal="center" vertical="center"/>
    </xf>
    <xf numFmtId="49" fontId="7" fillId="4" borderId="169" xfId="6" applyBorder="1">
      <alignment horizontal="center" vertical="center"/>
    </xf>
    <xf numFmtId="49" fontId="7" fillId="4" borderId="169" xfId="36" applyBorder="1">
      <alignment horizontal="center" vertical="center"/>
    </xf>
    <xf numFmtId="0" fontId="0" fillId="0" borderId="170" xfId="0" quotePrefix="1" applyBorder="1" applyAlignment="1">
      <alignment horizontal="center" vertical="center"/>
    </xf>
    <xf numFmtId="166" fontId="6" fillId="0" borderId="170" xfId="10" applyBorder="1">
      <alignment horizontal="right" vertical="center"/>
    </xf>
    <xf numFmtId="166" fontId="5" fillId="3" borderId="170" xfId="8" applyBorder="1">
      <alignment vertical="center"/>
      <protection locked="0"/>
    </xf>
    <xf numFmtId="166" fontId="4" fillId="5" borderId="170" xfId="63" applyBorder="1">
      <alignment vertical="center" wrapText="1"/>
      <protection locked="0"/>
    </xf>
    <xf numFmtId="0" fontId="27" fillId="14" borderId="170" xfId="0" applyFont="1" applyFill="1" applyBorder="1" applyAlignment="1">
      <alignment horizontal="center" vertical="center" wrapText="1"/>
    </xf>
    <xf numFmtId="0" fontId="0" fillId="0" borderId="170" xfId="0" quotePrefix="1" applyBorder="1" applyAlignment="1">
      <alignment horizontal="center" vertical="center" wrapText="1"/>
    </xf>
    <xf numFmtId="166" fontId="5" fillId="0" borderId="170" xfId="2" applyBorder="1">
      <alignment vertical="center"/>
    </xf>
    <xf numFmtId="49" fontId="7" fillId="4" borderId="172" xfId="6" applyBorder="1">
      <alignment horizontal="center" vertical="center"/>
    </xf>
    <xf numFmtId="49" fontId="7" fillId="4" borderId="172" xfId="31" applyBorder="1">
      <alignment horizontal="center" vertical="center"/>
    </xf>
    <xf numFmtId="49" fontId="7" fillId="4" borderId="172" xfId="36" applyBorder="1">
      <alignment horizontal="center" vertical="center"/>
    </xf>
    <xf numFmtId="49" fontId="7" fillId="4" borderId="173" xfId="7" applyBorder="1">
      <alignment horizontal="center" vertical="center"/>
    </xf>
    <xf numFmtId="0" fontId="0" fillId="0" borderId="173" xfId="0" quotePrefix="1" applyBorder="1" applyAlignment="1">
      <alignment horizontal="center"/>
    </xf>
    <xf numFmtId="166" fontId="6" fillId="0" borderId="173" xfId="10" applyBorder="1">
      <alignment horizontal="right" vertical="center"/>
    </xf>
    <xf numFmtId="166" fontId="5" fillId="3" borderId="173" xfId="8" applyBorder="1">
      <alignment vertical="center"/>
      <protection locked="0"/>
    </xf>
    <xf numFmtId="166" fontId="4" fillId="5" borderId="173" xfId="63" applyBorder="1">
      <alignment vertical="center" wrapText="1"/>
      <protection locked="0"/>
    </xf>
    <xf numFmtId="0" fontId="0" fillId="0" borderId="164" xfId="0" quotePrefix="1" applyBorder="1" applyAlignment="1">
      <alignment horizontal="center"/>
    </xf>
    <xf numFmtId="0" fontId="0" fillId="0" borderId="124" xfId="0" quotePrefix="1" applyBorder="1" applyAlignment="1">
      <alignment horizontal="center" vertical="center" wrapText="1"/>
    </xf>
    <xf numFmtId="49" fontId="7" fillId="4" borderId="170" xfId="7" applyBorder="1">
      <alignment horizontal="center" vertical="center"/>
    </xf>
    <xf numFmtId="0" fontId="0" fillId="0" borderId="170" xfId="0" applyBorder="1" applyAlignment="1">
      <alignment horizontal="center" vertical="center"/>
    </xf>
    <xf numFmtId="166" fontId="4" fillId="6" borderId="174" xfId="65" applyBorder="1">
      <alignment vertical="center"/>
    </xf>
    <xf numFmtId="49" fontId="7" fillId="4" borderId="176" xfId="6" applyBorder="1">
      <alignment horizontal="center" vertical="center"/>
    </xf>
    <xf numFmtId="49" fontId="7" fillId="4" borderId="176" xfId="31" applyBorder="1">
      <alignment horizontal="center" vertical="center"/>
    </xf>
    <xf numFmtId="49" fontId="7" fillId="4" borderId="176" xfId="36" applyBorder="1">
      <alignment horizontal="center" vertical="center"/>
    </xf>
    <xf numFmtId="49" fontId="7" fillId="4" borderId="177" xfId="7" applyBorder="1">
      <alignment horizontal="center" vertical="center"/>
    </xf>
    <xf numFmtId="0" fontId="0" fillId="0" borderId="177" xfId="0" quotePrefix="1" applyBorder="1" applyAlignment="1">
      <alignment horizontal="center" vertical="center"/>
    </xf>
    <xf numFmtId="166" fontId="5" fillId="3" borderId="177" xfId="8" applyBorder="1">
      <alignment vertical="center"/>
      <protection locked="0"/>
    </xf>
    <xf numFmtId="166" fontId="4" fillId="5" borderId="177" xfId="63" applyBorder="1">
      <alignment vertical="center" wrapText="1"/>
      <protection locked="0"/>
    </xf>
    <xf numFmtId="166" fontId="4" fillId="6" borderId="178" xfId="65" applyBorder="1">
      <alignment vertical="center"/>
    </xf>
    <xf numFmtId="166" fontId="5" fillId="10" borderId="170" xfId="14" applyBorder="1">
      <alignment vertical="center"/>
    </xf>
    <xf numFmtId="0" fontId="27" fillId="14" borderId="177" xfId="0" applyFont="1" applyFill="1" applyBorder="1" applyAlignment="1">
      <alignment horizontal="center" vertical="center" wrapText="1"/>
    </xf>
    <xf numFmtId="0" fontId="0" fillId="0" borderId="155" xfId="22" applyNumberFormat="1" applyFont="1" applyBorder="1"/>
    <xf numFmtId="0" fontId="0" fillId="0" borderId="182" xfId="22" applyNumberFormat="1" applyFont="1" applyBorder="1"/>
    <xf numFmtId="0" fontId="16" fillId="0" borderId="42" xfId="0" applyFont="1" applyBorder="1" applyAlignment="1">
      <alignment horizontal="left" vertical="top" wrapText="1" indent="1"/>
    </xf>
    <xf numFmtId="0" fontId="3" fillId="0" borderId="42" xfId="0" applyFont="1" applyBorder="1" applyAlignment="1">
      <alignment horizontal="left" vertical="center" wrapText="1" indent="1"/>
    </xf>
    <xf numFmtId="0" fontId="3" fillId="0" borderId="44" xfId="0" applyFont="1" applyBorder="1" applyAlignment="1">
      <alignment horizontal="left" vertical="center" wrapText="1" indent="1"/>
    </xf>
    <xf numFmtId="0" fontId="3" fillId="0" borderId="42" xfId="0" applyFont="1" applyBorder="1" applyAlignment="1">
      <alignment horizontal="left" vertical="center" wrapText="1" indent="1"/>
    </xf>
    <xf numFmtId="0" fontId="3" fillId="0" borderId="44" xfId="0" applyFont="1" applyBorder="1" applyAlignment="1">
      <alignment horizontal="left" vertical="center" wrapText="1" indent="1"/>
    </xf>
    <xf numFmtId="0" fontId="0" fillId="16" borderId="0" xfId="0" applyFill="1" applyBorder="1"/>
    <xf numFmtId="0" fontId="23" fillId="16" borderId="0" xfId="30" applyFill="1" applyBorder="1">
      <alignment horizontal="center" vertical="center"/>
    </xf>
    <xf numFmtId="49" fontId="7" fillId="4" borderId="184" xfId="7" applyBorder="1">
      <alignment horizontal="center" vertical="center"/>
    </xf>
    <xf numFmtId="0" fontId="26" fillId="7" borderId="0" xfId="77" applyFont="1" applyFill="1"/>
    <xf numFmtId="0" fontId="39" fillId="7" borderId="0" xfId="77" applyFill="1"/>
    <xf numFmtId="0" fontId="40" fillId="7" borderId="0" xfId="77" applyFont="1" applyFill="1"/>
    <xf numFmtId="0" fontId="41" fillId="7" borderId="0" xfId="77" applyFont="1" applyFill="1"/>
    <xf numFmtId="0" fontId="42" fillId="7" borderId="0" xfId="77" applyFont="1" applyFill="1"/>
    <xf numFmtId="0" fontId="43" fillId="7" borderId="0" xfId="77" applyFont="1" applyFill="1"/>
    <xf numFmtId="0" fontId="43" fillId="7" borderId="0" xfId="77" applyFont="1" applyFill="1" applyAlignment="1">
      <alignment wrapText="1"/>
    </xf>
    <xf numFmtId="0" fontId="16" fillId="0" borderId="185" xfId="0" applyFont="1" applyBorder="1" applyAlignment="1">
      <alignment horizontal="center"/>
    </xf>
    <xf numFmtId="0" fontId="16" fillId="0" borderId="186" xfId="0" applyFont="1" applyBorder="1" applyAlignment="1">
      <alignment horizontal="center"/>
    </xf>
    <xf numFmtId="0" fontId="0" fillId="0" borderId="0" xfId="0" applyFill="1"/>
    <xf numFmtId="0" fontId="4" fillId="0" borderId="44" xfId="0" applyFont="1" applyBorder="1"/>
    <xf numFmtId="0" fontId="4" fillId="0" borderId="46" xfId="0" applyFont="1" applyBorder="1" applyAlignment="1">
      <alignment horizontal="left" indent="1"/>
    </xf>
    <xf numFmtId="0" fontId="3" fillId="0" borderId="44" xfId="0" applyFont="1" applyBorder="1" applyAlignment="1">
      <alignment horizontal="left" vertical="center" indent="1"/>
    </xf>
    <xf numFmtId="0" fontId="4" fillId="0" borderId="65" xfId="0" applyFont="1" applyBorder="1" applyAlignment="1">
      <alignment horizontal="left" vertical="center" indent="2"/>
    </xf>
    <xf numFmtId="0" fontId="4" fillId="0" borderId="65" xfId="0" applyFont="1" applyBorder="1" applyAlignment="1">
      <alignment horizontal="left" vertical="center" wrapText="1" indent="2"/>
    </xf>
    <xf numFmtId="0" fontId="4" fillId="0" borderId="75" xfId="0" applyFont="1" applyBorder="1" applyAlignment="1">
      <alignment horizontal="left" vertical="center" indent="2"/>
    </xf>
    <xf numFmtId="0" fontId="3" fillId="0" borderId="51" xfId="0" applyFont="1" applyBorder="1" applyAlignment="1">
      <alignment horizontal="left" vertical="center" indent="1"/>
    </xf>
    <xf numFmtId="0" fontId="4" fillId="0" borderId="65" xfId="0" applyFont="1" applyFill="1" applyBorder="1" applyAlignment="1">
      <alignment horizontal="left" vertical="center" indent="2"/>
    </xf>
    <xf numFmtId="0" fontId="4" fillId="0" borderId="65" xfId="0" applyFont="1" applyFill="1" applyBorder="1" applyAlignment="1">
      <alignment horizontal="left" vertical="center" wrapText="1" indent="2"/>
    </xf>
    <xf numFmtId="0" fontId="4" fillId="0" borderId="53" xfId="0" applyFont="1" applyBorder="1" applyAlignment="1">
      <alignment horizontal="left" vertical="center" wrapText="1" indent="2"/>
    </xf>
    <xf numFmtId="0" fontId="4" fillId="0" borderId="51" xfId="0" applyFont="1" applyFill="1" applyBorder="1" applyAlignment="1">
      <alignment horizontal="left" vertical="center" indent="2"/>
    </xf>
    <xf numFmtId="0" fontId="4" fillId="16" borderId="43" xfId="0" applyFont="1" applyFill="1" applyBorder="1"/>
    <xf numFmtId="0" fontId="4" fillId="16" borderId="41" xfId="0" applyFont="1" applyFill="1" applyBorder="1"/>
    <xf numFmtId="0" fontId="3" fillId="0" borderId="44" xfId="0" applyFont="1" applyBorder="1" applyAlignment="1">
      <alignment vertical="center" wrapText="1"/>
    </xf>
    <xf numFmtId="0" fontId="4" fillId="0" borderId="53" xfId="0" applyFont="1" applyBorder="1" applyAlignment="1">
      <alignment horizontal="left" vertical="center" indent="2"/>
    </xf>
    <xf numFmtId="0" fontId="3" fillId="0" borderId="53" xfId="0" applyFont="1" applyBorder="1" applyAlignment="1">
      <alignment horizontal="left" vertical="center" indent="1"/>
    </xf>
    <xf numFmtId="0" fontId="4" fillId="0" borderId="49" xfId="0" applyFont="1" applyBorder="1" applyAlignment="1">
      <alignment horizontal="left" vertical="center" indent="1"/>
    </xf>
    <xf numFmtId="0" fontId="4" fillId="0" borderId="55" xfId="0" applyFont="1" applyBorder="1" applyAlignment="1">
      <alignment horizontal="left" vertical="center" indent="2"/>
    </xf>
    <xf numFmtId="0" fontId="30" fillId="16" borderId="0" xfId="28" applyFont="1" applyFill="1"/>
    <xf numFmtId="0" fontId="4" fillId="0" borderId="46" xfId="0" applyFont="1" applyBorder="1"/>
    <xf numFmtId="0" fontId="4" fillId="0" borderId="44" xfId="0" applyFont="1" applyBorder="1" applyAlignment="1">
      <alignment horizontal="left" vertical="center" indent="1"/>
    </xf>
    <xf numFmtId="0" fontId="4" fillId="0" borderId="51" xfId="0" applyFont="1" applyBorder="1" applyAlignment="1">
      <alignment horizontal="left" vertical="center" wrapText="1" indent="1"/>
    </xf>
    <xf numFmtId="0" fontId="4" fillId="0" borderId="56" xfId="0" applyFont="1" applyBorder="1" applyAlignment="1">
      <alignment horizontal="left" vertical="center" wrapText="1" indent="1"/>
    </xf>
    <xf numFmtId="0" fontId="3" fillId="0" borderId="42" xfId="0" applyFont="1" applyBorder="1" applyAlignment="1">
      <alignment horizontal="left" indent="1"/>
    </xf>
    <xf numFmtId="0" fontId="4" fillId="0" borderId="43" xfId="0" applyFont="1" applyBorder="1"/>
    <xf numFmtId="0" fontId="4" fillId="0" borderId="123" xfId="0" applyFont="1" applyBorder="1"/>
    <xf numFmtId="0" fontId="3" fillId="0" borderId="64" xfId="0" applyFont="1" applyBorder="1" applyAlignment="1">
      <alignment horizontal="left" vertical="center" indent="1"/>
    </xf>
    <xf numFmtId="0" fontId="4" fillId="0" borderId="37" xfId="0" applyFont="1" applyBorder="1"/>
    <xf numFmtId="0" fontId="4" fillId="0" borderId="39" xfId="0" applyFont="1" applyBorder="1"/>
    <xf numFmtId="0" fontId="4" fillId="17" borderId="65" xfId="0" applyFont="1" applyFill="1" applyBorder="1" applyAlignment="1">
      <alignment horizontal="left" vertical="center" indent="2"/>
    </xf>
    <xf numFmtId="0" fontId="4" fillId="17" borderId="39" xfId="0" applyFont="1" applyFill="1" applyBorder="1"/>
    <xf numFmtId="0" fontId="4" fillId="17" borderId="53" xfId="0" applyFont="1" applyFill="1" applyBorder="1" applyAlignment="1">
      <alignment horizontal="left" vertical="center" indent="2"/>
    </xf>
    <xf numFmtId="0" fontId="4" fillId="0" borderId="50" xfId="0" applyFont="1" applyBorder="1"/>
    <xf numFmtId="0" fontId="45" fillId="14" borderId="118" xfId="0" applyFont="1" applyFill="1" applyBorder="1" applyAlignment="1">
      <alignment horizontal="center" vertical="center" wrapText="1"/>
    </xf>
    <xf numFmtId="0" fontId="4" fillId="17" borderId="51" xfId="0" applyFont="1" applyFill="1" applyBorder="1" applyAlignment="1">
      <alignment horizontal="left" vertical="center" indent="2"/>
    </xf>
    <xf numFmtId="0" fontId="4" fillId="17" borderId="50" xfId="0" applyFont="1" applyFill="1" applyBorder="1"/>
    <xf numFmtId="0" fontId="3" fillId="0" borderId="66" xfId="0" applyFont="1" applyBorder="1" applyAlignment="1">
      <alignment horizontal="left" vertical="center" indent="1"/>
    </xf>
    <xf numFmtId="0" fontId="4" fillId="0" borderId="57" xfId="0" applyFont="1" applyBorder="1"/>
    <xf numFmtId="0" fontId="4" fillId="17" borderId="37" xfId="0" applyFont="1" applyFill="1" applyBorder="1"/>
    <xf numFmtId="0" fontId="4" fillId="0" borderId="67" xfId="0" applyFont="1" applyBorder="1" applyAlignment="1">
      <alignment horizontal="left" vertical="center" wrapText="1" indent="2"/>
    </xf>
    <xf numFmtId="0" fontId="4" fillId="0" borderId="133" xfId="0" applyFont="1" applyBorder="1"/>
    <xf numFmtId="0" fontId="3" fillId="0" borderId="56" xfId="0" applyFont="1" applyBorder="1" applyAlignment="1">
      <alignment horizontal="left" vertical="center" indent="1"/>
    </xf>
    <xf numFmtId="0" fontId="4" fillId="0" borderId="47" xfId="0" applyFont="1" applyBorder="1" applyAlignment="1">
      <alignment horizontal="left" vertical="center" indent="2"/>
    </xf>
    <xf numFmtId="0" fontId="3" fillId="0" borderId="44" xfId="0" applyFont="1" applyBorder="1" applyAlignment="1">
      <alignment horizontal="left" vertical="center" indent="2"/>
    </xf>
    <xf numFmtId="0" fontId="4" fillId="0" borderId="51" xfId="0" applyFont="1" applyBorder="1" applyAlignment="1">
      <alignment horizontal="left" vertical="center" indent="3"/>
    </xf>
    <xf numFmtId="0" fontId="4" fillId="0" borderId="44" xfId="0" applyFont="1" applyBorder="1" applyAlignment="1">
      <alignment horizontal="left" vertical="center" indent="3"/>
    </xf>
    <xf numFmtId="0" fontId="4" fillId="0" borderId="53" xfId="0" applyFont="1" applyBorder="1" applyAlignment="1">
      <alignment horizontal="left" vertical="center" indent="3"/>
    </xf>
    <xf numFmtId="0" fontId="4" fillId="0" borderId="53" xfId="0" applyFont="1" applyBorder="1" applyAlignment="1">
      <alignment horizontal="left" vertical="center" wrapText="1" indent="3"/>
    </xf>
    <xf numFmtId="0" fontId="3" fillId="0" borderId="51" xfId="0" applyFont="1" applyBorder="1" applyAlignment="1">
      <alignment horizontal="left" vertical="center" wrapText="1" indent="2"/>
    </xf>
    <xf numFmtId="0" fontId="4" fillId="0" borderId="44" xfId="0" applyFont="1" applyBorder="1" applyAlignment="1">
      <alignment horizontal="left" vertical="center" wrapText="1" indent="3"/>
    </xf>
    <xf numFmtId="0" fontId="4" fillId="0" borderId="51" xfId="0" applyFont="1" applyBorder="1" applyAlignment="1">
      <alignment horizontal="left" vertical="center" wrapText="1" indent="3"/>
    </xf>
    <xf numFmtId="0" fontId="3" fillId="0" borderId="55" xfId="0" applyFont="1" applyBorder="1" applyAlignment="1">
      <alignment horizontal="left" vertical="center" indent="1"/>
    </xf>
    <xf numFmtId="0" fontId="3" fillId="0" borderId="77" xfId="0" applyFont="1" applyBorder="1" applyAlignment="1">
      <alignment horizontal="left" indent="1"/>
    </xf>
    <xf numFmtId="0" fontId="4" fillId="0" borderId="44" xfId="0" applyFont="1" applyBorder="1" applyAlignment="1">
      <alignment horizontal="left" vertical="center" wrapText="1" indent="2"/>
    </xf>
    <xf numFmtId="0" fontId="4" fillId="17" borderId="53" xfId="0" applyFont="1" applyFill="1" applyBorder="1" applyAlignment="1">
      <alignment horizontal="left" vertical="center" wrapText="1" indent="2"/>
    </xf>
    <xf numFmtId="0" fontId="4" fillId="0" borderId="51" xfId="0" applyFont="1" applyFill="1" applyBorder="1" applyAlignment="1">
      <alignment horizontal="left" vertical="center" wrapText="1" indent="2"/>
    </xf>
    <xf numFmtId="0" fontId="4" fillId="0" borderId="44" xfId="0" applyFont="1" applyFill="1" applyBorder="1" applyAlignment="1">
      <alignment horizontal="left" vertical="center" wrapText="1" indent="2"/>
    </xf>
    <xf numFmtId="0" fontId="0" fillId="0" borderId="39" xfId="0" applyFill="1" applyBorder="1"/>
    <xf numFmtId="0" fontId="4" fillId="0" borderId="47" xfId="0" applyFont="1" applyBorder="1" applyAlignment="1">
      <alignment horizontal="left" vertical="center" wrapText="1" indent="1"/>
    </xf>
    <xf numFmtId="0" fontId="4" fillId="17" borderId="51" xfId="0" applyFont="1" applyFill="1" applyBorder="1" applyAlignment="1">
      <alignment horizontal="left" vertical="center" indent="1"/>
    </xf>
    <xf numFmtId="0" fontId="4" fillId="0" borderId="56" xfId="0" applyFont="1" applyBorder="1" applyAlignment="1">
      <alignment horizontal="left" vertical="center" indent="2"/>
    </xf>
    <xf numFmtId="0" fontId="3" fillId="0" borderId="47" xfId="0" applyFont="1" applyBorder="1" applyAlignment="1">
      <alignment horizontal="left" vertical="center" indent="1"/>
    </xf>
    <xf numFmtId="0" fontId="4" fillId="0" borderId="67" xfId="0" applyFont="1" applyBorder="1" applyAlignment="1">
      <alignment horizontal="left" vertical="center" indent="2"/>
    </xf>
    <xf numFmtId="0" fontId="4" fillId="0" borderId="51" xfId="0" applyFont="1" applyFill="1" applyBorder="1" applyAlignment="1">
      <alignment horizontal="left" vertical="center" wrapText="1" indent="1"/>
    </xf>
    <xf numFmtId="0" fontId="4" fillId="0" borderId="51" xfId="0" applyFont="1" applyFill="1" applyBorder="1" applyAlignment="1">
      <alignment horizontal="left" vertical="center" indent="1"/>
    </xf>
    <xf numFmtId="0" fontId="4" fillId="0" borderId="44" xfId="0" applyFont="1" applyFill="1" applyBorder="1" applyAlignment="1">
      <alignment horizontal="left" vertical="center" indent="1"/>
    </xf>
    <xf numFmtId="0" fontId="4" fillId="0" borderId="49" xfId="0" applyFont="1" applyFill="1" applyBorder="1" applyAlignment="1">
      <alignment horizontal="left" vertical="center" wrapText="1" indent="1"/>
    </xf>
    <xf numFmtId="0" fontId="4" fillId="0" borderId="53" xfId="0" applyFont="1" applyFill="1" applyBorder="1" applyAlignment="1">
      <alignment horizontal="left" vertical="center" wrapText="1" indent="1"/>
    </xf>
    <xf numFmtId="0" fontId="0" fillId="0" borderId="37" xfId="0" applyFill="1" applyBorder="1" applyAlignment="1">
      <alignment vertical="center" wrapText="1"/>
    </xf>
    <xf numFmtId="0" fontId="0" fillId="0" borderId="18" xfId="0" applyFill="1" applyBorder="1"/>
    <xf numFmtId="0" fontId="3" fillId="0" borderId="0" xfId="0" applyFont="1" applyAlignment="1">
      <alignment horizontal="left" vertical="center" indent="1"/>
    </xf>
    <xf numFmtId="0" fontId="4" fillId="0" borderId="55" xfId="0" applyFont="1" applyBorder="1" applyAlignment="1">
      <alignment horizontal="left" vertical="center" indent="1"/>
    </xf>
    <xf numFmtId="0" fontId="4" fillId="16" borderId="43" xfId="0" applyFont="1" applyFill="1" applyBorder="1" applyAlignment="1">
      <alignment wrapText="1"/>
    </xf>
    <xf numFmtId="0" fontId="3" fillId="0" borderId="49" xfId="0" applyFont="1" applyBorder="1" applyAlignment="1">
      <alignment horizontal="left" vertical="center" indent="1"/>
    </xf>
    <xf numFmtId="0" fontId="4" fillId="0" borderId="56" xfId="0" applyFont="1" applyBorder="1" applyAlignment="1">
      <alignment horizontal="left" vertical="center" wrapText="1" indent="2"/>
    </xf>
    <xf numFmtId="0" fontId="3" fillId="0" borderId="49" xfId="0" applyFont="1" applyBorder="1" applyAlignment="1">
      <alignment horizontal="left" vertical="center" indent="2"/>
    </xf>
    <xf numFmtId="0" fontId="3" fillId="0" borderId="55" xfId="0" applyFont="1" applyBorder="1" applyAlignment="1">
      <alignment horizontal="left" vertical="center" wrapText="1" indent="1"/>
    </xf>
    <xf numFmtId="0" fontId="3" fillId="0" borderId="44" xfId="0" applyFont="1" applyBorder="1" applyAlignment="1">
      <alignment horizontal="left" vertical="center" wrapText="1" indent="1"/>
    </xf>
    <xf numFmtId="0" fontId="3" fillId="0" borderId="42" xfId="0" applyFont="1" applyBorder="1" applyAlignment="1">
      <alignment horizontal="left" vertical="top" wrapText="1" indent="1"/>
    </xf>
    <xf numFmtId="0" fontId="3" fillId="0" borderId="123" xfId="0" quotePrefix="1" applyFont="1" applyBorder="1" applyAlignment="1">
      <alignment horizontal="center"/>
    </xf>
    <xf numFmtId="0" fontId="0" fillId="0" borderId="44" xfId="0" applyFill="1" applyBorder="1" applyAlignment="1">
      <alignment horizontal="left" vertical="center" wrapText="1" indent="2"/>
    </xf>
    <xf numFmtId="0" fontId="4" fillId="17" borderId="51" xfId="0" applyFont="1" applyFill="1" applyBorder="1" applyAlignment="1">
      <alignment horizontal="left" vertical="center" wrapText="1" indent="2"/>
    </xf>
    <xf numFmtId="0" fontId="0" fillId="0" borderId="49" xfId="0" applyFill="1" applyBorder="1" applyAlignment="1">
      <alignment horizontal="left" vertical="center" indent="2"/>
    </xf>
    <xf numFmtId="0" fontId="0" fillId="0" borderId="37" xfId="0" applyFill="1" applyBorder="1"/>
    <xf numFmtId="0" fontId="0" fillId="0" borderId="49" xfId="0" applyFill="1" applyBorder="1" applyAlignment="1">
      <alignment horizontal="left" vertical="center" wrapText="1" indent="2"/>
    </xf>
    <xf numFmtId="0" fontId="0" fillId="0" borderId="51" xfId="0" applyFill="1" applyBorder="1" applyAlignment="1">
      <alignment horizontal="left" vertical="center" indent="2"/>
    </xf>
    <xf numFmtId="0" fontId="0" fillId="0" borderId="50" xfId="0" applyFill="1" applyBorder="1"/>
    <xf numFmtId="0" fontId="4" fillId="0" borderId="53" xfId="0" applyFont="1" applyFill="1" applyBorder="1" applyAlignment="1">
      <alignment horizontal="left" vertical="center" indent="2"/>
    </xf>
    <xf numFmtId="0" fontId="16" fillId="0" borderId="51" xfId="0" applyFont="1" applyFill="1" applyBorder="1" applyAlignment="1">
      <alignment horizontal="left" vertical="center" indent="1"/>
    </xf>
    <xf numFmtId="0" fontId="0" fillId="0" borderId="51" xfId="0" applyFill="1" applyBorder="1"/>
    <xf numFmtId="0" fontId="4" fillId="0" borderId="44" xfId="0" applyFont="1" applyFill="1" applyBorder="1" applyAlignment="1">
      <alignment horizontal="left" vertical="center" indent="2"/>
    </xf>
    <xf numFmtId="0" fontId="4" fillId="0" borderId="82" xfId="0" applyFont="1" applyBorder="1" applyAlignment="1">
      <alignment horizontal="left" vertical="center" indent="2"/>
    </xf>
    <xf numFmtId="0" fontId="3" fillId="0" borderId="80" xfId="0" applyFont="1" applyBorder="1" applyAlignment="1">
      <alignment horizontal="left" vertical="center" indent="1"/>
    </xf>
    <xf numFmtId="0" fontId="4" fillId="0" borderId="81" xfId="0" applyFont="1" applyBorder="1"/>
    <xf numFmtId="0" fontId="4" fillId="0" borderId="121" xfId="0" quotePrefix="1" applyFont="1" applyBorder="1" applyAlignment="1">
      <alignment horizontal="center" vertical="center"/>
    </xf>
    <xf numFmtId="0" fontId="4" fillId="0" borderId="73" xfId="0" applyFont="1" applyBorder="1"/>
    <xf numFmtId="0" fontId="3" fillId="0" borderId="82" xfId="0" applyFont="1" applyBorder="1" applyAlignment="1">
      <alignment horizontal="left" vertical="center" indent="1"/>
    </xf>
    <xf numFmtId="0" fontId="4" fillId="0" borderId="160" xfId="0" quotePrefix="1" applyFont="1" applyBorder="1" applyAlignment="1">
      <alignment horizontal="center" vertical="center"/>
    </xf>
    <xf numFmtId="0" fontId="45" fillId="14" borderId="160" xfId="0" applyFont="1" applyFill="1" applyBorder="1" applyAlignment="1">
      <alignment horizontal="center" vertical="center" wrapText="1"/>
    </xf>
    <xf numFmtId="0" fontId="4" fillId="0" borderId="41" xfId="0" applyFont="1" applyBorder="1"/>
    <xf numFmtId="0" fontId="4" fillId="0" borderId="86" xfId="0" quotePrefix="1" applyFont="1" applyBorder="1" applyAlignment="1">
      <alignment horizontal="center" vertical="center"/>
    </xf>
    <xf numFmtId="0" fontId="3" fillId="0" borderId="42" xfId="0" applyFont="1" applyBorder="1" applyAlignment="1">
      <alignment horizontal="left" vertical="center" indent="1"/>
    </xf>
    <xf numFmtId="0" fontId="3" fillId="0" borderId="153" xfId="0" applyFont="1" applyBorder="1" applyAlignment="1">
      <alignment horizontal="left" vertical="center" indent="1"/>
    </xf>
    <xf numFmtId="0" fontId="4" fillId="0" borderId="154" xfId="0" applyFont="1" applyBorder="1"/>
    <xf numFmtId="0" fontId="23" fillId="16" borderId="41" xfId="30" applyFill="1" applyBorder="1">
      <alignment horizontal="center" vertical="center"/>
    </xf>
    <xf numFmtId="0" fontId="16" fillId="0" borderId="0" xfId="0" applyFont="1" applyFill="1" applyAlignment="1">
      <alignment horizontal="center" wrapText="1"/>
    </xf>
    <xf numFmtId="0" fontId="16" fillId="0" borderId="0" xfId="0" applyFont="1" applyFill="1" applyAlignment="1">
      <alignment horizontal="center"/>
    </xf>
    <xf numFmtId="0" fontId="16" fillId="0" borderId="123" xfId="0" applyFont="1" applyFill="1" applyBorder="1" applyAlignment="1">
      <alignment horizontal="center"/>
    </xf>
    <xf numFmtId="0" fontId="4" fillId="0" borderId="91" xfId="0" applyFont="1" applyFill="1" applyBorder="1" applyAlignment="1">
      <alignment horizontal="left" vertical="center" indent="2"/>
    </xf>
    <xf numFmtId="0" fontId="4" fillId="0" borderId="92" xfId="0" applyFont="1" applyFill="1" applyBorder="1" applyAlignment="1">
      <alignment horizontal="left" vertical="center" indent="2"/>
    </xf>
    <xf numFmtId="0" fontId="4" fillId="0" borderId="79" xfId="0" applyFont="1" applyBorder="1" applyAlignment="1">
      <alignment horizontal="left" vertical="center" indent="2"/>
    </xf>
    <xf numFmtId="0" fontId="4" fillId="0" borderId="95" xfId="0" applyFont="1" applyBorder="1"/>
    <xf numFmtId="0" fontId="45" fillId="14" borderId="165" xfId="0" applyFont="1" applyFill="1" applyBorder="1" applyAlignment="1">
      <alignment horizontal="center" vertical="center" wrapText="1"/>
    </xf>
    <xf numFmtId="0" fontId="4" fillId="0" borderId="96" xfId="0" applyFont="1" applyBorder="1" applyAlignment="1">
      <alignment horizontal="left" vertical="center" indent="2"/>
    </xf>
    <xf numFmtId="0" fontId="4" fillId="0" borderId="91" xfId="0" applyFont="1" applyBorder="1" applyAlignment="1">
      <alignment horizontal="left" vertical="center" indent="2"/>
    </xf>
    <xf numFmtId="0" fontId="45" fillId="14" borderId="121" xfId="0" applyFont="1" applyFill="1" applyBorder="1" applyAlignment="1">
      <alignment horizontal="center" vertical="center" wrapText="1"/>
    </xf>
    <xf numFmtId="0" fontId="4" fillId="17" borderId="82" xfId="0" applyFont="1" applyFill="1" applyBorder="1" applyAlignment="1">
      <alignment horizontal="left" vertical="center" indent="2"/>
    </xf>
    <xf numFmtId="0" fontId="4" fillId="0" borderId="70" xfId="0" applyFont="1" applyBorder="1"/>
    <xf numFmtId="0" fontId="4" fillId="0" borderId="88" xfId="0" applyFont="1" applyBorder="1" applyAlignment="1">
      <alignment horizontal="left" vertical="center" indent="2"/>
    </xf>
    <xf numFmtId="0" fontId="4" fillId="0" borderId="97" xfId="0" applyFont="1" applyBorder="1"/>
    <xf numFmtId="0" fontId="3" fillId="0" borderId="92" xfId="0" applyFont="1" applyBorder="1" applyAlignment="1">
      <alignment horizontal="left" vertical="center" indent="1"/>
    </xf>
    <xf numFmtId="0" fontId="4" fillId="0" borderId="71" xfId="0" applyFont="1" applyBorder="1"/>
    <xf numFmtId="0" fontId="3" fillId="0" borderId="92" xfId="0" applyFont="1" applyBorder="1" applyAlignment="1">
      <alignment horizontal="left" vertical="center" indent="2"/>
    </xf>
    <xf numFmtId="0" fontId="4" fillId="0" borderId="92" xfId="0" applyFont="1" applyBorder="1" applyAlignment="1">
      <alignment horizontal="left" vertical="center" indent="3"/>
    </xf>
    <xf numFmtId="0" fontId="4" fillId="0" borderId="56" xfId="0" applyFont="1" applyBorder="1" applyAlignment="1">
      <alignment horizontal="left" vertical="center" indent="3"/>
    </xf>
    <xf numFmtId="0" fontId="3" fillId="0" borderId="43" xfId="0" applyFont="1" applyBorder="1" applyAlignment="1">
      <alignment vertical="center"/>
    </xf>
    <xf numFmtId="0" fontId="3" fillId="0" borderId="153" xfId="0" applyFont="1" applyBorder="1" applyAlignment="1">
      <alignment horizontal="left" vertical="center" wrapText="1" indent="1"/>
    </xf>
    <xf numFmtId="0" fontId="4" fillId="0" borderId="98" xfId="0" applyFont="1" applyBorder="1"/>
    <xf numFmtId="0" fontId="4" fillId="0" borderId="99" xfId="0" applyFont="1" applyBorder="1"/>
    <xf numFmtId="0" fontId="4" fillId="0" borderId="54" xfId="0" applyFont="1" applyBorder="1"/>
    <xf numFmtId="0" fontId="4" fillId="0" borderId="100" xfId="0" applyFont="1" applyBorder="1"/>
    <xf numFmtId="0" fontId="45" fillId="0" borderId="48" xfId="0" applyFont="1" applyBorder="1" applyAlignment="1">
      <alignment horizontal="center" vertical="center" wrapText="1"/>
    </xf>
    <xf numFmtId="0" fontId="4" fillId="0" borderId="155" xfId="0" applyFont="1" applyBorder="1"/>
    <xf numFmtId="0" fontId="4" fillId="0" borderId="48" xfId="0" applyFont="1" applyBorder="1"/>
    <xf numFmtId="0" fontId="3" fillId="0" borderId="51" xfId="0" applyFont="1" applyBorder="1" applyAlignment="1">
      <alignment horizontal="left" vertical="center" indent="2"/>
    </xf>
    <xf numFmtId="0" fontId="4" fillId="0" borderId="76" xfId="0" applyFont="1" applyBorder="1"/>
    <xf numFmtId="0" fontId="3" fillId="0" borderId="55" xfId="0" applyFont="1" applyBorder="1" applyAlignment="1">
      <alignment horizontal="left" vertical="center" indent="2"/>
    </xf>
    <xf numFmtId="0" fontId="3" fillId="0" borderId="44" xfId="0" applyFont="1" applyBorder="1" applyAlignment="1">
      <alignment horizontal="left" indent="1"/>
    </xf>
    <xf numFmtId="0" fontId="4" fillId="0" borderId="55" xfId="0" applyFont="1" applyBorder="1" applyAlignment="1">
      <alignment horizontal="left" vertical="center" wrapText="1" indent="1"/>
    </xf>
    <xf numFmtId="0" fontId="4" fillId="16" borderId="33" xfId="0" applyFont="1" applyFill="1" applyBorder="1"/>
    <xf numFmtId="0" fontId="4" fillId="16" borderId="0" xfId="0" applyFont="1" applyFill="1" applyBorder="1"/>
    <xf numFmtId="0" fontId="3" fillId="16" borderId="41" xfId="0" applyFont="1" applyFill="1" applyBorder="1" applyAlignment="1">
      <alignment horizontal="left" vertical="center" indent="1"/>
    </xf>
    <xf numFmtId="49" fontId="7" fillId="4" borderId="187" xfId="6" applyBorder="1">
      <alignment horizontal="center" vertical="center"/>
    </xf>
    <xf numFmtId="49" fontId="7" fillId="4" borderId="187" xfId="36" applyBorder="1">
      <alignment horizontal="center" vertical="center"/>
    </xf>
    <xf numFmtId="0" fontId="16" fillId="0" borderId="188" xfId="0" applyFont="1" applyBorder="1" applyAlignment="1">
      <alignment horizontal="center"/>
    </xf>
    <xf numFmtId="0" fontId="16" fillId="0" borderId="189" xfId="0" applyFont="1" applyBorder="1" applyAlignment="1">
      <alignment horizontal="center"/>
    </xf>
    <xf numFmtId="0" fontId="3" fillId="0" borderId="91" xfId="0" applyFont="1" applyBorder="1" applyAlignment="1">
      <alignment horizontal="left" vertical="center" indent="1"/>
    </xf>
    <xf numFmtId="0" fontId="4" fillId="16" borderId="32" xfId="0" applyFont="1" applyFill="1" applyBorder="1"/>
    <xf numFmtId="0" fontId="3" fillId="0" borderId="113" xfId="0" applyFont="1" applyBorder="1" applyAlignment="1">
      <alignment horizontal="left" vertical="center" wrapText="1" indent="1"/>
    </xf>
    <xf numFmtId="0" fontId="4" fillId="0" borderId="34" xfId="0" applyFont="1" applyBorder="1"/>
    <xf numFmtId="0" fontId="4" fillId="0" borderId="134" xfId="0" applyFont="1" applyBorder="1" applyAlignment="1">
      <alignment horizontal="left" vertical="center" wrapText="1" indent="1"/>
    </xf>
    <xf numFmtId="0" fontId="3" fillId="0" borderId="80" xfId="0" applyFont="1" applyBorder="1" applyAlignment="1">
      <alignment horizontal="left" vertical="center" wrapText="1" indent="1"/>
    </xf>
    <xf numFmtId="0" fontId="4" fillId="0" borderId="92" xfId="0" applyFont="1" applyBorder="1" applyAlignment="1">
      <alignment horizontal="left" vertical="center" wrapText="1" indent="1"/>
    </xf>
    <xf numFmtId="0" fontId="4" fillId="0" borderId="44" xfId="0" quotePrefix="1" applyFont="1" applyBorder="1" applyAlignment="1">
      <alignment horizontal="left" vertical="center" indent="2"/>
    </xf>
    <xf numFmtId="0" fontId="4" fillId="0" borderId="88" xfId="0" applyFont="1" applyBorder="1" applyAlignment="1">
      <alignment horizontal="left" vertical="center" wrapText="1" indent="2"/>
    </xf>
    <xf numFmtId="0" fontId="3" fillId="0" borderId="92" xfId="0" applyFont="1" applyBorder="1" applyAlignment="1">
      <alignment horizontal="left" vertical="center" wrapText="1" indent="1"/>
    </xf>
    <xf numFmtId="0" fontId="4" fillId="0" borderId="44" xfId="0" applyFont="1" applyBorder="1" applyAlignment="1">
      <alignment horizontal="left" vertical="center" wrapText="1" indent="1"/>
    </xf>
    <xf numFmtId="0" fontId="4" fillId="0" borderId="91" xfId="0" applyFont="1" applyBorder="1" applyAlignment="1">
      <alignment horizontal="left" vertical="center" wrapText="1" indent="1"/>
    </xf>
    <xf numFmtId="0" fontId="4" fillId="0" borderId="92" xfId="0" applyFont="1" applyBorder="1" applyAlignment="1">
      <alignment horizontal="left" vertical="center" indent="1"/>
    </xf>
    <xf numFmtId="0" fontId="3" fillId="0" borderId="107" xfId="0" applyFont="1" applyBorder="1" applyAlignment="1">
      <alignment horizontal="left" vertical="center" indent="1"/>
    </xf>
    <xf numFmtId="0" fontId="4" fillId="16" borderId="0" xfId="26" applyFont="1" applyFill="1"/>
    <xf numFmtId="49" fontId="23" fillId="4" borderId="172" xfId="6" applyFont="1" applyBorder="1">
      <alignment horizontal="center" vertical="center"/>
    </xf>
    <xf numFmtId="49" fontId="23" fillId="4" borderId="172" xfId="36" applyFont="1" applyBorder="1">
      <alignment horizontal="center" vertical="center"/>
    </xf>
    <xf numFmtId="0" fontId="4" fillId="16" borderId="44" xfId="0" applyFont="1" applyFill="1" applyBorder="1"/>
    <xf numFmtId="0" fontId="23" fillId="0" borderId="0" xfId="0" applyFont="1" applyAlignment="1">
      <alignment wrapText="1"/>
    </xf>
    <xf numFmtId="0" fontId="4" fillId="0" borderId="45" xfId="0" applyFont="1" applyBorder="1"/>
    <xf numFmtId="0" fontId="3" fillId="0" borderId="0" xfId="0" applyFont="1" applyAlignment="1">
      <alignment horizontal="center"/>
    </xf>
    <xf numFmtId="49" fontId="23" fillId="4" borderId="170" xfId="7" applyFont="1" applyBorder="1">
      <alignment horizontal="center" vertical="center"/>
    </xf>
    <xf numFmtId="0" fontId="4" fillId="0" borderId="0" xfId="22" applyNumberFormat="1" applyFont="1"/>
    <xf numFmtId="0" fontId="4" fillId="0" borderId="45" xfId="22" applyNumberFormat="1" applyFont="1" applyBorder="1"/>
    <xf numFmtId="0" fontId="4" fillId="16" borderId="0" xfId="0" applyFont="1" applyFill="1" applyAlignment="1">
      <alignment wrapText="1"/>
    </xf>
    <xf numFmtId="0" fontId="45" fillId="14" borderId="170" xfId="0" applyFont="1" applyFill="1" applyBorder="1" applyAlignment="1">
      <alignment horizontal="center" vertical="center" wrapText="1"/>
    </xf>
    <xf numFmtId="0" fontId="4" fillId="0" borderId="170" xfId="0" quotePrefix="1" applyFont="1" applyBorder="1" applyAlignment="1">
      <alignment horizontal="center" vertical="center" wrapText="1"/>
    </xf>
    <xf numFmtId="166" fontId="3" fillId="0" borderId="170" xfId="10" applyFont="1" applyBorder="1">
      <alignment horizontal="right" vertical="center"/>
    </xf>
    <xf numFmtId="166" fontId="4" fillId="3" borderId="170" xfId="8" applyFont="1" applyBorder="1">
      <alignment vertical="center"/>
      <protection locked="0"/>
    </xf>
    <xf numFmtId="166" fontId="4" fillId="6" borderId="174" xfId="65" applyFont="1" applyBorder="1">
      <alignment vertical="center"/>
    </xf>
    <xf numFmtId="0" fontId="4" fillId="16" borderId="0" xfId="0" applyFont="1" applyFill="1" applyAlignment="1">
      <alignment horizontal="left"/>
    </xf>
    <xf numFmtId="0" fontId="4" fillId="0" borderId="170" xfId="0" quotePrefix="1" applyFont="1" applyBorder="1" applyAlignment="1">
      <alignment horizontal="center" vertical="center"/>
    </xf>
    <xf numFmtId="166" fontId="4" fillId="0" borderId="170" xfId="2" applyFont="1" applyBorder="1">
      <alignment vertical="center"/>
    </xf>
    <xf numFmtId="0" fontId="4" fillId="17" borderId="90" xfId="0" applyFont="1" applyFill="1" applyBorder="1" applyAlignment="1">
      <alignment horizontal="left" vertical="center" indent="2"/>
    </xf>
    <xf numFmtId="0" fontId="4" fillId="17" borderId="87" xfId="0" applyFont="1" applyFill="1" applyBorder="1"/>
    <xf numFmtId="0" fontId="4" fillId="0" borderId="175" xfId="0" quotePrefix="1" applyFont="1" applyBorder="1" applyAlignment="1">
      <alignment horizontal="center" vertical="center"/>
    </xf>
    <xf numFmtId="0" fontId="4" fillId="0" borderId="114" xfId="0" quotePrefix="1" applyFont="1" applyBorder="1" applyAlignment="1">
      <alignment horizontal="center" vertical="center"/>
    </xf>
    <xf numFmtId="166" fontId="3" fillId="0" borderId="124" xfId="5" applyFont="1" applyBorder="1">
      <alignment horizontal="right" vertical="center"/>
    </xf>
    <xf numFmtId="0" fontId="4" fillId="16" borderId="43" xfId="0" applyFont="1" applyFill="1" applyBorder="1" applyAlignment="1">
      <alignment horizontal="left" indent="1"/>
    </xf>
    <xf numFmtId="0" fontId="23" fillId="16" borderId="43" xfId="30" applyFont="1" applyFill="1" applyBorder="1">
      <alignment horizontal="center" vertical="center"/>
    </xf>
    <xf numFmtId="0" fontId="3" fillId="0" borderId="185" xfId="0" applyFont="1" applyBorder="1" applyAlignment="1">
      <alignment horizontal="center"/>
    </xf>
    <xf numFmtId="0" fontId="3" fillId="0" borderId="186" xfId="0" applyFont="1" applyBorder="1" applyAlignment="1">
      <alignment horizontal="center"/>
    </xf>
    <xf numFmtId="0" fontId="4" fillId="16" borderId="56" xfId="0" applyFont="1" applyFill="1" applyBorder="1"/>
    <xf numFmtId="49" fontId="23" fillId="4" borderId="172" xfId="31" applyFont="1" applyBorder="1">
      <alignment horizontal="center" vertical="center"/>
    </xf>
    <xf numFmtId="166" fontId="4" fillId="5" borderId="173" xfId="63" applyFont="1" applyBorder="1">
      <alignment vertical="center" wrapText="1"/>
      <protection locked="0"/>
    </xf>
    <xf numFmtId="0" fontId="4" fillId="0" borderId="92" xfId="0" applyFont="1" applyBorder="1" applyAlignment="1">
      <alignment horizontal="left" vertical="center" wrapText="1" indent="2"/>
    </xf>
    <xf numFmtId="0" fontId="3" fillId="16" borderId="0" xfId="0" applyFont="1" applyFill="1" applyAlignment="1">
      <alignment vertical="center"/>
    </xf>
    <xf numFmtId="166" fontId="3" fillId="0" borderId="130" xfId="5" applyFont="1" applyBorder="1">
      <alignment horizontal="right" vertical="center"/>
    </xf>
    <xf numFmtId="0" fontId="3" fillId="16" borderId="0" xfId="0" applyFont="1" applyFill="1"/>
    <xf numFmtId="0" fontId="4" fillId="16" borderId="43" xfId="0" applyFont="1" applyFill="1" applyBorder="1" applyAlignment="1">
      <alignment horizontal="center" vertical="center"/>
    </xf>
    <xf numFmtId="0" fontId="4" fillId="0" borderId="33" xfId="0" applyFont="1" applyBorder="1"/>
    <xf numFmtId="0" fontId="4" fillId="16" borderId="34" xfId="0" applyFont="1" applyFill="1" applyBorder="1"/>
    <xf numFmtId="0" fontId="3" fillId="0" borderId="34" xfId="0" applyFont="1" applyBorder="1" applyAlignment="1">
      <alignment vertical="center" wrapText="1"/>
    </xf>
    <xf numFmtId="0" fontId="4" fillId="0" borderId="35" xfId="0" applyFont="1" applyBorder="1"/>
    <xf numFmtId="0" fontId="4" fillId="0" borderId="36" xfId="0" applyFont="1" applyBorder="1"/>
    <xf numFmtId="0" fontId="3" fillId="0" borderId="93" xfId="0" applyFont="1" applyBorder="1" applyAlignment="1">
      <alignment horizontal="left" vertical="center" indent="1"/>
    </xf>
    <xf numFmtId="0" fontId="4" fillId="0" borderId="35" xfId="22" applyNumberFormat="1" applyFont="1" applyBorder="1"/>
    <xf numFmtId="0" fontId="4" fillId="0" borderId="79" xfId="0" applyFont="1" applyBorder="1" applyAlignment="1">
      <alignment horizontal="left" vertical="center" wrapText="1" indent="2"/>
    </xf>
    <xf numFmtId="0" fontId="4" fillId="17" borderId="72" xfId="0" applyFont="1" applyFill="1" applyBorder="1"/>
    <xf numFmtId="0" fontId="3" fillId="0" borderId="79" xfId="0" applyFont="1" applyBorder="1" applyAlignment="1">
      <alignment horizontal="left" vertical="center" indent="1"/>
    </xf>
    <xf numFmtId="0" fontId="4" fillId="0" borderId="34" xfId="0" applyFont="1" applyBorder="1" applyAlignment="1">
      <alignment horizontal="left" vertical="center" indent="2"/>
    </xf>
    <xf numFmtId="0" fontId="4" fillId="0" borderId="69" xfId="0" applyFont="1" applyBorder="1" applyAlignment="1">
      <alignment horizontal="left" vertical="center" wrapText="1" indent="2"/>
    </xf>
    <xf numFmtId="0" fontId="3" fillId="0" borderId="40" xfId="0" applyFont="1" applyBorder="1" applyAlignment="1">
      <alignment horizontal="left" vertical="center" indent="1"/>
    </xf>
    <xf numFmtId="0" fontId="4" fillId="0" borderId="32" xfId="0" applyFont="1" applyBorder="1"/>
    <xf numFmtId="0" fontId="4" fillId="0" borderId="171" xfId="0" quotePrefix="1" applyFont="1" applyBorder="1" applyAlignment="1">
      <alignment horizontal="center" vertical="center"/>
    </xf>
    <xf numFmtId="0" fontId="23" fillId="16" borderId="33" xfId="30" applyFont="1" applyFill="1" applyBorder="1">
      <alignment horizontal="center" vertical="center"/>
    </xf>
    <xf numFmtId="15" fontId="16" fillId="0" borderId="0" xfId="0" applyNumberFormat="1" applyFont="1" applyAlignment="1">
      <alignment horizontal="center"/>
    </xf>
    <xf numFmtId="15" fontId="16" fillId="17" borderId="0" xfId="0" applyNumberFormat="1" applyFont="1" applyFill="1" applyAlignment="1">
      <alignment horizontal="center"/>
    </xf>
    <xf numFmtId="15" fontId="0" fillId="0" borderId="0" xfId="22" applyNumberFormat="1" applyFont="1"/>
    <xf numFmtId="15" fontId="7" fillId="4" borderId="177" xfId="7" applyNumberFormat="1" applyBorder="1">
      <alignment horizontal="center" vertical="center"/>
    </xf>
    <xf numFmtId="15" fontId="0" fillId="16" borderId="44" xfId="0" applyNumberFormat="1" applyFill="1" applyBorder="1"/>
    <xf numFmtId="15" fontId="23" fillId="16" borderId="43" xfId="30" applyNumberFormat="1" applyFill="1" applyBorder="1">
      <alignment horizontal="center" vertical="center"/>
    </xf>
    <xf numFmtId="15" fontId="0" fillId="16" borderId="0" xfId="0" applyNumberFormat="1" applyFill="1"/>
    <xf numFmtId="15" fontId="16" fillId="0" borderId="0" xfId="0" applyNumberFormat="1" applyFont="1" applyAlignment="1">
      <alignment horizontal="center" wrapText="1"/>
    </xf>
    <xf numFmtId="15" fontId="0" fillId="0" borderId="45" xfId="0" applyNumberFormat="1" applyBorder="1"/>
    <xf numFmtId="15" fontId="7" fillId="4" borderId="176" xfId="31" applyNumberFormat="1" applyBorder="1">
      <alignment horizontal="center" vertical="center"/>
    </xf>
    <xf numFmtId="0" fontId="4" fillId="0" borderId="51" xfId="0" applyFont="1" applyFill="1" applyBorder="1" applyAlignment="1">
      <alignment horizontal="left" vertical="center" indent="3"/>
    </xf>
    <xf numFmtId="0" fontId="4" fillId="0" borderId="54" xfId="0" applyFont="1" applyFill="1" applyBorder="1"/>
    <xf numFmtId="0" fontId="4" fillId="0" borderId="51" xfId="0" applyFont="1" applyFill="1" applyBorder="1" applyAlignment="1">
      <alignment horizontal="left" vertical="center" wrapText="1" indent="3"/>
    </xf>
    <xf numFmtId="0" fontId="4" fillId="0" borderId="39" xfId="0" applyFont="1" applyFill="1" applyBorder="1"/>
    <xf numFmtId="0" fontId="3" fillId="0" borderId="51" xfId="0" applyFont="1" applyBorder="1" applyAlignment="1">
      <alignment horizontal="left" indent="1"/>
    </xf>
    <xf numFmtId="0" fontId="4" fillId="0" borderId="177" xfId="0" quotePrefix="1" applyFont="1" applyBorder="1" applyAlignment="1">
      <alignment horizontal="center" vertical="center"/>
    </xf>
    <xf numFmtId="0" fontId="4" fillId="0" borderId="52" xfId="0" applyFont="1" applyBorder="1"/>
    <xf numFmtId="0" fontId="45" fillId="14" borderId="177" xfId="0" applyFont="1" applyFill="1" applyBorder="1" applyAlignment="1">
      <alignment horizontal="center" vertical="center" wrapText="1"/>
    </xf>
    <xf numFmtId="0" fontId="4" fillId="0" borderId="38" xfId="0" applyFont="1" applyBorder="1"/>
    <xf numFmtId="0" fontId="3" fillId="0" borderId="49" xfId="0" applyFont="1" applyBorder="1" applyAlignment="1">
      <alignment horizontal="left" indent="1"/>
    </xf>
    <xf numFmtId="0" fontId="4" fillId="0" borderId="89" xfId="0" applyFont="1" applyBorder="1" applyAlignment="1">
      <alignment horizontal="left" vertical="center" indent="2"/>
    </xf>
    <xf numFmtId="0" fontId="4" fillId="0" borderId="108" xfId="0" applyFont="1" applyBorder="1"/>
    <xf numFmtId="49" fontId="7" fillId="4" borderId="183" xfId="7" applyBorder="1">
      <alignment horizontal="center" vertical="center"/>
    </xf>
    <xf numFmtId="0" fontId="0" fillId="0" borderId="0" xfId="22" applyNumberFormat="1" applyFont="1" applyFill="1"/>
    <xf numFmtId="15" fontId="0" fillId="0" borderId="0" xfId="22" applyNumberFormat="1" applyFont="1" applyFill="1"/>
    <xf numFmtId="0" fontId="10" fillId="16" borderId="41" xfId="0" applyFont="1" applyFill="1" applyBorder="1"/>
    <xf numFmtId="0" fontId="4" fillId="0" borderId="80" xfId="0" applyFont="1" applyBorder="1" applyAlignment="1">
      <alignment horizontal="left" vertical="center" wrapText="1" indent="2"/>
    </xf>
    <xf numFmtId="0" fontId="45" fillId="14" borderId="177" xfId="0" applyFont="1" applyFill="1" applyBorder="1" applyAlignment="1">
      <alignment horizontal="center" vertical="center"/>
    </xf>
    <xf numFmtId="0" fontId="4" fillId="0" borderId="177" xfId="0" applyFont="1" applyBorder="1" applyAlignment="1">
      <alignment horizontal="center" vertical="center"/>
    </xf>
    <xf numFmtId="166" fontId="4" fillId="3" borderId="177" xfId="8" applyFont="1" applyBorder="1">
      <alignment vertical="center"/>
      <protection locked="0"/>
    </xf>
    <xf numFmtId="0" fontId="4" fillId="0" borderId="0" xfId="0" applyFont="1" applyAlignment="1">
      <alignment horizontal="center" vertical="center"/>
    </xf>
    <xf numFmtId="0" fontId="4" fillId="0" borderId="18" xfId="0" applyFont="1" applyBorder="1"/>
    <xf numFmtId="0" fontId="4" fillId="0" borderId="92" xfId="0" applyFont="1" applyBorder="1" applyAlignment="1">
      <alignment horizontal="left" vertical="center" wrapText="1" indent="3"/>
    </xf>
    <xf numFmtId="0" fontId="4" fillId="0" borderId="114" xfId="0" applyFont="1" applyBorder="1" applyAlignment="1">
      <alignment horizontal="center" vertical="center"/>
    </xf>
    <xf numFmtId="49" fontId="23" fillId="4" borderId="176" xfId="6" applyFont="1" applyBorder="1">
      <alignment horizontal="center" vertical="center"/>
    </xf>
    <xf numFmtId="0" fontId="4" fillId="0" borderId="0" xfId="0" applyFont="1" applyAlignment="1">
      <alignment vertical="center"/>
    </xf>
    <xf numFmtId="0" fontId="3" fillId="0" borderId="168" xfId="0" quotePrefix="1" applyFont="1" applyBorder="1" applyAlignment="1">
      <alignment horizontal="center"/>
    </xf>
    <xf numFmtId="0" fontId="4" fillId="0" borderId="82" xfId="0" applyFont="1" applyBorder="1" applyAlignment="1">
      <alignment horizontal="left" vertical="center" wrapText="1" indent="2"/>
    </xf>
    <xf numFmtId="0" fontId="3" fillId="0" borderId="56" xfId="0" applyFont="1" applyBorder="1" applyAlignment="1">
      <alignment horizontal="left" vertical="center" wrapText="1" indent="1"/>
    </xf>
    <xf numFmtId="49" fontId="23" fillId="4" borderId="176" xfId="31" applyFont="1" applyBorder="1">
      <alignment horizontal="center" vertical="center"/>
    </xf>
    <xf numFmtId="0" fontId="4" fillId="0" borderId="80" xfId="0" applyFont="1" applyBorder="1" applyAlignment="1">
      <alignment horizontal="left" vertical="center" indent="1"/>
    </xf>
    <xf numFmtId="166" fontId="4" fillId="6" borderId="178" xfId="65" applyFont="1" applyBorder="1">
      <alignment vertical="center"/>
    </xf>
    <xf numFmtId="0" fontId="4" fillId="0" borderId="82" xfId="0" applyFont="1" applyBorder="1" applyAlignment="1">
      <alignment horizontal="left" vertical="center" wrapText="1" indent="1"/>
    </xf>
    <xf numFmtId="166" fontId="4" fillId="10" borderId="170" xfId="14" applyFont="1" applyBorder="1">
      <alignment vertical="center"/>
    </xf>
    <xf numFmtId="0" fontId="4" fillId="0" borderId="82" xfId="0" applyFont="1" applyBorder="1" applyAlignment="1">
      <alignment horizontal="left" vertical="center" indent="1"/>
    </xf>
    <xf numFmtId="166" fontId="4" fillId="6" borderId="179" xfId="65" applyFont="1" applyBorder="1">
      <alignment vertical="center"/>
    </xf>
    <xf numFmtId="0" fontId="3" fillId="0" borderId="123" xfId="0" applyFont="1" applyBorder="1" applyAlignment="1">
      <alignment horizontal="center"/>
    </xf>
    <xf numFmtId="0" fontId="4" fillId="0" borderId="142" xfId="0" quotePrefix="1" applyFont="1" applyBorder="1" applyAlignment="1">
      <alignment horizontal="center"/>
    </xf>
    <xf numFmtId="166" fontId="4" fillId="0" borderId="0" xfId="22" applyNumberFormat="1" applyFont="1" applyAlignment="1">
      <alignment vertical="center"/>
    </xf>
    <xf numFmtId="0" fontId="4" fillId="0" borderId="180" xfId="22" quotePrefix="1" applyNumberFormat="1" applyFont="1" applyBorder="1" applyAlignment="1">
      <alignment horizontal="center" vertical="center"/>
    </xf>
    <xf numFmtId="0" fontId="4" fillId="0" borderId="181" xfId="0" quotePrefix="1" applyFont="1" applyBorder="1" applyAlignment="1">
      <alignment horizontal="center" vertical="center"/>
    </xf>
    <xf numFmtId="0" fontId="3" fillId="0" borderId="42" xfId="0" applyFont="1" applyFill="1" applyBorder="1" applyAlignment="1">
      <alignment horizontal="left" indent="1"/>
    </xf>
    <xf numFmtId="0" fontId="4" fillId="0" borderId="0" xfId="0" applyFont="1" applyFill="1"/>
    <xf numFmtId="0" fontId="3" fillId="0" borderId="44" xfId="0" applyFont="1" applyFill="1" applyBorder="1" applyAlignment="1">
      <alignment vertical="top"/>
    </xf>
    <xf numFmtId="0" fontId="3" fillId="0" borderId="0" xfId="0" applyFont="1" applyFill="1" applyAlignment="1">
      <alignment horizontal="center" wrapText="1"/>
    </xf>
    <xf numFmtId="0" fontId="3" fillId="0" borderId="0" xfId="0" applyFont="1" applyFill="1" applyAlignment="1">
      <alignment horizontal="center"/>
    </xf>
    <xf numFmtId="14" fontId="3" fillId="0" borderId="0" xfId="0" applyNumberFormat="1" applyFont="1" applyFill="1" applyAlignment="1">
      <alignment horizontal="center"/>
    </xf>
    <xf numFmtId="0" fontId="3" fillId="0" borderId="46" xfId="0" applyFont="1" applyFill="1" applyBorder="1" applyAlignment="1">
      <alignment vertical="top"/>
    </xf>
    <xf numFmtId="0" fontId="4" fillId="0" borderId="123" xfId="0" applyFont="1" applyFill="1" applyBorder="1"/>
    <xf numFmtId="0" fontId="3" fillId="0" borderId="123" xfId="0" applyFont="1" applyFill="1" applyBorder="1" applyAlignment="1">
      <alignment horizontal="center"/>
    </xf>
    <xf numFmtId="0" fontId="3" fillId="0" borderId="92" xfId="0" applyFont="1" applyFill="1" applyBorder="1" applyAlignment="1">
      <alignment horizontal="left" vertical="center" indent="1"/>
    </xf>
    <xf numFmtId="0" fontId="4" fillId="0" borderId="0" xfId="22" applyNumberFormat="1" applyFont="1" applyFill="1"/>
    <xf numFmtId="0" fontId="4" fillId="0" borderId="73" xfId="0" applyFont="1" applyFill="1" applyBorder="1"/>
    <xf numFmtId="0" fontId="4" fillId="0" borderId="177" xfId="0" quotePrefix="1" applyFont="1" applyFill="1" applyBorder="1" applyAlignment="1">
      <alignment horizontal="center" vertical="center"/>
    </xf>
    <xf numFmtId="0" fontId="4" fillId="0" borderId="72" xfId="0" applyFont="1" applyFill="1" applyBorder="1"/>
    <xf numFmtId="0" fontId="4" fillId="0" borderId="92" xfId="0" applyFont="1" applyFill="1" applyBorder="1" applyAlignment="1">
      <alignment horizontal="left" vertical="center" wrapText="1" indent="2"/>
    </xf>
    <xf numFmtId="0" fontId="3" fillId="0" borderId="82" xfId="0" applyFont="1" applyFill="1" applyBorder="1" applyAlignment="1">
      <alignment horizontal="left" vertical="center" indent="2"/>
    </xf>
    <xf numFmtId="166" fontId="3" fillId="0" borderId="124" xfId="5" applyFont="1" applyFill="1" applyBorder="1">
      <alignment horizontal="right" vertical="center"/>
    </xf>
    <xf numFmtId="0" fontId="4" fillId="0" borderId="44" xfId="0" applyFont="1" applyFill="1" applyBorder="1"/>
    <xf numFmtId="0" fontId="3" fillId="0" borderId="92" xfId="0" applyFont="1" applyFill="1" applyBorder="1" applyAlignment="1">
      <alignment horizontal="left" vertical="center" indent="2"/>
    </xf>
    <xf numFmtId="0" fontId="3" fillId="0" borderId="89" xfId="0" applyFont="1" applyFill="1" applyBorder="1" applyAlignment="1">
      <alignment horizontal="left" vertical="center" indent="2"/>
    </xf>
    <xf numFmtId="166" fontId="5" fillId="3" borderId="183" xfId="8" applyBorder="1">
      <alignment vertical="center"/>
      <protection locked="0"/>
    </xf>
    <xf numFmtId="166" fontId="4" fillId="5" borderId="183" xfId="9" applyBorder="1">
      <alignment vertical="center" wrapText="1"/>
      <protection locked="0"/>
    </xf>
    <xf numFmtId="0" fontId="16" fillId="0" borderId="142" xfId="22" quotePrefix="1" applyNumberFormat="1" applyFont="1" applyBorder="1" applyAlignment="1">
      <alignment horizontal="center"/>
    </xf>
    <xf numFmtId="166" fontId="5" fillId="0" borderId="183" xfId="2" applyBorder="1">
      <alignment vertical="center"/>
    </xf>
    <xf numFmtId="166" fontId="5" fillId="3" borderId="124" xfId="8" applyBorder="1">
      <alignment vertical="center"/>
      <protection locked="0"/>
    </xf>
    <xf numFmtId="166" fontId="4" fillId="6" borderId="190" xfId="4" applyBorder="1">
      <alignment vertical="center"/>
    </xf>
    <xf numFmtId="49" fontId="23" fillId="4" borderId="191" xfId="31" applyFont="1" applyBorder="1">
      <alignment horizontal="center" vertical="center"/>
    </xf>
    <xf numFmtId="0" fontId="3" fillId="0" borderId="192" xfId="0" applyFont="1" applyBorder="1" applyAlignment="1">
      <alignment horizontal="center" wrapText="1"/>
    </xf>
    <xf numFmtId="166" fontId="4" fillId="5" borderId="193" xfId="63" applyBorder="1">
      <alignment vertical="center" wrapText="1"/>
      <protection locked="0"/>
    </xf>
    <xf numFmtId="166" fontId="6" fillId="0" borderId="194" xfId="10" applyBorder="1">
      <alignment horizontal="right" vertical="center"/>
    </xf>
    <xf numFmtId="166" fontId="5" fillId="3" borderId="193" xfId="8" applyBorder="1">
      <alignment vertical="center"/>
      <protection locked="0"/>
    </xf>
    <xf numFmtId="166" fontId="4" fillId="6" borderId="7" xfId="4">
      <alignment vertical="center"/>
    </xf>
    <xf numFmtId="166" fontId="5" fillId="3" borderId="114" xfId="8" applyBorder="1">
      <alignment vertical="center"/>
      <protection locked="0"/>
    </xf>
    <xf numFmtId="166" fontId="5" fillId="0" borderId="193" xfId="2" applyBorder="1">
      <alignment vertical="center"/>
    </xf>
    <xf numFmtId="166" fontId="6" fillId="0" borderId="193" xfId="10" applyBorder="1">
      <alignment horizontal="right" vertical="center"/>
    </xf>
    <xf numFmtId="166" fontId="5" fillId="3" borderId="193" xfId="8" quotePrefix="1" applyBorder="1">
      <alignment vertical="center"/>
      <protection locked="0"/>
    </xf>
    <xf numFmtId="166" fontId="4" fillId="5" borderId="193" xfId="63" quotePrefix="1" applyBorder="1">
      <alignment vertical="center" wrapText="1"/>
      <protection locked="0"/>
    </xf>
    <xf numFmtId="166" fontId="4" fillId="6" borderId="195" xfId="65" applyBorder="1">
      <alignment vertical="center"/>
    </xf>
    <xf numFmtId="166" fontId="4" fillId="5" borderId="193" xfId="9" applyBorder="1">
      <alignment vertical="center" wrapText="1"/>
      <protection locked="0"/>
    </xf>
    <xf numFmtId="166" fontId="5" fillId="18" borderId="193" xfId="66" applyBorder="1">
      <alignment vertical="center"/>
      <protection locked="0"/>
    </xf>
    <xf numFmtId="166" fontId="5" fillId="18" borderId="194" xfId="66" applyBorder="1">
      <alignment vertical="center"/>
      <protection locked="0"/>
    </xf>
    <xf numFmtId="166" fontId="5" fillId="18" borderId="157" xfId="66" applyBorder="1">
      <alignment vertical="center"/>
      <protection locked="0"/>
    </xf>
    <xf numFmtId="166" fontId="4" fillId="5" borderId="157" xfId="9" applyBorder="1">
      <alignment vertical="center" wrapText="1"/>
      <protection locked="0"/>
    </xf>
    <xf numFmtId="0" fontId="16" fillId="0" borderId="197" xfId="0" applyFont="1" applyBorder="1" applyAlignment="1">
      <alignment horizontal="center"/>
    </xf>
    <xf numFmtId="0" fontId="16" fillId="0" borderId="198" xfId="0" applyFont="1" applyBorder="1" applyAlignment="1">
      <alignment horizontal="center"/>
    </xf>
    <xf numFmtId="49" fontId="7" fillId="4" borderId="199" xfId="31" applyBorder="1">
      <alignment horizontal="center" vertical="center"/>
    </xf>
    <xf numFmtId="49" fontId="7" fillId="4" borderId="175" xfId="7" applyBorder="1">
      <alignment horizontal="center" vertical="center"/>
    </xf>
    <xf numFmtId="0" fontId="0" fillId="16" borderId="63" xfId="0" applyFill="1" applyBorder="1"/>
    <xf numFmtId="49" fontId="7" fillId="4" borderId="187" xfId="31" applyBorder="1">
      <alignment horizontal="center" vertical="center"/>
    </xf>
    <xf numFmtId="0" fontId="16" fillId="0" borderId="200" xfId="0" applyFont="1" applyBorder="1" applyAlignment="1">
      <alignment horizontal="center"/>
    </xf>
    <xf numFmtId="0" fontId="0" fillId="16" borderId="196" xfId="0" applyFill="1" applyBorder="1"/>
    <xf numFmtId="166" fontId="6" fillId="0" borderId="201" xfId="5" applyBorder="1">
      <alignment horizontal="right" vertical="center"/>
    </xf>
    <xf numFmtId="166" fontId="6" fillId="0" borderId="202" xfId="5" applyBorder="1">
      <alignment horizontal="right" vertical="center"/>
    </xf>
    <xf numFmtId="49" fontId="7" fillId="4" borderId="181" xfId="7" applyBorder="1">
      <alignment horizontal="center" vertical="center"/>
    </xf>
    <xf numFmtId="0" fontId="0" fillId="0" borderId="0" xfId="0" applyBorder="1"/>
    <xf numFmtId="0" fontId="0" fillId="0" borderId="193" xfId="0" quotePrefix="1" applyBorder="1" applyAlignment="1">
      <alignment horizontal="center" vertical="center"/>
    </xf>
    <xf numFmtId="49" fontId="7" fillId="4" borderId="204" xfId="31" applyBorder="1">
      <alignment horizontal="center" vertical="center"/>
    </xf>
    <xf numFmtId="0" fontId="16" fillId="0" borderId="203" xfId="0" applyFont="1" applyBorder="1" applyAlignment="1">
      <alignment horizontal="center"/>
    </xf>
    <xf numFmtId="49" fontId="7" fillId="4" borderId="205" xfId="36" applyBorder="1">
      <alignment horizontal="center" vertical="center"/>
    </xf>
    <xf numFmtId="166" fontId="4" fillId="5" borderId="206" xfId="63" applyBorder="1">
      <alignment vertical="center" wrapText="1"/>
      <protection locked="0"/>
    </xf>
    <xf numFmtId="166" fontId="4" fillId="6" borderId="207" xfId="65" applyBorder="1">
      <alignment vertical="center"/>
    </xf>
    <xf numFmtId="166" fontId="5" fillId="18" borderId="206" xfId="66" applyBorder="1">
      <alignment vertical="center"/>
      <protection locked="0"/>
    </xf>
    <xf numFmtId="166" fontId="5" fillId="0" borderId="206" xfId="2" applyBorder="1">
      <alignment vertical="center"/>
    </xf>
    <xf numFmtId="49" fontId="7" fillId="4" borderId="208" xfId="7" applyBorder="1">
      <alignment horizontal="center" vertical="center"/>
    </xf>
    <xf numFmtId="166" fontId="6" fillId="0" borderId="114" xfId="10" applyBorder="1">
      <alignment horizontal="right" vertical="center"/>
    </xf>
    <xf numFmtId="166" fontId="4" fillId="5" borderId="114" xfId="63" applyBorder="1">
      <alignment vertical="center" wrapText="1"/>
      <protection locked="0"/>
    </xf>
    <xf numFmtId="166" fontId="4" fillId="6" borderId="179" xfId="65" applyBorder="1">
      <alignment vertical="center"/>
    </xf>
    <xf numFmtId="166" fontId="4" fillId="5" borderId="209" xfId="63" applyBorder="1">
      <alignment vertical="center" wrapText="1"/>
      <protection locked="0"/>
    </xf>
    <xf numFmtId="166" fontId="4" fillId="5" borderId="210" xfId="63" applyBorder="1">
      <alignment vertical="center" wrapText="1"/>
      <protection locked="0"/>
    </xf>
    <xf numFmtId="49" fontId="7" fillId="4" borderId="211" xfId="7" applyBorder="1">
      <alignment horizontal="center" vertical="center"/>
    </xf>
    <xf numFmtId="0" fontId="16" fillId="0" borderId="95" xfId="0" applyFont="1" applyBorder="1" applyAlignment="1">
      <alignment horizontal="left" vertical="center" indent="1"/>
    </xf>
    <xf numFmtId="0" fontId="0" fillId="0" borderId="71" xfId="0" applyBorder="1" applyAlignment="1">
      <alignment horizontal="left" vertical="center" indent="2"/>
    </xf>
    <xf numFmtId="0" fontId="16" fillId="0" borderId="70" xfId="0" applyFont="1" applyBorder="1" applyAlignment="1">
      <alignment horizontal="left" vertical="center" indent="1"/>
    </xf>
    <xf numFmtId="0" fontId="0" fillId="0" borderId="0" xfId="0" applyBorder="1" applyAlignment="1">
      <alignment horizontal="left" vertical="center" indent="2"/>
    </xf>
    <xf numFmtId="0" fontId="0" fillId="0" borderId="70" xfId="0" applyBorder="1" applyAlignment="1">
      <alignment horizontal="left" vertical="center" indent="2"/>
    </xf>
    <xf numFmtId="0" fontId="4" fillId="0" borderId="71" xfId="0" applyFont="1" applyBorder="1" applyAlignment="1">
      <alignment horizontal="left" vertical="center" indent="2"/>
    </xf>
    <xf numFmtId="0" fontId="4" fillId="0" borderId="73" xfId="0" applyFont="1" applyBorder="1" applyAlignment="1">
      <alignment horizontal="left" vertical="center" indent="2"/>
    </xf>
    <xf numFmtId="0" fontId="0" fillId="17" borderId="71" xfId="0" applyFill="1" applyBorder="1" applyAlignment="1">
      <alignment horizontal="left" vertical="center" indent="2"/>
    </xf>
    <xf numFmtId="0" fontId="16" fillId="0" borderId="71" xfId="0" applyFont="1" applyBorder="1" applyAlignment="1">
      <alignment horizontal="left" vertical="center" indent="1"/>
    </xf>
    <xf numFmtId="0" fontId="16" fillId="0" borderId="0" xfId="0" applyFont="1" applyBorder="1" applyAlignment="1">
      <alignment horizontal="left" vertical="center" indent="1"/>
    </xf>
    <xf numFmtId="0" fontId="0" fillId="0" borderId="41" xfId="0" applyBorder="1" applyAlignment="1">
      <alignment horizontal="left" vertical="center" indent="2"/>
    </xf>
    <xf numFmtId="0" fontId="25" fillId="16" borderId="0" xfId="26" applyFill="1" applyBorder="1"/>
    <xf numFmtId="0" fontId="4" fillId="0" borderId="88" xfId="0" applyFont="1" applyBorder="1" applyAlignment="1">
      <alignment horizontal="left" vertical="center" wrapText="1" indent="1"/>
    </xf>
    <xf numFmtId="0" fontId="46" fillId="23" borderId="43" xfId="0" applyFont="1" applyFill="1" applyBorder="1"/>
    <xf numFmtId="0" fontId="46" fillId="23" borderId="0" xfId="0" applyFont="1" applyFill="1" applyBorder="1"/>
    <xf numFmtId="0" fontId="34" fillId="23" borderId="0" xfId="0" applyFont="1" applyFill="1" applyBorder="1"/>
    <xf numFmtId="0" fontId="34" fillId="22" borderId="0" xfId="0" applyFont="1" applyFill="1" applyBorder="1"/>
    <xf numFmtId="0" fontId="4" fillId="0" borderId="209" xfId="0" applyFont="1" applyBorder="1" applyAlignment="1">
      <alignment horizontal="center" vertical="center"/>
    </xf>
    <xf numFmtId="15" fontId="7" fillId="4" borderId="187" xfId="6" applyNumberFormat="1" applyBorder="1">
      <alignment horizontal="center" vertical="center"/>
    </xf>
    <xf numFmtId="15" fontId="7" fillId="4" borderId="187" xfId="31" applyNumberFormat="1" applyBorder="1">
      <alignment horizontal="center" vertical="center"/>
    </xf>
    <xf numFmtId="49" fontId="23" fillId="4" borderId="187" xfId="6" applyFont="1" applyBorder="1">
      <alignment horizontal="center" vertical="center"/>
    </xf>
    <xf numFmtId="0" fontId="0" fillId="0" borderId="142" xfId="22" applyNumberFormat="1" applyFont="1" applyBorder="1"/>
    <xf numFmtId="166" fontId="5" fillId="3" borderId="206" xfId="8" applyBorder="1">
      <alignment vertical="center"/>
      <protection locked="0"/>
    </xf>
    <xf numFmtId="166" fontId="4" fillId="6" borderId="213" xfId="65" applyBorder="1">
      <alignment vertical="center"/>
    </xf>
    <xf numFmtId="166" fontId="4" fillId="5" borderId="214" xfId="63" applyBorder="1">
      <alignment vertical="center" wrapText="1"/>
      <protection locked="0"/>
    </xf>
    <xf numFmtId="166" fontId="4" fillId="5" borderId="120" xfId="63" applyBorder="1">
      <alignment vertical="center" wrapText="1"/>
      <protection locked="0"/>
    </xf>
    <xf numFmtId="166" fontId="6" fillId="0" borderId="215" xfId="5" applyBorder="1">
      <alignment horizontal="right" vertical="center"/>
    </xf>
    <xf numFmtId="0" fontId="0" fillId="0" borderId="216" xfId="22" applyNumberFormat="1" applyFont="1" applyBorder="1"/>
    <xf numFmtId="0" fontId="4" fillId="0" borderId="67" xfId="0" applyFont="1" applyFill="1" applyBorder="1" applyAlignment="1">
      <alignment horizontal="left" vertical="center" indent="1"/>
    </xf>
    <xf numFmtId="49" fontId="7" fillId="4" borderId="217" xfId="6" applyBorder="1">
      <alignment horizontal="center" vertical="center"/>
    </xf>
    <xf numFmtId="0" fontId="16" fillId="0" borderId="192" xfId="0" applyFont="1" applyBorder="1" applyAlignment="1">
      <alignment horizontal="center" wrapText="1"/>
    </xf>
    <xf numFmtId="166" fontId="5" fillId="3" borderId="218" xfId="8" applyBorder="1">
      <alignment vertical="center"/>
      <protection locked="0"/>
    </xf>
    <xf numFmtId="0" fontId="16" fillId="0" borderId="0" xfId="0" applyFont="1" applyBorder="1" applyAlignment="1">
      <alignment horizontal="center"/>
    </xf>
    <xf numFmtId="49" fontId="7" fillId="4" borderId="219" xfId="31" applyBorder="1">
      <alignment horizontal="center" vertical="center"/>
    </xf>
    <xf numFmtId="166" fontId="6" fillId="0" borderId="214" xfId="10" applyBorder="1">
      <alignment horizontal="right" vertical="center"/>
    </xf>
    <xf numFmtId="0" fontId="0" fillId="0" borderId="221" xfId="22" applyNumberFormat="1" applyFont="1" applyBorder="1"/>
    <xf numFmtId="0" fontId="0" fillId="0" borderId="43" xfId="0" applyFill="1" applyBorder="1"/>
    <xf numFmtId="0" fontId="0" fillId="0" borderId="0" xfId="0" applyFill="1" applyBorder="1"/>
    <xf numFmtId="0" fontId="4" fillId="0" borderId="46" xfId="0" applyFont="1" applyFill="1" applyBorder="1"/>
    <xf numFmtId="0" fontId="0" fillId="0" borderId="123" xfId="0" applyFill="1" applyBorder="1"/>
    <xf numFmtId="0" fontId="0" fillId="0" borderId="222" xfId="0" applyBorder="1"/>
    <xf numFmtId="0" fontId="16" fillId="0" borderId="155" xfId="22" quotePrefix="1" applyNumberFormat="1" applyFont="1" applyBorder="1" applyAlignment="1">
      <alignment horizontal="center"/>
    </xf>
    <xf numFmtId="166" fontId="5" fillId="3" borderId="220" xfId="8" applyBorder="1">
      <alignment vertical="center"/>
      <protection locked="0"/>
    </xf>
    <xf numFmtId="166" fontId="6" fillId="0" borderId="223" xfId="5" applyBorder="1">
      <alignment horizontal="right" vertical="center"/>
    </xf>
    <xf numFmtId="0" fontId="16" fillId="0" borderId="115" xfId="22" quotePrefix="1" applyNumberFormat="1" applyFont="1" applyBorder="1" applyAlignment="1">
      <alignment horizontal="center"/>
    </xf>
    <xf numFmtId="0" fontId="0" fillId="17" borderId="224" xfId="0" applyFill="1" applyBorder="1" applyAlignment="1">
      <alignment horizontal="left" vertical="center" indent="2"/>
    </xf>
    <xf numFmtId="0" fontId="0" fillId="17" borderId="225" xfId="0" applyFill="1" applyBorder="1"/>
    <xf numFmtId="49" fontId="7" fillId="4" borderId="226" xfId="6" applyBorder="1">
      <alignment horizontal="center" vertical="center"/>
    </xf>
    <xf numFmtId="0" fontId="16" fillId="0" borderId="227" xfId="0" applyFont="1" applyBorder="1" applyAlignment="1">
      <alignment horizontal="center" wrapText="1"/>
    </xf>
    <xf numFmtId="166" fontId="6" fillId="0" borderId="129" xfId="10" applyBorder="1">
      <alignment horizontal="right" vertical="center"/>
    </xf>
    <xf numFmtId="0" fontId="0" fillId="0" borderId="0" xfId="22" applyNumberFormat="1" applyFont="1" applyBorder="1"/>
    <xf numFmtId="166" fontId="5" fillId="0" borderId="212" xfId="2" applyBorder="1">
      <alignment vertical="center"/>
    </xf>
    <xf numFmtId="49" fontId="7" fillId="4" borderId="228" xfId="36" applyBorder="1">
      <alignment horizontal="center" vertical="center"/>
    </xf>
    <xf numFmtId="49" fontId="7" fillId="4" borderId="229" xfId="7" applyBorder="1">
      <alignment horizontal="center" vertical="center"/>
    </xf>
    <xf numFmtId="49" fontId="7" fillId="4" borderId="230" xfId="7" applyBorder="1">
      <alignment horizontal="center" vertical="center"/>
    </xf>
    <xf numFmtId="0" fontId="23" fillId="0" borderId="231" xfId="22" applyNumberFormat="1" applyFont="1" applyBorder="1" applyAlignment="1">
      <alignment horizontal="center" vertical="center"/>
    </xf>
    <xf numFmtId="0" fontId="0" fillId="0" borderId="232" xfId="0" applyBorder="1"/>
    <xf numFmtId="0" fontId="0" fillId="0" borderId="233" xfId="0" applyBorder="1"/>
    <xf numFmtId="166" fontId="4" fillId="5" borderId="234" xfId="9" applyBorder="1">
      <alignment vertical="center" wrapText="1"/>
      <protection locked="0"/>
    </xf>
    <xf numFmtId="0" fontId="0" fillId="16" borderId="196" xfId="0" applyFill="1" applyBorder="1" applyAlignment="1">
      <alignment horizontal="left" vertical="center" indent="1"/>
    </xf>
    <xf numFmtId="49" fontId="7" fillId="4" borderId="235" xfId="31" applyBorder="1">
      <alignment horizontal="center" vertical="center"/>
    </xf>
    <xf numFmtId="0" fontId="16" fillId="0" borderId="0" xfId="0" applyFont="1" applyBorder="1" applyAlignment="1">
      <alignment horizontal="center" wrapText="1"/>
    </xf>
    <xf numFmtId="49" fontId="7" fillId="4" borderId="236" xfId="7" applyBorder="1">
      <alignment horizontal="center" vertical="center"/>
    </xf>
    <xf numFmtId="166" fontId="5" fillId="0" borderId="234" xfId="2" applyBorder="1">
      <alignment vertical="center"/>
    </xf>
    <xf numFmtId="166" fontId="6" fillId="0" borderId="0" xfId="22" applyNumberFormat="1" applyFont="1" applyBorder="1" applyAlignment="1">
      <alignment horizontal="right" vertical="center"/>
    </xf>
    <xf numFmtId="166" fontId="5" fillId="3" borderId="234" xfId="8" applyBorder="1">
      <alignment vertical="center"/>
      <protection locked="0"/>
    </xf>
    <xf numFmtId="166" fontId="5" fillId="18" borderId="234" xfId="66" applyBorder="1">
      <alignment vertical="center"/>
      <protection locked="0"/>
    </xf>
    <xf numFmtId="166" fontId="4" fillId="6" borderId="237" xfId="65" applyBorder="1">
      <alignment vertical="center"/>
    </xf>
    <xf numFmtId="166" fontId="5" fillId="3" borderId="238" xfId="8" applyBorder="1">
      <alignment vertical="center"/>
      <protection locked="0"/>
    </xf>
    <xf numFmtId="166" fontId="5" fillId="18" borderId="238" xfId="66" applyBorder="1">
      <alignment vertical="center"/>
      <protection locked="0"/>
    </xf>
    <xf numFmtId="49" fontId="7" fillId="4" borderId="239" xfId="7" applyBorder="1">
      <alignment horizontal="center" vertical="center"/>
    </xf>
    <xf numFmtId="49" fontId="7" fillId="4" borderId="111" xfId="31" applyBorder="1">
      <alignment horizontal="center" vertical="center"/>
    </xf>
    <xf numFmtId="0" fontId="0" fillId="0" borderId="234" xfId="0" quotePrefix="1" applyBorder="1" applyAlignment="1">
      <alignment horizontal="center" vertical="center"/>
    </xf>
    <xf numFmtId="166" fontId="6" fillId="0" borderId="234" xfId="10" applyBorder="1">
      <alignment horizontal="right" vertical="center"/>
    </xf>
    <xf numFmtId="0" fontId="0" fillId="0" borderId="0" xfId="22" quotePrefix="1" applyNumberFormat="1" applyFont="1" applyBorder="1" applyAlignment="1">
      <alignment horizontal="center" vertical="center"/>
    </xf>
    <xf numFmtId="0" fontId="0" fillId="0" borderId="234" xfId="0" applyBorder="1" applyAlignment="1">
      <alignment horizontal="center" vertical="center"/>
    </xf>
    <xf numFmtId="0" fontId="0" fillId="0" borderId="238" xfId="0" applyBorder="1" applyAlignment="1">
      <alignment horizontal="center" vertical="center"/>
    </xf>
    <xf numFmtId="166" fontId="6" fillId="0" borderId="238" xfId="10" applyBorder="1">
      <alignment horizontal="right" vertical="center"/>
    </xf>
    <xf numFmtId="0" fontId="0" fillId="0" borderId="238" xfId="0" quotePrefix="1" applyBorder="1" applyAlignment="1">
      <alignment horizontal="center" vertical="center"/>
    </xf>
    <xf numFmtId="166" fontId="4" fillId="5" borderId="238" xfId="9" applyBorder="1">
      <alignment vertical="center" wrapText="1"/>
      <protection locked="0"/>
    </xf>
    <xf numFmtId="0" fontId="3" fillId="0" borderId="240" xfId="0" applyFont="1" applyBorder="1" applyAlignment="1">
      <alignment horizontal="center" wrapText="1"/>
    </xf>
    <xf numFmtId="0" fontId="4" fillId="0" borderId="155" xfId="22" applyNumberFormat="1" applyFont="1" applyBorder="1"/>
    <xf numFmtId="166" fontId="4" fillId="6" borderId="241" xfId="65" applyFont="1" applyBorder="1">
      <alignment vertical="center"/>
    </xf>
    <xf numFmtId="166" fontId="4" fillId="3" borderId="242" xfId="8" applyFont="1" applyBorder="1">
      <alignment vertical="center"/>
      <protection locked="0"/>
    </xf>
    <xf numFmtId="166" fontId="3" fillId="0" borderId="223" xfId="5" applyFont="1" applyBorder="1">
      <alignment horizontal="right" vertical="center"/>
    </xf>
    <xf numFmtId="49" fontId="23" fillId="4" borderId="236" xfId="7" applyFont="1" applyBorder="1">
      <alignment horizontal="center" vertical="center"/>
    </xf>
    <xf numFmtId="49" fontId="23" fillId="4" borderId="239" xfId="7" applyFont="1" applyBorder="1">
      <alignment horizontal="center" vertical="center"/>
    </xf>
    <xf numFmtId="166" fontId="4" fillId="5" borderId="243" xfId="63" applyFont="1" applyBorder="1">
      <alignment vertical="center" wrapText="1"/>
      <protection locked="0"/>
    </xf>
    <xf numFmtId="0" fontId="4" fillId="0" borderId="232" xfId="0" applyFont="1" applyBorder="1"/>
    <xf numFmtId="0" fontId="43" fillId="7" borderId="0" xfId="77" applyFont="1" applyFill="1" applyAlignment="1">
      <alignment horizontal="left" wrapText="1"/>
    </xf>
    <xf numFmtId="0" fontId="21" fillId="0" borderId="0" xfId="0" applyFont="1" applyAlignment="1">
      <alignment horizontal="center" wrapText="1"/>
    </xf>
    <xf numFmtId="0" fontId="21" fillId="0" borderId="123" xfId="0" applyFont="1" applyBorder="1" applyAlignment="1">
      <alignment horizontal="center" wrapText="1"/>
    </xf>
    <xf numFmtId="0" fontId="16" fillId="0" borderId="61"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3" fillId="0" borderId="42" xfId="0" applyFont="1" applyBorder="1" applyAlignment="1">
      <alignment horizontal="left" vertical="center" wrapText="1" indent="1"/>
    </xf>
    <xf numFmtId="0" fontId="3" fillId="0" borderId="44" xfId="0" applyFont="1" applyBorder="1" applyAlignment="1">
      <alignment horizontal="left" vertical="center" wrapText="1" indent="1"/>
    </xf>
    <xf numFmtId="0" fontId="16" fillId="0" borderId="42" xfId="0" applyFont="1" applyBorder="1" applyAlignment="1">
      <alignment horizontal="left" vertical="center" wrapText="1" indent="1"/>
    </xf>
    <xf numFmtId="0" fontId="16" fillId="0" borderId="44" xfId="0" applyFont="1" applyBorder="1" applyAlignment="1">
      <alignment horizontal="left" vertical="center" wrapText="1" indent="1"/>
    </xf>
    <xf numFmtId="0" fontId="3" fillId="0" borderId="44" xfId="0" applyFont="1" applyBorder="1" applyAlignment="1">
      <alignment horizontal="left" vertical="top" wrapText="1" indent="1"/>
    </xf>
    <xf numFmtId="0" fontId="4" fillId="0" borderId="44" xfId="0" applyFont="1" applyBorder="1" applyAlignment="1">
      <alignment horizontal="center" vertical="top" wrapText="1"/>
    </xf>
    <xf numFmtId="0" fontId="4" fillId="0" borderId="46" xfId="0" applyFont="1" applyBorder="1" applyAlignment="1">
      <alignment horizontal="center" vertical="top"/>
    </xf>
    <xf numFmtId="0" fontId="3" fillId="0" borderId="42" xfId="0" applyFont="1" applyFill="1" applyBorder="1" applyAlignment="1">
      <alignment horizontal="left" vertical="top" wrapText="1" indent="1"/>
    </xf>
    <xf numFmtId="0" fontId="3" fillId="0" borderId="44" xfId="0" applyFont="1" applyFill="1" applyBorder="1" applyAlignment="1">
      <alignment horizontal="left" vertical="top" wrapText="1" indent="1"/>
    </xf>
    <xf numFmtId="0" fontId="21" fillId="0" borderId="0" xfId="0" applyFont="1" applyFill="1" applyAlignment="1">
      <alignment horizontal="center" wrapText="1"/>
    </xf>
    <xf numFmtId="0" fontId="21" fillId="0" borderId="123" xfId="0" applyFont="1" applyFill="1" applyBorder="1" applyAlignment="1">
      <alignment horizontal="center" wrapText="1"/>
    </xf>
    <xf numFmtId="0" fontId="3" fillId="0" borderId="42" xfId="0" applyFont="1" applyBorder="1" applyAlignment="1">
      <alignment horizontal="left" vertical="top" wrapText="1" indent="1"/>
    </xf>
    <xf numFmtId="0" fontId="3" fillId="0" borderId="46" xfId="0" applyFont="1" applyBorder="1" applyAlignment="1">
      <alignment horizontal="left" vertical="center" wrapText="1" indent="1"/>
    </xf>
    <xf numFmtId="0" fontId="23" fillId="0" borderId="0" xfId="0" applyFont="1" applyAlignment="1">
      <alignment horizontal="center" wrapText="1"/>
    </xf>
    <xf numFmtId="0" fontId="23" fillId="0" borderId="123" xfId="0" applyFont="1" applyBorder="1" applyAlignment="1">
      <alignment horizontal="center" wrapText="1"/>
    </xf>
    <xf numFmtId="0" fontId="4" fillId="0" borderId="44" xfId="0" applyFont="1" applyBorder="1" applyAlignment="1">
      <alignment horizontal="left" wrapText="1" indent="1"/>
    </xf>
    <xf numFmtId="0" fontId="4" fillId="0" borderId="0" xfId="0" applyFont="1" applyAlignment="1">
      <alignment horizontal="left" wrapText="1" indent="1"/>
    </xf>
    <xf numFmtId="0" fontId="4" fillId="0" borderId="46" xfId="0" applyFont="1" applyBorder="1" applyAlignment="1">
      <alignment horizontal="left" wrapText="1" indent="1"/>
    </xf>
    <xf numFmtId="0" fontId="4" fillId="0" borderId="123" xfId="0" applyFont="1" applyBorder="1" applyAlignment="1">
      <alignment horizontal="left" wrapText="1" indent="1"/>
    </xf>
    <xf numFmtId="0" fontId="16" fillId="0" borderId="42" xfId="0" applyFont="1" applyBorder="1" applyAlignment="1">
      <alignment horizontal="left" vertical="top" wrapText="1" indent="1"/>
    </xf>
    <xf numFmtId="0" fontId="16" fillId="0" borderId="44" xfId="0" applyFont="1" applyBorder="1" applyAlignment="1">
      <alignment horizontal="left" vertical="top" wrapText="1" indent="1"/>
    </xf>
    <xf numFmtId="0" fontId="21" fillId="0" borderId="0" xfId="0" applyFont="1" applyBorder="1" applyAlignment="1">
      <alignment horizontal="center" wrapText="1"/>
    </xf>
    <xf numFmtId="0" fontId="0" fillId="0" borderId="102" xfId="0" applyBorder="1" applyAlignment="1">
      <alignment horizontal="left" vertical="center" wrapText="1" indent="1"/>
    </xf>
    <xf numFmtId="0" fontId="0" fillId="0" borderId="103" xfId="0" applyBorder="1" applyAlignment="1">
      <alignment horizontal="left" vertical="center" wrapText="1" indent="1"/>
    </xf>
    <xf numFmtId="0" fontId="16" fillId="0" borderId="56" xfId="0" applyFont="1" applyBorder="1" applyAlignment="1">
      <alignment horizontal="center"/>
    </xf>
    <xf numFmtId="0" fontId="16" fillId="0" borderId="41" xfId="0" applyFont="1" applyBorder="1" applyAlignment="1">
      <alignment horizontal="center"/>
    </xf>
    <xf numFmtId="0" fontId="16" fillId="0" borderId="196" xfId="0" applyFont="1" applyBorder="1" applyAlignment="1">
      <alignment horizontal="center"/>
    </xf>
    <xf numFmtId="0" fontId="16" fillId="0" borderId="34" xfId="0" applyFont="1" applyBorder="1" applyAlignment="1">
      <alignment horizontal="left" vertical="top" wrapText="1" indent="1"/>
    </xf>
    <xf numFmtId="0" fontId="3" fillId="0" borderId="113" xfId="0" applyFont="1" applyBorder="1" applyAlignment="1">
      <alignment horizontal="left" vertical="center" wrapText="1" indent="1"/>
    </xf>
    <xf numFmtId="0" fontId="3" fillId="0" borderId="34" xfId="0" applyFont="1" applyBorder="1" applyAlignment="1">
      <alignment horizontal="left" vertical="center" wrapText="1" indent="1"/>
    </xf>
    <xf numFmtId="0" fontId="16" fillId="0" borderId="113" xfId="0" applyFont="1" applyBorder="1" applyAlignment="1">
      <alignment horizontal="left" vertical="center" wrapText="1" indent="1"/>
    </xf>
    <xf numFmtId="0" fontId="16" fillId="0" borderId="34" xfId="0" applyFont="1" applyBorder="1" applyAlignment="1">
      <alignment horizontal="left" vertical="center" wrapText="1" indent="1"/>
    </xf>
    <xf numFmtId="0" fontId="16" fillId="0" borderId="46" xfId="0" applyFont="1" applyBorder="1" applyAlignment="1">
      <alignment horizontal="left" vertical="top" wrapText="1" indent="1"/>
    </xf>
    <xf numFmtId="0" fontId="3" fillId="0" borderId="61" xfId="0" applyFont="1" applyBorder="1" applyAlignment="1">
      <alignment horizontal="center" vertical="center"/>
    </xf>
    <xf numFmtId="0" fontId="3" fillId="0" borderId="63" xfId="0" applyFont="1" applyBorder="1" applyAlignment="1">
      <alignment horizontal="center" vertical="center"/>
    </xf>
    <xf numFmtId="0" fontId="3" fillId="0" borderId="62" xfId="0" applyFont="1" applyBorder="1" applyAlignment="1">
      <alignment horizontal="center" vertical="center"/>
    </xf>
    <xf numFmtId="0" fontId="4" fillId="0" borderId="44" xfId="0" applyFont="1" applyBorder="1" applyAlignment="1">
      <alignment horizontal="left" vertical="top" wrapText="1" indent="1"/>
    </xf>
    <xf numFmtId="0" fontId="4" fillId="0" borderId="0" xfId="0" applyFont="1" applyAlignment="1">
      <alignment horizontal="left" vertical="top" wrapText="1" indent="1"/>
    </xf>
    <xf numFmtId="0" fontId="4" fillId="0" borderId="46" xfId="0" applyFont="1" applyBorder="1" applyAlignment="1">
      <alignment horizontal="left" vertical="top" wrapText="1" indent="1"/>
    </xf>
    <xf numFmtId="0" fontId="4" fillId="0" borderId="123" xfId="0" applyFont="1" applyBorder="1" applyAlignment="1">
      <alignment horizontal="left" vertical="top" wrapText="1" indent="1"/>
    </xf>
    <xf numFmtId="0" fontId="4" fillId="0" borderId="44" xfId="0" applyFont="1" applyBorder="1" applyAlignment="1">
      <alignment horizontal="left" vertical="center" wrapText="1"/>
    </xf>
    <xf numFmtId="0" fontId="4" fillId="0" borderId="0" xfId="0" applyFont="1" applyAlignment="1">
      <alignment horizontal="left" vertical="center" wrapText="1"/>
    </xf>
    <xf numFmtId="0" fontId="4" fillId="0" borderId="46" xfId="0" applyFont="1" applyBorder="1" applyAlignment="1">
      <alignment horizontal="left" vertical="center" wrapText="1"/>
    </xf>
    <xf numFmtId="0" fontId="4" fillId="0" borderId="123" xfId="0" applyFont="1" applyBorder="1" applyAlignment="1">
      <alignment horizontal="left" vertical="center" wrapText="1"/>
    </xf>
    <xf numFmtId="0" fontId="4" fillId="0" borderId="153" xfId="0" applyFont="1" applyFill="1" applyBorder="1" applyAlignment="1">
      <alignment horizontal="left" vertical="center" wrapText="1" indent="1"/>
    </xf>
    <xf numFmtId="0" fontId="4" fillId="0" borderId="155" xfId="0" applyFont="1" applyFill="1" applyBorder="1" applyAlignment="1">
      <alignment horizontal="left" vertical="center" wrapText="1" indent="1"/>
    </xf>
    <xf numFmtId="0" fontId="4" fillId="0" borderId="44" xfId="0" applyFont="1" applyFill="1" applyBorder="1" applyAlignment="1">
      <alignment horizontal="left" vertical="center" wrapText="1" indent="1"/>
    </xf>
    <xf numFmtId="0" fontId="4" fillId="0" borderId="0" xfId="0" applyFont="1" applyFill="1" applyAlignment="1">
      <alignment horizontal="left" vertical="center" wrapText="1" indent="1"/>
    </xf>
    <xf numFmtId="0" fontId="3" fillId="0" borderId="46" xfId="0" applyFont="1" applyBorder="1" applyAlignment="1">
      <alignment horizontal="left" vertical="top" wrapText="1" indent="1"/>
    </xf>
    <xf numFmtId="0" fontId="23" fillId="0" borderId="0" xfId="0" applyFont="1" applyFill="1" applyAlignment="1">
      <alignment horizontal="center" wrapText="1"/>
    </xf>
    <xf numFmtId="0" fontId="23" fillId="0" borderId="123" xfId="0" applyFont="1" applyFill="1" applyBorder="1" applyAlignment="1">
      <alignment horizontal="center" wrapText="1"/>
    </xf>
    <xf numFmtId="0" fontId="0" fillId="0" borderId="44" xfId="0" applyBorder="1" applyAlignment="1">
      <alignment horizontal="left" wrapText="1" indent="1"/>
    </xf>
    <xf numFmtId="0" fontId="0" fillId="0" borderId="46" xfId="0" applyBorder="1" applyAlignment="1">
      <alignment horizontal="left" wrapText="1" indent="1"/>
    </xf>
    <xf numFmtId="0" fontId="4" fillId="0" borderId="44" xfId="0" applyFont="1" applyBorder="1" applyAlignment="1">
      <alignment horizontal="left" vertical="center" wrapText="1" indent="1"/>
    </xf>
    <xf numFmtId="0" fontId="4" fillId="0" borderId="0" xfId="0" applyFont="1" applyAlignment="1">
      <alignment horizontal="left" vertical="center" wrapText="1" indent="1"/>
    </xf>
    <xf numFmtId="0" fontId="18" fillId="0" borderId="44" xfId="0" applyFont="1" applyBorder="1" applyAlignment="1">
      <alignment horizontal="left" vertical="center" wrapText="1" indent="1"/>
    </xf>
    <xf numFmtId="0" fontId="18" fillId="0" borderId="46" xfId="0" applyFont="1" applyBorder="1" applyAlignment="1">
      <alignment horizontal="left" vertical="center" wrapText="1" indent="1"/>
    </xf>
  </cellXfs>
  <cellStyles count="78">
    <cellStyle name="_AccType" xfId="38" xr:uid="{00000000-0005-0000-0000-000000000000}"/>
    <cellStyle name="_Calc" xfId="2" xr:uid="{00000000-0005-0000-0000-000001000000}"/>
    <cellStyle name="_Calc#" xfId="33" xr:uid="{00000000-0005-0000-0000-000002000000}"/>
    <cellStyle name="_Calc%" xfId="21" xr:uid="{00000000-0005-0000-0000-000003000000}"/>
    <cellStyle name="_CalcAccounts" xfId="64" xr:uid="{00000000-0005-0000-0000-000004000000}"/>
    <cellStyle name="_CalcBold" xfId="10" xr:uid="{00000000-0005-0000-0000-000005000000}"/>
    <cellStyle name="_CalcDate" xfId="74" xr:uid="{47C15C7C-24A6-4A76-8290-5CBDF86E3FF6}"/>
    <cellStyle name="_CalcRatio" xfId="34" xr:uid="{00000000-0005-0000-0000-000006000000}"/>
    <cellStyle name="_CalcText" xfId="25" xr:uid="{00000000-0005-0000-0000-000007000000}"/>
    <cellStyle name="_CalcTotal" xfId="5" xr:uid="{00000000-0005-0000-0000-000008000000}"/>
    <cellStyle name="_InputRestrictedNumber" xfId="65" xr:uid="{00000000-0005-0000-0000-000009000000}"/>
    <cellStyle name="_Maincode" xfId="36" xr:uid="{00000000-0005-0000-0000-00000A000000}"/>
    <cellStyle name="_MaincodeCY" xfId="6" xr:uid="{00000000-0005-0000-0000-00000B000000}"/>
    <cellStyle name="_MaincodeFY" xfId="32" xr:uid="{00000000-0005-0000-0000-00000C000000}"/>
    <cellStyle name="_MaincodePY" xfId="31" xr:uid="{00000000-0005-0000-0000-00000D000000}"/>
    <cellStyle name="_No_Input" xfId="4" xr:uid="{00000000-0005-0000-0000-00000E000000}"/>
    <cellStyle name="_Note" xfId="50" xr:uid="{00000000-0005-0000-0000-00000F000000}"/>
    <cellStyle name="_PopDate" xfId="51" xr:uid="{00000000-0005-0000-0000-000010000000}"/>
    <cellStyle name="_PopTrustInputFTNumber" xfId="45" xr:uid="{00000000-0005-0000-0000-000011000000}"/>
    <cellStyle name="_Populated%" xfId="39" xr:uid="{00000000-0005-0000-0000-000012000000}"/>
    <cellStyle name="_PopulatedNumber" xfId="14" xr:uid="{00000000-0005-0000-0000-000013000000}"/>
    <cellStyle name="_PopulatedText" xfId="43" xr:uid="{00000000-0005-0000-0000-000014000000}"/>
    <cellStyle name="_PopYY/YY" xfId="70" xr:uid="{00000000-0005-0000-0000-000015000000}"/>
    <cellStyle name="_Rating" xfId="35" xr:uid="{00000000-0005-0000-0000-000016000000}"/>
    <cellStyle name="_Subcode" xfId="7" xr:uid="{00000000-0005-0000-0000-000017000000}"/>
    <cellStyle name="20% - Accent1" xfId="15" builtinId="30" customBuiltin="1"/>
    <cellStyle name="blank" xfId="22" xr:uid="{00000000-0005-0000-0000-000019000000}"/>
    <cellStyle name="Check Cell" xfId="11" builtinId="23" hidden="1"/>
    <cellStyle name="Comma [0]" xfId="75" builtinId="6" hidden="1" customBuiltin="1"/>
    <cellStyle name="Currency [0]" xfId="76" builtinId="7" hidden="1" customBuiltin="1"/>
    <cellStyle name="Explanatory Text" xfId="17" builtinId="53" customBuiltin="1"/>
    <cellStyle name="FTHIDE" xfId="37" xr:uid="{00000000-0005-0000-0000-00001D000000}"/>
    <cellStyle name="FTLock_InputCYNumber" xfId="52" xr:uid="{00000000-0005-0000-0000-00001E000000}"/>
    <cellStyle name="Good" xfId="49" builtinId="26" customBuiltin="1"/>
    <cellStyle name="HIDE" xfId="27" xr:uid="{00000000-0005-0000-0000-000020000000}"/>
    <cellStyle name="HIDETableID" xfId="71" xr:uid="{00000000-0005-0000-0000-000021000000}"/>
    <cellStyle name="Hyperlink" xfId="1" builtinId="8" hidden="1"/>
    <cellStyle name="Hyperlink" xfId="28" builtinId="8"/>
    <cellStyle name="Hyperlinks" xfId="23" xr:uid="{00000000-0005-0000-0000-000024000000}"/>
    <cellStyle name="Input" xfId="13" builtinId="20" hidden="1"/>
    <cellStyle name="InputCY%" xfId="53" xr:uid="{00000000-0005-0000-0000-000026000000}"/>
    <cellStyle name="InputCYDate" xfId="24" xr:uid="{00000000-0005-0000-0000-000027000000}"/>
    <cellStyle name="InputCYNewFT" xfId="66" xr:uid="{00000000-0005-0000-0000-000028000000}"/>
    <cellStyle name="InputCYNumber" xfId="8" xr:uid="{00000000-0005-0000-0000-000029000000}"/>
    <cellStyle name="InputCYText" xfId="3" xr:uid="{00000000-0005-0000-0000-00002A000000}"/>
    <cellStyle name="InputFY" xfId="55" xr:uid="{00000000-0005-0000-0000-00002B000000}"/>
    <cellStyle name="InputFY%" xfId="54" xr:uid="{00000000-0005-0000-0000-00002C000000}"/>
    <cellStyle name="InputFYDate" xfId="40" xr:uid="{00000000-0005-0000-0000-00002D000000}"/>
    <cellStyle name="InputFYNumber" xfId="19" xr:uid="{00000000-0005-0000-0000-00002E000000}"/>
    <cellStyle name="InputFYText" xfId="20" xr:uid="{00000000-0005-0000-0000-00002F000000}"/>
    <cellStyle name="InputPPY" xfId="73" xr:uid="{00000000-0005-0000-0000-000030000000}"/>
    <cellStyle name="InputPY%" xfId="56" xr:uid="{00000000-0005-0000-0000-000031000000}"/>
    <cellStyle name="InputPYDate" xfId="57" xr:uid="{00000000-0005-0000-0000-000032000000}"/>
    <cellStyle name="InputPYNew" xfId="67" xr:uid="{00000000-0005-0000-0000-000033000000}"/>
    <cellStyle name="InputPYNumber" xfId="9" xr:uid="{00000000-0005-0000-0000-000034000000}"/>
    <cellStyle name="InputPYText" xfId="60" xr:uid="{00000000-0005-0000-0000-000035000000}"/>
    <cellStyle name="InputYY/YY" xfId="58" xr:uid="{00000000-0005-0000-0000-000036000000}"/>
    <cellStyle name="Linked Cell" xfId="12" builtinId="24" hidden="1"/>
    <cellStyle name="NONFTHIDE" xfId="59" xr:uid="{00000000-0005-0000-0000-000038000000}"/>
    <cellStyle name="NonFTLock_InputCYNumber" xfId="61" xr:uid="{00000000-0005-0000-0000-000039000000}"/>
    <cellStyle name="Normal" xfId="0" builtinId="0" customBuiltin="1"/>
    <cellStyle name="Normal 2" xfId="77" xr:uid="{2B86AA7F-C55E-4BE3-90EE-0B69B283AAC4}"/>
    <cellStyle name="PopCYDate" xfId="62" xr:uid="{00000000-0005-0000-0000-00003C000000}"/>
    <cellStyle name="PopCYTextUnlock" xfId="41" xr:uid="{00000000-0005-0000-0000-00003D000000}"/>
    <cellStyle name="PopInputCYNumber" xfId="44" xr:uid="{00000000-0005-0000-0000-00003E000000}"/>
    <cellStyle name="PopInputFYDate" xfId="47" xr:uid="{00000000-0005-0000-0000-00003F000000}"/>
    <cellStyle name="PopInputFYNumber" xfId="42" xr:uid="{00000000-0005-0000-0000-000040000000}"/>
    <cellStyle name="PopInputFYText" xfId="46" xr:uid="{00000000-0005-0000-0000-000041000000}"/>
    <cellStyle name="PopInputPPY" xfId="69" xr:uid="{00000000-0005-0000-0000-000042000000}"/>
    <cellStyle name="PopInputPYNewFT" xfId="68" xr:uid="{00000000-0005-0000-0000-000043000000}"/>
    <cellStyle name="PopInputPYNumber" xfId="63" xr:uid="{00000000-0005-0000-0000-000044000000}"/>
    <cellStyle name="PopInputPYText" xfId="72" xr:uid="{00000000-0005-0000-0000-000045000000}"/>
    <cellStyle name="PopInputYY/YY" xfId="48" xr:uid="{00000000-0005-0000-0000-000046000000}"/>
    <cellStyle name="TableEnd" xfId="30" xr:uid="{00000000-0005-0000-0000-000047000000}"/>
    <cellStyle name="TableID" xfId="26" xr:uid="{00000000-0005-0000-0000-000048000000}"/>
    <cellStyle name="Total" xfId="18" builtinId="25" customBuiltin="1"/>
    <cellStyle name="Validations" xfId="29" xr:uid="{00000000-0005-0000-0000-00004A000000}"/>
    <cellStyle name="Warning Text" xfId="16" builtinId="11" customBuiltin="1"/>
  </cellStyles>
  <dxfs count="11">
    <dxf>
      <font>
        <b/>
        <i val="0"/>
        <color theme="0"/>
      </font>
      <fill>
        <patternFill>
          <bgColor rgb="FF00B050"/>
        </patternFill>
      </fill>
    </dxf>
    <dxf>
      <font>
        <b/>
        <i val="0"/>
        <color theme="0"/>
      </font>
      <fill>
        <patternFill>
          <bgColor rgb="FFFF0000"/>
        </patternFill>
      </fill>
    </dxf>
    <dxf>
      <font>
        <color theme="2"/>
      </font>
      <fill>
        <patternFill>
          <bgColor theme="2"/>
        </patternFill>
      </fill>
    </dxf>
    <dxf>
      <font>
        <color rgb="FFFF0000"/>
      </font>
    </dxf>
    <dxf>
      <font>
        <color rgb="FFFF0000"/>
      </font>
    </dxf>
    <dxf>
      <font>
        <color rgb="FFFF0000"/>
      </font>
    </dxf>
    <dxf>
      <font>
        <color rgb="FFFF0000"/>
      </font>
    </dxf>
    <dxf>
      <font>
        <color rgb="FFFF000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colors>
    <mruColors>
      <color rgb="FF0000FF"/>
      <color rgb="FF0066FF"/>
      <color rgb="FFFF7C80"/>
      <color rgb="FFFF66FF"/>
      <color rgb="FFFFFF99"/>
      <color rgb="FFFFCCFF"/>
      <color rgb="FFFF9900"/>
      <color rgb="FF97DCFF"/>
      <color rgb="FF66CCFF"/>
      <color rgb="FF00A2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hsengland.sharepoint.com/TempData/M05%20build/Internal%20Fixer%20M05%20add%2010a5%20WB%20add%2010a5%20redon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a5. COVID_19 Vaccination"/>
      <sheetName val="Main"/>
      <sheetName val="FixList"/>
      <sheetName val="Customiser"/>
      <sheetName val="Settings"/>
      <sheetName val="New Tables"/>
      <sheetName val="NewHideList"/>
      <sheetName val="Internal Guidance"/>
    </sheetNames>
    <sheetDataSet>
      <sheetData sheetId="0"/>
      <sheetData sheetId="1"/>
      <sheetData sheetId="2">
        <row r="1">
          <cell r="A1" t="str">
            <v>Worksheet</v>
          </cell>
        </row>
        <row r="2">
          <cell r="A2" t="str">
            <v>11. Staff costs</v>
          </cell>
        </row>
        <row r="3">
          <cell r="A3" t="str">
            <v>10a5. COVID_19 Vaccination</v>
          </cell>
        </row>
        <row r="4">
          <cell r="A4" t="str">
            <v>10a2. COVID_19 Outside Envelope</v>
          </cell>
        </row>
        <row r="5">
          <cell r="A5" t="str">
            <v>10a2. COVID_19 Outside Envelope</v>
          </cell>
        </row>
        <row r="6">
          <cell r="A6" t="str">
            <v>10a2. COVID_19 Outside Envelope</v>
          </cell>
        </row>
        <row r="7">
          <cell r="A7" t="str">
            <v>10a2. COVID_19 Outside Envelope</v>
          </cell>
        </row>
        <row r="8">
          <cell r="A8" t="str">
            <v>10a2. COVID_19 Outside Envelope</v>
          </cell>
        </row>
      </sheetData>
      <sheetData sheetId="3">
        <row r="1">
          <cell r="A1" t="str">
            <v>NHS Code</v>
          </cell>
          <cell r="B1" t="str">
            <v>MARSID</v>
          </cell>
          <cell r="C1" t="str">
            <v>Trust Name</v>
          </cell>
          <cell r="D1" t="str">
            <v>Fix 1</v>
          </cell>
          <cell r="E1" t="str">
            <v>Fix 2</v>
          </cell>
          <cell r="F1" t="str">
            <v>Fix 3</v>
          </cell>
          <cell r="G1" t="str">
            <v>Fix 4</v>
          </cell>
          <cell r="H1" t="str">
            <v>Fix 5</v>
          </cell>
          <cell r="I1" t="str">
            <v>Fix 6</v>
          </cell>
          <cell r="J1" t="str">
            <v>Fix 7</v>
          </cell>
          <cell r="K1" t="str">
            <v>Fix 8</v>
          </cell>
          <cell r="L1" t="str">
            <v>Fix 9</v>
          </cell>
          <cell r="M1" t="str">
            <v>Fix 10</v>
          </cell>
          <cell r="N1" t="str">
            <v>Fix 11</v>
          </cell>
          <cell r="O1" t="str">
            <v>Fix 12</v>
          </cell>
          <cell r="P1" t="str">
            <v>Fix 13</v>
          </cell>
          <cell r="Q1" t="str">
            <v>Fix 14</v>
          </cell>
          <cell r="R1" t="str">
            <v>Fix 15</v>
          </cell>
          <cell r="S1" t="str">
            <v>Fix 16</v>
          </cell>
          <cell r="T1" t="str">
            <v>Fix 17</v>
          </cell>
          <cell r="U1" t="str">
            <v>Fix 18</v>
          </cell>
          <cell r="V1" t="str">
            <v>Fix 19</v>
          </cell>
          <cell r="W1" t="str">
            <v>Fix 20</v>
          </cell>
          <cell r="X1" t="str">
            <v>Fix 21</v>
          </cell>
          <cell r="Y1" t="str">
            <v>Fix 22</v>
          </cell>
          <cell r="Z1" t="str">
            <v>Fix 23</v>
          </cell>
          <cell r="AA1" t="str">
            <v>Fix 24</v>
          </cell>
          <cell r="AB1" t="str">
            <v>Fix 25</v>
          </cell>
          <cell r="AC1" t="str">
            <v>Fix 26</v>
          </cell>
          <cell r="AD1" t="str">
            <v>Fix 27</v>
          </cell>
          <cell r="AE1" t="str">
            <v>Fix 28</v>
          </cell>
          <cell r="AF1" t="str">
            <v>Fix 29</v>
          </cell>
          <cell r="AG1" t="str">
            <v>Fix 30</v>
          </cell>
          <cell r="AH1" t="str">
            <v>Fix 31</v>
          </cell>
          <cell r="AI1" t="str">
            <v>Fix 32</v>
          </cell>
          <cell r="AJ1" t="str">
            <v>Fix 33</v>
          </cell>
          <cell r="AK1" t="str">
            <v>Fix 34</v>
          </cell>
          <cell r="AL1" t="str">
            <v>Fix 35</v>
          </cell>
          <cell r="AM1" t="str">
            <v>Fix 36</v>
          </cell>
        </row>
        <row r="2">
          <cell r="A2" t="str">
            <v>Blank</v>
          </cell>
        </row>
        <row r="3">
          <cell r="A3" t="str">
            <v>Blank</v>
          </cell>
        </row>
        <row r="4">
          <cell r="A4" t="str">
            <v>R0A</v>
          </cell>
        </row>
        <row r="5">
          <cell r="A5" t="str">
            <v>R0B</v>
          </cell>
        </row>
        <row r="6">
          <cell r="A6" t="str">
            <v>R0D</v>
          </cell>
        </row>
        <row r="7">
          <cell r="A7" t="str">
            <v>R1A</v>
          </cell>
        </row>
        <row r="8">
          <cell r="A8" t="str">
            <v>R1C</v>
          </cell>
        </row>
        <row r="9">
          <cell r="A9" t="str">
            <v>R1D</v>
          </cell>
        </row>
        <row r="10">
          <cell r="A10" t="str">
            <v>R1F</v>
          </cell>
        </row>
        <row r="11">
          <cell r="A11" t="str">
            <v>R1H</v>
          </cell>
        </row>
        <row r="12">
          <cell r="A12" t="str">
            <v>R1K</v>
          </cell>
        </row>
        <row r="13">
          <cell r="A13" t="str">
            <v>R1L</v>
          </cell>
        </row>
        <row r="14">
          <cell r="A14" t="str">
            <v>RA2</v>
          </cell>
        </row>
        <row r="15">
          <cell r="A15" t="str">
            <v>RA4</v>
          </cell>
        </row>
        <row r="16">
          <cell r="A16" t="str">
            <v>RA7</v>
          </cell>
        </row>
        <row r="17">
          <cell r="A17" t="str">
            <v>RA9</v>
          </cell>
        </row>
        <row r="18">
          <cell r="A18" t="str">
            <v>RAE</v>
          </cell>
        </row>
        <row r="19">
          <cell r="A19" t="str">
            <v>RAJ</v>
          </cell>
        </row>
        <row r="20">
          <cell r="A20" t="str">
            <v>RAL</v>
          </cell>
        </row>
        <row r="21">
          <cell r="A21" t="str">
            <v>RAN</v>
          </cell>
        </row>
        <row r="22">
          <cell r="A22" t="str">
            <v>RAP</v>
          </cell>
        </row>
        <row r="23">
          <cell r="A23" t="str">
            <v>RAS</v>
          </cell>
        </row>
        <row r="24">
          <cell r="A24" t="str">
            <v>RAT</v>
          </cell>
        </row>
        <row r="25">
          <cell r="A25" t="str">
            <v>RAX</v>
          </cell>
        </row>
        <row r="26">
          <cell r="A26" t="str">
            <v>RBD</v>
          </cell>
        </row>
        <row r="27">
          <cell r="A27" t="str">
            <v>RBK</v>
          </cell>
        </row>
        <row r="28">
          <cell r="A28" t="str">
            <v>RBL</v>
          </cell>
        </row>
        <row r="29">
          <cell r="A29" t="str">
            <v>RBN</v>
          </cell>
        </row>
        <row r="30">
          <cell r="A30" t="str">
            <v>RBQ</v>
          </cell>
        </row>
        <row r="31">
          <cell r="A31" t="str">
            <v>RBS</v>
          </cell>
        </row>
        <row r="32">
          <cell r="A32" t="str">
            <v>RBT</v>
          </cell>
        </row>
        <row r="33">
          <cell r="A33" t="str">
            <v>RBV</v>
          </cell>
        </row>
        <row r="34">
          <cell r="A34" t="str">
            <v>RBZ</v>
          </cell>
        </row>
        <row r="35">
          <cell r="A35" t="str">
            <v>RC9</v>
          </cell>
        </row>
        <row r="36">
          <cell r="A36" t="str">
            <v>RCB</v>
          </cell>
        </row>
        <row r="37">
          <cell r="A37" t="str">
            <v>RCD</v>
          </cell>
        </row>
        <row r="38">
          <cell r="A38" t="str">
            <v>RCF</v>
          </cell>
        </row>
        <row r="39">
          <cell r="A39" t="str">
            <v>RCU</v>
          </cell>
        </row>
        <row r="40">
          <cell r="A40" t="str">
            <v>RCX</v>
          </cell>
        </row>
        <row r="41">
          <cell r="A41" t="str">
            <v>RD1</v>
          </cell>
        </row>
        <row r="42">
          <cell r="A42" t="str">
            <v>RD3</v>
          </cell>
        </row>
        <row r="43">
          <cell r="A43" t="str">
            <v>RD8</v>
          </cell>
        </row>
        <row r="44">
          <cell r="A44" t="str">
            <v>RDE</v>
          </cell>
        </row>
        <row r="45">
          <cell r="A45" t="str">
            <v>RDR</v>
          </cell>
        </row>
        <row r="46">
          <cell r="A46" t="str">
            <v>RDU</v>
          </cell>
        </row>
        <row r="47">
          <cell r="A47" t="str">
            <v>RDY</v>
          </cell>
        </row>
        <row r="48">
          <cell r="A48" t="str">
            <v>RDZ</v>
          </cell>
        </row>
        <row r="49">
          <cell r="A49" t="str">
            <v>REF</v>
          </cell>
        </row>
        <row r="50">
          <cell r="A50" t="str">
            <v>REM</v>
          </cell>
        </row>
        <row r="51">
          <cell r="A51" t="str">
            <v>REN</v>
          </cell>
        </row>
        <row r="52">
          <cell r="A52" t="str">
            <v>REP</v>
          </cell>
        </row>
        <row r="53">
          <cell r="A53" t="str">
            <v>RET</v>
          </cell>
        </row>
        <row r="54">
          <cell r="A54" t="str">
            <v>RF4</v>
          </cell>
        </row>
        <row r="55">
          <cell r="A55" t="str">
            <v>RFF</v>
          </cell>
        </row>
        <row r="56">
          <cell r="A56" t="str">
            <v>RFR</v>
          </cell>
        </row>
        <row r="57">
          <cell r="A57" t="str">
            <v>RFS</v>
          </cell>
        </row>
        <row r="58">
          <cell r="A58" t="str">
            <v>RGD</v>
          </cell>
        </row>
        <row r="59">
          <cell r="A59" t="str">
            <v>RGM</v>
          </cell>
        </row>
        <row r="60">
          <cell r="A60" t="str">
            <v>RGN</v>
          </cell>
        </row>
        <row r="61">
          <cell r="A61" t="str">
            <v>RGP</v>
          </cell>
        </row>
        <row r="62">
          <cell r="A62" t="str">
            <v>RGR</v>
          </cell>
        </row>
        <row r="63">
          <cell r="A63" t="str">
            <v>RGT</v>
          </cell>
        </row>
        <row r="64">
          <cell r="A64" t="str">
            <v>RH5</v>
          </cell>
        </row>
        <row r="65">
          <cell r="A65" t="str">
            <v>RH8</v>
          </cell>
        </row>
        <row r="66">
          <cell r="A66" t="str">
            <v>RHA</v>
          </cell>
        </row>
        <row r="67">
          <cell r="A67" t="str">
            <v>RHM</v>
          </cell>
        </row>
        <row r="68">
          <cell r="A68" t="str">
            <v>RHQ</v>
          </cell>
        </row>
        <row r="69">
          <cell r="A69" t="str">
            <v>RHU</v>
          </cell>
        </row>
        <row r="70">
          <cell r="A70" t="str">
            <v>RHW</v>
          </cell>
        </row>
        <row r="71">
          <cell r="A71" t="str">
            <v>RJ1</v>
          </cell>
        </row>
        <row r="72">
          <cell r="A72" t="str">
            <v>RJ2</v>
          </cell>
        </row>
        <row r="73">
          <cell r="A73" t="str">
            <v>RJ6</v>
          </cell>
        </row>
        <row r="74">
          <cell r="A74" t="str">
            <v>RJ7</v>
          </cell>
        </row>
        <row r="75">
          <cell r="A75" t="str">
            <v>RJ8</v>
          </cell>
        </row>
        <row r="76">
          <cell r="A76" t="str">
            <v>RJC</v>
          </cell>
        </row>
        <row r="77">
          <cell r="A77" t="str">
            <v>RJE</v>
          </cell>
        </row>
        <row r="78">
          <cell r="A78" t="str">
            <v>RJL</v>
          </cell>
        </row>
        <row r="79">
          <cell r="A79" t="str">
            <v>RJN</v>
          </cell>
        </row>
        <row r="80">
          <cell r="A80" t="str">
            <v>RJR</v>
          </cell>
        </row>
        <row r="81">
          <cell r="A81" t="str">
            <v>RJZ</v>
          </cell>
        </row>
        <row r="82">
          <cell r="A82" t="str">
            <v>RK5</v>
          </cell>
        </row>
        <row r="83">
          <cell r="A83" t="str">
            <v>RK9</v>
          </cell>
        </row>
        <row r="84">
          <cell r="A84" t="str">
            <v>RKB</v>
          </cell>
        </row>
        <row r="85">
          <cell r="A85" t="str">
            <v>RKE</v>
          </cell>
        </row>
        <row r="86">
          <cell r="A86" t="str">
            <v>RKL</v>
          </cell>
        </row>
        <row r="87">
          <cell r="A87" t="str">
            <v>RL1</v>
          </cell>
        </row>
        <row r="88">
          <cell r="A88" t="str">
            <v>RL4</v>
          </cell>
        </row>
        <row r="89">
          <cell r="A89" t="str">
            <v>RLQ</v>
          </cell>
        </row>
        <row r="90">
          <cell r="A90" t="str">
            <v>RLT</v>
          </cell>
        </row>
        <row r="91">
          <cell r="A91" t="str">
            <v>RLY</v>
          </cell>
        </row>
        <row r="92">
          <cell r="A92" t="str">
            <v>RM1</v>
          </cell>
        </row>
        <row r="93">
          <cell r="A93" t="str">
            <v>RM3</v>
          </cell>
        </row>
        <row r="94">
          <cell r="A94" t="str">
            <v>RMC</v>
          </cell>
        </row>
        <row r="95">
          <cell r="A95" t="str">
            <v>RMP</v>
          </cell>
        </row>
        <row r="96">
          <cell r="A96" t="str">
            <v>RMY</v>
          </cell>
        </row>
        <row r="97">
          <cell r="A97" t="str">
            <v>RN3</v>
          </cell>
        </row>
        <row r="98">
          <cell r="A98" t="str">
            <v>RN5</v>
          </cell>
        </row>
        <row r="99">
          <cell r="A99" t="str">
            <v>RN7</v>
          </cell>
        </row>
        <row r="100">
          <cell r="A100" t="str">
            <v>RNA</v>
          </cell>
        </row>
        <row r="101">
          <cell r="A101" t="str">
            <v>RNK</v>
          </cell>
        </row>
        <row r="102">
          <cell r="A102" t="str">
            <v>RNN</v>
          </cell>
        </row>
        <row r="103">
          <cell r="A103" t="str">
            <v>RNQ</v>
          </cell>
        </row>
        <row r="104">
          <cell r="A104" t="str">
            <v>RNS</v>
          </cell>
        </row>
        <row r="105">
          <cell r="A105" t="str">
            <v>RNU</v>
          </cell>
        </row>
        <row r="106">
          <cell r="A106" t="str">
            <v>RNZ</v>
          </cell>
        </row>
        <row r="107">
          <cell r="A107" t="str">
            <v>RP1</v>
          </cell>
        </row>
        <row r="108">
          <cell r="A108" t="str">
            <v>RP4</v>
          </cell>
        </row>
        <row r="109">
          <cell r="A109" t="str">
            <v>RP5</v>
          </cell>
        </row>
        <row r="110">
          <cell r="A110" t="str">
            <v>RP6</v>
          </cell>
        </row>
        <row r="111">
          <cell r="A111" t="str">
            <v>RP7</v>
          </cell>
        </row>
        <row r="112">
          <cell r="A112" t="str">
            <v>RPA</v>
          </cell>
        </row>
        <row r="113">
          <cell r="A113" t="str">
            <v>RPC</v>
          </cell>
        </row>
        <row r="114">
          <cell r="A114" t="str">
            <v>RPG</v>
          </cell>
        </row>
        <row r="115">
          <cell r="A115" t="str">
            <v>RPY</v>
          </cell>
        </row>
        <row r="116">
          <cell r="A116" t="str">
            <v>RQ3</v>
          </cell>
        </row>
        <row r="117">
          <cell r="A117" t="str">
            <v>RQM</v>
          </cell>
        </row>
        <row r="118">
          <cell r="A118" t="str">
            <v>RQW</v>
          </cell>
        </row>
        <row r="119">
          <cell r="A119" t="str">
            <v>RQX</v>
          </cell>
        </row>
        <row r="120">
          <cell r="A120" t="str">
            <v>RQY</v>
          </cell>
        </row>
        <row r="121">
          <cell r="A121" t="str">
            <v>RR7</v>
          </cell>
        </row>
        <row r="122">
          <cell r="A122" t="str">
            <v>RR8</v>
          </cell>
        </row>
        <row r="123">
          <cell r="A123" t="str">
            <v>RRE</v>
          </cell>
        </row>
        <row r="124">
          <cell r="A124" t="str">
            <v>RRF</v>
          </cell>
        </row>
        <row r="125">
          <cell r="A125" t="str">
            <v>RRJ</v>
          </cell>
        </row>
        <row r="126">
          <cell r="A126" t="str">
            <v>RRK</v>
          </cell>
        </row>
        <row r="127">
          <cell r="A127" t="str">
            <v>RRP</v>
          </cell>
        </row>
        <row r="128">
          <cell r="A128" t="str">
            <v>RRU</v>
          </cell>
        </row>
        <row r="129">
          <cell r="A129" t="str">
            <v>RRV</v>
          </cell>
        </row>
        <row r="130">
          <cell r="A130" t="str">
            <v>RT1</v>
          </cell>
        </row>
        <row r="131">
          <cell r="A131" t="str">
            <v>RT2</v>
          </cell>
        </row>
        <row r="132">
          <cell r="A132" t="str">
            <v>RT3</v>
          </cell>
        </row>
        <row r="133">
          <cell r="A133" t="str">
            <v>RT5</v>
          </cell>
        </row>
        <row r="134">
          <cell r="A134" t="str">
            <v>RTD</v>
          </cell>
        </row>
        <row r="135">
          <cell r="A135" t="str">
            <v>RTE</v>
          </cell>
        </row>
        <row r="136">
          <cell r="A136" t="str">
            <v>RTF</v>
          </cell>
        </row>
        <row r="137">
          <cell r="A137" t="str">
            <v>RTG</v>
          </cell>
        </row>
        <row r="138">
          <cell r="A138" t="str">
            <v>RTH</v>
          </cell>
        </row>
        <row r="139">
          <cell r="A139" t="str">
            <v>RTK</v>
          </cell>
        </row>
        <row r="140">
          <cell r="A140" t="str">
            <v>RTP</v>
          </cell>
        </row>
        <row r="141">
          <cell r="A141" t="str">
            <v>RTQ</v>
          </cell>
        </row>
        <row r="142">
          <cell r="A142" t="str">
            <v>RTR</v>
          </cell>
        </row>
        <row r="143">
          <cell r="A143" t="str">
            <v>RTV</v>
          </cell>
        </row>
        <row r="144">
          <cell r="A144" t="str">
            <v>RTX</v>
          </cell>
        </row>
        <row r="145">
          <cell r="A145" t="str">
            <v>RV3</v>
          </cell>
        </row>
        <row r="146">
          <cell r="A146" t="str">
            <v>RV5</v>
          </cell>
        </row>
        <row r="147">
          <cell r="A147" t="str">
            <v>RV9</v>
          </cell>
        </row>
        <row r="148">
          <cell r="A148" t="str">
            <v>RVJ</v>
          </cell>
        </row>
        <row r="149">
          <cell r="A149" t="str">
            <v>RVN</v>
          </cell>
        </row>
        <row r="150">
          <cell r="A150" t="str">
            <v>RVR</v>
          </cell>
        </row>
        <row r="151">
          <cell r="A151" t="str">
            <v>RVV</v>
          </cell>
        </row>
        <row r="152">
          <cell r="A152" t="str">
            <v>RVW</v>
          </cell>
        </row>
        <row r="153">
          <cell r="A153" t="str">
            <v>RVY</v>
          </cell>
        </row>
        <row r="154">
          <cell r="A154" t="str">
            <v>RW1</v>
          </cell>
        </row>
        <row r="155">
          <cell r="A155" t="str">
            <v>RW4</v>
          </cell>
        </row>
        <row r="156">
          <cell r="A156" t="str">
            <v>RW5</v>
          </cell>
        </row>
        <row r="157">
          <cell r="A157" t="str">
            <v>RW6</v>
          </cell>
        </row>
        <row r="158">
          <cell r="A158" t="str">
            <v>RWA</v>
          </cell>
        </row>
        <row r="159">
          <cell r="A159" t="str">
            <v>RWD</v>
          </cell>
        </row>
        <row r="160">
          <cell r="A160" t="str">
            <v>RWE</v>
          </cell>
        </row>
        <row r="161">
          <cell r="A161" t="str">
            <v>RWF</v>
          </cell>
        </row>
        <row r="162">
          <cell r="A162" t="str">
            <v>RWG</v>
          </cell>
        </row>
        <row r="163">
          <cell r="A163" t="str">
            <v>RWH</v>
          </cell>
        </row>
        <row r="164">
          <cell r="A164" t="str">
            <v>RWJ</v>
          </cell>
        </row>
        <row r="165">
          <cell r="A165" t="str">
            <v>RWK</v>
          </cell>
        </row>
        <row r="166">
          <cell r="A166" t="str">
            <v>RWP</v>
          </cell>
        </row>
        <row r="167">
          <cell r="A167" t="str">
            <v>RWR</v>
          </cell>
        </row>
        <row r="168">
          <cell r="A168" t="str">
            <v>RWV</v>
          </cell>
        </row>
        <row r="169">
          <cell r="A169" t="str">
            <v>RWW</v>
          </cell>
        </row>
        <row r="170">
          <cell r="A170" t="str">
            <v>RWX</v>
          </cell>
        </row>
        <row r="171">
          <cell r="A171" t="str">
            <v>RWY</v>
          </cell>
        </row>
        <row r="172">
          <cell r="A172" t="str">
            <v>RX1</v>
          </cell>
        </row>
        <row r="173">
          <cell r="A173" t="str">
            <v>RX2</v>
          </cell>
        </row>
        <row r="174">
          <cell r="A174" t="str">
            <v>RX3</v>
          </cell>
        </row>
        <row r="175">
          <cell r="A175" t="str">
            <v>RX4</v>
          </cell>
        </row>
        <row r="176">
          <cell r="A176" t="str">
            <v>RX6</v>
          </cell>
        </row>
        <row r="177">
          <cell r="A177" t="str">
            <v>RX7</v>
          </cell>
        </row>
        <row r="178">
          <cell r="A178" t="str">
            <v>RX8</v>
          </cell>
        </row>
        <row r="179">
          <cell r="A179" t="str">
            <v>RX9</v>
          </cell>
        </row>
        <row r="180">
          <cell r="A180" t="str">
            <v>RXA</v>
          </cell>
        </row>
        <row r="181">
          <cell r="A181" t="str">
            <v>RXC</v>
          </cell>
        </row>
        <row r="182">
          <cell r="A182" t="str">
            <v>RXE</v>
          </cell>
        </row>
        <row r="183">
          <cell r="A183" t="str">
            <v>RXF</v>
          </cell>
        </row>
        <row r="184">
          <cell r="A184" t="str">
            <v>RXG</v>
          </cell>
        </row>
        <row r="185">
          <cell r="A185" t="str">
            <v>RXH</v>
          </cell>
        </row>
        <row r="186">
          <cell r="A186" t="str">
            <v>RXK</v>
          </cell>
        </row>
        <row r="187">
          <cell r="A187" t="str">
            <v>RXL</v>
          </cell>
        </row>
        <row r="188">
          <cell r="A188" t="str">
            <v>RXM</v>
          </cell>
        </row>
        <row r="189">
          <cell r="A189" t="str">
            <v>RXN</v>
          </cell>
        </row>
        <row r="190">
          <cell r="A190" t="str">
            <v>RXP</v>
          </cell>
        </row>
        <row r="191">
          <cell r="A191" t="str">
            <v>RXQ</v>
          </cell>
        </row>
        <row r="192">
          <cell r="A192" t="str">
            <v>RXR</v>
          </cell>
        </row>
        <row r="193">
          <cell r="A193" t="str">
            <v>RXT</v>
          </cell>
        </row>
        <row r="194">
          <cell r="A194" t="str">
            <v>RXV</v>
          </cell>
        </row>
        <row r="195">
          <cell r="A195" t="str">
            <v>RXW</v>
          </cell>
        </row>
        <row r="196">
          <cell r="A196" t="str">
            <v>RXX</v>
          </cell>
        </row>
        <row r="197">
          <cell r="A197" t="str">
            <v>RXY</v>
          </cell>
        </row>
        <row r="198">
          <cell r="A198" t="str">
            <v>RY2</v>
          </cell>
        </row>
        <row r="199">
          <cell r="A199" t="str">
            <v>RY3</v>
          </cell>
        </row>
        <row r="200">
          <cell r="A200" t="str">
            <v>RY4</v>
          </cell>
        </row>
        <row r="201">
          <cell r="A201" t="str">
            <v>RY5</v>
          </cell>
        </row>
        <row r="202">
          <cell r="A202" t="str">
            <v>RY6</v>
          </cell>
        </row>
        <row r="203">
          <cell r="A203" t="str">
            <v>RY7</v>
          </cell>
        </row>
        <row r="204">
          <cell r="A204" t="str">
            <v>RY8</v>
          </cell>
        </row>
        <row r="205">
          <cell r="A205" t="str">
            <v>RY9</v>
          </cell>
        </row>
        <row r="206">
          <cell r="A206" t="str">
            <v>RYA</v>
          </cell>
        </row>
        <row r="207">
          <cell r="A207" t="str">
            <v>RYC</v>
          </cell>
        </row>
        <row r="208">
          <cell r="A208" t="str">
            <v>RYD</v>
          </cell>
        </row>
        <row r="209">
          <cell r="A209" t="str">
            <v>RYE</v>
          </cell>
        </row>
        <row r="210">
          <cell r="A210" t="str">
            <v>RYF</v>
          </cell>
        </row>
        <row r="211">
          <cell r="A211" t="str">
            <v>RYG</v>
          </cell>
        </row>
        <row r="212">
          <cell r="A212" t="str">
            <v>RYJ</v>
          </cell>
        </row>
        <row r="213">
          <cell r="A213" t="str">
            <v>RYK</v>
          </cell>
        </row>
        <row r="214">
          <cell r="A214" t="str">
            <v>RYR</v>
          </cell>
        </row>
        <row r="215">
          <cell r="A215" t="str">
            <v>RYV</v>
          </cell>
        </row>
        <row r="216">
          <cell r="A216" t="str">
            <v>RYW</v>
          </cell>
        </row>
        <row r="217">
          <cell r="A217" t="str">
            <v>RYX</v>
          </cell>
        </row>
        <row r="218">
          <cell r="A218" t="str">
            <v>RYY</v>
          </cell>
        </row>
        <row r="219">
          <cell r="A219" t="str">
            <v>TAD</v>
          </cell>
        </row>
        <row r="220">
          <cell r="A220" t="str">
            <v>TAF</v>
          </cell>
        </row>
        <row r="221">
          <cell r="A221" t="str">
            <v>TAH</v>
          </cell>
        </row>
        <row r="222">
          <cell r="A222" t="str">
            <v>TAJ</v>
          </cell>
        </row>
      </sheetData>
      <sheetData sheetId="4">
        <row r="1">
          <cell r="H1" t="str">
            <v>FixType</v>
          </cell>
          <cell r="L1" t="str">
            <v>Versions</v>
          </cell>
          <cell r="P1" t="str">
            <v>Tool Types</v>
          </cell>
        </row>
        <row r="2">
          <cell r="H2" t="str">
            <v>AddColumn</v>
          </cell>
          <cell r="L2" t="str">
            <v>1.21.05.0</v>
          </cell>
          <cell r="P2" t="str">
            <v>Compiler</v>
          </cell>
        </row>
        <row r="3">
          <cell r="H3" t="str">
            <v>AddHyperlink</v>
          </cell>
          <cell r="L3" t="str">
            <v>1.21.05.1</v>
          </cell>
          <cell r="P3" t="str">
            <v>Customiser</v>
          </cell>
        </row>
        <row r="4">
          <cell r="H4" t="str">
            <v>AddRow</v>
          </cell>
          <cell r="P4" t="str">
            <v>External Fixer</v>
          </cell>
        </row>
        <row r="5">
          <cell r="H5" t="str">
            <v>AddValidationList</v>
          </cell>
          <cell r="P5" t="str">
            <v>Internal Fixer</v>
          </cell>
        </row>
        <row r="6">
          <cell r="H6" t="str">
            <v>AddValidationText</v>
          </cell>
          <cell r="P6" t="str">
            <v>Validator</v>
          </cell>
        </row>
        <row r="7">
          <cell r="C7" t="str">
            <v xml:space="preserve"> - Added 10a5.xlsm</v>
          </cell>
          <cell r="H7" t="str">
            <v>ChangeCellStyle</v>
          </cell>
        </row>
        <row r="8">
          <cell r="C8" t="str">
            <v>1.21.05.1</v>
          </cell>
          <cell r="H8" t="str">
            <v>ChangeRangeStyle</v>
          </cell>
        </row>
        <row r="9">
          <cell r="H9" t="str">
            <v>ChangeRangeStyleForAllCells</v>
          </cell>
        </row>
        <row r="10">
          <cell r="H10" t="str">
            <v>ChangeValidationText</v>
          </cell>
        </row>
        <row r="11">
          <cell r="H11" t="str">
            <v>ClearCell</v>
          </cell>
        </row>
        <row r="12">
          <cell r="H12" t="str">
            <v>ClearContents</v>
          </cell>
        </row>
        <row r="13">
          <cell r="H13" t="str">
            <v>CopyBackColour</v>
          </cell>
        </row>
        <row r="14">
          <cell r="H14" t="str">
            <v>CopyFormat</v>
          </cell>
        </row>
        <row r="15">
          <cell r="H15" t="str">
            <v>CopyFormula</v>
          </cell>
        </row>
        <row r="16">
          <cell r="H16" t="str">
            <v>CopyNewHideList</v>
          </cell>
        </row>
        <row r="17">
          <cell r="H17" t="str">
            <v>CopyNewTable</v>
          </cell>
        </row>
        <row r="18">
          <cell r="H18" t="str">
            <v>CopyWorksheet</v>
          </cell>
        </row>
        <row r="19">
          <cell r="H19" t="str">
            <v>DeleteColumn</v>
          </cell>
        </row>
        <row r="20">
          <cell r="H20" t="str">
            <v>DeleteRow</v>
          </cell>
        </row>
        <row r="21">
          <cell r="H21" t="str">
            <v>DeleteWorksheet</v>
          </cell>
        </row>
        <row r="22">
          <cell r="H22" t="str">
            <v>Divide1000</v>
          </cell>
        </row>
        <row r="23">
          <cell r="H23" t="str">
            <v>Format</v>
          </cell>
        </row>
        <row r="24">
          <cell r="H24" t="str">
            <v>Formula</v>
          </cell>
        </row>
        <row r="25">
          <cell r="H25" t="str">
            <v>Formularise</v>
          </cell>
        </row>
        <row r="26">
          <cell r="H26" t="str">
            <v>HideColumnX</v>
          </cell>
        </row>
        <row r="27">
          <cell r="H27" t="str">
            <v>HideRow</v>
          </cell>
        </row>
        <row r="28">
          <cell r="C28">
            <v>4</v>
          </cell>
          <cell r="H28" t="str">
            <v>HideSheet</v>
          </cell>
        </row>
        <row r="29">
          <cell r="H29" t="str">
            <v>HideShowRow</v>
          </cell>
        </row>
        <row r="30">
          <cell r="H30" t="str">
            <v>HideShowWS</v>
          </cell>
        </row>
        <row r="31">
          <cell r="H31" t="str">
            <v>InsertCells</v>
          </cell>
        </row>
        <row r="32">
          <cell r="H32" t="str">
            <v>Lock</v>
          </cell>
        </row>
        <row r="33">
          <cell r="H33" t="str">
            <v>Message</v>
          </cell>
        </row>
        <row r="34">
          <cell r="H34" t="str">
            <v>NamedRange</v>
          </cell>
        </row>
        <row r="35">
          <cell r="H35" t="str">
            <v>NumberFormat</v>
          </cell>
        </row>
        <row r="36">
          <cell r="H36" t="str">
            <v>Protect</v>
          </cell>
        </row>
        <row r="37">
          <cell r="H37" t="str">
            <v>Remove_Borders</v>
          </cell>
        </row>
        <row r="38">
          <cell r="H38" t="str">
            <v>RemoveDataValidation</v>
          </cell>
        </row>
        <row r="39">
          <cell r="H39" t="str">
            <v>RenameWorksheet</v>
          </cell>
        </row>
        <row r="40">
          <cell r="H40" t="str">
            <v>RowHeight</v>
          </cell>
        </row>
        <row r="41">
          <cell r="H41" t="str">
            <v>Text</v>
          </cell>
        </row>
        <row r="42">
          <cell r="H42" t="str">
            <v>Unlock</v>
          </cell>
        </row>
        <row r="43">
          <cell r="H43" t="str">
            <v>UnMerge</v>
          </cell>
        </row>
        <row r="44">
          <cell r="H44" t="str">
            <v>ValidationMaxMin</v>
          </cell>
        </row>
        <row r="45">
          <cell r="H45" t="str">
            <v>WrapText</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C07AE-1CA0-454D-90C2-62E7D52ABCD5}">
  <sheetPr>
    <tabColor theme="2"/>
  </sheetPr>
  <dimension ref="B2:X20"/>
  <sheetViews>
    <sheetView tabSelected="1" zoomScaleNormal="100" workbookViewId="0"/>
  </sheetViews>
  <sheetFormatPr defaultColWidth="9" defaultRowHeight="12.75" x14ac:dyDescent="0.2"/>
  <cols>
    <col min="1" max="16384" width="9" style="4"/>
  </cols>
  <sheetData>
    <row r="2" spans="2:24" ht="15" x14ac:dyDescent="0.2">
      <c r="B2" s="409"/>
      <c r="C2" s="410"/>
      <c r="D2" s="410"/>
      <c r="E2" s="410"/>
      <c r="F2" s="410"/>
      <c r="G2" s="410"/>
      <c r="H2" s="410"/>
      <c r="I2" s="410"/>
      <c r="J2" s="410"/>
      <c r="K2" s="410"/>
      <c r="L2" s="410"/>
      <c r="M2" s="410"/>
      <c r="N2" s="410"/>
    </row>
    <row r="3" spans="2:24" ht="23.25" x14ac:dyDescent="0.35">
      <c r="B3" s="411" t="s">
        <v>440</v>
      </c>
      <c r="C3" s="410"/>
      <c r="D3" s="410"/>
      <c r="E3" s="410"/>
      <c r="F3" s="410"/>
      <c r="G3" s="410"/>
      <c r="H3" s="410"/>
      <c r="I3" s="410"/>
      <c r="J3" s="410"/>
      <c r="K3" s="410"/>
      <c r="L3" s="410"/>
      <c r="M3" s="410"/>
      <c r="N3" s="410"/>
    </row>
    <row r="4" spans="2:24" ht="15" x14ac:dyDescent="0.2">
      <c r="B4" s="409"/>
      <c r="C4" s="410"/>
      <c r="D4" s="410"/>
      <c r="E4" s="410"/>
      <c r="F4" s="410"/>
      <c r="G4" s="410"/>
      <c r="H4" s="410"/>
      <c r="I4" s="410"/>
      <c r="J4" s="410"/>
      <c r="K4" s="410"/>
      <c r="L4" s="410"/>
      <c r="M4" s="410"/>
      <c r="N4" s="410"/>
    </row>
    <row r="5" spans="2:24" ht="15" x14ac:dyDescent="0.2">
      <c r="B5" s="409"/>
      <c r="C5" s="410"/>
      <c r="D5" s="410"/>
      <c r="E5" s="410"/>
      <c r="F5" s="410"/>
      <c r="G5" s="410"/>
      <c r="H5" s="410"/>
      <c r="I5" s="410"/>
      <c r="J5" s="410"/>
      <c r="K5" s="410"/>
      <c r="L5" s="410"/>
      <c r="M5" s="410"/>
      <c r="N5" s="410"/>
    </row>
    <row r="6" spans="2:24" ht="19.5" x14ac:dyDescent="0.35">
      <c r="B6" s="412" t="s">
        <v>2601</v>
      </c>
      <c r="C6" s="413"/>
      <c r="D6" s="413"/>
      <c r="E6" s="413"/>
      <c r="F6" s="413"/>
      <c r="G6" s="413"/>
      <c r="H6" s="413"/>
      <c r="I6" s="413"/>
      <c r="J6" s="413"/>
      <c r="K6" s="413"/>
      <c r="L6" s="413"/>
      <c r="M6" s="413"/>
      <c r="N6" s="413"/>
    </row>
    <row r="7" spans="2:24" ht="19.5" x14ac:dyDescent="0.35">
      <c r="B7" s="414"/>
      <c r="C7" s="413"/>
      <c r="D7" s="413"/>
      <c r="E7" s="413"/>
      <c r="F7" s="413"/>
      <c r="G7" s="413"/>
      <c r="H7" s="413"/>
      <c r="I7" s="413"/>
      <c r="J7" s="413"/>
      <c r="K7" s="413"/>
      <c r="L7" s="413"/>
      <c r="M7" s="413"/>
      <c r="N7" s="413"/>
    </row>
    <row r="8" spans="2:24" ht="19.5" x14ac:dyDescent="0.35">
      <c r="B8" s="414" t="s">
        <v>2397</v>
      </c>
      <c r="C8" s="413"/>
      <c r="D8" s="413"/>
      <c r="E8" s="413"/>
      <c r="F8" s="413"/>
      <c r="G8" s="413"/>
      <c r="H8" s="413"/>
      <c r="I8" s="413"/>
      <c r="J8" s="413"/>
      <c r="K8" s="413"/>
      <c r="L8" s="413"/>
      <c r="M8" s="413"/>
      <c r="N8" s="413"/>
    </row>
    <row r="9" spans="2:24" ht="18" x14ac:dyDescent="0.25">
      <c r="B9" s="841" t="s">
        <v>2602</v>
      </c>
      <c r="C9" s="841"/>
      <c r="D9" s="841"/>
      <c r="E9" s="841"/>
      <c r="F9" s="841"/>
      <c r="G9" s="841"/>
      <c r="H9" s="841"/>
      <c r="I9" s="841"/>
      <c r="J9" s="841"/>
      <c r="K9" s="841"/>
      <c r="L9" s="841"/>
      <c r="M9" s="841"/>
      <c r="N9" s="841"/>
      <c r="O9" s="841"/>
      <c r="P9" s="841"/>
      <c r="Q9" s="841"/>
      <c r="R9" s="841"/>
      <c r="S9" s="841"/>
      <c r="T9" s="841"/>
      <c r="U9" s="841"/>
      <c r="V9" s="841"/>
      <c r="W9" s="415"/>
      <c r="X9" s="415"/>
    </row>
    <row r="10" spans="2:24" ht="18" x14ac:dyDescent="0.25">
      <c r="B10" s="841"/>
      <c r="C10" s="841"/>
      <c r="D10" s="841"/>
      <c r="E10" s="841"/>
      <c r="F10" s="841"/>
      <c r="G10" s="841"/>
      <c r="H10" s="841"/>
      <c r="I10" s="841"/>
      <c r="J10" s="841"/>
      <c r="K10" s="841"/>
      <c r="L10" s="841"/>
      <c r="M10" s="841"/>
      <c r="N10" s="841"/>
      <c r="O10" s="841"/>
      <c r="P10" s="841"/>
      <c r="Q10" s="841"/>
      <c r="R10" s="841"/>
      <c r="S10" s="841"/>
      <c r="T10" s="841"/>
      <c r="U10" s="841"/>
      <c r="V10" s="841"/>
      <c r="W10" s="415"/>
      <c r="X10" s="415"/>
    </row>
    <row r="11" spans="2:24" ht="19.5" x14ac:dyDescent="0.35">
      <c r="B11" s="414" t="s">
        <v>2608</v>
      </c>
      <c r="C11" s="413"/>
      <c r="D11" s="413"/>
      <c r="E11" s="413"/>
      <c r="F11" s="413"/>
      <c r="G11" s="413"/>
      <c r="H11" s="413"/>
      <c r="I11" s="413"/>
      <c r="J11" s="413"/>
      <c r="K11" s="413"/>
      <c r="L11" s="413"/>
      <c r="M11" s="413"/>
      <c r="N11" s="413"/>
    </row>
    <row r="12" spans="2:24" ht="19.5" x14ac:dyDescent="0.35">
      <c r="B12" s="414"/>
      <c r="C12" s="413"/>
      <c r="D12" s="413"/>
      <c r="E12" s="413"/>
      <c r="F12" s="413"/>
      <c r="G12" s="413"/>
      <c r="H12" s="413"/>
      <c r="I12" s="413"/>
      <c r="J12" s="413"/>
      <c r="K12" s="413"/>
      <c r="L12" s="413"/>
      <c r="M12" s="413"/>
      <c r="N12" s="413"/>
    </row>
    <row r="13" spans="2:24" ht="19.5" x14ac:dyDescent="0.35">
      <c r="B13" s="414" t="s">
        <v>2398</v>
      </c>
      <c r="C13" s="413"/>
      <c r="D13" s="413"/>
      <c r="E13" s="413"/>
      <c r="F13" s="413"/>
      <c r="G13" s="413"/>
      <c r="H13" s="413"/>
      <c r="I13" s="413"/>
      <c r="J13" s="413"/>
      <c r="K13" s="413"/>
      <c r="L13" s="413"/>
      <c r="M13" s="413"/>
      <c r="N13" s="413"/>
    </row>
    <row r="14" spans="2:24" ht="19.5" x14ac:dyDescent="0.35">
      <c r="B14" s="414" t="s">
        <v>2399</v>
      </c>
      <c r="C14" s="413"/>
      <c r="D14" s="413"/>
      <c r="E14" s="413"/>
      <c r="F14" s="413"/>
      <c r="G14" s="413"/>
      <c r="H14" s="413"/>
      <c r="I14" s="413"/>
      <c r="J14" s="413"/>
      <c r="K14" s="413"/>
      <c r="L14" s="413"/>
      <c r="M14" s="413"/>
      <c r="N14" s="413"/>
    </row>
    <row r="15" spans="2:24" ht="19.5" x14ac:dyDescent="0.35">
      <c r="B15" s="414"/>
      <c r="C15" s="413"/>
      <c r="D15" s="413"/>
      <c r="E15" s="413"/>
      <c r="F15" s="413"/>
      <c r="G15" s="413"/>
      <c r="H15" s="413"/>
      <c r="I15" s="413"/>
      <c r="J15" s="413"/>
      <c r="K15" s="413"/>
      <c r="L15" s="413"/>
      <c r="M15" s="413"/>
      <c r="N15" s="413"/>
    </row>
    <row r="16" spans="2:24" ht="19.5" x14ac:dyDescent="0.35">
      <c r="B16" s="412" t="s">
        <v>2400</v>
      </c>
      <c r="C16" s="413"/>
      <c r="D16" s="413"/>
      <c r="E16" s="413"/>
      <c r="F16" s="413"/>
      <c r="G16" s="413"/>
      <c r="H16" s="413"/>
      <c r="I16" s="413"/>
      <c r="J16" s="413"/>
      <c r="K16" s="413"/>
      <c r="L16" s="413"/>
      <c r="M16" s="413"/>
      <c r="N16" s="413"/>
    </row>
    <row r="17" spans="2:14" ht="19.5" x14ac:dyDescent="0.35">
      <c r="B17" s="414"/>
      <c r="C17" s="413"/>
      <c r="D17" s="413"/>
      <c r="E17" s="413"/>
      <c r="F17" s="413"/>
      <c r="G17" s="413"/>
      <c r="H17" s="413"/>
      <c r="I17" s="413"/>
      <c r="J17" s="413"/>
      <c r="K17" s="413"/>
      <c r="L17" s="413"/>
      <c r="M17" s="413"/>
      <c r="N17" s="413"/>
    </row>
    <row r="18" spans="2:14" ht="19.5" x14ac:dyDescent="0.35">
      <c r="B18" s="414"/>
      <c r="C18" s="413"/>
      <c r="D18" s="413"/>
      <c r="E18" s="413"/>
      <c r="F18" s="413"/>
      <c r="G18" s="413"/>
      <c r="H18" s="413"/>
      <c r="I18" s="413"/>
      <c r="J18" s="413"/>
      <c r="K18" s="413"/>
      <c r="L18" s="413"/>
      <c r="M18" s="413"/>
      <c r="N18" s="413"/>
    </row>
    <row r="19" spans="2:14" ht="19.5" x14ac:dyDescent="0.35">
      <c r="B19" s="414"/>
      <c r="C19" s="413"/>
      <c r="D19" s="413"/>
      <c r="E19" s="413"/>
      <c r="F19" s="413"/>
      <c r="G19" s="413"/>
      <c r="H19" s="413"/>
      <c r="I19" s="413"/>
      <c r="J19" s="413"/>
      <c r="K19" s="413"/>
      <c r="L19" s="413"/>
      <c r="M19" s="413"/>
      <c r="N19" s="413"/>
    </row>
    <row r="20" spans="2:14" ht="19.5" x14ac:dyDescent="0.35">
      <c r="B20" s="414"/>
      <c r="C20" s="413"/>
      <c r="D20" s="413"/>
      <c r="E20" s="413"/>
      <c r="F20" s="413"/>
      <c r="G20" s="413"/>
      <c r="H20" s="413"/>
      <c r="I20" s="413"/>
      <c r="J20" s="413"/>
      <c r="K20" s="413"/>
      <c r="L20" s="413"/>
      <c r="M20" s="413"/>
      <c r="N20" s="413"/>
    </row>
  </sheetData>
  <mergeCells count="1">
    <mergeCell ref="B9:V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E10D6-AAD7-4AA5-9408-76F2FACEF150}">
  <sheetPr codeName="Sheet69">
    <tabColor theme="2"/>
    <pageSetUpPr fitToPage="1"/>
  </sheetPr>
  <dimension ref="A1:H76"/>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5.28515625" style="15" customWidth="1"/>
    <col min="4" max="4" width="9.28515625" style="15" customWidth="1"/>
    <col min="5" max="27" width="13.42578125" style="15" customWidth="1"/>
    <col min="28" max="16384" width="9.28515625" style="15"/>
  </cols>
  <sheetData>
    <row r="1" spans="1:8" ht="18.75" customHeight="1" x14ac:dyDescent="0.2">
      <c r="B1" s="16"/>
    </row>
    <row r="2" spans="1:8" ht="18.75" customHeight="1" x14ac:dyDescent="0.25">
      <c r="B2" s="17" t="s">
        <v>440</v>
      </c>
    </row>
    <row r="3" spans="1:8" ht="18.75" customHeight="1" x14ac:dyDescent="0.25">
      <c r="B3" s="17" t="s">
        <v>2370</v>
      </c>
    </row>
    <row r="4" spans="1:8" ht="18.75" customHeight="1" thickBot="1" x14ac:dyDescent="0.25">
      <c r="B4" s="18" t="s">
        <v>4</v>
      </c>
    </row>
    <row r="5" spans="1:8" ht="15.95" customHeight="1" thickTop="1" thickBot="1" x14ac:dyDescent="0.25">
      <c r="B5" s="38"/>
      <c r="C5" s="38"/>
      <c r="D5" s="38"/>
      <c r="E5" s="38"/>
      <c r="F5" s="416" t="s">
        <v>2401</v>
      </c>
      <c r="G5" s="417">
        <v>1</v>
      </c>
    </row>
    <row r="6" spans="1:8" ht="15.95" customHeight="1" thickTop="1" x14ac:dyDescent="0.2">
      <c r="A6" s="37"/>
      <c r="B6" s="847" t="s">
        <v>2430</v>
      </c>
      <c r="C6" s="40"/>
      <c r="D6" s="40"/>
      <c r="E6" s="284" t="s">
        <v>796</v>
      </c>
      <c r="F6" s="280" t="s">
        <v>797</v>
      </c>
      <c r="G6" s="285" t="s">
        <v>47</v>
      </c>
      <c r="H6" s="55"/>
    </row>
    <row r="7" spans="1:8" ht="15.95" customHeight="1" x14ac:dyDescent="0.2">
      <c r="B7" s="848"/>
      <c r="C7"/>
      <c r="D7" s="842"/>
      <c r="E7" s="6" t="s">
        <v>2402</v>
      </c>
      <c r="F7" s="6" t="s">
        <v>2403</v>
      </c>
      <c r="G7" s="42"/>
      <c r="H7" s="55"/>
    </row>
    <row r="8" spans="1:8" ht="15.95" customHeight="1" thickBot="1" x14ac:dyDescent="0.25">
      <c r="B8" s="438"/>
      <c r="C8" s="227"/>
      <c r="D8" s="843"/>
      <c r="E8" s="229" t="s">
        <v>49</v>
      </c>
      <c r="F8" s="229" t="s">
        <v>49</v>
      </c>
      <c r="G8" s="298" t="s">
        <v>50</v>
      </c>
      <c r="H8" s="55"/>
    </row>
    <row r="9" spans="1:8" ht="15.95" customHeight="1" x14ac:dyDescent="0.2">
      <c r="B9" s="480" t="s">
        <v>798</v>
      </c>
      <c r="C9"/>
      <c r="D9"/>
      <c r="E9" s="5"/>
      <c r="F9" s="5"/>
      <c r="G9" s="51"/>
      <c r="H9" s="55"/>
    </row>
    <row r="10" spans="1:8" ht="15.95" customHeight="1" x14ac:dyDescent="0.2">
      <c r="B10" s="88" t="s">
        <v>799</v>
      </c>
      <c r="C10" s="57"/>
      <c r="D10" s="299" t="s">
        <v>51</v>
      </c>
      <c r="E10" s="712"/>
      <c r="F10" s="300"/>
      <c r="G10" s="298" t="s">
        <v>800</v>
      </c>
      <c r="H10" s="55"/>
    </row>
    <row r="11" spans="1:8" ht="15.95" customHeight="1" x14ac:dyDescent="0.2">
      <c r="B11" s="77" t="s">
        <v>801</v>
      </c>
      <c r="C11" s="57"/>
      <c r="D11" s="299" t="s">
        <v>51</v>
      </c>
      <c r="E11" s="712"/>
      <c r="F11" s="300"/>
      <c r="G11" s="298" t="s">
        <v>802</v>
      </c>
      <c r="H11" s="55"/>
    </row>
    <row r="12" spans="1:8" ht="15.95" customHeight="1" thickBot="1" x14ac:dyDescent="0.25">
      <c r="B12" s="88" t="s">
        <v>639</v>
      </c>
      <c r="C12" s="32"/>
      <c r="D12" s="301" t="s">
        <v>51</v>
      </c>
      <c r="E12" s="712"/>
      <c r="F12" s="300"/>
      <c r="G12" s="298" t="s">
        <v>803</v>
      </c>
      <c r="H12" s="55"/>
    </row>
    <row r="13" spans="1:8" ht="15.95" customHeight="1" x14ac:dyDescent="0.2">
      <c r="B13" s="425" t="s">
        <v>804</v>
      </c>
      <c r="C13" s="57"/>
      <c r="D13" s="299" t="s">
        <v>51</v>
      </c>
      <c r="E13" s="228">
        <f t="shared" ref="E13" si="0">SUM(E10:E12)</f>
        <v>0</v>
      </c>
      <c r="F13" s="228">
        <f t="shared" ref="F13" si="1">SUM(F10:F12)</f>
        <v>0</v>
      </c>
      <c r="G13" s="298" t="s">
        <v>805</v>
      </c>
      <c r="H13" s="55"/>
    </row>
    <row r="14" spans="1:8" ht="20.25" customHeight="1" x14ac:dyDescent="0.2">
      <c r="B14" s="492" t="s">
        <v>806</v>
      </c>
      <c r="C14" s="31"/>
      <c r="D14" s="31"/>
      <c r="E14" s="126"/>
      <c r="F14" s="126"/>
      <c r="G14" s="127"/>
      <c r="H14" s="55"/>
    </row>
    <row r="15" spans="1:8" ht="15.95" customHeight="1" x14ac:dyDescent="0.2">
      <c r="B15" s="494" t="s">
        <v>2431</v>
      </c>
      <c r="C15"/>
      <c r="D15"/>
      <c r="E15" s="5"/>
      <c r="F15" s="5"/>
      <c r="G15" s="51"/>
      <c r="H15" s="55"/>
    </row>
    <row r="16" spans="1:8" ht="15.95" customHeight="1" x14ac:dyDescent="0.2">
      <c r="B16" s="88" t="s">
        <v>807</v>
      </c>
      <c r="C16" s="57"/>
      <c r="D16" s="299" t="s">
        <v>51</v>
      </c>
      <c r="E16" s="712"/>
      <c r="F16" s="300"/>
      <c r="G16" s="298" t="s">
        <v>808</v>
      </c>
      <c r="H16" s="55"/>
    </row>
    <row r="17" spans="2:8" ht="15.95" customHeight="1" x14ac:dyDescent="0.2">
      <c r="B17" s="88" t="s">
        <v>809</v>
      </c>
      <c r="C17" s="57"/>
      <c r="D17" s="299" t="s">
        <v>51</v>
      </c>
      <c r="E17" s="712"/>
      <c r="F17" s="300"/>
      <c r="G17" s="298" t="s">
        <v>810</v>
      </c>
      <c r="H17" s="55"/>
    </row>
    <row r="18" spans="2:8" ht="15.95" customHeight="1" thickBot="1" x14ac:dyDescent="0.25">
      <c r="B18" s="88" t="s">
        <v>811</v>
      </c>
      <c r="C18" s="57"/>
      <c r="D18" s="299" t="s">
        <v>51</v>
      </c>
      <c r="E18" s="712"/>
      <c r="F18" s="300"/>
      <c r="G18" s="298" t="s">
        <v>812</v>
      </c>
      <c r="H18" s="55"/>
    </row>
    <row r="19" spans="2:8" ht="15.95" customHeight="1" x14ac:dyDescent="0.2">
      <c r="B19" s="421" t="s">
        <v>17</v>
      </c>
      <c r="C19" s="57"/>
      <c r="D19" s="299" t="s">
        <v>51</v>
      </c>
      <c r="E19" s="228">
        <f t="shared" ref="E19" si="2">SUM(E16:E18)</f>
        <v>0</v>
      </c>
      <c r="F19" s="228">
        <f t="shared" ref="F19" si="3">SUM(F16:F18)</f>
        <v>0</v>
      </c>
      <c r="G19" s="298" t="s">
        <v>813</v>
      </c>
      <c r="H19" s="55"/>
    </row>
    <row r="20" spans="2:8" ht="8.85" customHeight="1" x14ac:dyDescent="0.2">
      <c r="B20" s="433"/>
      <c r="C20"/>
      <c r="D20"/>
      <c r="E20" s="5"/>
      <c r="F20" s="5"/>
      <c r="G20" s="51"/>
      <c r="H20" s="55"/>
    </row>
    <row r="21" spans="2:8" ht="15.95" customHeight="1" x14ac:dyDescent="0.2">
      <c r="B21" s="494" t="s">
        <v>2432</v>
      </c>
      <c r="C21"/>
      <c r="D21"/>
      <c r="E21" s="5"/>
      <c r="F21" s="5"/>
      <c r="G21" s="51"/>
      <c r="H21" s="55"/>
    </row>
    <row r="22" spans="2:8" ht="15.95" customHeight="1" x14ac:dyDescent="0.2">
      <c r="B22" s="88" t="s">
        <v>807</v>
      </c>
      <c r="C22" s="57"/>
      <c r="D22" s="299" t="s">
        <v>51</v>
      </c>
      <c r="E22" s="712"/>
      <c r="F22" s="300"/>
      <c r="G22" s="298" t="s">
        <v>814</v>
      </c>
      <c r="H22" s="55"/>
    </row>
    <row r="23" spans="2:8" ht="15.95" customHeight="1" x14ac:dyDescent="0.2">
      <c r="B23" s="88" t="s">
        <v>809</v>
      </c>
      <c r="C23" s="57"/>
      <c r="D23" s="299" t="s">
        <v>51</v>
      </c>
      <c r="E23" s="712"/>
      <c r="F23" s="300"/>
      <c r="G23" s="298" t="s">
        <v>815</v>
      </c>
      <c r="H23" s="55"/>
    </row>
    <row r="24" spans="2:8" ht="15.95" customHeight="1" thickBot="1" x14ac:dyDescent="0.25">
      <c r="B24" s="77" t="s">
        <v>811</v>
      </c>
      <c r="C24" s="57"/>
      <c r="D24" s="299" t="s">
        <v>51</v>
      </c>
      <c r="E24" s="712"/>
      <c r="F24" s="300"/>
      <c r="G24" s="298" t="s">
        <v>816</v>
      </c>
      <c r="H24" s="55"/>
    </row>
    <row r="25" spans="2:8" ht="15.95" customHeight="1" x14ac:dyDescent="0.2">
      <c r="B25" s="434" t="s">
        <v>17</v>
      </c>
      <c r="C25" s="57"/>
      <c r="D25" s="299" t="s">
        <v>51</v>
      </c>
      <c r="E25" s="228">
        <f t="shared" ref="E25" si="4">SUM(E22:E24)</f>
        <v>0</v>
      </c>
      <c r="F25" s="228">
        <f t="shared" ref="F25" si="5">SUM(F22:F24)</f>
        <v>0</v>
      </c>
      <c r="G25" s="298" t="s">
        <v>817</v>
      </c>
      <c r="H25" s="55"/>
    </row>
    <row r="26" spans="2:8" ht="8.85" customHeight="1" x14ac:dyDescent="0.2">
      <c r="B26" s="433"/>
      <c r="C26"/>
      <c r="D26"/>
      <c r="E26" s="5"/>
      <c r="F26" s="5"/>
      <c r="G26" s="51"/>
      <c r="H26" s="55"/>
    </row>
    <row r="27" spans="2:8" ht="15.95" customHeight="1" x14ac:dyDescent="0.2">
      <c r="B27" s="462" t="s">
        <v>2433</v>
      </c>
      <c r="C27"/>
      <c r="D27"/>
      <c r="E27" s="5"/>
      <c r="F27" s="5"/>
      <c r="G27" s="51"/>
      <c r="H27" s="55"/>
    </row>
    <row r="28" spans="2:8" ht="15.95" customHeight="1" x14ac:dyDescent="0.2">
      <c r="B28" s="433" t="s">
        <v>807</v>
      </c>
      <c r="C28" s="57"/>
      <c r="D28" s="299" t="s">
        <v>51</v>
      </c>
      <c r="E28" s="712"/>
      <c r="F28" s="300"/>
      <c r="G28" s="298" t="s">
        <v>818</v>
      </c>
      <c r="H28" s="55"/>
    </row>
    <row r="29" spans="2:8" ht="15.95" customHeight="1" x14ac:dyDescent="0.2">
      <c r="B29" s="433" t="s">
        <v>809</v>
      </c>
      <c r="C29" s="57"/>
      <c r="D29" s="299" t="s">
        <v>51</v>
      </c>
      <c r="E29" s="712"/>
      <c r="F29" s="300"/>
      <c r="G29" s="298" t="s">
        <v>819</v>
      </c>
      <c r="H29" s="55"/>
    </row>
    <row r="30" spans="2:8" ht="15.95" customHeight="1" thickBot="1" x14ac:dyDescent="0.25">
      <c r="B30" s="88" t="s">
        <v>811</v>
      </c>
      <c r="C30" s="57"/>
      <c r="D30" s="299" t="s">
        <v>51</v>
      </c>
      <c r="E30" s="712"/>
      <c r="F30" s="300"/>
      <c r="G30" s="298" t="s">
        <v>820</v>
      </c>
      <c r="H30" s="55"/>
    </row>
    <row r="31" spans="2:8" ht="15.95" customHeight="1" x14ac:dyDescent="0.2">
      <c r="B31" s="425" t="s">
        <v>17</v>
      </c>
      <c r="C31" s="57"/>
      <c r="D31" s="299" t="s">
        <v>51</v>
      </c>
      <c r="E31" s="228">
        <f t="shared" ref="E31" si="6">SUM(E28:E30)</f>
        <v>0</v>
      </c>
      <c r="F31" s="228">
        <f t="shared" ref="F31" si="7">SUM(F28:F30)</f>
        <v>0</v>
      </c>
      <c r="G31" s="298" t="s">
        <v>821</v>
      </c>
      <c r="H31" s="55"/>
    </row>
    <row r="32" spans="2:8" ht="8.85" customHeight="1" x14ac:dyDescent="0.2">
      <c r="B32" s="77"/>
      <c r="C32"/>
      <c r="D32"/>
      <c r="E32" s="5"/>
      <c r="F32" s="5"/>
      <c r="G32" s="51"/>
      <c r="H32" s="55"/>
    </row>
    <row r="33" spans="1:8" ht="15.95" customHeight="1" x14ac:dyDescent="0.2">
      <c r="B33" s="492" t="s">
        <v>2434</v>
      </c>
      <c r="C33" s="31"/>
      <c r="D33"/>
      <c r="E33" s="5"/>
      <c r="F33" s="5"/>
      <c r="G33" s="51"/>
      <c r="H33" s="55"/>
    </row>
    <row r="34" spans="1:8" ht="15.95" customHeight="1" x14ac:dyDescent="0.2">
      <c r="B34" s="77" t="s">
        <v>19</v>
      </c>
      <c r="C34" s="57"/>
      <c r="D34" s="299" t="s">
        <v>51</v>
      </c>
      <c r="E34" s="302">
        <f t="shared" ref="E34:F36" si="8">E16+E22+E28</f>
        <v>0</v>
      </c>
      <c r="F34" s="302">
        <f t="shared" si="8"/>
        <v>0</v>
      </c>
      <c r="G34" s="298" t="s">
        <v>822</v>
      </c>
      <c r="H34" s="55"/>
    </row>
    <row r="35" spans="1:8" ht="15.95" customHeight="1" x14ac:dyDescent="0.2">
      <c r="B35" s="88" t="s">
        <v>20</v>
      </c>
      <c r="C35" s="57"/>
      <c r="D35" s="299" t="s">
        <v>51</v>
      </c>
      <c r="E35" s="302">
        <f t="shared" si="8"/>
        <v>0</v>
      </c>
      <c r="F35" s="302">
        <f t="shared" si="8"/>
        <v>0</v>
      </c>
      <c r="G35" s="298" t="s">
        <v>823</v>
      </c>
      <c r="H35" s="55"/>
    </row>
    <row r="36" spans="1:8" ht="15.95" customHeight="1" thickBot="1" x14ac:dyDescent="0.25">
      <c r="B36" s="88" t="s">
        <v>21</v>
      </c>
      <c r="C36" s="57"/>
      <c r="D36" s="299" t="s">
        <v>51</v>
      </c>
      <c r="E36" s="302">
        <f t="shared" si="8"/>
        <v>0</v>
      </c>
      <c r="F36" s="302">
        <f t="shared" si="8"/>
        <v>0</v>
      </c>
      <c r="G36" s="298" t="s">
        <v>824</v>
      </c>
      <c r="H36" s="55"/>
    </row>
    <row r="37" spans="1:8" ht="15.95" customHeight="1" thickBot="1" x14ac:dyDescent="0.25">
      <c r="B37" s="460" t="s">
        <v>825</v>
      </c>
      <c r="C37" s="64"/>
      <c r="D37" s="283" t="s">
        <v>51</v>
      </c>
      <c r="E37" s="228">
        <f t="shared" ref="E37:F37" si="9">SUM(E34:E36)</f>
        <v>0</v>
      </c>
      <c r="F37" s="228">
        <f t="shared" si="9"/>
        <v>0</v>
      </c>
      <c r="G37" s="298" t="s">
        <v>826</v>
      </c>
      <c r="H37" s="55"/>
    </row>
    <row r="38" spans="1:8" ht="15.95" customHeight="1" thickTop="1" thickBot="1" x14ac:dyDescent="0.25">
      <c r="B38" s="430"/>
      <c r="C38" s="60"/>
      <c r="D38" s="60"/>
      <c r="E38" s="60"/>
      <c r="F38" s="60"/>
      <c r="G38" s="61"/>
    </row>
    <row r="39" spans="1:8" ht="15.95" customHeight="1" thickTop="1" thickBot="1" x14ac:dyDescent="0.25">
      <c r="B39" s="431"/>
      <c r="C39" s="38"/>
      <c r="D39" s="38"/>
      <c r="E39" s="38"/>
      <c r="F39" s="416" t="s">
        <v>2401</v>
      </c>
      <c r="G39" s="417">
        <v>2</v>
      </c>
    </row>
    <row r="40" spans="1:8" ht="15.95" customHeight="1" thickTop="1" x14ac:dyDescent="0.2">
      <c r="A40" s="37"/>
      <c r="B40" s="847" t="s">
        <v>2435</v>
      </c>
      <c r="C40" s="40"/>
      <c r="D40" s="40"/>
      <c r="E40" s="284" t="s">
        <v>796</v>
      </c>
      <c r="F40" s="280" t="s">
        <v>797</v>
      </c>
      <c r="G40" s="285" t="s">
        <v>47</v>
      </c>
      <c r="H40" s="55"/>
    </row>
    <row r="41" spans="1:8" ht="15.95" customHeight="1" x14ac:dyDescent="0.2">
      <c r="B41" s="848"/>
      <c r="C41"/>
      <c r="D41" s="842"/>
      <c r="E41" s="6" t="s">
        <v>2402</v>
      </c>
      <c r="F41" s="6" t="s">
        <v>2403</v>
      </c>
      <c r="G41" s="42"/>
      <c r="H41" s="55"/>
    </row>
    <row r="42" spans="1:8" ht="15.95" customHeight="1" thickBot="1" x14ac:dyDescent="0.25">
      <c r="B42" s="438"/>
      <c r="C42" s="227"/>
      <c r="D42" s="843"/>
      <c r="E42" s="229" t="s">
        <v>49</v>
      </c>
      <c r="F42" s="229" t="s">
        <v>49</v>
      </c>
      <c r="G42" s="298" t="s">
        <v>50</v>
      </c>
      <c r="H42" s="55"/>
    </row>
    <row r="43" spans="1:8" ht="15.95" customHeight="1" x14ac:dyDescent="0.2">
      <c r="B43" s="480" t="s">
        <v>827</v>
      </c>
      <c r="C43"/>
      <c r="D43" s="128"/>
      <c r="E43" s="8"/>
      <c r="F43" s="8"/>
      <c r="G43" s="111"/>
      <c r="H43" s="55"/>
    </row>
    <row r="44" spans="1:8" ht="15.95" customHeight="1" x14ac:dyDescent="0.2">
      <c r="B44" s="77" t="s">
        <v>828</v>
      </c>
      <c r="C44" s="32"/>
      <c r="D44" s="299" t="s">
        <v>51</v>
      </c>
      <c r="E44" s="712"/>
      <c r="F44" s="300"/>
      <c r="G44" s="298" t="s">
        <v>829</v>
      </c>
      <c r="H44" s="55"/>
    </row>
    <row r="45" spans="1:8" ht="15.95" customHeight="1" x14ac:dyDescent="0.2">
      <c r="B45" s="88" t="s">
        <v>801</v>
      </c>
      <c r="C45" s="32"/>
      <c r="D45" s="299" t="s">
        <v>51</v>
      </c>
      <c r="E45" s="712"/>
      <c r="F45" s="300"/>
      <c r="G45" s="298" t="s">
        <v>830</v>
      </c>
      <c r="H45" s="55"/>
    </row>
    <row r="46" spans="1:8" ht="15.95" customHeight="1" thickBot="1" x14ac:dyDescent="0.25">
      <c r="B46" s="88" t="s">
        <v>831</v>
      </c>
      <c r="C46" s="32"/>
      <c r="D46" s="301" t="s">
        <v>63</v>
      </c>
      <c r="E46" s="712"/>
      <c r="F46" s="300"/>
      <c r="G46" s="298" t="s">
        <v>832</v>
      </c>
      <c r="H46" s="55"/>
    </row>
    <row r="47" spans="1:8" ht="15.95" customHeight="1" x14ac:dyDescent="0.2">
      <c r="B47" s="425" t="s">
        <v>833</v>
      </c>
      <c r="C47" s="32"/>
      <c r="D47" s="299" t="s">
        <v>51</v>
      </c>
      <c r="E47" s="228">
        <f t="shared" ref="E47" si="10">SUM(E44:E46)</f>
        <v>0</v>
      </c>
      <c r="F47" s="228">
        <f t="shared" ref="F47" si="11">SUM(F44:F46)</f>
        <v>0</v>
      </c>
      <c r="G47" s="298" t="s">
        <v>834</v>
      </c>
      <c r="H47" s="55"/>
    </row>
    <row r="48" spans="1:8" ht="20.25" customHeight="1" x14ac:dyDescent="0.2">
      <c r="B48" s="492" t="s">
        <v>835</v>
      </c>
      <c r="C48" s="31"/>
      <c r="D48" s="129"/>
      <c r="E48" s="130"/>
      <c r="F48" s="130"/>
      <c r="G48" s="131"/>
      <c r="H48" s="55"/>
    </row>
    <row r="49" spans="2:8" ht="15.95" customHeight="1" x14ac:dyDescent="0.2">
      <c r="B49" s="462" t="s">
        <v>2431</v>
      </c>
      <c r="C49"/>
      <c r="D49" s="128"/>
      <c r="E49" s="8"/>
      <c r="F49" s="8"/>
      <c r="G49" s="111"/>
      <c r="H49" s="55"/>
    </row>
    <row r="50" spans="2:8" ht="15.95" customHeight="1" x14ac:dyDescent="0.2">
      <c r="B50" s="88" t="s">
        <v>807</v>
      </c>
      <c r="C50" s="32"/>
      <c r="D50" s="299" t="s">
        <v>51</v>
      </c>
      <c r="E50" s="712"/>
      <c r="F50" s="300"/>
      <c r="G50" s="298" t="s">
        <v>836</v>
      </c>
      <c r="H50" s="55"/>
    </row>
    <row r="51" spans="2:8" ht="15.95" customHeight="1" x14ac:dyDescent="0.2">
      <c r="B51" s="88" t="s">
        <v>809</v>
      </c>
      <c r="C51" s="32"/>
      <c r="D51" s="299" t="s">
        <v>51</v>
      </c>
      <c r="E51" s="712"/>
      <c r="F51" s="300"/>
      <c r="G51" s="298" t="s">
        <v>837</v>
      </c>
      <c r="H51" s="55"/>
    </row>
    <row r="52" spans="2:8" ht="15.95" customHeight="1" thickBot="1" x14ac:dyDescent="0.25">
      <c r="B52" s="88" t="s">
        <v>811</v>
      </c>
      <c r="C52" s="32"/>
      <c r="D52" s="299" t="s">
        <v>51</v>
      </c>
      <c r="E52" s="712"/>
      <c r="F52" s="300"/>
      <c r="G52" s="298" t="s">
        <v>838</v>
      </c>
      <c r="H52" s="55"/>
    </row>
    <row r="53" spans="2:8" ht="15.95" customHeight="1" x14ac:dyDescent="0.2">
      <c r="B53" s="421" t="s">
        <v>17</v>
      </c>
      <c r="C53" s="32"/>
      <c r="D53" s="299" t="s">
        <v>51</v>
      </c>
      <c r="E53" s="228">
        <f t="shared" ref="E53" si="12">SUM(E50:E52)</f>
        <v>0</v>
      </c>
      <c r="F53" s="228">
        <f t="shared" ref="F53" si="13">SUM(F50:F52)</f>
        <v>0</v>
      </c>
      <c r="G53" s="298" t="s">
        <v>839</v>
      </c>
      <c r="H53" s="55"/>
    </row>
    <row r="54" spans="2:8" ht="15.95" customHeight="1" x14ac:dyDescent="0.2">
      <c r="B54" s="425" t="s">
        <v>840</v>
      </c>
      <c r="C54" s="32"/>
      <c r="D54" s="299" t="s">
        <v>63</v>
      </c>
      <c r="E54" s="712"/>
      <c r="F54" s="300"/>
      <c r="G54" s="298" t="s">
        <v>841</v>
      </c>
      <c r="H54" s="55"/>
    </row>
    <row r="55" spans="2:8" ht="8.85" customHeight="1" x14ac:dyDescent="0.2">
      <c r="B55" s="77"/>
      <c r="C55"/>
      <c r="D55" s="128"/>
      <c r="E55" s="8"/>
      <c r="F55" s="8"/>
      <c r="G55" s="111"/>
      <c r="H55" s="55"/>
    </row>
    <row r="56" spans="2:8" ht="20.25" customHeight="1" x14ac:dyDescent="0.2">
      <c r="B56" s="462" t="s">
        <v>2436</v>
      </c>
      <c r="C56"/>
      <c r="D56" s="128"/>
      <c r="E56" s="8"/>
      <c r="F56" s="8"/>
      <c r="G56" s="111"/>
      <c r="H56" s="55"/>
    </row>
    <row r="57" spans="2:8" ht="15.95" customHeight="1" x14ac:dyDescent="0.2">
      <c r="B57" s="433" t="s">
        <v>807</v>
      </c>
      <c r="C57" s="32"/>
      <c r="D57" s="299" t="s">
        <v>51</v>
      </c>
      <c r="E57" s="712"/>
      <c r="F57" s="300"/>
      <c r="G57" s="298" t="s">
        <v>842</v>
      </c>
      <c r="H57" s="55"/>
    </row>
    <row r="58" spans="2:8" ht="15.95" customHeight="1" x14ac:dyDescent="0.2">
      <c r="B58" s="88" t="s">
        <v>809</v>
      </c>
      <c r="C58" s="32"/>
      <c r="D58" s="299" t="s">
        <v>51</v>
      </c>
      <c r="E58" s="712"/>
      <c r="F58" s="300"/>
      <c r="G58" s="298" t="s">
        <v>843</v>
      </c>
      <c r="H58" s="55"/>
    </row>
    <row r="59" spans="2:8" ht="15.95" customHeight="1" thickBot="1" x14ac:dyDescent="0.25">
      <c r="B59" s="77" t="s">
        <v>811</v>
      </c>
      <c r="C59" s="32"/>
      <c r="D59" s="299" t="s">
        <v>51</v>
      </c>
      <c r="E59" s="712"/>
      <c r="F59" s="300"/>
      <c r="G59" s="298" t="s">
        <v>844</v>
      </c>
      <c r="H59" s="55"/>
    </row>
    <row r="60" spans="2:8" ht="15.95" customHeight="1" x14ac:dyDescent="0.2">
      <c r="B60" s="425" t="s">
        <v>17</v>
      </c>
      <c r="C60" s="32"/>
      <c r="D60" s="299" t="s">
        <v>51</v>
      </c>
      <c r="E60" s="228">
        <f t="shared" ref="E60" si="14">SUM(E57:E59)</f>
        <v>0</v>
      </c>
      <c r="F60" s="228">
        <f t="shared" ref="F60" si="15">SUM(F57:F59)</f>
        <v>0</v>
      </c>
      <c r="G60" s="298" t="s">
        <v>845</v>
      </c>
      <c r="H60" s="55"/>
    </row>
    <row r="61" spans="2:8" ht="15.95" customHeight="1" x14ac:dyDescent="0.2">
      <c r="B61" s="421" t="s">
        <v>840</v>
      </c>
      <c r="C61" s="32"/>
      <c r="D61" s="299" t="s">
        <v>63</v>
      </c>
      <c r="E61" s="712"/>
      <c r="F61" s="300"/>
      <c r="G61" s="298" t="s">
        <v>846</v>
      </c>
      <c r="H61" s="55"/>
    </row>
    <row r="62" spans="2:8" ht="8.85" customHeight="1" x14ac:dyDescent="0.2">
      <c r="B62" s="433"/>
      <c r="C62"/>
      <c r="D62" s="128"/>
      <c r="E62" s="8"/>
      <c r="F62" s="8"/>
      <c r="G62" s="111"/>
      <c r="H62" s="55"/>
    </row>
    <row r="63" spans="2:8" ht="20.25" customHeight="1" x14ac:dyDescent="0.2">
      <c r="B63" s="462" t="s">
        <v>2433</v>
      </c>
      <c r="C63"/>
      <c r="D63" s="128"/>
      <c r="E63" s="8"/>
      <c r="F63" s="8"/>
      <c r="G63" s="111"/>
      <c r="H63" s="55"/>
    </row>
    <row r="64" spans="2:8" ht="15.95" customHeight="1" x14ac:dyDescent="0.2">
      <c r="B64" s="88" t="s">
        <v>807</v>
      </c>
      <c r="C64" s="32"/>
      <c r="D64" s="299" t="s">
        <v>51</v>
      </c>
      <c r="E64" s="712"/>
      <c r="F64" s="300"/>
      <c r="G64" s="298" t="s">
        <v>847</v>
      </c>
      <c r="H64" s="55"/>
    </row>
    <row r="65" spans="2:8" ht="15.95" customHeight="1" x14ac:dyDescent="0.2">
      <c r="B65" s="88" t="s">
        <v>809</v>
      </c>
      <c r="C65" s="32"/>
      <c r="D65" s="299" t="s">
        <v>51</v>
      </c>
      <c r="E65" s="712"/>
      <c r="F65" s="300"/>
      <c r="G65" s="298" t="s">
        <v>848</v>
      </c>
      <c r="H65" s="55"/>
    </row>
    <row r="66" spans="2:8" ht="15.95" customHeight="1" thickBot="1" x14ac:dyDescent="0.25">
      <c r="B66" s="77" t="s">
        <v>811</v>
      </c>
      <c r="C66" s="32"/>
      <c r="D66" s="299" t="s">
        <v>51</v>
      </c>
      <c r="E66" s="712"/>
      <c r="F66" s="300"/>
      <c r="G66" s="298" t="s">
        <v>849</v>
      </c>
      <c r="H66" s="55"/>
    </row>
    <row r="67" spans="2:8" ht="15.95" customHeight="1" x14ac:dyDescent="0.2">
      <c r="B67" s="425" t="s">
        <v>17</v>
      </c>
      <c r="C67" s="32"/>
      <c r="D67" s="299" t="s">
        <v>51</v>
      </c>
      <c r="E67" s="228">
        <f t="shared" ref="E67" si="16">SUM(E64:E66)</f>
        <v>0</v>
      </c>
      <c r="F67" s="228">
        <f t="shared" ref="F67" si="17">SUM(F64:F66)</f>
        <v>0</v>
      </c>
      <c r="G67" s="298" t="s">
        <v>850</v>
      </c>
      <c r="H67" s="55"/>
    </row>
    <row r="68" spans="2:8" ht="15.95" customHeight="1" x14ac:dyDescent="0.2">
      <c r="B68" s="421" t="s">
        <v>840</v>
      </c>
      <c r="C68" s="32"/>
      <c r="D68" s="299" t="s">
        <v>63</v>
      </c>
      <c r="E68" s="712"/>
      <c r="F68" s="300"/>
      <c r="G68" s="298" t="s">
        <v>851</v>
      </c>
      <c r="H68" s="55"/>
    </row>
    <row r="69" spans="2:8" ht="8.85" customHeight="1" x14ac:dyDescent="0.2">
      <c r="B69" s="433"/>
      <c r="C69"/>
      <c r="D69" s="128"/>
      <c r="E69" s="8"/>
      <c r="F69" s="8"/>
      <c r="G69" s="111"/>
      <c r="H69" s="55"/>
    </row>
    <row r="70" spans="2:8" ht="15.95" customHeight="1" x14ac:dyDescent="0.2">
      <c r="B70" s="421" t="s">
        <v>2434</v>
      </c>
      <c r="C70"/>
      <c r="D70" s="128"/>
      <c r="E70" s="8"/>
      <c r="F70" s="8"/>
      <c r="G70" s="111"/>
      <c r="H70" s="55"/>
    </row>
    <row r="71" spans="2:8" ht="15.95" customHeight="1" x14ac:dyDescent="0.2">
      <c r="B71" s="433" t="s">
        <v>19</v>
      </c>
      <c r="C71" s="32"/>
      <c r="D71" s="299" t="s">
        <v>51</v>
      </c>
      <c r="E71" s="715">
        <f>E50+E57+E64</f>
        <v>0</v>
      </c>
      <c r="F71" s="302">
        <f t="shared" ref="F71" si="18">F50+F57+F64</f>
        <v>0</v>
      </c>
      <c r="G71" s="298" t="s">
        <v>852</v>
      </c>
      <c r="H71" s="55"/>
    </row>
    <row r="72" spans="2:8" ht="15.95" customHeight="1" x14ac:dyDescent="0.2">
      <c r="B72" s="88" t="s">
        <v>20</v>
      </c>
      <c r="C72" s="32"/>
      <c r="D72" s="299" t="s">
        <v>51</v>
      </c>
      <c r="E72" s="715">
        <f t="shared" ref="E72:E73" si="19">E51+E58+E65</f>
        <v>0</v>
      </c>
      <c r="F72" s="302">
        <f t="shared" ref="F72:F73" si="20">F51+F58+F65</f>
        <v>0</v>
      </c>
      <c r="G72" s="298" t="s">
        <v>853</v>
      </c>
      <c r="H72" s="55"/>
    </row>
    <row r="73" spans="2:8" ht="15.95" customHeight="1" thickBot="1" x14ac:dyDescent="0.25">
      <c r="B73" s="88" t="s">
        <v>21</v>
      </c>
      <c r="C73" s="32"/>
      <c r="D73" s="299" t="s">
        <v>51</v>
      </c>
      <c r="E73" s="715">
        <f t="shared" si="19"/>
        <v>0</v>
      </c>
      <c r="F73" s="302">
        <f t="shared" si="20"/>
        <v>0</v>
      </c>
      <c r="G73" s="298" t="s">
        <v>854</v>
      </c>
      <c r="H73" s="55"/>
    </row>
    <row r="74" spans="2:8" ht="15.95" customHeight="1" x14ac:dyDescent="0.2">
      <c r="B74" s="421" t="s">
        <v>825</v>
      </c>
      <c r="C74" s="32"/>
      <c r="D74" s="299" t="s">
        <v>51</v>
      </c>
      <c r="E74" s="228">
        <f t="shared" ref="E74" si="21">SUM(E71:E73)</f>
        <v>0</v>
      </c>
      <c r="F74" s="228">
        <f t="shared" ref="F74" si="22">SUM(F71:F73)</f>
        <v>0</v>
      </c>
      <c r="G74" s="298" t="s">
        <v>855</v>
      </c>
      <c r="H74" s="55"/>
    </row>
    <row r="75" spans="2:8" ht="26.25" thickBot="1" x14ac:dyDescent="0.25">
      <c r="B75" s="495" t="s">
        <v>856</v>
      </c>
      <c r="C75" s="59"/>
      <c r="D75" s="283" t="s">
        <v>63</v>
      </c>
      <c r="E75" s="716">
        <f>E54+E61+E68</f>
        <v>0</v>
      </c>
      <c r="F75" s="302">
        <f>F54+F61+F68</f>
        <v>0</v>
      </c>
      <c r="G75" s="298" t="s">
        <v>857</v>
      </c>
      <c r="H75" s="55"/>
    </row>
    <row r="76" spans="2:8" ht="15.95" customHeight="1" thickTop="1" x14ac:dyDescent="0.2">
      <c r="B76" s="60"/>
      <c r="C76" s="60"/>
      <c r="D76" s="60"/>
      <c r="E76" s="60"/>
      <c r="F76" s="60"/>
      <c r="G76" s="61"/>
    </row>
  </sheetData>
  <mergeCells count="4">
    <mergeCell ref="B6:B7"/>
    <mergeCell ref="D7:D8"/>
    <mergeCell ref="B40:B41"/>
    <mergeCell ref="D41:D42"/>
  </mergeCells>
  <dataValidations count="1">
    <dataValidation type="decimal" operator="lessThanOrEqual" allowBlank="1" showInputMessage="1" showErrorMessage="1" errorTitle="Future minimum sublease receipts" error="Future minimum sublease receipts should be entered as a negative figure" sqref="E68 E54 E61" xr:uid="{582C800E-61A2-4C5E-9BCE-6C3225DBCF29}">
      <formula1>0</formula1>
    </dataValidation>
  </dataValidations>
  <pageMargins left="0.25" right="0.25" top="0.75" bottom="0.75" header="0.3" footer="0.3"/>
  <pageSetup paperSize="9" scale="50" fitToHeight="0" orientation="landscape" r:id="rId1"/>
  <rowBreaks count="1" manualBreakCount="1">
    <brk id="39" min="1" max="1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17A76-7395-411D-84DB-189D46F809CD}">
  <sheetPr codeName="Sheet70">
    <tabColor theme="2"/>
    <pageSetUpPr fitToPage="1"/>
  </sheetPr>
  <dimension ref="A1:H89"/>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5.28515625" style="15" customWidth="1"/>
    <col min="4" max="4" width="9.28515625" style="15" customWidth="1"/>
    <col min="5" max="22" width="13.42578125" style="15" customWidth="1"/>
    <col min="23" max="16384" width="9.28515625" style="15"/>
  </cols>
  <sheetData>
    <row r="1" spans="1:8" ht="18.75" customHeight="1" x14ac:dyDescent="0.2">
      <c r="B1" s="16"/>
    </row>
    <row r="2" spans="1:8" ht="18.75" customHeight="1" x14ac:dyDescent="0.25">
      <c r="B2" s="17" t="s">
        <v>440</v>
      </c>
    </row>
    <row r="3" spans="1:8" ht="18.75" customHeight="1" x14ac:dyDescent="0.25">
      <c r="B3" s="17" t="s">
        <v>2360</v>
      </c>
    </row>
    <row r="4" spans="1:8" ht="18.75" customHeight="1" thickBot="1" x14ac:dyDescent="0.25">
      <c r="B4" s="18" t="s">
        <v>4</v>
      </c>
    </row>
    <row r="5" spans="1:8" ht="15.95" customHeight="1" thickTop="1" thickBot="1" x14ac:dyDescent="0.25">
      <c r="B5" s="38"/>
      <c r="C5" s="38"/>
      <c r="D5" s="38"/>
      <c r="E5" s="38"/>
      <c r="F5" s="416" t="s">
        <v>2401</v>
      </c>
      <c r="G5" s="417">
        <v>1</v>
      </c>
    </row>
    <row r="6" spans="1:8" ht="15.95" customHeight="1" thickTop="1" x14ac:dyDescent="0.2">
      <c r="A6" s="37"/>
      <c r="B6" s="100" t="s">
        <v>858</v>
      </c>
      <c r="C6"/>
      <c r="D6"/>
      <c r="E6" s="284" t="s">
        <v>859</v>
      </c>
      <c r="F6" s="280" t="s">
        <v>860</v>
      </c>
      <c r="G6" s="285" t="s">
        <v>47</v>
      </c>
      <c r="H6" s="55"/>
    </row>
    <row r="7" spans="1:8" ht="51" x14ac:dyDescent="0.2">
      <c r="B7" s="101"/>
      <c r="C7"/>
      <c r="D7" s="842" t="s">
        <v>3</v>
      </c>
      <c r="E7" s="7" t="s">
        <v>477</v>
      </c>
      <c r="F7" s="270" t="s">
        <v>477</v>
      </c>
      <c r="G7" s="42"/>
      <c r="H7" s="55"/>
    </row>
    <row r="8" spans="1:8" ht="15.95" customHeight="1" x14ac:dyDescent="0.2">
      <c r="B8" s="41"/>
      <c r="C8"/>
      <c r="D8" s="842"/>
      <c r="E8" s="6" t="s">
        <v>52</v>
      </c>
      <c r="F8" s="6" t="s">
        <v>2365</v>
      </c>
      <c r="G8" s="42"/>
      <c r="H8" s="55"/>
    </row>
    <row r="9" spans="1:8" ht="15.95" customHeight="1" thickBot="1" x14ac:dyDescent="0.25">
      <c r="B9" s="43"/>
      <c r="C9" s="227"/>
      <c r="D9" s="843"/>
      <c r="E9" s="229" t="s">
        <v>49</v>
      </c>
      <c r="F9" s="229" t="s">
        <v>49</v>
      </c>
      <c r="G9" s="303" t="s">
        <v>50</v>
      </c>
      <c r="H9" s="55"/>
    </row>
    <row r="10" spans="1:8" ht="15.95" customHeight="1" x14ac:dyDescent="0.2">
      <c r="B10" s="44" t="s">
        <v>861</v>
      </c>
      <c r="C10" s="45"/>
      <c r="D10" s="304" t="s">
        <v>51</v>
      </c>
      <c r="E10" s="717"/>
      <c r="F10" s="718"/>
      <c r="G10" s="303" t="s">
        <v>862</v>
      </c>
      <c r="H10" s="55"/>
    </row>
    <row r="11" spans="1:8" ht="15.95" customHeight="1" x14ac:dyDescent="0.2">
      <c r="B11" s="52" t="s">
        <v>863</v>
      </c>
      <c r="C11" s="32"/>
      <c r="D11" s="304" t="s">
        <v>51</v>
      </c>
      <c r="E11" s="717"/>
      <c r="F11" s="718"/>
      <c r="G11" s="303" t="s">
        <v>864</v>
      </c>
      <c r="H11" s="55"/>
    </row>
    <row r="12" spans="1:8" ht="15.95" customHeight="1" x14ac:dyDescent="0.2">
      <c r="B12" s="52" t="s">
        <v>865</v>
      </c>
      <c r="C12" s="32"/>
      <c r="D12" s="304" t="s">
        <v>51</v>
      </c>
      <c r="E12" s="717"/>
      <c r="F12" s="718"/>
      <c r="G12" s="303" t="s">
        <v>866</v>
      </c>
      <c r="H12" s="55"/>
    </row>
    <row r="13" spans="1:8" ht="15.95" customHeight="1" x14ac:dyDescent="0.2">
      <c r="B13" s="89" t="s">
        <v>867</v>
      </c>
      <c r="C13" s="90"/>
      <c r="D13" s="304" t="s">
        <v>51</v>
      </c>
      <c r="E13" s="717"/>
      <c r="F13" s="718"/>
      <c r="G13" s="303" t="s">
        <v>868</v>
      </c>
      <c r="H13" s="55"/>
    </row>
    <row r="14" spans="1:8" ht="15.95" customHeight="1" thickBot="1" x14ac:dyDescent="0.25">
      <c r="B14" s="47" t="s">
        <v>639</v>
      </c>
      <c r="C14"/>
      <c r="D14" s="304" t="s">
        <v>51</v>
      </c>
      <c r="E14" s="717"/>
      <c r="F14" s="718"/>
      <c r="G14" s="303" t="s">
        <v>869</v>
      </c>
      <c r="H14" s="55"/>
    </row>
    <row r="15" spans="1:8" ht="15.95" customHeight="1" thickBot="1" x14ac:dyDescent="0.25">
      <c r="B15" s="75" t="s">
        <v>870</v>
      </c>
      <c r="C15" s="48"/>
      <c r="D15" s="305" t="s">
        <v>51</v>
      </c>
      <c r="E15" s="228">
        <f>SUM(E10:E14)</f>
        <v>0</v>
      </c>
      <c r="F15" s="228">
        <f>SUM(F10:F14)</f>
        <v>0</v>
      </c>
      <c r="G15" s="303" t="s">
        <v>871</v>
      </c>
      <c r="H15" s="55"/>
    </row>
    <row r="16" spans="1:8" ht="15.95" customHeight="1" thickTop="1" thickBot="1" x14ac:dyDescent="0.25">
      <c r="B16" s="60"/>
      <c r="C16" s="60"/>
      <c r="D16" s="60"/>
      <c r="E16" s="60"/>
      <c r="F16" s="60"/>
      <c r="G16" s="61"/>
    </row>
    <row r="17" spans="1:8" ht="15.95" customHeight="1" thickTop="1" thickBot="1" x14ac:dyDescent="0.25">
      <c r="B17" s="38"/>
      <c r="C17" s="38"/>
      <c r="D17" s="38"/>
      <c r="E17" s="38"/>
      <c r="F17" s="416" t="s">
        <v>2401</v>
      </c>
      <c r="G17" s="417">
        <v>2</v>
      </c>
    </row>
    <row r="18" spans="1:8" ht="15.95" customHeight="1" thickTop="1" x14ac:dyDescent="0.2">
      <c r="A18" s="37"/>
      <c r="B18" s="100" t="s">
        <v>872</v>
      </c>
      <c r="C18"/>
      <c r="D18"/>
      <c r="E18" s="284" t="s">
        <v>859</v>
      </c>
      <c r="F18" s="280" t="s">
        <v>860</v>
      </c>
      <c r="G18" s="285" t="s">
        <v>47</v>
      </c>
      <c r="H18" s="55"/>
    </row>
    <row r="19" spans="1:8" ht="51" x14ac:dyDescent="0.2">
      <c r="B19" s="101"/>
      <c r="C19"/>
      <c r="D19" s="842" t="s">
        <v>3</v>
      </c>
      <c r="E19" s="7" t="s">
        <v>477</v>
      </c>
      <c r="F19" s="270" t="s">
        <v>477</v>
      </c>
      <c r="G19" s="42"/>
      <c r="H19" s="55"/>
    </row>
    <row r="20" spans="1:8" ht="15.95" customHeight="1" x14ac:dyDescent="0.2">
      <c r="B20" s="41"/>
      <c r="C20"/>
      <c r="D20" s="842"/>
      <c r="E20" s="6" t="s">
        <v>52</v>
      </c>
      <c r="F20" s="6" t="s">
        <v>2365</v>
      </c>
      <c r="G20" s="42"/>
      <c r="H20" s="55"/>
    </row>
    <row r="21" spans="1:8" ht="15.95" customHeight="1" thickBot="1" x14ac:dyDescent="0.25">
      <c r="B21" s="43"/>
      <c r="C21" s="227"/>
      <c r="D21" s="843"/>
      <c r="E21" s="229" t="s">
        <v>49</v>
      </c>
      <c r="F21" s="229" t="s">
        <v>49</v>
      </c>
      <c r="G21" s="303" t="s">
        <v>50</v>
      </c>
      <c r="H21" s="55"/>
    </row>
    <row r="22" spans="1:8" ht="15.95" customHeight="1" x14ac:dyDescent="0.2">
      <c r="B22" s="62" t="s">
        <v>873</v>
      </c>
      <c r="C22" s="70"/>
      <c r="D22"/>
      <c r="E22" s="9"/>
      <c r="F22" s="132"/>
      <c r="G22" s="111"/>
      <c r="H22" s="55"/>
    </row>
    <row r="23" spans="1:8" ht="15.95" customHeight="1" x14ac:dyDescent="0.2">
      <c r="B23" s="47" t="s">
        <v>874</v>
      </c>
      <c r="C23"/>
      <c r="D23" s="304" t="s">
        <v>51</v>
      </c>
      <c r="E23" s="717"/>
      <c r="F23" s="718"/>
      <c r="G23" s="303" t="s">
        <v>875</v>
      </c>
      <c r="H23" s="55"/>
    </row>
    <row r="24" spans="1:8" ht="15.95" customHeight="1" x14ac:dyDescent="0.2">
      <c r="B24" s="133" t="s">
        <v>876</v>
      </c>
      <c r="C24" s="48"/>
      <c r="D24" s="304" t="s">
        <v>51</v>
      </c>
      <c r="E24" s="717"/>
      <c r="F24" s="718"/>
      <c r="G24" s="303" t="s">
        <v>877</v>
      </c>
      <c r="H24" s="55"/>
    </row>
    <row r="25" spans="1:8" ht="15.95" customHeight="1" x14ac:dyDescent="0.2">
      <c r="B25" s="49" t="s">
        <v>878</v>
      </c>
      <c r="C25" s="57"/>
      <c r="D25"/>
      <c r="E25" s="9"/>
      <c r="F25" s="132"/>
      <c r="G25" s="111"/>
      <c r="H25" s="55"/>
    </row>
    <row r="26" spans="1:8" ht="15.95" customHeight="1" x14ac:dyDescent="0.2">
      <c r="B26" s="52" t="s">
        <v>364</v>
      </c>
      <c r="C26" s="32"/>
      <c r="D26" s="304" t="s">
        <v>51</v>
      </c>
      <c r="E26" s="717"/>
      <c r="F26" s="718"/>
      <c r="G26" s="303" t="s">
        <v>879</v>
      </c>
      <c r="H26" s="55"/>
    </row>
    <row r="27" spans="1:8" ht="15.95" customHeight="1" x14ac:dyDescent="0.2">
      <c r="B27" s="52" t="s">
        <v>880</v>
      </c>
      <c r="C27" s="32"/>
      <c r="D27" s="304" t="s">
        <v>51</v>
      </c>
      <c r="E27" s="717"/>
      <c r="F27" s="718"/>
      <c r="G27" s="303" t="s">
        <v>881</v>
      </c>
      <c r="H27" s="55"/>
    </row>
    <row r="28" spans="1:8" ht="15.95" customHeight="1" x14ac:dyDescent="0.2">
      <c r="B28" s="52" t="s">
        <v>882</v>
      </c>
      <c r="C28" s="32"/>
      <c r="D28" s="304" t="s">
        <v>51</v>
      </c>
      <c r="E28" s="717"/>
      <c r="F28" s="718"/>
      <c r="G28" s="303" t="s">
        <v>883</v>
      </c>
      <c r="H28" s="55"/>
    </row>
    <row r="29" spans="1:8" ht="15.95" customHeight="1" x14ac:dyDescent="0.2">
      <c r="B29" s="52" t="s">
        <v>884</v>
      </c>
      <c r="C29" s="32"/>
      <c r="D29" s="304" t="s">
        <v>51</v>
      </c>
      <c r="E29" s="717"/>
      <c r="F29" s="718"/>
      <c r="G29" s="303" t="s">
        <v>885</v>
      </c>
      <c r="H29" s="55"/>
    </row>
    <row r="30" spans="1:8" ht="15.95" customHeight="1" x14ac:dyDescent="0.2">
      <c r="B30" s="53" t="s">
        <v>886</v>
      </c>
      <c r="C30"/>
      <c r="D30"/>
      <c r="E30" s="9"/>
      <c r="F30" s="132"/>
      <c r="G30" s="111"/>
      <c r="H30" s="55"/>
    </row>
    <row r="31" spans="1:8" ht="15.95" customHeight="1" x14ac:dyDescent="0.2">
      <c r="B31" s="52" t="s">
        <v>887</v>
      </c>
      <c r="C31" s="32"/>
      <c r="D31" s="304" t="s">
        <v>51</v>
      </c>
      <c r="E31" s="717"/>
      <c r="F31" s="718"/>
      <c r="G31" s="303" t="s">
        <v>888</v>
      </c>
      <c r="H31" s="55"/>
    </row>
    <row r="32" spans="1:8" ht="15.95" customHeight="1" x14ac:dyDescent="0.2">
      <c r="B32" s="52" t="s">
        <v>889</v>
      </c>
      <c r="C32" s="32"/>
      <c r="D32" s="304" t="s">
        <v>51</v>
      </c>
      <c r="E32" s="717"/>
      <c r="F32" s="718"/>
      <c r="G32" s="303" t="s">
        <v>890</v>
      </c>
      <c r="H32" s="55"/>
    </row>
    <row r="33" spans="1:8" ht="15.95" customHeight="1" x14ac:dyDescent="0.2">
      <c r="B33" s="49" t="s">
        <v>891</v>
      </c>
      <c r="C33" s="57"/>
      <c r="D33"/>
      <c r="E33" s="9"/>
      <c r="F33" s="132"/>
      <c r="G33" s="111"/>
      <c r="H33" s="55"/>
    </row>
    <row r="34" spans="1:8" ht="15.95" customHeight="1" x14ac:dyDescent="0.2">
      <c r="B34" s="52" t="s">
        <v>887</v>
      </c>
      <c r="C34" s="32"/>
      <c r="D34" s="304" t="s">
        <v>51</v>
      </c>
      <c r="E34" s="717"/>
      <c r="F34" s="718"/>
      <c r="G34" s="303" t="s">
        <v>892</v>
      </c>
      <c r="H34" s="55"/>
    </row>
    <row r="35" spans="1:8" ht="15.95" customHeight="1" thickBot="1" x14ac:dyDescent="0.25">
      <c r="B35" s="52" t="s">
        <v>889</v>
      </c>
      <c r="C35" s="32"/>
      <c r="D35" s="304" t="s">
        <v>51</v>
      </c>
      <c r="E35" s="717"/>
      <c r="F35" s="718"/>
      <c r="G35" s="303" t="s">
        <v>893</v>
      </c>
      <c r="H35" s="55"/>
    </row>
    <row r="36" spans="1:8" ht="15.95" customHeight="1" x14ac:dyDescent="0.2">
      <c r="B36" s="49" t="s">
        <v>894</v>
      </c>
      <c r="C36" s="32"/>
      <c r="D36" s="304" t="s">
        <v>51</v>
      </c>
      <c r="E36" s="228">
        <f>SUM(E22:E35)</f>
        <v>0</v>
      </c>
      <c r="F36" s="228">
        <f>SUM(F22:F35)</f>
        <v>0</v>
      </c>
      <c r="G36" s="303" t="s">
        <v>895</v>
      </c>
      <c r="H36" s="55"/>
    </row>
    <row r="37" spans="1:8" ht="15.95" customHeight="1" x14ac:dyDescent="0.2">
      <c r="B37" s="47" t="s">
        <v>896</v>
      </c>
      <c r="C37"/>
      <c r="D37" s="304" t="s">
        <v>2</v>
      </c>
      <c r="E37" s="717"/>
      <c r="F37" s="718"/>
      <c r="G37" s="303" t="s">
        <v>897</v>
      </c>
      <c r="H37" s="55"/>
    </row>
    <row r="38" spans="1:8" ht="15.95" customHeight="1" thickBot="1" x14ac:dyDescent="0.25">
      <c r="B38" s="87" t="s">
        <v>898</v>
      </c>
      <c r="C38" s="287" t="s">
        <v>1</v>
      </c>
      <c r="D38" s="304" t="s">
        <v>51</v>
      </c>
      <c r="E38" s="717"/>
      <c r="F38" s="718"/>
      <c r="G38" s="303" t="s">
        <v>899</v>
      </c>
      <c r="H38" s="55"/>
    </row>
    <row r="39" spans="1:8" ht="15.95" customHeight="1" thickBot="1" x14ac:dyDescent="0.25">
      <c r="B39" s="53" t="s">
        <v>900</v>
      </c>
      <c r="C39"/>
      <c r="D39" s="306" t="s">
        <v>51</v>
      </c>
      <c r="E39" s="228">
        <f>SUM(E36:E38)</f>
        <v>0</v>
      </c>
      <c r="F39" s="228">
        <f>SUM(F36:F38)</f>
        <v>0</v>
      </c>
      <c r="G39" s="303" t="s">
        <v>901</v>
      </c>
      <c r="H39" s="55"/>
    </row>
    <row r="40" spans="1:8" ht="15.95" customHeight="1" thickTop="1" thickBot="1" x14ac:dyDescent="0.25">
      <c r="B40" s="60"/>
      <c r="C40" s="60"/>
      <c r="D40" s="60"/>
      <c r="E40" s="60"/>
      <c r="F40" s="60"/>
      <c r="G40" s="61"/>
    </row>
    <row r="41" spans="1:8" ht="15.95" customHeight="1" thickTop="1" thickBot="1" x14ac:dyDescent="0.25">
      <c r="B41" s="38"/>
      <c r="C41" s="38"/>
      <c r="D41" s="38"/>
      <c r="E41" s="38"/>
      <c r="F41" s="416" t="s">
        <v>2401</v>
      </c>
      <c r="G41" s="417">
        <v>3</v>
      </c>
    </row>
    <row r="42" spans="1:8" ht="15.95" customHeight="1" thickTop="1" x14ac:dyDescent="0.2">
      <c r="A42" s="37"/>
      <c r="B42" s="847" t="s">
        <v>902</v>
      </c>
      <c r="C42" s="287" t="s">
        <v>1</v>
      </c>
      <c r="D42"/>
      <c r="E42" s="284" t="s">
        <v>859</v>
      </c>
      <c r="F42" s="280" t="s">
        <v>860</v>
      </c>
      <c r="G42" s="285" t="s">
        <v>47</v>
      </c>
      <c r="H42" s="55"/>
    </row>
    <row r="43" spans="1:8" ht="15.95" customHeight="1" x14ac:dyDescent="0.2">
      <c r="B43" s="848"/>
      <c r="C43"/>
      <c r="D43" s="842"/>
      <c r="E43" s="6" t="s">
        <v>52</v>
      </c>
      <c r="F43" s="6" t="s">
        <v>2365</v>
      </c>
      <c r="G43" s="42"/>
      <c r="H43" s="55"/>
    </row>
    <row r="44" spans="1:8" ht="15.95" customHeight="1" thickBot="1" x14ac:dyDescent="0.25">
      <c r="B44" s="859"/>
      <c r="C44" s="227"/>
      <c r="D44" s="843"/>
      <c r="E44" s="229" t="s">
        <v>49</v>
      </c>
      <c r="F44" s="229" t="s">
        <v>49</v>
      </c>
      <c r="G44" s="303" t="s">
        <v>50</v>
      </c>
      <c r="H44" s="55"/>
    </row>
    <row r="45" spans="1:8" ht="29.25" customHeight="1" x14ac:dyDescent="0.2">
      <c r="B45" s="307" t="s">
        <v>903</v>
      </c>
      <c r="C45" s="308"/>
      <c r="D45" s="304" t="s">
        <v>51</v>
      </c>
      <c r="E45" s="310"/>
      <c r="F45" s="311"/>
      <c r="G45" s="303" t="s">
        <v>904</v>
      </c>
      <c r="H45" s="55"/>
    </row>
    <row r="46" spans="1:8" ht="30.75" customHeight="1" x14ac:dyDescent="0.2">
      <c r="B46" s="106" t="s">
        <v>905</v>
      </c>
      <c r="C46" s="32"/>
      <c r="D46" s="304" t="s">
        <v>51</v>
      </c>
      <c r="E46" s="293">
        <f>E29</f>
        <v>0</v>
      </c>
      <c r="F46" s="293">
        <f>F29</f>
        <v>0</v>
      </c>
      <c r="G46" s="303" t="s">
        <v>906</v>
      </c>
      <c r="H46" s="55"/>
    </row>
    <row r="47" spans="1:8" ht="27" customHeight="1" thickBot="1" x14ac:dyDescent="0.25">
      <c r="B47" s="107" t="s">
        <v>907</v>
      </c>
      <c r="C47" s="59"/>
      <c r="D47" s="218" t="s">
        <v>51</v>
      </c>
      <c r="E47" s="289"/>
      <c r="F47" s="290"/>
      <c r="G47" s="303" t="s">
        <v>908</v>
      </c>
      <c r="H47" s="55"/>
    </row>
    <row r="48" spans="1:8" ht="15.95" customHeight="1" thickTop="1" thickBot="1" x14ac:dyDescent="0.25">
      <c r="B48" s="60"/>
      <c r="C48" s="60"/>
      <c r="D48" s="60"/>
      <c r="E48" s="60"/>
      <c r="F48" s="60"/>
      <c r="G48" s="61"/>
    </row>
    <row r="49" spans="1:8" ht="15.95" customHeight="1" thickTop="1" thickBot="1" x14ac:dyDescent="0.25">
      <c r="B49" s="38"/>
      <c r="C49" s="38"/>
      <c r="D49" s="38"/>
      <c r="E49" s="38"/>
      <c r="F49" s="416" t="s">
        <v>2401</v>
      </c>
      <c r="G49" s="417">
        <v>4</v>
      </c>
    </row>
    <row r="50" spans="1:8" ht="15.95" customHeight="1" thickTop="1" x14ac:dyDescent="0.2">
      <c r="A50" s="37"/>
      <c r="B50" s="100" t="s">
        <v>909</v>
      </c>
      <c r="C50"/>
      <c r="D50"/>
      <c r="E50" s="284" t="s">
        <v>859</v>
      </c>
      <c r="F50" s="280" t="s">
        <v>860</v>
      </c>
      <c r="G50" s="285" t="s">
        <v>47</v>
      </c>
      <c r="H50" s="55"/>
    </row>
    <row r="51" spans="1:8" ht="15.95" customHeight="1" x14ac:dyDescent="0.2">
      <c r="B51" s="41"/>
      <c r="C51"/>
      <c r="D51" s="842"/>
      <c r="E51" s="6" t="s">
        <v>52</v>
      </c>
      <c r="F51" s="6" t="s">
        <v>2365</v>
      </c>
      <c r="G51" s="42"/>
      <c r="H51" s="55"/>
    </row>
    <row r="52" spans="1:8" ht="15.95" customHeight="1" thickBot="1" x14ac:dyDescent="0.25">
      <c r="B52" s="43"/>
      <c r="C52" s="227"/>
      <c r="D52" s="843"/>
      <c r="E52" s="229" t="s">
        <v>49</v>
      </c>
      <c r="F52" s="229" t="s">
        <v>49</v>
      </c>
      <c r="G52" s="303" t="s">
        <v>50</v>
      </c>
      <c r="H52" s="55"/>
    </row>
    <row r="53" spans="1:8" ht="15.95" customHeight="1" x14ac:dyDescent="0.2">
      <c r="B53" s="44" t="s">
        <v>910</v>
      </c>
      <c r="C53" s="45"/>
      <c r="D53" s="304" t="s">
        <v>51</v>
      </c>
      <c r="E53" s="289"/>
      <c r="F53" s="290"/>
      <c r="G53" s="303" t="s">
        <v>911</v>
      </c>
      <c r="H53" s="55"/>
    </row>
    <row r="54" spans="1:8" ht="15.95" customHeight="1" x14ac:dyDescent="0.2">
      <c r="B54" s="52" t="s">
        <v>912</v>
      </c>
      <c r="C54" s="32"/>
      <c r="D54" s="304" t="s">
        <v>51</v>
      </c>
      <c r="E54" s="289"/>
      <c r="F54" s="290"/>
      <c r="G54" s="303" t="s">
        <v>913</v>
      </c>
      <c r="H54" s="55"/>
    </row>
    <row r="55" spans="1:8" ht="15.95" customHeight="1" x14ac:dyDescent="0.2">
      <c r="B55" s="52" t="s">
        <v>914</v>
      </c>
      <c r="C55" s="32"/>
      <c r="D55" s="304" t="s">
        <v>51</v>
      </c>
      <c r="E55" s="289"/>
      <c r="F55" s="290"/>
      <c r="G55" s="303" t="s">
        <v>915</v>
      </c>
      <c r="H55" s="55"/>
    </row>
    <row r="56" spans="1:8" ht="15.95" customHeight="1" x14ac:dyDescent="0.2">
      <c r="B56" s="52" t="s">
        <v>916</v>
      </c>
      <c r="C56" s="287" t="s">
        <v>1</v>
      </c>
      <c r="D56" s="304" t="s">
        <v>51</v>
      </c>
      <c r="E56" s="289"/>
      <c r="F56" s="290"/>
      <c r="G56" s="303" t="s">
        <v>917</v>
      </c>
      <c r="H56" s="55"/>
    </row>
    <row r="57" spans="1:8" ht="15.95" customHeight="1" x14ac:dyDescent="0.2">
      <c r="B57" s="88" t="s">
        <v>918</v>
      </c>
      <c r="C57" s="287" t="s">
        <v>1</v>
      </c>
      <c r="D57" s="304" t="s">
        <v>51</v>
      </c>
      <c r="E57" s="289"/>
      <c r="F57" s="290"/>
      <c r="G57" s="303" t="s">
        <v>919</v>
      </c>
      <c r="H57" s="55"/>
    </row>
    <row r="58" spans="1:8" ht="15.95" customHeight="1" x14ac:dyDescent="0.2">
      <c r="B58" s="88" t="s">
        <v>920</v>
      </c>
      <c r="C58" s="32"/>
      <c r="D58" s="304" t="s">
        <v>51</v>
      </c>
      <c r="E58" s="289"/>
      <c r="F58" s="290"/>
      <c r="G58" s="303" t="s">
        <v>921</v>
      </c>
      <c r="H58" s="55"/>
    </row>
    <row r="59" spans="1:8" ht="15.95" customHeight="1" x14ac:dyDescent="0.2">
      <c r="B59" s="77" t="s">
        <v>922</v>
      </c>
      <c r="C59"/>
      <c r="D59" s="304" t="s">
        <v>63</v>
      </c>
      <c r="E59" s="289"/>
      <c r="F59" s="290"/>
      <c r="G59" s="303" t="s">
        <v>923</v>
      </c>
      <c r="H59" s="55"/>
    </row>
    <row r="60" spans="1:8" ht="15.95" customHeight="1" x14ac:dyDescent="0.2">
      <c r="B60" s="88" t="s">
        <v>924</v>
      </c>
      <c r="C60" s="32"/>
      <c r="D60" s="304" t="s">
        <v>63</v>
      </c>
      <c r="E60" s="289"/>
      <c r="F60" s="290"/>
      <c r="G60" s="303" t="s">
        <v>925</v>
      </c>
      <c r="H60" s="55"/>
    </row>
    <row r="61" spans="1:8" ht="15.95" customHeight="1" x14ac:dyDescent="0.2">
      <c r="B61" s="88" t="s">
        <v>926</v>
      </c>
      <c r="C61" s="32"/>
      <c r="D61" s="304" t="s">
        <v>63</v>
      </c>
      <c r="E61" s="289"/>
      <c r="F61" s="290"/>
      <c r="G61" s="303" t="s">
        <v>927</v>
      </c>
      <c r="H61" s="55"/>
    </row>
    <row r="62" spans="1:8" ht="15.95" customHeight="1" x14ac:dyDescent="0.2">
      <c r="B62" s="88" t="s">
        <v>928</v>
      </c>
      <c r="C62" s="287" t="s">
        <v>1</v>
      </c>
      <c r="D62" s="304" t="s">
        <v>63</v>
      </c>
      <c r="E62" s="289"/>
      <c r="F62" s="290"/>
      <c r="G62" s="303" t="s">
        <v>929</v>
      </c>
      <c r="H62" s="55"/>
    </row>
    <row r="63" spans="1:8" ht="15.95" customHeight="1" x14ac:dyDescent="0.2">
      <c r="B63" s="88" t="s">
        <v>930</v>
      </c>
      <c r="C63" s="287" t="s">
        <v>1</v>
      </c>
      <c r="D63" s="304" t="s">
        <v>63</v>
      </c>
      <c r="E63" s="289"/>
      <c r="F63" s="290"/>
      <c r="G63" s="303" t="s">
        <v>931</v>
      </c>
      <c r="H63" s="55"/>
    </row>
    <row r="64" spans="1:8" ht="15.95" customHeight="1" x14ac:dyDescent="0.2">
      <c r="B64" s="52" t="s">
        <v>932</v>
      </c>
      <c r="C64" s="32"/>
      <c r="D64" s="304" t="s">
        <v>63</v>
      </c>
      <c r="E64" s="289"/>
      <c r="F64" s="290"/>
      <c r="G64" s="303" t="s">
        <v>933</v>
      </c>
      <c r="H64" s="55"/>
    </row>
    <row r="65" spans="1:8" ht="15.95" customHeight="1" x14ac:dyDescent="0.2">
      <c r="B65" s="499" t="s">
        <v>934</v>
      </c>
      <c r="C65" s="287" t="s">
        <v>1</v>
      </c>
      <c r="D65" s="304" t="s">
        <v>63</v>
      </c>
      <c r="E65" s="293">
        <f>'TAC14 PPE'!E29-'TAC14 PPE'!E47</f>
        <v>0</v>
      </c>
      <c r="F65" s="719"/>
      <c r="G65" s="303" t="s">
        <v>935</v>
      </c>
      <c r="H65" s="55"/>
    </row>
    <row r="66" spans="1:8" ht="15.95" customHeight="1" thickBot="1" x14ac:dyDescent="0.25">
      <c r="B66" s="78" t="s">
        <v>936</v>
      </c>
      <c r="C66" s="81"/>
      <c r="D66" s="304" t="s">
        <v>2</v>
      </c>
      <c r="E66" s="289"/>
      <c r="F66" s="290"/>
      <c r="G66" s="303" t="s">
        <v>937</v>
      </c>
      <c r="H66" s="55"/>
    </row>
    <row r="67" spans="1:8" ht="15.95" customHeight="1" x14ac:dyDescent="0.2">
      <c r="B67" s="75" t="s">
        <v>938</v>
      </c>
      <c r="C67" s="48"/>
      <c r="D67" s="304" t="s">
        <v>2</v>
      </c>
      <c r="E67" s="228">
        <f>SUM(E53:E66)</f>
        <v>0</v>
      </c>
      <c r="F67" s="228">
        <f>SUM(F53:F66)</f>
        <v>0</v>
      </c>
      <c r="G67" s="303" t="s">
        <v>939</v>
      </c>
      <c r="H67" s="55"/>
    </row>
    <row r="68" spans="1:8" ht="15.95" customHeight="1" x14ac:dyDescent="0.2">
      <c r="B68" s="74" t="s">
        <v>940</v>
      </c>
      <c r="C68" s="32"/>
      <c r="D68" s="304" t="s">
        <v>2</v>
      </c>
      <c r="E68" s="289"/>
      <c r="F68" s="290"/>
      <c r="G68" s="303" t="s">
        <v>941</v>
      </c>
      <c r="H68" s="55"/>
    </row>
    <row r="69" spans="1:8" ht="15.95" customHeight="1" x14ac:dyDescent="0.2">
      <c r="B69" s="52" t="s">
        <v>942</v>
      </c>
      <c r="C69" s="32"/>
      <c r="D69" s="304" t="s">
        <v>2</v>
      </c>
      <c r="E69" s="293">
        <f>'TAC15 Investments &amp; groups'!E16+'TAC15 Investments &amp; groups'!E17</f>
        <v>0</v>
      </c>
      <c r="F69" s="293">
        <f>'TAC15 Investments &amp; groups'!G16+'TAC15 Investments &amp; groups'!G17</f>
        <v>0</v>
      </c>
      <c r="G69" s="303" t="s">
        <v>943</v>
      </c>
      <c r="H69" s="55"/>
    </row>
    <row r="70" spans="1:8" ht="15.95" customHeight="1" x14ac:dyDescent="0.2">
      <c r="B70" s="88" t="s">
        <v>944</v>
      </c>
      <c r="C70" s="32"/>
      <c r="D70" s="304" t="s">
        <v>2</v>
      </c>
      <c r="E70" s="293">
        <f>SUM('TAC15 Investments &amp; groups'!E59:'TAC15 Investments &amp; groups'!E60)</f>
        <v>0</v>
      </c>
      <c r="F70" s="293">
        <f>SUM('TAC15 Investments &amp; groups'!G59:'TAC15 Investments &amp; groups'!G60)</f>
        <v>0</v>
      </c>
      <c r="G70" s="303" t="s">
        <v>945</v>
      </c>
      <c r="H70" s="55"/>
    </row>
    <row r="71" spans="1:8" ht="28.7" customHeight="1" x14ac:dyDescent="0.2">
      <c r="B71" s="500" t="s">
        <v>946</v>
      </c>
      <c r="C71" s="79"/>
      <c r="D71" s="304" t="s">
        <v>2</v>
      </c>
      <c r="E71" s="289"/>
      <c r="F71" s="290"/>
      <c r="G71" s="303" t="s">
        <v>947</v>
      </c>
      <c r="H71" s="55"/>
    </row>
    <row r="72" spans="1:8" ht="15.95" customHeight="1" x14ac:dyDescent="0.2">
      <c r="B72" s="77" t="s">
        <v>2386</v>
      </c>
      <c r="C72"/>
      <c r="D72" s="304" t="s">
        <v>2</v>
      </c>
      <c r="E72" s="289"/>
      <c r="F72" s="290"/>
      <c r="G72" s="303" t="s">
        <v>948</v>
      </c>
      <c r="H72" s="55"/>
    </row>
    <row r="73" spans="1:8" ht="25.5" x14ac:dyDescent="0.2">
      <c r="B73" s="152" t="s">
        <v>2437</v>
      </c>
      <c r="C73" s="32"/>
      <c r="D73" s="304" t="s">
        <v>2</v>
      </c>
      <c r="E73" s="293">
        <f>-'TAC04 SOCIE'!J27</f>
        <v>0</v>
      </c>
      <c r="F73" s="293">
        <f>-'TAC04 SOCIE'!J65</f>
        <v>0</v>
      </c>
      <c r="G73" s="303" t="s">
        <v>949</v>
      </c>
      <c r="H73" s="55"/>
    </row>
    <row r="74" spans="1:8" ht="25.5" x14ac:dyDescent="0.2">
      <c r="B74" s="500" t="s">
        <v>2438</v>
      </c>
      <c r="C74" s="79"/>
      <c r="D74" s="304" t="s">
        <v>2</v>
      </c>
      <c r="E74" s="289"/>
      <c r="F74" s="290"/>
      <c r="G74" s="303" t="s">
        <v>950</v>
      </c>
      <c r="H74" s="55"/>
    </row>
    <row r="75" spans="1:8" ht="15.95" customHeight="1" thickBot="1" x14ac:dyDescent="0.25">
      <c r="B75" s="152" t="s">
        <v>2439</v>
      </c>
      <c r="C75" s="287" t="s">
        <v>1</v>
      </c>
      <c r="D75" s="304" t="s">
        <v>2</v>
      </c>
      <c r="E75" s="294"/>
      <c r="F75" s="294"/>
      <c r="G75" s="303" t="s">
        <v>951</v>
      </c>
      <c r="H75" s="55"/>
    </row>
    <row r="76" spans="1:8" ht="15.95" customHeight="1" thickBot="1" x14ac:dyDescent="0.25">
      <c r="B76" s="460" t="s">
        <v>952</v>
      </c>
      <c r="C76" s="59"/>
      <c r="D76" s="304" t="s">
        <v>2</v>
      </c>
      <c r="E76" s="228">
        <f>SUM(E67:E75)</f>
        <v>0</v>
      </c>
      <c r="F76" s="228">
        <f>SUM(F67:F75)</f>
        <v>0</v>
      </c>
      <c r="G76" s="303" t="s">
        <v>953</v>
      </c>
      <c r="H76" s="55"/>
    </row>
    <row r="77" spans="1:8" ht="15.95" customHeight="1" thickTop="1" thickBot="1" x14ac:dyDescent="0.25">
      <c r="B77" s="60"/>
      <c r="C77" s="60"/>
      <c r="D77" s="60"/>
      <c r="E77" s="60"/>
      <c r="F77" s="60"/>
      <c r="G77" s="61"/>
    </row>
    <row r="78" spans="1:8" ht="15.95" customHeight="1" thickTop="1" thickBot="1" x14ac:dyDescent="0.25">
      <c r="B78" s="38"/>
      <c r="C78" s="38"/>
      <c r="D78" s="38"/>
      <c r="E78" s="38"/>
      <c r="F78" s="416" t="s">
        <v>2401</v>
      </c>
      <c r="G78" s="417">
        <v>5</v>
      </c>
    </row>
    <row r="79" spans="1:8" ht="15.95" customHeight="1" thickTop="1" x14ac:dyDescent="0.2">
      <c r="A79" s="37"/>
      <c r="B79" s="99" t="s">
        <v>2387</v>
      </c>
      <c r="C79" s="40"/>
      <c r="D79" s="40"/>
      <c r="E79" s="284" t="s">
        <v>859</v>
      </c>
      <c r="F79" s="280" t="s">
        <v>860</v>
      </c>
      <c r="G79" s="285" t="s">
        <v>47</v>
      </c>
      <c r="H79" s="55"/>
    </row>
    <row r="80" spans="1:8" ht="15.95" customHeight="1" x14ac:dyDescent="0.2">
      <c r="B80" s="41"/>
      <c r="C80"/>
      <c r="D80" s="842"/>
      <c r="E80" s="6" t="s">
        <v>52</v>
      </c>
      <c r="F80" s="6" t="s">
        <v>2365</v>
      </c>
      <c r="G80" s="42"/>
      <c r="H80" s="55"/>
    </row>
    <row r="81" spans="2:8" ht="15.95" customHeight="1" thickBot="1" x14ac:dyDescent="0.25">
      <c r="B81" s="43"/>
      <c r="C81" s="227"/>
      <c r="D81" s="843"/>
      <c r="E81" s="229" t="s">
        <v>49</v>
      </c>
      <c r="F81" s="229" t="s">
        <v>49</v>
      </c>
      <c r="G81" s="303" t="s">
        <v>50</v>
      </c>
      <c r="H81" s="55"/>
    </row>
    <row r="82" spans="2:8" ht="15.95" customHeight="1" x14ac:dyDescent="0.2">
      <c r="B82" s="44" t="s">
        <v>954</v>
      </c>
      <c r="C82" s="45"/>
      <c r="D82" s="304" t="s">
        <v>51</v>
      </c>
      <c r="E82" s="293">
        <f>'TAC07 Op Inc 2'!E42+'TAC06 Op Inc 1'!E54</f>
        <v>0</v>
      </c>
      <c r="F82" s="293">
        <f>'TAC07 Op Inc 2'!F42+'TAC06 Op Inc 1'!F54</f>
        <v>0</v>
      </c>
      <c r="G82" s="303" t="s">
        <v>955</v>
      </c>
      <c r="H82" s="55"/>
    </row>
    <row r="83" spans="2:8" ht="15.95" customHeight="1" x14ac:dyDescent="0.2">
      <c r="B83" s="47" t="s">
        <v>956</v>
      </c>
      <c r="C83"/>
      <c r="D83" s="304" t="s">
        <v>63</v>
      </c>
      <c r="E83" s="293">
        <f>-'TAC08 Op Exp'!E71</f>
        <v>0</v>
      </c>
      <c r="F83" s="293">
        <f>-'TAC08 Op Exp'!F71</f>
        <v>0</v>
      </c>
      <c r="G83" s="303" t="s">
        <v>957</v>
      </c>
      <c r="H83" s="55"/>
    </row>
    <row r="84" spans="2:8" ht="15.95" customHeight="1" x14ac:dyDescent="0.2">
      <c r="B84" s="52" t="s">
        <v>958</v>
      </c>
      <c r="C84" s="32"/>
      <c r="D84" s="304" t="s">
        <v>51</v>
      </c>
      <c r="E84" s="289"/>
      <c r="F84" s="290"/>
      <c r="G84" s="303" t="s">
        <v>959</v>
      </c>
      <c r="H84" s="55"/>
    </row>
    <row r="85" spans="2:8" ht="15.95" customHeight="1" x14ac:dyDescent="0.2">
      <c r="B85" s="47" t="s">
        <v>960</v>
      </c>
      <c r="C85"/>
      <c r="D85" s="304" t="s">
        <v>63</v>
      </c>
      <c r="E85" s="289"/>
      <c r="F85" s="290"/>
      <c r="G85" s="303" t="s">
        <v>961</v>
      </c>
      <c r="H85" s="55"/>
    </row>
    <row r="86" spans="2:8" ht="15.95" customHeight="1" thickBot="1" x14ac:dyDescent="0.25">
      <c r="B86" s="52" t="s">
        <v>962</v>
      </c>
      <c r="C86" s="32"/>
      <c r="D86" s="304" t="s">
        <v>2</v>
      </c>
      <c r="E86" s="289"/>
      <c r="F86" s="290"/>
      <c r="G86" s="303" t="s">
        <v>963</v>
      </c>
      <c r="H86" s="55"/>
    </row>
    <row r="87" spans="2:8" ht="15.95" customHeight="1" thickBot="1" x14ac:dyDescent="0.25">
      <c r="B87" s="63" t="s">
        <v>17</v>
      </c>
      <c r="C87" s="59"/>
      <c r="D87" s="218" t="s">
        <v>2</v>
      </c>
      <c r="E87" s="228">
        <f>SUM(E82:E86)</f>
        <v>0</v>
      </c>
      <c r="F87" s="228">
        <f>SUM(F82:F86)</f>
        <v>0</v>
      </c>
      <c r="G87" s="303" t="s">
        <v>964</v>
      </c>
      <c r="H87" s="55"/>
    </row>
    <row r="88" spans="2:8" ht="15.95" customHeight="1" thickTop="1" x14ac:dyDescent="0.2">
      <c r="B88" s="60"/>
      <c r="C88" s="60"/>
      <c r="D88" s="60"/>
      <c r="E88" s="60"/>
      <c r="F88" s="60"/>
      <c r="G88" s="61"/>
    </row>
    <row r="89" spans="2:8" ht="15.95" customHeight="1" x14ac:dyDescent="0.2">
      <c r="B89" s="21"/>
    </row>
  </sheetData>
  <mergeCells count="6">
    <mergeCell ref="D80:D81"/>
    <mergeCell ref="D7:D9"/>
    <mergeCell ref="D19:D21"/>
    <mergeCell ref="B42:B44"/>
    <mergeCell ref="D43:D44"/>
    <mergeCell ref="D51:D52"/>
  </mergeCells>
  <dataValidations count="10">
    <dataValidation allowBlank="1" showInputMessage="1" showErrorMessage="1" promptTitle="Other gains or losses" prompt="This row should be rarely used. If you believe you require this row please contact NHS Improvement (england.provider.accounts@nhs.net)." sqref="C75" xr:uid="{69C57FE9-601B-4F32-855D-E1941820C252}"/>
    <dataValidation type="decimal" operator="lessThanOrEqual" allowBlank="1" showInputMessage="1" showErrorMessage="1" sqref="E85" xr:uid="{2FB7B5F4-3E9E-46F0-9164-6AB8A4AB85E2}">
      <formula1>0</formula1>
    </dataValidation>
    <dataValidation type="decimal" operator="greaterThanOrEqual" allowBlank="1" showInputMessage="1" showErrorMessage="1" sqref="E84" xr:uid="{EE85633F-2A96-44AA-80EC-61CF8E340B11}">
      <formula1>0</formula1>
    </dataValidation>
    <dataValidation allowBlank="1" showInputMessage="1" showErrorMessage="1" promptTitle="Assets returned to DHSC:" prompt="This line records the loss recognised on assets returned to DHSC previously recognised as donated asset additions. Any such returns must have been agreed with the DHSC asset transfer team." sqref="C65" xr:uid="{FA6F82EE-3C07-44E2-94C9-1D541ECF1B66}"/>
    <dataValidation allowBlank="1" showInputMessage="1" showErrorMessage="1" promptTitle="Other finance costs" prompt="This should include any 1% commitment fees for the issue of PDC." sqref="C38" xr:uid="{AE119F40-D10B-4492-81FF-A312E7506247}"/>
    <dataValidation allowBlank="1" showInputMessage="1" showErrorMessage="1" promptTitle="Public contract regulations" prompt="This note covers the disclosure requirements required by the GAM para 5.209 - 5.219 (NHS trusts), and the FT ARM para 2.26 (FTs)." sqref="C42" xr:uid="{F08C4A22-E4E7-422A-AD67-8C79B627388A}"/>
    <dataValidation allowBlank="1" showInputMessage="1" showErrorMessage="1" promptTitle="Held at amortised costs" prompt="Paragraph 20A of IFRS 7 requires the gains on disposal of financial assets held at amortised cost to be separately disclosed and reasons for derecognition explained" sqref="C56" xr:uid="{E2BAEFA5-6E67-47F2-AE19-03FB0888CDDE}"/>
    <dataValidation allowBlank="1" showInputMessage="1" showErrorMessage="1" promptTitle="Held at amortised costs" prompt="Paragraph 20A of IFRS 7 requires the losses on disposal of financial assets held at amortised cost to be separately disclosed and reasons for derecognition explained." sqref="C62" xr:uid="{C25B5337-96EC-46B8-8A30-91B9535CA96D}"/>
    <dataValidation allowBlank="1" showInputMessage="1" showErrorMessage="1" promptTitle="Other financial assets" prompt="Should include gains recognised on the disposal of financial assets held at fair value through I&amp;E and sales of interests in equity accounted joint ventures and associates" sqref="C57" xr:uid="{6AC250BB-A167-4BEB-8BDE-EFE51E3822EE}"/>
    <dataValidation allowBlank="1" showInputMessage="1" showErrorMessage="1" promptTitle="Other financial assets" prompt="Should include losses recognised on the disposal of financial assets held at fair value through I&amp;E and sales of interests in equity accounted joint ventures and associates" sqref="C63" xr:uid="{EF775FCD-33E3-4861-AC81-8008C04516DA}"/>
  </dataValidations>
  <pageMargins left="0.25" right="0.25" top="0.75" bottom="0.75" header="0.3" footer="0.3"/>
  <pageSetup paperSize="9" scale="2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F0F06-444D-402F-BACD-7E8AB46B6561}">
  <sheetPr codeName="Sheet71">
    <tabColor theme="2"/>
    <pageSetUpPr fitToPage="1"/>
  </sheetPr>
  <dimension ref="A1:L22"/>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5.28515625" style="15" customWidth="1"/>
    <col min="4" max="4" width="9.28515625" style="15" customWidth="1"/>
    <col min="5" max="39" width="13.42578125" style="15" customWidth="1"/>
    <col min="40" max="16384" width="9.28515625" style="15"/>
  </cols>
  <sheetData>
    <row r="1" spans="1:12" ht="18.75" customHeight="1" x14ac:dyDescent="0.2">
      <c r="B1" s="16"/>
    </row>
    <row r="2" spans="1:12" ht="18.75" customHeight="1" x14ac:dyDescent="0.25">
      <c r="B2" s="17" t="s">
        <v>440</v>
      </c>
    </row>
    <row r="3" spans="1:12" ht="18.75" customHeight="1" x14ac:dyDescent="0.25">
      <c r="B3" s="17" t="s">
        <v>2371</v>
      </c>
    </row>
    <row r="4" spans="1:12" ht="18.75" customHeight="1" thickBot="1" x14ac:dyDescent="0.25">
      <c r="B4" s="18" t="s">
        <v>4</v>
      </c>
    </row>
    <row r="5" spans="1:12" ht="15.95" customHeight="1" thickTop="1" thickBot="1" x14ac:dyDescent="0.25">
      <c r="B5" s="38"/>
      <c r="C5" s="38"/>
      <c r="D5" s="38"/>
      <c r="E5" s="38"/>
      <c r="F5" s="38"/>
      <c r="G5" s="38"/>
      <c r="H5" s="38"/>
      <c r="I5" s="38"/>
      <c r="J5" s="416" t="s">
        <v>2401</v>
      </c>
      <c r="K5" s="417">
        <v>1</v>
      </c>
    </row>
    <row r="6" spans="1:12" ht="15.95" customHeight="1" thickTop="1" x14ac:dyDescent="0.2">
      <c r="A6" s="37"/>
      <c r="B6" s="99" t="s">
        <v>965</v>
      </c>
      <c r="C6" s="40"/>
      <c r="D6" s="40"/>
      <c r="E6" s="312" t="s">
        <v>966</v>
      </c>
      <c r="F6" s="312" t="s">
        <v>967</v>
      </c>
      <c r="G6" s="312" t="s">
        <v>968</v>
      </c>
      <c r="H6" s="313" t="s">
        <v>969</v>
      </c>
      <c r="I6" s="313" t="s">
        <v>970</v>
      </c>
      <c r="J6" s="313" t="s">
        <v>971</v>
      </c>
      <c r="K6" s="314" t="s">
        <v>47</v>
      </c>
      <c r="L6" s="55"/>
    </row>
    <row r="7" spans="1:12" ht="25.5" x14ac:dyDescent="0.2">
      <c r="B7" s="101"/>
      <c r="C7"/>
      <c r="D7" s="842" t="s">
        <v>3</v>
      </c>
      <c r="E7" s="7" t="s">
        <v>234</v>
      </c>
      <c r="F7" s="7" t="s">
        <v>972</v>
      </c>
      <c r="G7" s="782" t="s">
        <v>973</v>
      </c>
      <c r="H7" s="782" t="s">
        <v>974</v>
      </c>
      <c r="I7" s="7" t="s">
        <v>972</v>
      </c>
      <c r="J7" s="7" t="s">
        <v>973</v>
      </c>
      <c r="K7" s="42"/>
      <c r="L7" s="55"/>
    </row>
    <row r="8" spans="1:12" ht="15.95" customHeight="1" x14ac:dyDescent="0.2">
      <c r="B8" s="41"/>
      <c r="C8"/>
      <c r="D8" s="842"/>
      <c r="E8" s="6" t="s">
        <v>52</v>
      </c>
      <c r="F8" s="6" t="s">
        <v>52</v>
      </c>
      <c r="G8" s="784" t="s">
        <v>52</v>
      </c>
      <c r="H8" s="784" t="s">
        <v>2365</v>
      </c>
      <c r="I8" s="6" t="s">
        <v>2365</v>
      </c>
      <c r="J8" s="6" t="s">
        <v>2365</v>
      </c>
      <c r="K8" s="42"/>
      <c r="L8" s="55"/>
    </row>
    <row r="9" spans="1:12" ht="15.95" customHeight="1" thickBot="1" x14ac:dyDescent="0.25">
      <c r="B9" s="43"/>
      <c r="C9" s="227"/>
      <c r="D9" s="843"/>
      <c r="E9" s="229" t="s">
        <v>975</v>
      </c>
      <c r="F9" s="229" t="s">
        <v>976</v>
      </c>
      <c r="G9" s="229" t="s">
        <v>977</v>
      </c>
      <c r="H9" s="229" t="s">
        <v>975</v>
      </c>
      <c r="I9" s="229" t="s">
        <v>976</v>
      </c>
      <c r="J9" s="229" t="s">
        <v>977</v>
      </c>
      <c r="K9" s="286" t="s">
        <v>50</v>
      </c>
      <c r="L9" s="55"/>
    </row>
    <row r="10" spans="1:12" ht="15.95" customHeight="1" x14ac:dyDescent="0.2">
      <c r="B10" s="62" t="s">
        <v>978</v>
      </c>
      <c r="C10" s="70"/>
      <c r="D10" s="135"/>
      <c r="E10" s="110"/>
      <c r="F10" s="110"/>
      <c r="G10" s="793"/>
      <c r="H10" s="796"/>
      <c r="I10" s="110"/>
      <c r="J10" s="110"/>
      <c r="K10" s="51"/>
      <c r="L10" s="55"/>
    </row>
    <row r="11" spans="1:12" ht="15.95" customHeight="1" x14ac:dyDescent="0.2">
      <c r="B11" s="47" t="s">
        <v>979</v>
      </c>
      <c r="C11" s="57"/>
      <c r="D11" s="292" t="s">
        <v>2</v>
      </c>
      <c r="E11" s="315">
        <f>SUM(F11:G11)</f>
        <v>0</v>
      </c>
      <c r="F11" s="712"/>
      <c r="G11" s="774"/>
      <c r="H11" s="786">
        <f>SUM(I11:J11)</f>
        <v>0</v>
      </c>
      <c r="I11" s="720"/>
      <c r="J11" s="720"/>
      <c r="K11" s="286" t="s">
        <v>980</v>
      </c>
      <c r="L11" s="55"/>
    </row>
    <row r="12" spans="1:12" ht="15.95" customHeight="1" x14ac:dyDescent="0.2">
      <c r="B12" s="74" t="s">
        <v>981</v>
      </c>
      <c r="C12" s="57"/>
      <c r="D12" s="316" t="s">
        <v>2</v>
      </c>
      <c r="E12" s="315">
        <f t="shared" ref="E12:E18" si="0">SUM(F12:G12)</f>
        <v>0</v>
      </c>
      <c r="F12" s="712"/>
      <c r="G12" s="774"/>
      <c r="H12" s="786">
        <f t="shared" ref="H12:H18" si="1">SUM(I12:J12)</f>
        <v>0</v>
      </c>
      <c r="I12" s="720"/>
      <c r="J12" s="720"/>
      <c r="K12" s="286" t="s">
        <v>982</v>
      </c>
      <c r="L12" s="55"/>
    </row>
    <row r="13" spans="1:12" ht="15.95" customHeight="1" x14ac:dyDescent="0.2">
      <c r="B13" s="52" t="s">
        <v>983</v>
      </c>
      <c r="C13" s="57"/>
      <c r="D13" s="316" t="s">
        <v>2</v>
      </c>
      <c r="E13" s="315">
        <f t="shared" si="0"/>
        <v>0</v>
      </c>
      <c r="F13" s="712"/>
      <c r="G13" s="774"/>
      <c r="H13" s="786">
        <f t="shared" si="1"/>
        <v>0</v>
      </c>
      <c r="I13" s="720"/>
      <c r="J13" s="720"/>
      <c r="K13" s="286" t="s">
        <v>984</v>
      </c>
      <c r="L13" s="55"/>
    </row>
    <row r="14" spans="1:12" ht="15.95" customHeight="1" x14ac:dyDescent="0.2">
      <c r="B14" s="52" t="s">
        <v>985</v>
      </c>
      <c r="C14" s="57"/>
      <c r="D14" s="316" t="s">
        <v>2</v>
      </c>
      <c r="E14" s="315">
        <f t="shared" si="0"/>
        <v>0</v>
      </c>
      <c r="F14" s="712"/>
      <c r="G14" s="774"/>
      <c r="H14" s="786">
        <f t="shared" si="1"/>
        <v>0</v>
      </c>
      <c r="I14" s="720"/>
      <c r="J14" s="720"/>
      <c r="K14" s="286" t="s">
        <v>986</v>
      </c>
      <c r="L14" s="55"/>
    </row>
    <row r="15" spans="1:12" ht="15.95" customHeight="1" x14ac:dyDescent="0.2">
      <c r="B15" s="52" t="s">
        <v>987</v>
      </c>
      <c r="C15" s="57"/>
      <c r="D15" s="316" t="s">
        <v>2</v>
      </c>
      <c r="E15" s="315">
        <f t="shared" si="0"/>
        <v>0</v>
      </c>
      <c r="F15" s="712"/>
      <c r="G15" s="774"/>
      <c r="H15" s="786">
        <f t="shared" si="1"/>
        <v>0</v>
      </c>
      <c r="I15" s="720"/>
      <c r="J15" s="720"/>
      <c r="K15" s="286" t="s">
        <v>988</v>
      </c>
      <c r="L15" s="55"/>
    </row>
    <row r="16" spans="1:12" ht="15.95" customHeight="1" x14ac:dyDescent="0.2">
      <c r="B16" s="47" t="s">
        <v>639</v>
      </c>
      <c r="C16" s="57"/>
      <c r="D16" s="316" t="s">
        <v>2</v>
      </c>
      <c r="E16" s="315">
        <f t="shared" si="0"/>
        <v>0</v>
      </c>
      <c r="F16" s="712"/>
      <c r="G16" s="774"/>
      <c r="H16" s="786">
        <f t="shared" si="1"/>
        <v>0</v>
      </c>
      <c r="I16" s="720"/>
      <c r="J16" s="720"/>
      <c r="K16" s="286" t="s">
        <v>989</v>
      </c>
      <c r="L16" s="55"/>
    </row>
    <row r="17" spans="2:12" ht="15.95" customHeight="1" x14ac:dyDescent="0.2">
      <c r="B17" s="52" t="s">
        <v>990</v>
      </c>
      <c r="C17" s="57"/>
      <c r="D17" s="316" t="s">
        <v>2</v>
      </c>
      <c r="E17" s="315">
        <f t="shared" si="0"/>
        <v>0</v>
      </c>
      <c r="F17" s="712"/>
      <c r="G17" s="774"/>
      <c r="H17" s="786">
        <f t="shared" si="1"/>
        <v>0</v>
      </c>
      <c r="I17" s="720"/>
      <c r="J17" s="720"/>
      <c r="K17" s="286" t="s">
        <v>991</v>
      </c>
      <c r="L17" s="55"/>
    </row>
    <row r="18" spans="2:12" ht="15.95" customHeight="1" thickBot="1" x14ac:dyDescent="0.25">
      <c r="B18" s="78" t="s">
        <v>992</v>
      </c>
      <c r="C18" s="136"/>
      <c r="D18" s="316" t="s">
        <v>2</v>
      </c>
      <c r="E18" s="315">
        <f t="shared" si="0"/>
        <v>0</v>
      </c>
      <c r="F18" s="712"/>
      <c r="G18" s="774"/>
      <c r="H18" s="786">
        <f t="shared" si="1"/>
        <v>0</v>
      </c>
      <c r="I18" s="720"/>
      <c r="J18" s="720"/>
      <c r="K18" s="286" t="s">
        <v>993</v>
      </c>
      <c r="L18" s="55"/>
    </row>
    <row r="19" spans="2:12" ht="25.5" x14ac:dyDescent="0.2">
      <c r="B19" s="137" t="s">
        <v>994</v>
      </c>
      <c r="C19" s="57"/>
      <c r="D19" s="316" t="s">
        <v>2</v>
      </c>
      <c r="E19" s="228">
        <f>SUM(F19:G19)</f>
        <v>0</v>
      </c>
      <c r="F19" s="228">
        <f>SUM(F11:F18)</f>
        <v>0</v>
      </c>
      <c r="G19" s="241">
        <f>SUM(G11:G18)</f>
        <v>0</v>
      </c>
      <c r="H19" s="228">
        <f>SUM(I19:J19)</f>
        <v>0</v>
      </c>
      <c r="I19" s="228">
        <f>SUM(I11:I18)</f>
        <v>0</v>
      </c>
      <c r="J19" s="228">
        <f>SUM(J11:J18)</f>
        <v>0</v>
      </c>
      <c r="K19" s="286" t="s">
        <v>995</v>
      </c>
      <c r="L19" s="55"/>
    </row>
    <row r="20" spans="2:12" ht="15.95" customHeight="1" thickBot="1" x14ac:dyDescent="0.25">
      <c r="B20" s="47" t="s">
        <v>996</v>
      </c>
      <c r="C20" s="57"/>
      <c r="D20" s="316" t="s">
        <v>2</v>
      </c>
      <c r="E20" s="315">
        <f>SUM(F20:G20)</f>
        <v>0</v>
      </c>
      <c r="F20" s="712"/>
      <c r="G20" s="794"/>
      <c r="H20" s="786">
        <f>SUM(I20:J20)</f>
        <v>0</v>
      </c>
      <c r="I20" s="720"/>
      <c r="J20" s="720"/>
      <c r="K20" s="286" t="s">
        <v>997</v>
      </c>
      <c r="L20" s="55"/>
    </row>
    <row r="21" spans="2:12" ht="15.95" customHeight="1" thickBot="1" x14ac:dyDescent="0.25">
      <c r="B21" s="75" t="s">
        <v>2388</v>
      </c>
      <c r="C21" s="50"/>
      <c r="D21" s="214" t="s">
        <v>2</v>
      </c>
      <c r="E21" s="733">
        <f>SUM(F21:G21)</f>
        <v>0</v>
      </c>
      <c r="F21" s="734">
        <f>F19+F20</f>
        <v>0</v>
      </c>
      <c r="G21" s="795">
        <f>G19+G20</f>
        <v>0</v>
      </c>
      <c r="H21" s="778">
        <f>SUM(I21:J21)</f>
        <v>0</v>
      </c>
      <c r="I21" s="733">
        <f>I19+I20</f>
        <v>0</v>
      </c>
      <c r="J21" s="733">
        <f>J19+J20</f>
        <v>0</v>
      </c>
      <c r="K21" s="735" t="s">
        <v>998</v>
      </c>
      <c r="L21" s="55"/>
    </row>
    <row r="22" spans="2:12" ht="15.95" customHeight="1" thickTop="1" x14ac:dyDescent="0.2">
      <c r="B22" s="60"/>
      <c r="C22" s="60"/>
      <c r="D22" s="60"/>
      <c r="E22" s="60"/>
      <c r="F22" s="60"/>
      <c r="H22" s="60"/>
      <c r="I22" s="60"/>
      <c r="J22" s="60"/>
      <c r="K22" s="60"/>
    </row>
  </sheetData>
  <mergeCells count="1">
    <mergeCell ref="D7:D9"/>
  </mergeCells>
  <pageMargins left="0.25" right="0.25" top="0.75" bottom="0.75" header="0.3" footer="0.3"/>
  <pageSetup paperSize="9" scale="5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85244-99D7-43FD-8C02-D98EC266DD02}">
  <sheetPr codeName="Sheet72">
    <tabColor theme="2"/>
    <pageSetUpPr fitToPage="1"/>
  </sheetPr>
  <dimension ref="A1:Q124"/>
  <sheetViews>
    <sheetView showGridLines="0" zoomScale="85" zoomScaleNormal="85" zoomScaleSheetLayoutView="85" workbookViewId="0"/>
  </sheetViews>
  <sheetFormatPr defaultColWidth="13.42578125" defaultRowHeight="15.95" customHeight="1" x14ac:dyDescent="0.2"/>
  <cols>
    <col min="1" max="1" width="4.42578125" style="15" customWidth="1"/>
    <col min="2" max="2" width="62.28515625" style="15" customWidth="1"/>
    <col min="3" max="3" width="5.28515625" style="15" customWidth="1"/>
    <col min="4" max="4" width="9.28515625" style="15" customWidth="1"/>
    <col min="5" max="5" width="13.42578125" style="15"/>
    <col min="6" max="6" width="13.42578125" style="15" customWidth="1"/>
    <col min="7" max="16384" width="13.42578125" style="15"/>
  </cols>
  <sheetData>
    <row r="1" spans="1:17" ht="18.75" customHeight="1" x14ac:dyDescent="0.2">
      <c r="B1" s="16"/>
    </row>
    <row r="2" spans="1:17" ht="18.75" customHeight="1" x14ac:dyDescent="0.25">
      <c r="B2" s="17" t="s">
        <v>440</v>
      </c>
    </row>
    <row r="3" spans="1:17" ht="18.75" customHeight="1" x14ac:dyDescent="0.25">
      <c r="B3" s="17" t="s">
        <v>2372</v>
      </c>
    </row>
    <row r="4" spans="1:17" ht="18.75" customHeight="1" thickBot="1" x14ac:dyDescent="0.25">
      <c r="B4" s="18" t="s">
        <v>4</v>
      </c>
    </row>
    <row r="5" spans="1:17" ht="15.95" customHeight="1" thickTop="1" thickBot="1" x14ac:dyDescent="0.25">
      <c r="B5" s="38"/>
      <c r="C5" s="38"/>
      <c r="D5" s="38"/>
      <c r="E5" s="38"/>
      <c r="F5" s="38"/>
      <c r="G5" s="38"/>
      <c r="H5" s="38"/>
      <c r="I5" s="38"/>
      <c r="J5" s="38"/>
      <c r="K5" s="38"/>
      <c r="L5" s="38"/>
      <c r="M5" s="38"/>
      <c r="N5" s="215" t="s">
        <v>1</v>
      </c>
      <c r="O5" s="416" t="s">
        <v>2401</v>
      </c>
      <c r="P5" s="417">
        <v>1</v>
      </c>
    </row>
    <row r="6" spans="1:17" ht="15.95" customHeight="1" thickTop="1" x14ac:dyDescent="0.2">
      <c r="A6" s="37"/>
      <c r="B6" s="138" t="s">
        <v>2517</v>
      </c>
      <c r="C6" s="139"/>
      <c r="D6" s="139"/>
      <c r="E6" s="317" t="s">
        <v>999</v>
      </c>
      <c r="F6" s="317" t="s">
        <v>1000</v>
      </c>
      <c r="G6" s="317" t="s">
        <v>1001</v>
      </c>
      <c r="H6" s="317" t="s">
        <v>1002</v>
      </c>
      <c r="I6" s="317" t="s">
        <v>1003</v>
      </c>
      <c r="J6" s="317" t="s">
        <v>1004</v>
      </c>
      <c r="K6" s="317" t="s">
        <v>1005</v>
      </c>
      <c r="L6" s="317" t="s">
        <v>1006</v>
      </c>
      <c r="M6" s="317" t="s">
        <v>1007</v>
      </c>
      <c r="N6" s="317" t="s">
        <v>1008</v>
      </c>
      <c r="O6" s="317" t="s">
        <v>1009</v>
      </c>
      <c r="P6" s="318" t="s">
        <v>47</v>
      </c>
      <c r="Q6" s="55"/>
    </row>
    <row r="7" spans="1:17" ht="51" x14ac:dyDescent="0.2">
      <c r="B7" s="140"/>
      <c r="C7" s="139"/>
      <c r="D7" s="842" t="s">
        <v>3</v>
      </c>
      <c r="E7" s="7" t="s">
        <v>17</v>
      </c>
      <c r="F7" s="7" t="s">
        <v>1010</v>
      </c>
      <c r="G7" s="7" t="s">
        <v>1011</v>
      </c>
      <c r="H7" s="7" t="s">
        <v>1012</v>
      </c>
      <c r="I7" s="7" t="s">
        <v>1013</v>
      </c>
      <c r="J7" s="7" t="s">
        <v>1014</v>
      </c>
      <c r="K7" s="7" t="s">
        <v>1015</v>
      </c>
      <c r="L7" s="7" t="s">
        <v>1016</v>
      </c>
      <c r="M7" s="7" t="s">
        <v>1017</v>
      </c>
      <c r="N7" s="7" t="s">
        <v>1084</v>
      </c>
      <c r="O7" s="67" t="s">
        <v>1018</v>
      </c>
      <c r="P7" s="42"/>
      <c r="Q7" s="55"/>
    </row>
    <row r="8" spans="1:17" ht="15.95" customHeight="1" x14ac:dyDescent="0.2">
      <c r="B8" s="140"/>
      <c r="C8" s="139"/>
      <c r="D8" s="842"/>
      <c r="E8" s="7" t="s">
        <v>52</v>
      </c>
      <c r="F8" s="7" t="s">
        <v>52</v>
      </c>
      <c r="G8" s="7" t="s">
        <v>52</v>
      </c>
      <c r="H8" s="7" t="s">
        <v>52</v>
      </c>
      <c r="I8" s="7" t="s">
        <v>52</v>
      </c>
      <c r="J8" s="7" t="s">
        <v>52</v>
      </c>
      <c r="K8" s="7" t="s">
        <v>52</v>
      </c>
      <c r="L8" s="7" t="s">
        <v>52</v>
      </c>
      <c r="M8" s="7" t="s">
        <v>52</v>
      </c>
      <c r="N8" s="7" t="s">
        <v>52</v>
      </c>
      <c r="O8" s="67" t="s">
        <v>52</v>
      </c>
      <c r="P8" s="42"/>
      <c r="Q8" s="55"/>
    </row>
    <row r="9" spans="1:17" ht="15.95" customHeight="1" thickBot="1" x14ac:dyDescent="0.25">
      <c r="B9" s="141"/>
      <c r="C9" s="319"/>
      <c r="D9" s="843"/>
      <c r="E9" s="320" t="s">
        <v>49</v>
      </c>
      <c r="F9" s="320" t="s">
        <v>49</v>
      </c>
      <c r="G9" s="320" t="s">
        <v>49</v>
      </c>
      <c r="H9" s="320" t="s">
        <v>49</v>
      </c>
      <c r="I9" s="320" t="s">
        <v>49</v>
      </c>
      <c r="J9" s="320" t="s">
        <v>49</v>
      </c>
      <c r="K9" s="320" t="s">
        <v>49</v>
      </c>
      <c r="L9" s="320" t="s">
        <v>49</v>
      </c>
      <c r="M9" s="320" t="s">
        <v>49</v>
      </c>
      <c r="N9" s="320" t="s">
        <v>49</v>
      </c>
      <c r="O9" s="321" t="s">
        <v>49</v>
      </c>
      <c r="P9" s="303" t="s">
        <v>50</v>
      </c>
      <c r="Q9" s="55"/>
    </row>
    <row r="10" spans="1:17" ht="15.95" customHeight="1" x14ac:dyDescent="0.2">
      <c r="B10" s="53" t="s">
        <v>2518</v>
      </c>
      <c r="C10"/>
      <c r="D10" s="322" t="s">
        <v>51</v>
      </c>
      <c r="E10" s="297">
        <f t="shared" ref="E10:E13" si="0">SUM(F10:O10)</f>
        <v>0</v>
      </c>
      <c r="F10" s="297">
        <f t="shared" ref="F10:O10" si="1">F74</f>
        <v>0</v>
      </c>
      <c r="G10" s="297">
        <f t="shared" si="1"/>
        <v>0</v>
      </c>
      <c r="H10" s="297">
        <f t="shared" si="1"/>
        <v>0</v>
      </c>
      <c r="I10" s="297">
        <f t="shared" si="1"/>
        <v>0</v>
      </c>
      <c r="J10" s="297">
        <f t="shared" si="1"/>
        <v>0</v>
      </c>
      <c r="K10" s="297">
        <f t="shared" si="1"/>
        <v>0</v>
      </c>
      <c r="L10" s="297">
        <f t="shared" si="1"/>
        <v>0</v>
      </c>
      <c r="M10" s="297">
        <f t="shared" si="1"/>
        <v>0</v>
      </c>
      <c r="N10" s="297">
        <f t="shared" si="1"/>
        <v>0</v>
      </c>
      <c r="O10" s="297">
        <f t="shared" si="1"/>
        <v>0</v>
      </c>
      <c r="P10" s="303" t="s">
        <v>1019</v>
      </c>
      <c r="Q10" s="55"/>
    </row>
    <row r="11" spans="1:17" ht="15.95" customHeight="1" x14ac:dyDescent="0.2">
      <c r="B11" s="47" t="s">
        <v>1022</v>
      </c>
      <c r="C11"/>
      <c r="D11" s="323" t="s">
        <v>51</v>
      </c>
      <c r="E11" s="297">
        <f t="shared" si="0"/>
        <v>0</v>
      </c>
      <c r="F11" s="721"/>
      <c r="G11" s="721"/>
      <c r="H11" s="721"/>
      <c r="I11" s="721"/>
      <c r="J11" s="721"/>
      <c r="K11" s="721"/>
      <c r="L11" s="721"/>
      <c r="M11" s="721"/>
      <c r="N11" s="721"/>
      <c r="O11" s="721"/>
      <c r="P11" s="303" t="s">
        <v>1023</v>
      </c>
      <c r="Q11" s="55"/>
    </row>
    <row r="12" spans="1:17" ht="15.95" customHeight="1" x14ac:dyDescent="0.2">
      <c r="B12" s="52" t="s">
        <v>1024</v>
      </c>
      <c r="C12" s="32"/>
      <c r="D12" s="323" t="s">
        <v>2</v>
      </c>
      <c r="E12" s="297">
        <f t="shared" si="0"/>
        <v>0</v>
      </c>
      <c r="F12" s="324"/>
      <c r="G12" s="324"/>
      <c r="H12" s="324"/>
      <c r="I12" s="324"/>
      <c r="J12" s="324"/>
      <c r="K12" s="324"/>
      <c r="L12" s="324"/>
      <c r="M12" s="324"/>
      <c r="N12" s="324"/>
      <c r="O12" s="324"/>
      <c r="P12" s="303" t="s">
        <v>1025</v>
      </c>
      <c r="Q12" s="55"/>
    </row>
    <row r="13" spans="1:17" ht="15.95" customHeight="1" x14ac:dyDescent="0.2">
      <c r="B13" s="52" t="s">
        <v>14</v>
      </c>
      <c r="C13" s="32"/>
      <c r="D13" s="323" t="s">
        <v>51</v>
      </c>
      <c r="E13" s="297">
        <f t="shared" si="0"/>
        <v>0</v>
      </c>
      <c r="F13" s="324"/>
      <c r="G13" s="324"/>
      <c r="H13" s="324"/>
      <c r="I13" s="324"/>
      <c r="J13" s="324"/>
      <c r="K13" s="324"/>
      <c r="L13" s="324"/>
      <c r="M13" s="324"/>
      <c r="N13" s="324"/>
      <c r="O13" s="324"/>
      <c r="P13" s="303" t="s">
        <v>1026</v>
      </c>
      <c r="Q13" s="55"/>
    </row>
    <row r="14" spans="1:17" ht="15.95" customHeight="1" x14ac:dyDescent="0.2">
      <c r="B14" s="52" t="s">
        <v>15</v>
      </c>
      <c r="C14" s="32"/>
      <c r="D14" s="323" t="s">
        <v>51</v>
      </c>
      <c r="E14" s="297">
        <f t="shared" ref="E14:E27" si="2">SUM(F14:O14)</f>
        <v>0</v>
      </c>
      <c r="F14" s="324"/>
      <c r="G14" s="324"/>
      <c r="H14" s="324"/>
      <c r="I14" s="324"/>
      <c r="J14" s="324"/>
      <c r="K14" s="324"/>
      <c r="L14" s="324"/>
      <c r="M14" s="324"/>
      <c r="N14" s="324"/>
      <c r="O14" s="324"/>
      <c r="P14" s="303" t="s">
        <v>1027</v>
      </c>
      <c r="Q14" s="55"/>
    </row>
    <row r="15" spans="1:17" ht="15.95" customHeight="1" x14ac:dyDescent="0.2">
      <c r="B15" s="52" t="s">
        <v>1028</v>
      </c>
      <c r="C15" s="32"/>
      <c r="D15" s="323" t="s">
        <v>51</v>
      </c>
      <c r="E15" s="297">
        <f t="shared" si="2"/>
        <v>0</v>
      </c>
      <c r="F15" s="324"/>
      <c r="G15" s="324"/>
      <c r="H15" s="324"/>
      <c r="I15" s="324"/>
      <c r="J15" s="324"/>
      <c r="K15" s="324"/>
      <c r="L15" s="324"/>
      <c r="M15" s="324"/>
      <c r="N15" s="324"/>
      <c r="O15" s="324"/>
      <c r="P15" s="303" t="s">
        <v>1029</v>
      </c>
      <c r="Q15" s="55"/>
    </row>
    <row r="16" spans="1:17" ht="15.95" customHeight="1" x14ac:dyDescent="0.2">
      <c r="B16" s="52" t="s">
        <v>16</v>
      </c>
      <c r="C16" s="32"/>
      <c r="D16" s="323" t="s">
        <v>51</v>
      </c>
      <c r="E16" s="297">
        <f t="shared" si="2"/>
        <v>0</v>
      </c>
      <c r="F16" s="324"/>
      <c r="G16" s="324"/>
      <c r="H16" s="324"/>
      <c r="I16" s="324"/>
      <c r="J16" s="324"/>
      <c r="K16" s="324"/>
      <c r="L16" s="324"/>
      <c r="M16" s="324"/>
      <c r="N16" s="324"/>
      <c r="O16" s="324"/>
      <c r="P16" s="303" t="s">
        <v>1030</v>
      </c>
      <c r="Q16" s="55"/>
    </row>
    <row r="17" spans="2:17" ht="28.5" customHeight="1" x14ac:dyDescent="0.2">
      <c r="B17" s="134" t="s">
        <v>1031</v>
      </c>
      <c r="C17" s="325" t="s">
        <v>1</v>
      </c>
      <c r="D17" s="304" t="s">
        <v>51</v>
      </c>
      <c r="E17" s="297">
        <f>SUM(F17:O17)</f>
        <v>0</v>
      </c>
      <c r="F17" s="324"/>
      <c r="G17" s="324"/>
      <c r="H17" s="324"/>
      <c r="I17" s="324"/>
      <c r="J17" s="324"/>
      <c r="K17" s="324"/>
      <c r="L17" s="324"/>
      <c r="M17" s="324"/>
      <c r="N17" s="324"/>
      <c r="O17" s="295">
        <f>-SUM(F17:N17)+O34</f>
        <v>0</v>
      </c>
      <c r="P17" s="303" t="s">
        <v>1032</v>
      </c>
      <c r="Q17" s="55"/>
    </row>
    <row r="18" spans="2:17" ht="15.95" customHeight="1" x14ac:dyDescent="0.2">
      <c r="B18" s="52" t="s">
        <v>1033</v>
      </c>
      <c r="C18" s="32"/>
      <c r="D18" s="323" t="s">
        <v>63</v>
      </c>
      <c r="E18" s="297">
        <f t="shared" si="2"/>
        <v>0</v>
      </c>
      <c r="F18" s="324"/>
      <c r="G18" s="324"/>
      <c r="H18" s="324"/>
      <c r="I18" s="324"/>
      <c r="J18" s="324"/>
      <c r="K18" s="324"/>
      <c r="L18" s="324"/>
      <c r="M18" s="324"/>
      <c r="N18" s="324"/>
      <c r="O18" s="324"/>
      <c r="P18" s="303" t="s">
        <v>1034</v>
      </c>
      <c r="Q18" s="55"/>
    </row>
    <row r="19" spans="2:17" ht="15.95" customHeight="1" x14ac:dyDescent="0.2">
      <c r="B19" s="47" t="s">
        <v>1035</v>
      </c>
      <c r="C19"/>
      <c r="D19" s="323" t="s">
        <v>63</v>
      </c>
      <c r="E19" s="297">
        <f t="shared" si="2"/>
        <v>0</v>
      </c>
      <c r="F19" s="324"/>
      <c r="G19" s="324"/>
      <c r="H19" s="324"/>
      <c r="I19" s="324"/>
      <c r="J19" s="324"/>
      <c r="K19" s="324"/>
      <c r="L19" s="324"/>
      <c r="M19" s="324"/>
      <c r="N19" s="324"/>
      <c r="O19" s="324"/>
      <c r="P19" s="303" t="s">
        <v>1036</v>
      </c>
      <c r="Q19" s="55"/>
    </row>
    <row r="20" spans="2:17" ht="15.95" customHeight="1" x14ac:dyDescent="0.2">
      <c r="B20" s="52" t="s">
        <v>1037</v>
      </c>
      <c r="C20" s="32"/>
      <c r="D20" s="323" t="s">
        <v>51</v>
      </c>
      <c r="E20" s="297">
        <f t="shared" si="2"/>
        <v>0</v>
      </c>
      <c r="F20" s="324"/>
      <c r="G20" s="324"/>
      <c r="H20" s="324"/>
      <c r="I20" s="324"/>
      <c r="J20" s="324"/>
      <c r="K20" s="324"/>
      <c r="L20" s="324"/>
      <c r="M20" s="324"/>
      <c r="N20" s="324"/>
      <c r="O20" s="324"/>
      <c r="P20" s="303" t="s">
        <v>1038</v>
      </c>
      <c r="Q20" s="55"/>
    </row>
    <row r="21" spans="2:17" ht="15.95" customHeight="1" x14ac:dyDescent="0.2">
      <c r="B21" s="52" t="s">
        <v>1039</v>
      </c>
      <c r="C21" s="32"/>
      <c r="D21" s="323" t="s">
        <v>51</v>
      </c>
      <c r="E21" s="297">
        <f t="shared" si="2"/>
        <v>0</v>
      </c>
      <c r="F21" s="324"/>
      <c r="G21" s="324"/>
      <c r="H21" s="324"/>
      <c r="I21" s="324"/>
      <c r="J21" s="324"/>
      <c r="K21" s="324"/>
      <c r="L21" s="324"/>
      <c r="M21" s="324"/>
      <c r="N21" s="324"/>
      <c r="O21" s="324"/>
      <c r="P21" s="303" t="s">
        <v>1040</v>
      </c>
      <c r="Q21" s="55"/>
    </row>
    <row r="22" spans="2:17" ht="15.95" customHeight="1" x14ac:dyDescent="0.2">
      <c r="B22" s="47" t="s">
        <v>1041</v>
      </c>
      <c r="C22" s="325" t="s">
        <v>1</v>
      </c>
      <c r="D22" s="323" t="s">
        <v>2</v>
      </c>
      <c r="E22" s="297">
        <f t="shared" si="2"/>
        <v>0</v>
      </c>
      <c r="F22" s="324"/>
      <c r="G22" s="324"/>
      <c r="H22" s="324"/>
      <c r="I22" s="324"/>
      <c r="J22" s="324"/>
      <c r="K22" s="324"/>
      <c r="L22" s="324"/>
      <c r="M22" s="324"/>
      <c r="N22" s="324"/>
      <c r="O22" s="324"/>
      <c r="P22" s="303" t="s">
        <v>1042</v>
      </c>
      <c r="Q22" s="55"/>
    </row>
    <row r="23" spans="2:17" ht="15.95" customHeight="1" x14ac:dyDescent="0.2">
      <c r="B23" s="52" t="s">
        <v>1043</v>
      </c>
      <c r="C23" s="30"/>
      <c r="D23" s="323" t="s">
        <v>2</v>
      </c>
      <c r="E23" s="297">
        <f t="shared" si="2"/>
        <v>0</v>
      </c>
      <c r="F23" s="294"/>
      <c r="G23" s="294"/>
      <c r="H23" s="294"/>
      <c r="I23" s="294"/>
      <c r="J23" s="294"/>
      <c r="K23" s="294"/>
      <c r="L23" s="294"/>
      <c r="M23" s="294"/>
      <c r="N23" s="294"/>
      <c r="O23" s="294"/>
      <c r="P23" s="303" t="s">
        <v>1044</v>
      </c>
      <c r="Q23" s="55"/>
    </row>
    <row r="24" spans="2:17" ht="15.95" customHeight="1" x14ac:dyDescent="0.2">
      <c r="B24" s="52" t="s">
        <v>1045</v>
      </c>
      <c r="C24" s="32"/>
      <c r="D24" s="323" t="s">
        <v>2</v>
      </c>
      <c r="E24" s="297">
        <f t="shared" si="2"/>
        <v>0</v>
      </c>
      <c r="F24" s="324"/>
      <c r="G24" s="324"/>
      <c r="H24" s="324"/>
      <c r="I24" s="324"/>
      <c r="J24" s="324"/>
      <c r="K24" s="324"/>
      <c r="L24" s="324"/>
      <c r="M24" s="324"/>
      <c r="N24" s="324"/>
      <c r="O24" s="324"/>
      <c r="P24" s="303" t="s">
        <v>1046</v>
      </c>
      <c r="Q24" s="55"/>
    </row>
    <row r="25" spans="2:17" ht="15.95" customHeight="1" x14ac:dyDescent="0.2">
      <c r="B25" s="47" t="s">
        <v>1047</v>
      </c>
      <c r="C25"/>
      <c r="D25" s="323" t="s">
        <v>2</v>
      </c>
      <c r="E25" s="297">
        <f t="shared" si="2"/>
        <v>0</v>
      </c>
      <c r="F25" s="324"/>
      <c r="G25" s="324"/>
      <c r="H25" s="324"/>
      <c r="I25" s="324"/>
      <c r="J25" s="324"/>
      <c r="K25" s="324"/>
      <c r="L25" s="324"/>
      <c r="M25" s="324"/>
      <c r="N25" s="324"/>
      <c r="O25" s="324"/>
      <c r="P25" s="303" t="s">
        <v>1048</v>
      </c>
      <c r="Q25" s="55"/>
    </row>
    <row r="26" spans="2:17" ht="15.95" customHeight="1" x14ac:dyDescent="0.2">
      <c r="B26" s="74" t="s">
        <v>1049</v>
      </c>
      <c r="C26" s="48"/>
      <c r="D26" s="323" t="s">
        <v>63</v>
      </c>
      <c r="E26" s="297">
        <f t="shared" si="2"/>
        <v>0</v>
      </c>
      <c r="F26" s="324"/>
      <c r="G26" s="324"/>
      <c r="H26" s="324"/>
      <c r="I26" s="324"/>
      <c r="J26" s="324"/>
      <c r="K26" s="324"/>
      <c r="L26" s="324"/>
      <c r="M26" s="324"/>
      <c r="N26" s="324"/>
      <c r="O26" s="324"/>
      <c r="P26" s="303" t="s">
        <v>1050</v>
      </c>
      <c r="Q26" s="55"/>
    </row>
    <row r="27" spans="2:17" ht="15.95" customHeight="1" thickBot="1" x14ac:dyDescent="0.25">
      <c r="B27" s="52" t="s">
        <v>263</v>
      </c>
      <c r="C27" s="32"/>
      <c r="D27" s="323" t="s">
        <v>63</v>
      </c>
      <c r="E27" s="297">
        <f t="shared" si="2"/>
        <v>0</v>
      </c>
      <c r="F27" s="721"/>
      <c r="G27" s="721"/>
      <c r="H27" s="721"/>
      <c r="I27" s="721"/>
      <c r="J27" s="721"/>
      <c r="K27" s="721"/>
      <c r="L27" s="721"/>
      <c r="M27" s="721"/>
      <c r="N27" s="721"/>
      <c r="O27" s="721"/>
      <c r="P27" s="303" t="s">
        <v>1051</v>
      </c>
      <c r="Q27" s="55"/>
    </row>
    <row r="28" spans="2:17" ht="15.95" customHeight="1" x14ac:dyDescent="0.2">
      <c r="B28" s="53" t="s">
        <v>2519</v>
      </c>
      <c r="C28"/>
      <c r="D28" s="323" t="s">
        <v>51</v>
      </c>
      <c r="E28" s="228">
        <f>SUM(F28:O28)</f>
        <v>0</v>
      </c>
      <c r="F28" s="228">
        <f t="shared" ref="F28:O28" si="3">SUM(F11:F27)</f>
        <v>0</v>
      </c>
      <c r="G28" s="228">
        <f t="shared" si="3"/>
        <v>0</v>
      </c>
      <c r="H28" s="228">
        <f t="shared" si="3"/>
        <v>0</v>
      </c>
      <c r="I28" s="228">
        <f t="shared" si="3"/>
        <v>0</v>
      </c>
      <c r="J28" s="228">
        <f t="shared" si="3"/>
        <v>0</v>
      </c>
      <c r="K28" s="228">
        <f t="shared" si="3"/>
        <v>0</v>
      </c>
      <c r="L28" s="228">
        <f t="shared" si="3"/>
        <v>0</v>
      </c>
      <c r="M28" s="228">
        <f t="shared" si="3"/>
        <v>0</v>
      </c>
      <c r="N28" s="228">
        <f t="shared" si="3"/>
        <v>0</v>
      </c>
      <c r="O28" s="228">
        <f t="shared" si="3"/>
        <v>0</v>
      </c>
      <c r="P28" s="303" t="s">
        <v>1052</v>
      </c>
      <c r="Q28" s="55"/>
    </row>
    <row r="29" spans="2:17" ht="15.95" customHeight="1" x14ac:dyDescent="0.2">
      <c r="B29" s="142"/>
      <c r="C29" s="57"/>
      <c r="D29" s="5"/>
      <c r="E29" s="5"/>
      <c r="F29" s="5"/>
      <c r="G29" s="5"/>
      <c r="H29" s="5"/>
      <c r="I29" s="5"/>
      <c r="J29" s="5"/>
      <c r="K29" s="5"/>
      <c r="L29" s="5"/>
      <c r="M29" s="5"/>
      <c r="N29" s="5"/>
      <c r="O29" s="5"/>
      <c r="P29" s="51"/>
      <c r="Q29" s="55"/>
    </row>
    <row r="30" spans="2:17" ht="15.95" customHeight="1" x14ac:dyDescent="0.2">
      <c r="B30" s="53" t="s">
        <v>2520</v>
      </c>
      <c r="C30"/>
      <c r="D30" s="323" t="s">
        <v>51</v>
      </c>
      <c r="E30" s="297">
        <f>SUM(F30:O30)</f>
        <v>0</v>
      </c>
      <c r="F30" s="297">
        <f t="shared" ref="F30:O30" si="4">F93</f>
        <v>0</v>
      </c>
      <c r="G30" s="297">
        <f t="shared" si="4"/>
        <v>0</v>
      </c>
      <c r="H30" s="297">
        <f t="shared" si="4"/>
        <v>0</v>
      </c>
      <c r="I30" s="297">
        <f t="shared" si="4"/>
        <v>0</v>
      </c>
      <c r="J30" s="297">
        <f t="shared" si="4"/>
        <v>0</v>
      </c>
      <c r="K30" s="297">
        <f t="shared" si="4"/>
        <v>0</v>
      </c>
      <c r="L30" s="297">
        <f t="shared" si="4"/>
        <v>0</v>
      </c>
      <c r="M30" s="297">
        <f t="shared" si="4"/>
        <v>0</v>
      </c>
      <c r="N30" s="297">
        <f t="shared" si="4"/>
        <v>0</v>
      </c>
      <c r="O30" s="297">
        <f t="shared" si="4"/>
        <v>0</v>
      </c>
      <c r="P30" s="303" t="s">
        <v>1053</v>
      </c>
      <c r="Q30" s="55"/>
    </row>
    <row r="31" spans="2:17" ht="15.95" customHeight="1" x14ac:dyDescent="0.2">
      <c r="B31" s="47" t="s">
        <v>1022</v>
      </c>
      <c r="C31"/>
      <c r="D31" s="323" t="s">
        <v>51</v>
      </c>
      <c r="E31" s="297">
        <f>SUM(F31:O31)</f>
        <v>0</v>
      </c>
      <c r="F31" s="721"/>
      <c r="G31" s="721"/>
      <c r="H31" s="721"/>
      <c r="I31" s="721"/>
      <c r="J31" s="721"/>
      <c r="K31" s="721"/>
      <c r="L31" s="721"/>
      <c r="M31" s="721"/>
      <c r="N31" s="721"/>
      <c r="O31" s="721"/>
      <c r="P31" s="303" t="s">
        <v>1056</v>
      </c>
      <c r="Q31" s="55"/>
    </row>
    <row r="32" spans="2:17" ht="15.95" customHeight="1" x14ac:dyDescent="0.2">
      <c r="B32" s="52" t="s">
        <v>1024</v>
      </c>
      <c r="C32" s="32"/>
      <c r="D32" s="323" t="s">
        <v>2</v>
      </c>
      <c r="E32" s="297">
        <f t="shared" ref="E32:E44" si="5">SUM(F32:O32)</f>
        <v>0</v>
      </c>
      <c r="F32" s="324"/>
      <c r="G32" s="324"/>
      <c r="H32" s="324"/>
      <c r="I32" s="324"/>
      <c r="J32" s="324"/>
      <c r="K32" s="324"/>
      <c r="L32" s="324"/>
      <c r="M32" s="324"/>
      <c r="N32" s="324"/>
      <c r="O32" s="324"/>
      <c r="P32" s="303" t="s">
        <v>1057</v>
      </c>
      <c r="Q32" s="55"/>
    </row>
    <row r="33" spans="2:17" ht="15.95" customHeight="1" x14ac:dyDescent="0.2">
      <c r="B33" s="52" t="s">
        <v>1058</v>
      </c>
      <c r="C33" s="32"/>
      <c r="D33" s="323" t="s">
        <v>51</v>
      </c>
      <c r="E33" s="297">
        <f t="shared" si="5"/>
        <v>0</v>
      </c>
      <c r="F33" s="324"/>
      <c r="G33" s="324"/>
      <c r="H33" s="324"/>
      <c r="I33" s="324"/>
      <c r="J33" s="324"/>
      <c r="K33" s="324"/>
      <c r="L33" s="324"/>
      <c r="M33" s="324"/>
      <c r="N33" s="324"/>
      <c r="O33" s="324"/>
      <c r="P33" s="303" t="s">
        <v>1059</v>
      </c>
      <c r="Q33" s="55"/>
    </row>
    <row r="34" spans="2:17" ht="28.5" customHeight="1" x14ac:dyDescent="0.2">
      <c r="B34" s="134" t="s">
        <v>1031</v>
      </c>
      <c r="C34" s="325" t="s">
        <v>1</v>
      </c>
      <c r="D34" s="323" t="s">
        <v>63</v>
      </c>
      <c r="E34" s="297">
        <f>SUM(F34:O34)</f>
        <v>0</v>
      </c>
      <c r="F34" s="294"/>
      <c r="G34" s="294"/>
      <c r="H34" s="294"/>
      <c r="I34" s="294"/>
      <c r="J34" s="294"/>
      <c r="K34" s="294"/>
      <c r="L34" s="294"/>
      <c r="M34" s="294"/>
      <c r="N34" s="294"/>
      <c r="O34" s="324"/>
      <c r="P34" s="303" t="s">
        <v>1060</v>
      </c>
      <c r="Q34" s="55"/>
    </row>
    <row r="35" spans="2:17" ht="15.95" customHeight="1" x14ac:dyDescent="0.2">
      <c r="B35" s="47" t="s">
        <v>1033</v>
      </c>
      <c r="C35"/>
      <c r="D35" s="323" t="s">
        <v>51</v>
      </c>
      <c r="E35" s="297">
        <f t="shared" si="5"/>
        <v>0</v>
      </c>
      <c r="F35" s="324"/>
      <c r="G35" s="324"/>
      <c r="H35" s="324"/>
      <c r="I35" s="324"/>
      <c r="J35" s="324"/>
      <c r="K35" s="324"/>
      <c r="L35" s="324"/>
      <c r="M35" s="324"/>
      <c r="N35" s="324"/>
      <c r="O35" s="324"/>
      <c r="P35" s="303" t="s">
        <v>1061</v>
      </c>
      <c r="Q35" s="55"/>
    </row>
    <row r="36" spans="2:17" ht="15.95" customHeight="1" x14ac:dyDescent="0.2">
      <c r="B36" s="52" t="s">
        <v>1035</v>
      </c>
      <c r="C36" s="32"/>
      <c r="D36" s="323" t="s">
        <v>51</v>
      </c>
      <c r="E36" s="297">
        <f t="shared" si="5"/>
        <v>0</v>
      </c>
      <c r="F36" s="324"/>
      <c r="G36" s="324"/>
      <c r="H36" s="324"/>
      <c r="I36" s="324"/>
      <c r="J36" s="324"/>
      <c r="K36" s="324"/>
      <c r="L36" s="324"/>
      <c r="M36" s="324"/>
      <c r="N36" s="324"/>
      <c r="O36" s="324"/>
      <c r="P36" s="303" t="s">
        <v>1062</v>
      </c>
      <c r="Q36" s="55"/>
    </row>
    <row r="37" spans="2:17" ht="15.95" customHeight="1" x14ac:dyDescent="0.2">
      <c r="B37" s="52" t="s">
        <v>1037</v>
      </c>
      <c r="C37" s="32"/>
      <c r="D37" s="323" t="s">
        <v>63</v>
      </c>
      <c r="E37" s="297">
        <f t="shared" si="5"/>
        <v>0</v>
      </c>
      <c r="F37" s="324"/>
      <c r="G37" s="324"/>
      <c r="H37" s="324"/>
      <c r="I37" s="324"/>
      <c r="J37" s="324"/>
      <c r="K37" s="324"/>
      <c r="L37" s="324"/>
      <c r="M37" s="324"/>
      <c r="N37" s="324"/>
      <c r="O37" s="324"/>
      <c r="P37" s="303" t="s">
        <v>1063</v>
      </c>
      <c r="Q37" s="55"/>
    </row>
    <row r="38" spans="2:17" ht="15.95" customHeight="1" x14ac:dyDescent="0.2">
      <c r="B38" s="47" t="s">
        <v>1039</v>
      </c>
      <c r="C38"/>
      <c r="D38" s="323" t="s">
        <v>63</v>
      </c>
      <c r="E38" s="297">
        <f t="shared" si="5"/>
        <v>0</v>
      </c>
      <c r="F38" s="324"/>
      <c r="G38" s="324"/>
      <c r="H38" s="324"/>
      <c r="I38" s="324"/>
      <c r="J38" s="324"/>
      <c r="K38" s="324"/>
      <c r="L38" s="324"/>
      <c r="M38" s="324"/>
      <c r="N38" s="324"/>
      <c r="O38" s="324"/>
      <c r="P38" s="303" t="s">
        <v>1064</v>
      </c>
      <c r="Q38" s="55"/>
    </row>
    <row r="39" spans="2:17" ht="15.95" customHeight="1" x14ac:dyDescent="0.2">
      <c r="B39" s="52" t="s">
        <v>1041</v>
      </c>
      <c r="C39" s="325" t="s">
        <v>1</v>
      </c>
      <c r="D39" s="323" t="s">
        <v>2</v>
      </c>
      <c r="E39" s="297">
        <f t="shared" si="5"/>
        <v>0</v>
      </c>
      <c r="F39" s="324"/>
      <c r="G39" s="324"/>
      <c r="H39" s="324"/>
      <c r="I39" s="324"/>
      <c r="J39" s="324"/>
      <c r="K39" s="324"/>
      <c r="L39" s="324"/>
      <c r="M39" s="324"/>
      <c r="N39" s="324"/>
      <c r="O39" s="324"/>
      <c r="P39" s="303" t="s">
        <v>1065</v>
      </c>
      <c r="Q39" s="55"/>
    </row>
    <row r="40" spans="2:17" ht="15.95" customHeight="1" x14ac:dyDescent="0.2">
      <c r="B40" s="52" t="s">
        <v>1043</v>
      </c>
      <c r="C40" s="32"/>
      <c r="D40" s="323" t="s">
        <v>2</v>
      </c>
      <c r="E40" s="297">
        <f>SUM(F40:O40)</f>
        <v>0</v>
      </c>
      <c r="F40" s="294"/>
      <c r="G40" s="294"/>
      <c r="H40" s="294"/>
      <c r="I40" s="294"/>
      <c r="J40" s="294"/>
      <c r="K40" s="294"/>
      <c r="L40" s="294"/>
      <c r="M40" s="294"/>
      <c r="N40" s="294"/>
      <c r="O40" s="294"/>
      <c r="P40" s="303" t="s">
        <v>1066</v>
      </c>
      <c r="Q40" s="55"/>
    </row>
    <row r="41" spans="2:17" ht="15.95" customHeight="1" x14ac:dyDescent="0.2">
      <c r="B41" s="47" t="s">
        <v>1045</v>
      </c>
      <c r="C41"/>
      <c r="D41" s="323" t="s">
        <v>2</v>
      </c>
      <c r="E41" s="297">
        <f t="shared" si="5"/>
        <v>0</v>
      </c>
      <c r="F41" s="324"/>
      <c r="G41" s="324"/>
      <c r="H41" s="324"/>
      <c r="I41" s="324"/>
      <c r="J41" s="324"/>
      <c r="K41" s="324"/>
      <c r="L41" s="324"/>
      <c r="M41" s="324"/>
      <c r="N41" s="324"/>
      <c r="O41" s="324"/>
      <c r="P41" s="303" t="s">
        <v>1067</v>
      </c>
      <c r="Q41" s="55"/>
    </row>
    <row r="42" spans="2:17" ht="15.95" customHeight="1" x14ac:dyDescent="0.2">
      <c r="B42" s="52" t="s">
        <v>1047</v>
      </c>
      <c r="C42" s="32"/>
      <c r="D42" s="323" t="s">
        <v>2</v>
      </c>
      <c r="E42" s="297">
        <f t="shared" si="5"/>
        <v>0</v>
      </c>
      <c r="F42" s="324"/>
      <c r="G42" s="324"/>
      <c r="H42" s="324"/>
      <c r="I42" s="324"/>
      <c r="J42" s="324"/>
      <c r="K42" s="324"/>
      <c r="L42" s="324"/>
      <c r="M42" s="324"/>
      <c r="N42" s="324"/>
      <c r="O42" s="324"/>
      <c r="P42" s="303" t="s">
        <v>1068</v>
      </c>
      <c r="Q42" s="55"/>
    </row>
    <row r="43" spans="2:17" ht="15.95" customHeight="1" x14ac:dyDescent="0.2">
      <c r="B43" s="47" t="s">
        <v>1049</v>
      </c>
      <c r="C43"/>
      <c r="D43" s="323" t="s">
        <v>63</v>
      </c>
      <c r="E43" s="297">
        <f t="shared" si="5"/>
        <v>0</v>
      </c>
      <c r="F43" s="324"/>
      <c r="G43" s="324"/>
      <c r="H43" s="324"/>
      <c r="I43" s="324"/>
      <c r="J43" s="324"/>
      <c r="K43" s="324"/>
      <c r="L43" s="324"/>
      <c r="M43" s="324"/>
      <c r="N43" s="324"/>
      <c r="O43" s="324"/>
      <c r="P43" s="303" t="s">
        <v>1069</v>
      </c>
      <c r="Q43" s="55"/>
    </row>
    <row r="44" spans="2:17" ht="15.95" customHeight="1" thickBot="1" x14ac:dyDescent="0.25">
      <c r="B44" s="52" t="s">
        <v>263</v>
      </c>
      <c r="C44" s="32"/>
      <c r="D44" s="323" t="s">
        <v>63</v>
      </c>
      <c r="E44" s="297">
        <f t="shared" si="5"/>
        <v>0</v>
      </c>
      <c r="F44" s="721"/>
      <c r="G44" s="721"/>
      <c r="H44" s="721"/>
      <c r="I44" s="721"/>
      <c r="J44" s="721"/>
      <c r="K44" s="721"/>
      <c r="L44" s="721"/>
      <c r="M44" s="721"/>
      <c r="N44" s="721"/>
      <c r="O44" s="721"/>
      <c r="P44" s="303" t="s">
        <v>1070</v>
      </c>
      <c r="Q44" s="55"/>
    </row>
    <row r="45" spans="2:17" ht="15.95" customHeight="1" x14ac:dyDescent="0.2">
      <c r="B45" s="53" t="s">
        <v>2521</v>
      </c>
      <c r="C45"/>
      <c r="D45" s="323" t="s">
        <v>51</v>
      </c>
      <c r="E45" s="228">
        <f>SUM(F45:O45)</f>
        <v>0</v>
      </c>
      <c r="F45" s="228">
        <f t="shared" ref="F45:O45" si="6">SUM(F31:F44)</f>
        <v>0</v>
      </c>
      <c r="G45" s="228">
        <f t="shared" si="6"/>
        <v>0</v>
      </c>
      <c r="H45" s="228">
        <f t="shared" si="6"/>
        <v>0</v>
      </c>
      <c r="I45" s="228">
        <f t="shared" si="6"/>
        <v>0</v>
      </c>
      <c r="J45" s="228">
        <f t="shared" si="6"/>
        <v>0</v>
      </c>
      <c r="K45" s="228">
        <f t="shared" si="6"/>
        <v>0</v>
      </c>
      <c r="L45" s="228">
        <f t="shared" si="6"/>
        <v>0</v>
      </c>
      <c r="M45" s="228">
        <f t="shared" si="6"/>
        <v>0</v>
      </c>
      <c r="N45" s="228">
        <f t="shared" si="6"/>
        <v>0</v>
      </c>
      <c r="O45" s="228">
        <f t="shared" si="6"/>
        <v>0</v>
      </c>
      <c r="P45" s="303" t="s">
        <v>1071</v>
      </c>
      <c r="Q45" s="55"/>
    </row>
    <row r="46" spans="2:17" ht="15.95" customHeight="1" thickBot="1" x14ac:dyDescent="0.25">
      <c r="B46" s="117"/>
      <c r="C46" s="57"/>
      <c r="D46" s="13"/>
      <c r="E46" s="5"/>
      <c r="F46" s="5"/>
      <c r="G46" s="5"/>
      <c r="H46" s="5"/>
      <c r="I46" s="5"/>
      <c r="J46" s="5"/>
      <c r="K46" s="5"/>
      <c r="L46" s="5"/>
      <c r="M46" s="5"/>
      <c r="N46" s="5"/>
      <c r="O46" s="5"/>
      <c r="P46" s="51"/>
      <c r="Q46" s="55"/>
    </row>
    <row r="47" spans="2:17" ht="15.95" customHeight="1" thickBot="1" x14ac:dyDescent="0.25">
      <c r="B47" s="63" t="s">
        <v>2522</v>
      </c>
      <c r="C47" s="59"/>
      <c r="D47" s="216" t="s">
        <v>51</v>
      </c>
      <c r="E47" s="228">
        <f t="shared" ref="E47:O47" si="7">E28-E45</f>
        <v>0</v>
      </c>
      <c r="F47" s="228">
        <f t="shared" si="7"/>
        <v>0</v>
      </c>
      <c r="G47" s="228">
        <f t="shared" si="7"/>
        <v>0</v>
      </c>
      <c r="H47" s="228">
        <f t="shared" si="7"/>
        <v>0</v>
      </c>
      <c r="I47" s="228">
        <f t="shared" si="7"/>
        <v>0</v>
      </c>
      <c r="J47" s="228">
        <f t="shared" si="7"/>
        <v>0</v>
      </c>
      <c r="K47" s="228">
        <f t="shared" si="7"/>
        <v>0</v>
      </c>
      <c r="L47" s="228">
        <f t="shared" si="7"/>
        <v>0</v>
      </c>
      <c r="M47" s="228">
        <f t="shared" si="7"/>
        <v>0</v>
      </c>
      <c r="N47" s="228">
        <f t="shared" si="7"/>
        <v>0</v>
      </c>
      <c r="O47" s="228">
        <f t="shared" si="7"/>
        <v>0</v>
      </c>
      <c r="P47" s="303" t="s">
        <v>1072</v>
      </c>
      <c r="Q47" s="55"/>
    </row>
    <row r="48" spans="2:17" ht="15.95" customHeight="1" thickTop="1" thickBot="1" x14ac:dyDescent="0.25">
      <c r="B48" s="60"/>
      <c r="C48" s="60"/>
      <c r="D48" s="60"/>
      <c r="E48" s="60"/>
      <c r="F48" s="60"/>
      <c r="G48" s="60"/>
      <c r="H48" s="60"/>
      <c r="I48" s="60"/>
      <c r="J48" s="60"/>
      <c r="K48" s="60"/>
      <c r="L48" s="60"/>
      <c r="M48" s="60"/>
      <c r="N48" s="60"/>
      <c r="O48" s="60"/>
      <c r="P48" s="61"/>
    </row>
    <row r="49" spans="1:17" ht="15.95" customHeight="1" thickTop="1" thickBot="1" x14ac:dyDescent="0.25">
      <c r="B49" s="38"/>
      <c r="C49" s="38"/>
      <c r="D49" s="38"/>
      <c r="E49" s="38"/>
      <c r="F49" s="38"/>
      <c r="G49" s="38"/>
      <c r="H49" s="38"/>
      <c r="I49" s="38"/>
      <c r="J49" s="38"/>
      <c r="K49" s="38"/>
      <c r="L49" s="38"/>
      <c r="M49" s="38"/>
      <c r="N49" s="215" t="s">
        <v>1</v>
      </c>
      <c r="O49" s="416" t="s">
        <v>2401</v>
      </c>
      <c r="P49" s="417">
        <v>3</v>
      </c>
    </row>
    <row r="50" spans="1:17" ht="15.95" customHeight="1" thickTop="1" x14ac:dyDescent="0.2">
      <c r="A50" s="37"/>
      <c r="B50" s="138" t="s">
        <v>2523</v>
      </c>
      <c r="C50" s="139"/>
      <c r="D50" s="139"/>
      <c r="E50" s="326" t="s">
        <v>1073</v>
      </c>
      <c r="F50" s="326" t="s">
        <v>1074</v>
      </c>
      <c r="G50" s="326" t="s">
        <v>1075</v>
      </c>
      <c r="H50" s="326" t="s">
        <v>1076</v>
      </c>
      <c r="I50" s="326" t="s">
        <v>1077</v>
      </c>
      <c r="J50" s="326" t="s">
        <v>1078</v>
      </c>
      <c r="K50" s="326" t="s">
        <v>1079</v>
      </c>
      <c r="L50" s="326" t="s">
        <v>1080</v>
      </c>
      <c r="M50" s="326" t="s">
        <v>1081</v>
      </c>
      <c r="N50" s="326" t="s">
        <v>1082</v>
      </c>
      <c r="O50" s="326" t="s">
        <v>1083</v>
      </c>
      <c r="P50" s="318" t="s">
        <v>47</v>
      </c>
      <c r="Q50" s="55"/>
    </row>
    <row r="51" spans="1:17" ht="51" x14ac:dyDescent="0.2">
      <c r="B51" s="140"/>
      <c r="C51" s="139"/>
      <c r="D51" s="842" t="s">
        <v>3</v>
      </c>
      <c r="E51" s="7" t="s">
        <v>17</v>
      </c>
      <c r="F51" s="7" t="s">
        <v>1010</v>
      </c>
      <c r="G51" s="7" t="s">
        <v>1011</v>
      </c>
      <c r="H51" s="7" t="s">
        <v>1012</v>
      </c>
      <c r="I51" s="7" t="s">
        <v>1013</v>
      </c>
      <c r="J51" s="7" t="s">
        <v>1014</v>
      </c>
      <c r="K51" s="7" t="s">
        <v>1015</v>
      </c>
      <c r="L51" s="7" t="s">
        <v>1016</v>
      </c>
      <c r="M51" s="7" t="s">
        <v>1017</v>
      </c>
      <c r="N51" s="7" t="s">
        <v>1084</v>
      </c>
      <c r="O51" s="67" t="s">
        <v>1018</v>
      </c>
      <c r="P51" s="42"/>
      <c r="Q51" s="55"/>
    </row>
    <row r="52" spans="1:17" ht="15.95" customHeight="1" x14ac:dyDescent="0.2">
      <c r="B52" s="140"/>
      <c r="C52" s="139"/>
      <c r="D52" s="842"/>
      <c r="E52" s="7" t="s">
        <v>2365</v>
      </c>
      <c r="F52" s="7" t="s">
        <v>2365</v>
      </c>
      <c r="G52" s="7" t="s">
        <v>2365</v>
      </c>
      <c r="H52" s="7" t="s">
        <v>2365</v>
      </c>
      <c r="I52" s="7" t="s">
        <v>2365</v>
      </c>
      <c r="J52" s="7" t="s">
        <v>2365</v>
      </c>
      <c r="K52" s="7" t="s">
        <v>2365</v>
      </c>
      <c r="L52" s="7" t="s">
        <v>2365</v>
      </c>
      <c r="M52" s="7" t="s">
        <v>2365</v>
      </c>
      <c r="N52" s="7" t="s">
        <v>2365</v>
      </c>
      <c r="O52" s="67" t="s">
        <v>2365</v>
      </c>
      <c r="P52" s="42"/>
      <c r="Q52" s="55"/>
    </row>
    <row r="53" spans="1:17" ht="15.95" customHeight="1" thickBot="1" x14ac:dyDescent="0.25">
      <c r="B53" s="141"/>
      <c r="C53" s="319"/>
      <c r="D53" s="843"/>
      <c r="E53" s="320" t="s">
        <v>49</v>
      </c>
      <c r="F53" s="320" t="s">
        <v>49</v>
      </c>
      <c r="G53" s="320" t="s">
        <v>49</v>
      </c>
      <c r="H53" s="320" t="s">
        <v>49</v>
      </c>
      <c r="I53" s="320" t="s">
        <v>49</v>
      </c>
      <c r="J53" s="320" t="s">
        <v>49</v>
      </c>
      <c r="K53" s="320" t="s">
        <v>49</v>
      </c>
      <c r="L53" s="320" t="s">
        <v>49</v>
      </c>
      <c r="M53" s="320" t="s">
        <v>49</v>
      </c>
      <c r="N53" s="320" t="s">
        <v>49</v>
      </c>
      <c r="O53" s="321" t="s">
        <v>49</v>
      </c>
      <c r="P53" s="303" t="s">
        <v>50</v>
      </c>
      <c r="Q53" s="55"/>
    </row>
    <row r="54" spans="1:17" ht="15.95" customHeight="1" x14ac:dyDescent="0.2">
      <c r="B54" s="53" t="s">
        <v>2524</v>
      </c>
      <c r="C54"/>
      <c r="D54" s="322" t="s">
        <v>51</v>
      </c>
      <c r="E54" s="297">
        <f>SUM(F54:O54)</f>
        <v>0</v>
      </c>
      <c r="F54" s="327"/>
      <c r="G54" s="327"/>
      <c r="H54" s="327"/>
      <c r="I54" s="327"/>
      <c r="J54" s="327"/>
      <c r="K54" s="327"/>
      <c r="L54" s="327"/>
      <c r="M54" s="327"/>
      <c r="N54" s="327"/>
      <c r="O54" s="327"/>
      <c r="P54" s="303" t="s">
        <v>1019</v>
      </c>
      <c r="Q54" s="55"/>
    </row>
    <row r="55" spans="1:17" ht="15.95" customHeight="1" thickBot="1" x14ac:dyDescent="0.25">
      <c r="B55" s="52" t="s">
        <v>216</v>
      </c>
      <c r="C55" s="32"/>
      <c r="D55" s="323" t="s">
        <v>2</v>
      </c>
      <c r="E55" s="297">
        <f>SUM(F55:O55)</f>
        <v>0</v>
      </c>
      <c r="F55" s="327"/>
      <c r="G55" s="327"/>
      <c r="H55" s="327"/>
      <c r="I55" s="327"/>
      <c r="J55" s="327"/>
      <c r="K55" s="327"/>
      <c r="L55" s="327"/>
      <c r="M55" s="327"/>
      <c r="N55" s="327"/>
      <c r="O55" s="294"/>
      <c r="P55" s="303" t="s">
        <v>1020</v>
      </c>
      <c r="Q55" s="55"/>
    </row>
    <row r="56" spans="1:17" ht="15.95" customHeight="1" x14ac:dyDescent="0.2">
      <c r="B56" s="49" t="s">
        <v>2525</v>
      </c>
      <c r="C56" s="32"/>
      <c r="D56" s="323" t="s">
        <v>51</v>
      </c>
      <c r="E56" s="228">
        <f>SUM(F56:O56)</f>
        <v>0</v>
      </c>
      <c r="F56" s="228">
        <f t="shared" ref="F56:O56" si="8">SUM(F54:F55)</f>
        <v>0</v>
      </c>
      <c r="G56" s="228">
        <f t="shared" si="8"/>
        <v>0</v>
      </c>
      <c r="H56" s="228">
        <f t="shared" si="8"/>
        <v>0</v>
      </c>
      <c r="I56" s="228">
        <f t="shared" si="8"/>
        <v>0</v>
      </c>
      <c r="J56" s="228">
        <f t="shared" si="8"/>
        <v>0</v>
      </c>
      <c r="K56" s="228">
        <f t="shared" si="8"/>
        <v>0</v>
      </c>
      <c r="L56" s="228">
        <f>SUM(L54:L55)</f>
        <v>0</v>
      </c>
      <c r="M56" s="228">
        <f t="shared" si="8"/>
        <v>0</v>
      </c>
      <c r="N56" s="228">
        <f t="shared" si="8"/>
        <v>0</v>
      </c>
      <c r="O56" s="228">
        <f t="shared" si="8"/>
        <v>0</v>
      </c>
      <c r="P56" s="303" t="s">
        <v>1021</v>
      </c>
      <c r="Q56" s="55"/>
    </row>
    <row r="57" spans="1:17" ht="15.95" customHeight="1" x14ac:dyDescent="0.2">
      <c r="B57" s="52" t="s">
        <v>1022</v>
      </c>
      <c r="C57" s="32"/>
      <c r="D57" s="323" t="s">
        <v>51</v>
      </c>
      <c r="E57" s="297">
        <f>SUM(F57:O57)</f>
        <v>0</v>
      </c>
      <c r="F57" s="721"/>
      <c r="G57" s="721"/>
      <c r="H57" s="721"/>
      <c r="I57" s="721"/>
      <c r="J57" s="721"/>
      <c r="K57" s="721"/>
      <c r="L57" s="721"/>
      <c r="M57" s="721"/>
      <c r="N57" s="721"/>
      <c r="O57" s="721"/>
      <c r="P57" s="303" t="s">
        <v>1023</v>
      </c>
      <c r="Q57" s="55"/>
    </row>
    <row r="58" spans="1:17" ht="15.95" customHeight="1" x14ac:dyDescent="0.2">
      <c r="B58" s="52" t="s">
        <v>1024</v>
      </c>
      <c r="C58" s="32"/>
      <c r="D58" s="323" t="s">
        <v>2</v>
      </c>
      <c r="E58" s="297">
        <f t="shared" ref="E58:E73" si="9">SUM(F58:O58)</f>
        <v>0</v>
      </c>
      <c r="F58" s="327"/>
      <c r="G58" s="327"/>
      <c r="H58" s="327"/>
      <c r="I58" s="327"/>
      <c r="J58" s="327"/>
      <c r="K58" s="327"/>
      <c r="L58" s="327"/>
      <c r="M58" s="327"/>
      <c r="N58" s="327"/>
      <c r="O58" s="327"/>
      <c r="P58" s="303" t="s">
        <v>1025</v>
      </c>
      <c r="Q58" s="55"/>
    </row>
    <row r="59" spans="1:17" ht="15.95" customHeight="1" x14ac:dyDescent="0.2">
      <c r="B59" s="47" t="s">
        <v>14</v>
      </c>
      <c r="C59"/>
      <c r="D59" s="323" t="s">
        <v>51</v>
      </c>
      <c r="E59" s="297">
        <f t="shared" si="9"/>
        <v>0</v>
      </c>
      <c r="F59" s="327"/>
      <c r="G59" s="327"/>
      <c r="H59" s="327"/>
      <c r="I59" s="327"/>
      <c r="J59" s="327"/>
      <c r="K59" s="327"/>
      <c r="L59" s="327"/>
      <c r="M59" s="327"/>
      <c r="N59" s="327"/>
      <c r="O59" s="327"/>
      <c r="P59" s="303" t="s">
        <v>1026</v>
      </c>
      <c r="Q59" s="55"/>
    </row>
    <row r="60" spans="1:17" ht="15.95" customHeight="1" x14ac:dyDescent="0.2">
      <c r="B60" s="52" t="s">
        <v>15</v>
      </c>
      <c r="C60" s="32"/>
      <c r="D60" s="323" t="s">
        <v>51</v>
      </c>
      <c r="E60" s="297">
        <f t="shared" si="9"/>
        <v>0</v>
      </c>
      <c r="F60" s="327"/>
      <c r="G60" s="327"/>
      <c r="H60" s="327"/>
      <c r="I60" s="327"/>
      <c r="J60" s="327"/>
      <c r="K60" s="327"/>
      <c r="L60" s="327"/>
      <c r="M60" s="327"/>
      <c r="N60" s="327"/>
      <c r="O60" s="327"/>
      <c r="P60" s="303" t="s">
        <v>1027</v>
      </c>
      <c r="Q60" s="55"/>
    </row>
    <row r="61" spans="1:17" ht="15.95" customHeight="1" x14ac:dyDescent="0.2">
      <c r="B61" s="52" t="s">
        <v>1028</v>
      </c>
      <c r="C61" s="32"/>
      <c r="D61" s="323" t="s">
        <v>51</v>
      </c>
      <c r="E61" s="297">
        <f t="shared" si="9"/>
        <v>0</v>
      </c>
      <c r="F61" s="327"/>
      <c r="G61" s="327"/>
      <c r="H61" s="327"/>
      <c r="I61" s="327"/>
      <c r="J61" s="327"/>
      <c r="K61" s="327"/>
      <c r="L61" s="327"/>
      <c r="M61" s="327"/>
      <c r="N61" s="327"/>
      <c r="O61" s="327"/>
      <c r="P61" s="303" t="s">
        <v>1029</v>
      </c>
      <c r="Q61" s="55"/>
    </row>
    <row r="62" spans="1:17" ht="15.95" customHeight="1" x14ac:dyDescent="0.2">
      <c r="B62" s="52" t="s">
        <v>16</v>
      </c>
      <c r="C62" s="32"/>
      <c r="D62" s="323" t="s">
        <v>51</v>
      </c>
      <c r="E62" s="297">
        <f t="shared" si="9"/>
        <v>0</v>
      </c>
      <c r="F62" s="327"/>
      <c r="G62" s="327"/>
      <c r="H62" s="327"/>
      <c r="I62" s="327"/>
      <c r="J62" s="327"/>
      <c r="K62" s="327"/>
      <c r="L62" s="327"/>
      <c r="M62" s="327"/>
      <c r="N62" s="327"/>
      <c r="O62" s="327"/>
      <c r="P62" s="303" t="s">
        <v>1030</v>
      </c>
      <c r="Q62" s="55"/>
    </row>
    <row r="63" spans="1:17" ht="28.7" customHeight="1" x14ac:dyDescent="0.2">
      <c r="B63" s="134" t="s">
        <v>1031</v>
      </c>
      <c r="C63" s="325" t="s">
        <v>1</v>
      </c>
      <c r="D63" s="323" t="s">
        <v>51</v>
      </c>
      <c r="E63" s="297">
        <f t="shared" si="9"/>
        <v>0</v>
      </c>
      <c r="F63" s="327"/>
      <c r="G63" s="327"/>
      <c r="H63" s="327"/>
      <c r="I63" s="327"/>
      <c r="J63" s="327"/>
      <c r="K63" s="327"/>
      <c r="L63" s="327"/>
      <c r="M63" s="327"/>
      <c r="N63" s="327"/>
      <c r="O63" s="295">
        <f>-SUM(F63:N63)+O82</f>
        <v>0</v>
      </c>
      <c r="P63" s="303" t="s">
        <v>1032</v>
      </c>
      <c r="Q63" s="55"/>
    </row>
    <row r="64" spans="1:17" ht="15.95" customHeight="1" x14ac:dyDescent="0.2">
      <c r="B64" s="52" t="s">
        <v>1033</v>
      </c>
      <c r="C64" s="32"/>
      <c r="D64" s="323" t="s">
        <v>63</v>
      </c>
      <c r="E64" s="297">
        <f t="shared" si="9"/>
        <v>0</v>
      </c>
      <c r="F64" s="327"/>
      <c r="G64" s="327"/>
      <c r="H64" s="327"/>
      <c r="I64" s="327"/>
      <c r="J64" s="327"/>
      <c r="K64" s="327"/>
      <c r="L64" s="327"/>
      <c r="M64" s="327"/>
      <c r="N64" s="327"/>
      <c r="O64" s="327"/>
      <c r="P64" s="303" t="s">
        <v>1034</v>
      </c>
      <c r="Q64" s="55"/>
    </row>
    <row r="65" spans="2:17" ht="15.95" customHeight="1" x14ac:dyDescent="0.2">
      <c r="B65" s="52" t="s">
        <v>1035</v>
      </c>
      <c r="C65" s="32"/>
      <c r="D65" s="323" t="s">
        <v>63</v>
      </c>
      <c r="E65" s="297">
        <f t="shared" si="9"/>
        <v>0</v>
      </c>
      <c r="F65" s="327"/>
      <c r="G65" s="327"/>
      <c r="H65" s="327"/>
      <c r="I65" s="327"/>
      <c r="J65" s="327"/>
      <c r="K65" s="327"/>
      <c r="L65" s="327"/>
      <c r="M65" s="327"/>
      <c r="N65" s="327"/>
      <c r="O65" s="327"/>
      <c r="P65" s="303" t="s">
        <v>1036</v>
      </c>
      <c r="Q65" s="55"/>
    </row>
    <row r="66" spans="2:17" ht="15.95" customHeight="1" x14ac:dyDescent="0.2">
      <c r="B66" s="52" t="s">
        <v>1037</v>
      </c>
      <c r="C66" s="32"/>
      <c r="D66" s="323" t="s">
        <v>51</v>
      </c>
      <c r="E66" s="297">
        <f t="shared" si="9"/>
        <v>0</v>
      </c>
      <c r="F66" s="327"/>
      <c r="G66" s="327"/>
      <c r="H66" s="327"/>
      <c r="I66" s="327"/>
      <c r="J66" s="327"/>
      <c r="K66" s="327"/>
      <c r="L66" s="327"/>
      <c r="M66" s="327"/>
      <c r="N66" s="327"/>
      <c r="O66" s="327"/>
      <c r="P66" s="303" t="s">
        <v>1038</v>
      </c>
      <c r="Q66" s="55"/>
    </row>
    <row r="67" spans="2:17" ht="15.95" customHeight="1" x14ac:dyDescent="0.2">
      <c r="B67" s="52" t="s">
        <v>1039</v>
      </c>
      <c r="C67" s="32"/>
      <c r="D67" s="323" t="s">
        <v>51</v>
      </c>
      <c r="E67" s="297">
        <f t="shared" si="9"/>
        <v>0</v>
      </c>
      <c r="F67" s="327"/>
      <c r="G67" s="327"/>
      <c r="H67" s="327"/>
      <c r="I67" s="327"/>
      <c r="J67" s="327"/>
      <c r="K67" s="327"/>
      <c r="L67" s="327"/>
      <c r="M67" s="327"/>
      <c r="N67" s="327"/>
      <c r="O67" s="327"/>
      <c r="P67" s="303" t="s">
        <v>1040</v>
      </c>
      <c r="Q67" s="55"/>
    </row>
    <row r="68" spans="2:17" ht="15.95" customHeight="1" x14ac:dyDescent="0.2">
      <c r="B68" s="52" t="s">
        <v>1041</v>
      </c>
      <c r="C68" s="325" t="s">
        <v>1</v>
      </c>
      <c r="D68" s="323" t="s">
        <v>2</v>
      </c>
      <c r="E68" s="297">
        <f t="shared" si="9"/>
        <v>0</v>
      </c>
      <c r="F68" s="327"/>
      <c r="G68" s="327"/>
      <c r="H68" s="327"/>
      <c r="I68" s="327"/>
      <c r="J68" s="327"/>
      <c r="K68" s="327"/>
      <c r="L68" s="327"/>
      <c r="M68" s="327"/>
      <c r="N68" s="327"/>
      <c r="O68" s="327"/>
      <c r="P68" s="303" t="s">
        <v>1042</v>
      </c>
      <c r="Q68" s="55"/>
    </row>
    <row r="69" spans="2:17" ht="15.95" customHeight="1" x14ac:dyDescent="0.2">
      <c r="B69" s="52" t="s">
        <v>1043</v>
      </c>
      <c r="C69" s="32"/>
      <c r="D69" s="323" t="s">
        <v>2</v>
      </c>
      <c r="E69" s="297">
        <f>SUM(F69:O69)</f>
        <v>0</v>
      </c>
      <c r="F69" s="294"/>
      <c r="G69" s="294"/>
      <c r="H69" s="294"/>
      <c r="I69" s="294"/>
      <c r="J69" s="294"/>
      <c r="K69" s="294"/>
      <c r="L69" s="294"/>
      <c r="M69" s="294"/>
      <c r="N69" s="294"/>
      <c r="O69" s="294"/>
      <c r="P69" s="303" t="s">
        <v>1044</v>
      </c>
      <c r="Q69" s="55"/>
    </row>
    <row r="70" spans="2:17" ht="15.95" customHeight="1" x14ac:dyDescent="0.2">
      <c r="B70" s="52" t="s">
        <v>1045</v>
      </c>
      <c r="C70" s="32"/>
      <c r="D70" s="323" t="s">
        <v>2</v>
      </c>
      <c r="E70" s="297">
        <f t="shared" si="9"/>
        <v>0</v>
      </c>
      <c r="F70" s="327"/>
      <c r="G70" s="327"/>
      <c r="H70" s="327"/>
      <c r="I70" s="327"/>
      <c r="J70" s="327"/>
      <c r="K70" s="327"/>
      <c r="L70" s="327"/>
      <c r="M70" s="327"/>
      <c r="N70" s="327"/>
      <c r="O70" s="327"/>
      <c r="P70" s="303" t="s">
        <v>1046</v>
      </c>
      <c r="Q70" s="55"/>
    </row>
    <row r="71" spans="2:17" ht="15.95" customHeight="1" x14ac:dyDescent="0.2">
      <c r="B71" s="52" t="s">
        <v>1047</v>
      </c>
      <c r="C71" s="32"/>
      <c r="D71" s="323" t="s">
        <v>2</v>
      </c>
      <c r="E71" s="297">
        <f t="shared" si="9"/>
        <v>0</v>
      </c>
      <c r="F71" s="327"/>
      <c r="G71" s="327"/>
      <c r="H71" s="327"/>
      <c r="I71" s="327"/>
      <c r="J71" s="327"/>
      <c r="K71" s="327"/>
      <c r="L71" s="327"/>
      <c r="M71" s="327"/>
      <c r="N71" s="327"/>
      <c r="O71" s="327"/>
      <c r="P71" s="303" t="s">
        <v>1048</v>
      </c>
      <c r="Q71" s="55"/>
    </row>
    <row r="72" spans="2:17" ht="15.95" customHeight="1" x14ac:dyDescent="0.2">
      <c r="B72" s="47" t="s">
        <v>1049</v>
      </c>
      <c r="C72"/>
      <c r="D72" s="323" t="s">
        <v>63</v>
      </c>
      <c r="E72" s="297">
        <f t="shared" si="9"/>
        <v>0</v>
      </c>
      <c r="F72" s="327"/>
      <c r="G72" s="327"/>
      <c r="H72" s="327"/>
      <c r="I72" s="327"/>
      <c r="J72" s="327"/>
      <c r="K72" s="327"/>
      <c r="L72" s="327"/>
      <c r="M72" s="327"/>
      <c r="N72" s="327"/>
      <c r="O72" s="327"/>
      <c r="P72" s="303" t="s">
        <v>1050</v>
      </c>
      <c r="Q72" s="55"/>
    </row>
    <row r="73" spans="2:17" ht="15.95" customHeight="1" thickBot="1" x14ac:dyDescent="0.25">
      <c r="B73" s="52" t="s">
        <v>263</v>
      </c>
      <c r="C73" s="32"/>
      <c r="D73" s="323" t="s">
        <v>63</v>
      </c>
      <c r="E73" s="297">
        <f t="shared" si="9"/>
        <v>0</v>
      </c>
      <c r="F73" s="721"/>
      <c r="G73" s="721"/>
      <c r="H73" s="721"/>
      <c r="I73" s="721"/>
      <c r="J73" s="721"/>
      <c r="K73" s="721"/>
      <c r="L73" s="721"/>
      <c r="M73" s="721"/>
      <c r="N73" s="721"/>
      <c r="O73" s="721"/>
      <c r="P73" s="303" t="s">
        <v>1051</v>
      </c>
      <c r="Q73" s="55"/>
    </row>
    <row r="74" spans="2:17" ht="15.95" customHeight="1" x14ac:dyDescent="0.2">
      <c r="B74" s="49" t="s">
        <v>2526</v>
      </c>
      <c r="C74" s="32"/>
      <c r="D74" s="323" t="s">
        <v>51</v>
      </c>
      <c r="E74" s="228">
        <f>SUM(F74:O74)</f>
        <v>0</v>
      </c>
      <c r="F74" s="228">
        <f t="shared" ref="F74:O74" si="10">SUM(F56:F73)</f>
        <v>0</v>
      </c>
      <c r="G74" s="228">
        <f t="shared" si="10"/>
        <v>0</v>
      </c>
      <c r="H74" s="228">
        <f t="shared" si="10"/>
        <v>0</v>
      </c>
      <c r="I74" s="228">
        <f t="shared" si="10"/>
        <v>0</v>
      </c>
      <c r="J74" s="228">
        <f t="shared" si="10"/>
        <v>0</v>
      </c>
      <c r="K74" s="228">
        <f t="shared" si="10"/>
        <v>0</v>
      </c>
      <c r="L74" s="228">
        <f t="shared" si="10"/>
        <v>0</v>
      </c>
      <c r="M74" s="228">
        <f t="shared" si="10"/>
        <v>0</v>
      </c>
      <c r="N74" s="228">
        <f t="shared" si="10"/>
        <v>0</v>
      </c>
      <c r="O74" s="228">
        <f t="shared" si="10"/>
        <v>0</v>
      </c>
      <c r="P74" s="303" t="s">
        <v>1052</v>
      </c>
      <c r="Q74" s="55"/>
    </row>
    <row r="75" spans="2:17" ht="15.95" customHeight="1" x14ac:dyDescent="0.2">
      <c r="B75" s="142"/>
      <c r="C75" s="57"/>
      <c r="D75" s="13"/>
      <c r="E75" s="5"/>
      <c r="F75" s="5"/>
      <c r="G75" s="5"/>
      <c r="H75" s="5"/>
      <c r="I75" s="5"/>
      <c r="J75" s="5"/>
      <c r="K75" s="5"/>
      <c r="L75" s="5"/>
      <c r="M75" s="5"/>
      <c r="N75" s="5"/>
      <c r="O75" s="5"/>
      <c r="P75" s="51"/>
      <c r="Q75" s="55"/>
    </row>
    <row r="76" spans="2:17" ht="15.95" customHeight="1" x14ac:dyDescent="0.2">
      <c r="B76" s="49" t="s">
        <v>2527</v>
      </c>
      <c r="C76" s="32"/>
      <c r="D76" s="323" t="s">
        <v>51</v>
      </c>
      <c r="E76" s="297">
        <f>SUM(F76:O76)</f>
        <v>0</v>
      </c>
      <c r="F76" s="327"/>
      <c r="G76" s="327"/>
      <c r="H76" s="327"/>
      <c r="I76" s="327"/>
      <c r="J76" s="327"/>
      <c r="K76" s="327"/>
      <c r="L76" s="327"/>
      <c r="M76" s="327"/>
      <c r="N76" s="327"/>
      <c r="O76" s="327"/>
      <c r="P76" s="303" t="s">
        <v>1053</v>
      </c>
      <c r="Q76" s="55"/>
    </row>
    <row r="77" spans="2:17" ht="15.95" customHeight="1" thickBot="1" x14ac:dyDescent="0.25">
      <c r="B77" s="52" t="s">
        <v>216</v>
      </c>
      <c r="C77" s="32"/>
      <c r="D77" s="323" t="s">
        <v>2</v>
      </c>
      <c r="E77" s="297">
        <f>SUM(F77:O77)</f>
        <v>0</v>
      </c>
      <c r="F77" s="327"/>
      <c r="G77" s="327"/>
      <c r="H77" s="327"/>
      <c r="I77" s="327"/>
      <c r="J77" s="327"/>
      <c r="K77" s="327"/>
      <c r="L77" s="327"/>
      <c r="M77" s="327"/>
      <c r="N77" s="327"/>
      <c r="O77" s="294"/>
      <c r="P77" s="303" t="s">
        <v>1054</v>
      </c>
      <c r="Q77" s="55"/>
    </row>
    <row r="78" spans="2:17" ht="15.95" customHeight="1" x14ac:dyDescent="0.2">
      <c r="B78" s="49" t="s">
        <v>2528</v>
      </c>
      <c r="C78" s="32"/>
      <c r="D78" s="323" t="s">
        <v>51</v>
      </c>
      <c r="E78" s="228">
        <f>SUM(F78:O78)</f>
        <v>0</v>
      </c>
      <c r="F78" s="228">
        <f t="shared" ref="F78:O78" si="11">SUM(F76:F77)</f>
        <v>0</v>
      </c>
      <c r="G78" s="228">
        <f t="shared" si="11"/>
        <v>0</v>
      </c>
      <c r="H78" s="228">
        <f t="shared" si="11"/>
        <v>0</v>
      </c>
      <c r="I78" s="228">
        <f t="shared" si="11"/>
        <v>0</v>
      </c>
      <c r="J78" s="228">
        <f t="shared" si="11"/>
        <v>0</v>
      </c>
      <c r="K78" s="228">
        <f t="shared" si="11"/>
        <v>0</v>
      </c>
      <c r="L78" s="228">
        <f t="shared" si="11"/>
        <v>0</v>
      </c>
      <c r="M78" s="228">
        <f t="shared" si="11"/>
        <v>0</v>
      </c>
      <c r="N78" s="228">
        <f t="shared" si="11"/>
        <v>0</v>
      </c>
      <c r="O78" s="228">
        <f t="shared" si="11"/>
        <v>0</v>
      </c>
      <c r="P78" s="303" t="s">
        <v>1055</v>
      </c>
      <c r="Q78" s="55"/>
    </row>
    <row r="79" spans="2:17" ht="15.95" customHeight="1" x14ac:dyDescent="0.2">
      <c r="B79" s="52" t="s">
        <v>1022</v>
      </c>
      <c r="C79" s="32"/>
      <c r="D79" s="323" t="s">
        <v>51</v>
      </c>
      <c r="E79" s="297">
        <f>SUM(F79:O79)</f>
        <v>0</v>
      </c>
      <c r="F79" s="721"/>
      <c r="G79" s="721"/>
      <c r="H79" s="721"/>
      <c r="I79" s="721"/>
      <c r="J79" s="721"/>
      <c r="K79" s="721"/>
      <c r="L79" s="721"/>
      <c r="M79" s="721"/>
      <c r="N79" s="721"/>
      <c r="O79" s="721"/>
      <c r="P79" s="303" t="s">
        <v>1056</v>
      </c>
      <c r="Q79" s="55"/>
    </row>
    <row r="80" spans="2:17" ht="15.95" customHeight="1" x14ac:dyDescent="0.2">
      <c r="B80" s="52" t="s">
        <v>1024</v>
      </c>
      <c r="C80" s="32"/>
      <c r="D80" s="323" t="s">
        <v>2</v>
      </c>
      <c r="E80" s="297">
        <f t="shared" ref="E80:E92" si="12">SUM(F80:O80)</f>
        <v>0</v>
      </c>
      <c r="F80" s="327"/>
      <c r="G80" s="327"/>
      <c r="H80" s="327"/>
      <c r="I80" s="327"/>
      <c r="J80" s="327"/>
      <c r="K80" s="327"/>
      <c r="L80" s="327"/>
      <c r="M80" s="327"/>
      <c r="N80" s="327"/>
      <c r="O80" s="327"/>
      <c r="P80" s="303" t="s">
        <v>1057</v>
      </c>
      <c r="Q80" s="55"/>
    </row>
    <row r="81" spans="2:17" ht="15.95" customHeight="1" x14ac:dyDescent="0.2">
      <c r="B81" s="47" t="s">
        <v>1058</v>
      </c>
      <c r="C81" s="32"/>
      <c r="D81" s="323" t="s">
        <v>51</v>
      </c>
      <c r="E81" s="297">
        <f t="shared" si="12"/>
        <v>0</v>
      </c>
      <c r="F81" s="327"/>
      <c r="G81" s="327"/>
      <c r="H81" s="327"/>
      <c r="I81" s="327"/>
      <c r="J81" s="327"/>
      <c r="K81" s="327"/>
      <c r="L81" s="327"/>
      <c r="M81" s="294"/>
      <c r="N81" s="327"/>
      <c r="O81" s="327"/>
      <c r="P81" s="303" t="s">
        <v>1059</v>
      </c>
      <c r="Q81" s="55"/>
    </row>
    <row r="82" spans="2:17" ht="29.85" customHeight="1" x14ac:dyDescent="0.2">
      <c r="B82" s="134" t="s">
        <v>1031</v>
      </c>
      <c r="C82" s="325" t="s">
        <v>1</v>
      </c>
      <c r="D82" s="304" t="s">
        <v>63</v>
      </c>
      <c r="E82" s="297">
        <f t="shared" si="12"/>
        <v>0</v>
      </c>
      <c r="F82" s="294"/>
      <c r="G82" s="294"/>
      <c r="H82" s="294"/>
      <c r="I82" s="294"/>
      <c r="J82" s="294"/>
      <c r="K82" s="294"/>
      <c r="L82" s="294"/>
      <c r="M82" s="294"/>
      <c r="N82" s="294"/>
      <c r="O82" s="327"/>
      <c r="P82" s="303" t="s">
        <v>1060</v>
      </c>
      <c r="Q82" s="55"/>
    </row>
    <row r="83" spans="2:17" ht="15.95" customHeight="1" x14ac:dyDescent="0.2">
      <c r="B83" s="52" t="s">
        <v>1033</v>
      </c>
      <c r="C83" s="32"/>
      <c r="D83" s="323" t="s">
        <v>51</v>
      </c>
      <c r="E83" s="297">
        <f t="shared" si="12"/>
        <v>0</v>
      </c>
      <c r="F83" s="327"/>
      <c r="G83" s="327"/>
      <c r="H83" s="327"/>
      <c r="I83" s="327"/>
      <c r="J83" s="327"/>
      <c r="K83" s="327"/>
      <c r="L83" s="327"/>
      <c r="M83" s="327"/>
      <c r="N83" s="327"/>
      <c r="O83" s="327"/>
      <c r="P83" s="303" t="s">
        <v>1061</v>
      </c>
      <c r="Q83" s="55"/>
    </row>
    <row r="84" spans="2:17" ht="15.95" customHeight="1" x14ac:dyDescent="0.2">
      <c r="B84" s="52" t="s">
        <v>1035</v>
      </c>
      <c r="C84" s="32"/>
      <c r="D84" s="323" t="s">
        <v>51</v>
      </c>
      <c r="E84" s="297">
        <f t="shared" si="12"/>
        <v>0</v>
      </c>
      <c r="F84" s="327"/>
      <c r="G84" s="327"/>
      <c r="H84" s="327"/>
      <c r="I84" s="327"/>
      <c r="J84" s="327"/>
      <c r="K84" s="327"/>
      <c r="L84" s="327"/>
      <c r="M84" s="327"/>
      <c r="N84" s="327"/>
      <c r="O84" s="327"/>
      <c r="P84" s="303" t="s">
        <v>1062</v>
      </c>
      <c r="Q84" s="55"/>
    </row>
    <row r="85" spans="2:17" ht="15.95" customHeight="1" x14ac:dyDescent="0.2">
      <c r="B85" s="52" t="s">
        <v>1037</v>
      </c>
      <c r="C85" s="32"/>
      <c r="D85" s="323" t="s">
        <v>63</v>
      </c>
      <c r="E85" s="297">
        <f t="shared" si="12"/>
        <v>0</v>
      </c>
      <c r="F85" s="327"/>
      <c r="G85" s="327"/>
      <c r="H85" s="327"/>
      <c r="I85" s="327"/>
      <c r="J85" s="327"/>
      <c r="K85" s="327"/>
      <c r="L85" s="327"/>
      <c r="M85" s="327"/>
      <c r="N85" s="327"/>
      <c r="O85" s="327"/>
      <c r="P85" s="303" t="s">
        <v>1063</v>
      </c>
      <c r="Q85" s="55"/>
    </row>
    <row r="86" spans="2:17" ht="15.95" customHeight="1" x14ac:dyDescent="0.2">
      <c r="B86" s="52" t="s">
        <v>1039</v>
      </c>
      <c r="C86" s="32"/>
      <c r="D86" s="323" t="s">
        <v>63</v>
      </c>
      <c r="E86" s="297">
        <f t="shared" si="12"/>
        <v>0</v>
      </c>
      <c r="F86" s="327"/>
      <c r="G86" s="327"/>
      <c r="H86" s="327"/>
      <c r="I86" s="327"/>
      <c r="J86" s="327"/>
      <c r="K86" s="327"/>
      <c r="L86" s="327"/>
      <c r="M86" s="327"/>
      <c r="N86" s="327"/>
      <c r="O86" s="327"/>
      <c r="P86" s="303" t="s">
        <v>1064</v>
      </c>
      <c r="Q86" s="55"/>
    </row>
    <row r="87" spans="2:17" ht="15.95" customHeight="1" x14ac:dyDescent="0.2">
      <c r="B87" s="52" t="s">
        <v>1041</v>
      </c>
      <c r="C87" s="325" t="s">
        <v>1</v>
      </c>
      <c r="D87" s="323" t="s">
        <v>2</v>
      </c>
      <c r="E87" s="297">
        <f t="shared" si="12"/>
        <v>0</v>
      </c>
      <c r="F87" s="327"/>
      <c r="G87" s="327"/>
      <c r="H87" s="327"/>
      <c r="I87" s="327"/>
      <c r="J87" s="327"/>
      <c r="K87" s="327"/>
      <c r="L87" s="327"/>
      <c r="M87" s="327"/>
      <c r="N87" s="327"/>
      <c r="O87" s="327"/>
      <c r="P87" s="303" t="s">
        <v>1065</v>
      </c>
      <c r="Q87" s="55"/>
    </row>
    <row r="88" spans="2:17" ht="15.95" customHeight="1" x14ac:dyDescent="0.2">
      <c r="B88" s="52" t="s">
        <v>1043</v>
      </c>
      <c r="C88" s="32"/>
      <c r="D88" s="323" t="s">
        <v>2</v>
      </c>
      <c r="E88" s="297">
        <f>SUM(F88:O88)</f>
        <v>0</v>
      </c>
      <c r="F88" s="294"/>
      <c r="G88" s="294"/>
      <c r="H88" s="294"/>
      <c r="I88" s="294"/>
      <c r="J88" s="294"/>
      <c r="K88" s="294"/>
      <c r="L88" s="294"/>
      <c r="M88" s="294"/>
      <c r="N88" s="294"/>
      <c r="O88" s="294"/>
      <c r="P88" s="303" t="s">
        <v>1066</v>
      </c>
      <c r="Q88" s="55"/>
    </row>
    <row r="89" spans="2:17" ht="15.95" customHeight="1" x14ac:dyDescent="0.2">
      <c r="B89" s="47" t="s">
        <v>1045</v>
      </c>
      <c r="C89"/>
      <c r="D89" s="323" t="s">
        <v>2</v>
      </c>
      <c r="E89" s="297">
        <f t="shared" si="12"/>
        <v>0</v>
      </c>
      <c r="F89" s="327"/>
      <c r="G89" s="327"/>
      <c r="H89" s="327"/>
      <c r="I89" s="327"/>
      <c r="J89" s="327"/>
      <c r="K89" s="327"/>
      <c r="L89" s="327"/>
      <c r="M89" s="327"/>
      <c r="N89" s="327"/>
      <c r="O89" s="327"/>
      <c r="P89" s="303" t="s">
        <v>1067</v>
      </c>
      <c r="Q89" s="55"/>
    </row>
    <row r="90" spans="2:17" ht="15.95" customHeight="1" x14ac:dyDescent="0.2">
      <c r="B90" s="52" t="s">
        <v>1047</v>
      </c>
      <c r="C90" s="32"/>
      <c r="D90" s="323" t="s">
        <v>2</v>
      </c>
      <c r="E90" s="297">
        <f t="shared" si="12"/>
        <v>0</v>
      </c>
      <c r="F90" s="327"/>
      <c r="G90" s="327"/>
      <c r="H90" s="327"/>
      <c r="I90" s="327"/>
      <c r="J90" s="327"/>
      <c r="K90" s="327"/>
      <c r="L90" s="327"/>
      <c r="M90" s="327"/>
      <c r="N90" s="327"/>
      <c r="O90" s="327"/>
      <c r="P90" s="303" t="s">
        <v>1068</v>
      </c>
      <c r="Q90" s="55"/>
    </row>
    <row r="91" spans="2:17" ht="15.95" customHeight="1" x14ac:dyDescent="0.2">
      <c r="B91" s="52" t="s">
        <v>1049</v>
      </c>
      <c r="C91" s="32"/>
      <c r="D91" s="323" t="s">
        <v>63</v>
      </c>
      <c r="E91" s="297">
        <f t="shared" si="12"/>
        <v>0</v>
      </c>
      <c r="F91" s="327"/>
      <c r="G91" s="327"/>
      <c r="H91" s="327"/>
      <c r="I91" s="327"/>
      <c r="J91" s="327"/>
      <c r="K91" s="327"/>
      <c r="L91" s="327"/>
      <c r="M91" s="327"/>
      <c r="N91" s="327"/>
      <c r="O91" s="327"/>
      <c r="P91" s="303" t="s">
        <v>1069</v>
      </c>
      <c r="Q91" s="55"/>
    </row>
    <row r="92" spans="2:17" ht="15.95" customHeight="1" thickBot="1" x14ac:dyDescent="0.25">
      <c r="B92" s="52" t="s">
        <v>263</v>
      </c>
      <c r="C92" s="32"/>
      <c r="D92" s="323" t="s">
        <v>63</v>
      </c>
      <c r="E92" s="297">
        <f t="shared" si="12"/>
        <v>0</v>
      </c>
      <c r="F92" s="721"/>
      <c r="G92" s="721"/>
      <c r="H92" s="721"/>
      <c r="I92" s="721"/>
      <c r="J92" s="721"/>
      <c r="K92" s="721"/>
      <c r="L92" s="721"/>
      <c r="M92" s="721"/>
      <c r="N92" s="721"/>
      <c r="O92" s="721"/>
      <c r="P92" s="303" t="s">
        <v>1070</v>
      </c>
      <c r="Q92" s="55"/>
    </row>
    <row r="93" spans="2:17" ht="15.95" customHeight="1" x14ac:dyDescent="0.2">
      <c r="B93" s="49" t="s">
        <v>2529</v>
      </c>
      <c r="C93" s="32"/>
      <c r="D93" s="323" t="s">
        <v>51</v>
      </c>
      <c r="E93" s="228">
        <f>SUM(F93:O93)</f>
        <v>0</v>
      </c>
      <c r="F93" s="228">
        <f t="shared" ref="F93:O93" si="13">SUM(F78:F92)</f>
        <v>0</v>
      </c>
      <c r="G93" s="228">
        <f t="shared" si="13"/>
        <v>0</v>
      </c>
      <c r="H93" s="228">
        <f t="shared" si="13"/>
        <v>0</v>
      </c>
      <c r="I93" s="228">
        <f t="shared" si="13"/>
        <v>0</v>
      </c>
      <c r="J93" s="228">
        <f t="shared" si="13"/>
        <v>0</v>
      </c>
      <c r="K93" s="228">
        <f t="shared" si="13"/>
        <v>0</v>
      </c>
      <c r="L93" s="228">
        <f t="shared" si="13"/>
        <v>0</v>
      </c>
      <c r="M93" s="228">
        <f t="shared" si="13"/>
        <v>0</v>
      </c>
      <c r="N93" s="228">
        <f t="shared" si="13"/>
        <v>0</v>
      </c>
      <c r="O93" s="228">
        <f t="shared" si="13"/>
        <v>0</v>
      </c>
      <c r="P93" s="303" t="s">
        <v>1071</v>
      </c>
      <c r="Q93" s="55"/>
    </row>
    <row r="94" spans="2:17" ht="15.95" customHeight="1" thickBot="1" x14ac:dyDescent="0.25">
      <c r="B94" s="117"/>
      <c r="C94" s="57"/>
      <c r="D94" s="13"/>
      <c r="E94" s="5"/>
      <c r="F94" s="5"/>
      <c r="G94" s="5"/>
      <c r="H94" s="5"/>
      <c r="I94" s="5"/>
      <c r="J94" s="5"/>
      <c r="K94" s="5"/>
      <c r="L94" s="5"/>
      <c r="M94" s="5"/>
      <c r="N94" s="5"/>
      <c r="O94" s="5"/>
      <c r="P94" s="51"/>
      <c r="Q94" s="55"/>
    </row>
    <row r="95" spans="2:17" ht="15.95" customHeight="1" thickBot="1" x14ac:dyDescent="0.25">
      <c r="B95" s="63" t="s">
        <v>2530</v>
      </c>
      <c r="C95" s="59"/>
      <c r="D95" s="216" t="s">
        <v>51</v>
      </c>
      <c r="E95" s="228">
        <f>E74-E93</f>
        <v>0</v>
      </c>
      <c r="F95" s="228">
        <f t="shared" ref="F95:O95" si="14">F74-F93</f>
        <v>0</v>
      </c>
      <c r="G95" s="228">
        <f t="shared" si="14"/>
        <v>0</v>
      </c>
      <c r="H95" s="228">
        <f t="shared" si="14"/>
        <v>0</v>
      </c>
      <c r="I95" s="228">
        <f t="shared" si="14"/>
        <v>0</v>
      </c>
      <c r="J95" s="228">
        <f t="shared" si="14"/>
        <v>0</v>
      </c>
      <c r="K95" s="228">
        <f t="shared" si="14"/>
        <v>0</v>
      </c>
      <c r="L95" s="228">
        <f t="shared" si="14"/>
        <v>0</v>
      </c>
      <c r="M95" s="228">
        <f t="shared" si="14"/>
        <v>0</v>
      </c>
      <c r="N95" s="228">
        <f t="shared" si="14"/>
        <v>0</v>
      </c>
      <c r="O95" s="228">
        <f t="shared" si="14"/>
        <v>0</v>
      </c>
      <c r="P95" s="303" t="s">
        <v>1072</v>
      </c>
      <c r="Q95" s="55"/>
    </row>
    <row r="96" spans="2:17" ht="15.95" customHeight="1" thickTop="1" x14ac:dyDescent="0.2">
      <c r="B96" s="60"/>
      <c r="C96" s="60"/>
      <c r="D96" s="60"/>
      <c r="E96" s="60"/>
      <c r="F96" s="60"/>
      <c r="G96" s="60"/>
      <c r="H96" s="60"/>
      <c r="I96" s="60"/>
      <c r="J96" s="60"/>
      <c r="K96" s="60"/>
      <c r="L96" s="60"/>
      <c r="M96" s="60"/>
      <c r="N96" s="60"/>
      <c r="O96" s="60"/>
      <c r="P96" s="61"/>
    </row>
    <row r="97" spans="1:9" ht="15.95" customHeight="1" thickBot="1" x14ac:dyDescent="0.25">
      <c r="A97" s="406"/>
      <c r="B97" s="406"/>
      <c r="C97" s="406"/>
      <c r="D97" s="406"/>
      <c r="E97" s="406"/>
      <c r="F97" s="406"/>
      <c r="G97" s="406"/>
      <c r="H97" s="406"/>
      <c r="I97" s="407"/>
    </row>
    <row r="98" spans="1:9" ht="15.95" customHeight="1" thickTop="1" thickBot="1" x14ac:dyDescent="0.25">
      <c r="B98" s="38"/>
      <c r="C98" s="38"/>
      <c r="D98" s="38"/>
      <c r="E98" s="38"/>
      <c r="F98" s="416" t="s">
        <v>2401</v>
      </c>
      <c r="G98" s="417">
        <v>6</v>
      </c>
    </row>
    <row r="99" spans="1:9" ht="15.95" customHeight="1" thickTop="1" x14ac:dyDescent="0.2">
      <c r="A99" s="37"/>
      <c r="B99" s="144" t="s">
        <v>1085</v>
      </c>
      <c r="C99"/>
      <c r="D99"/>
      <c r="E99" s="317" t="s">
        <v>1086</v>
      </c>
      <c r="F99" s="317" t="s">
        <v>1087</v>
      </c>
      <c r="G99" s="318" t="s">
        <v>47</v>
      </c>
      <c r="H99" s="55"/>
    </row>
    <row r="100" spans="1:9" ht="62.85" customHeight="1" x14ac:dyDescent="0.2">
      <c r="B100" s="41"/>
      <c r="C100"/>
      <c r="D100" s="842" t="s">
        <v>3</v>
      </c>
      <c r="E100" s="7" t="s">
        <v>1088</v>
      </c>
      <c r="F100" s="7" t="s">
        <v>1089</v>
      </c>
      <c r="G100" s="42"/>
      <c r="H100" s="55"/>
    </row>
    <row r="101" spans="1:9" ht="15.95" customHeight="1" thickBot="1" x14ac:dyDescent="0.25">
      <c r="B101" s="43"/>
      <c r="C101" s="328" t="s">
        <v>1</v>
      </c>
      <c r="D101" s="843"/>
      <c r="E101" s="329" t="s">
        <v>1090</v>
      </c>
      <c r="F101" s="329" t="s">
        <v>1090</v>
      </c>
      <c r="G101" s="303" t="s">
        <v>50</v>
      </c>
      <c r="H101" s="55"/>
    </row>
    <row r="102" spans="1:9" ht="15.95" customHeight="1" x14ac:dyDescent="0.2">
      <c r="B102" s="53" t="s">
        <v>1091</v>
      </c>
      <c r="C102"/>
      <c r="D102"/>
      <c r="E102" s="5"/>
      <c r="F102" s="5"/>
      <c r="G102" s="51"/>
      <c r="H102" s="55"/>
    </row>
    <row r="103" spans="1:9" ht="15.95" customHeight="1" x14ac:dyDescent="0.2">
      <c r="B103" s="52" t="s">
        <v>1092</v>
      </c>
      <c r="C103" s="32"/>
      <c r="D103" s="323" t="s">
        <v>51</v>
      </c>
      <c r="E103" s="324"/>
      <c r="F103" s="324"/>
      <c r="G103" s="303" t="s">
        <v>1093</v>
      </c>
      <c r="H103" s="55"/>
    </row>
    <row r="104" spans="1:9" ht="15.95" customHeight="1" x14ac:dyDescent="0.2">
      <c r="B104" s="47" t="s">
        <v>1014</v>
      </c>
      <c r="C104"/>
      <c r="D104" s="323" t="s">
        <v>51</v>
      </c>
      <c r="E104" s="324"/>
      <c r="F104" s="324"/>
      <c r="G104" s="303" t="s">
        <v>1094</v>
      </c>
      <c r="H104" s="55"/>
    </row>
    <row r="105" spans="1:9" ht="15.95" customHeight="1" x14ac:dyDescent="0.2">
      <c r="B105" s="52" t="s">
        <v>1016</v>
      </c>
      <c r="C105" s="32"/>
      <c r="D105" s="323" t="s">
        <v>51</v>
      </c>
      <c r="E105" s="324"/>
      <c r="F105" s="324"/>
      <c r="G105" s="303" t="s">
        <v>1095</v>
      </c>
      <c r="H105" s="55"/>
    </row>
    <row r="106" spans="1:9" ht="15.95" customHeight="1" x14ac:dyDescent="0.2">
      <c r="B106" s="75" t="s">
        <v>1096</v>
      </c>
      <c r="C106" s="50"/>
      <c r="D106" s="2"/>
      <c r="E106" s="5"/>
      <c r="F106" s="5"/>
      <c r="G106" s="51"/>
      <c r="H106" s="55"/>
      <c r="I106" s="406"/>
    </row>
    <row r="107" spans="1:9" ht="15.95" customHeight="1" x14ac:dyDescent="0.2">
      <c r="B107" s="52" t="s">
        <v>1010</v>
      </c>
      <c r="C107" s="32"/>
      <c r="D107" s="323" t="s">
        <v>51</v>
      </c>
      <c r="E107" s="324"/>
      <c r="F107" s="324"/>
      <c r="G107" s="303" t="s">
        <v>1097</v>
      </c>
      <c r="H107" s="55"/>
    </row>
    <row r="108" spans="1:9" ht="15.95" customHeight="1" x14ac:dyDescent="0.2">
      <c r="B108" s="52" t="s">
        <v>1011</v>
      </c>
      <c r="C108" s="32"/>
      <c r="D108" s="323" t="s">
        <v>51</v>
      </c>
      <c r="E108" s="324"/>
      <c r="F108" s="324"/>
      <c r="G108" s="303" t="s">
        <v>1098</v>
      </c>
      <c r="H108" s="55"/>
    </row>
    <row r="109" spans="1:9" ht="15.95" customHeight="1" x14ac:dyDescent="0.2">
      <c r="B109" s="52" t="s">
        <v>1012</v>
      </c>
      <c r="C109" s="32"/>
      <c r="D109" s="323" t="s">
        <v>51</v>
      </c>
      <c r="E109" s="324"/>
      <c r="F109" s="324"/>
      <c r="G109" s="303" t="s">
        <v>1099</v>
      </c>
      <c r="H109" s="55"/>
    </row>
    <row r="110" spans="1:9" ht="15.95" customHeight="1" x14ac:dyDescent="0.2">
      <c r="B110" s="52" t="s">
        <v>1084</v>
      </c>
      <c r="C110" s="32"/>
      <c r="D110" s="323" t="s">
        <v>51</v>
      </c>
      <c r="E110" s="324"/>
      <c r="F110" s="324"/>
      <c r="G110" s="303" t="s">
        <v>1100</v>
      </c>
      <c r="H110" s="55"/>
    </row>
    <row r="111" spans="1:9" ht="15.95" customHeight="1" thickBot="1" x14ac:dyDescent="0.25">
      <c r="B111" s="122" t="s">
        <v>1015</v>
      </c>
      <c r="C111" s="59"/>
      <c r="D111" s="216" t="s">
        <v>51</v>
      </c>
      <c r="E111" s="324"/>
      <c r="F111" s="324"/>
      <c r="G111" s="303" t="s">
        <v>1101</v>
      </c>
      <c r="H111" s="55"/>
    </row>
    <row r="112" spans="1:9" ht="15.95" customHeight="1" thickTop="1" x14ac:dyDescent="0.2">
      <c r="B112" s="60"/>
      <c r="C112" s="60"/>
      <c r="D112" s="60"/>
      <c r="E112" s="60"/>
      <c r="F112" s="60"/>
      <c r="G112" s="61"/>
    </row>
    <row r="115" spans="6:10" ht="15.95" customHeight="1" x14ac:dyDescent="0.2">
      <c r="J115" s="406"/>
    </row>
    <row r="124" spans="6:10" ht="15.95" customHeight="1" x14ac:dyDescent="0.2">
      <c r="F124" s="406"/>
    </row>
  </sheetData>
  <mergeCells count="3">
    <mergeCell ref="D100:D101"/>
    <mergeCell ref="D7:D9"/>
    <mergeCell ref="D51:D53"/>
  </mergeCells>
  <dataValidations count="6">
    <dataValidation allowBlank="1" showInputMessage="1" showErrorMessage="1" promptTitle="Transfers from consol charity" prompt="For providers consolidating a charity. Where the charity recognises disposal of an asset donated to the trust in year, upon consolidation this may be reclassified from disposals/additions and recognised as a transfer. NOT needed where charity passes cash." sqref="C34 C17 C82 C63" xr:uid="{AAF805C1-C48E-45FB-9E19-3CF84C061F24}"/>
    <dataValidation type="decimal" operator="lessThanOrEqual" allowBlank="1" showErrorMessage="1" errorTitle="Must be negative" error="Transfer out of the charity must reduce accumulated amortisation" sqref="O34" xr:uid="{DCEA1A69-62DF-42DC-8243-02C1E3B29A78}">
      <formula1>0</formula1>
    </dataValidation>
    <dataValidation allowBlank="1" showInputMessage="1" showErrorMessage="1" promptTitle="Intangible assets' revaluations" prompt="This line can also be used to write out amortisation following a revaluation if it has not been taken through impairments._x000a_" sqref="C68 C87 C22 C39" xr:uid="{A4513BC1-4F16-4BE5-BF4C-6411C948C456}"/>
    <dataValidation allowBlank="1" showInputMessage="1" showErrorMessage="1" promptTitle="Economic lives" prompt="This note forms part of accounting policies. As such the figures disclosed here should be the full useful lives of assets and not the remaining useful lives. These lives are not expected to reduce year on year." sqref="C101" xr:uid="{6AB974E3-BBE3-4E64-8AE0-40755A4BC9ED}"/>
    <dataValidation allowBlank="1" showInputMessage="1" showErrorMessage="1" promptTitle="Other (purchased)" prompt="This category is expected to contain CRC only (where treated as an intangible asset). All other intangibles should be allocated to a relevant category." sqref="N49 N5" xr:uid="{6CB4726C-69F8-48C2-8192-432063ADEE55}"/>
    <dataValidation type="decimal" allowBlank="1" showInputMessage="1" showErrorMessage="1" errorTitle="Numeric values expected" error="Text cannot be entered in these cells. If you have no assets in a given category, please leave blank. 500 years is the maximum value that can be entered." sqref="E107:F111 E103:F105" xr:uid="{437B9DAF-66A0-4FC3-81B4-2D56AE6E12D1}">
      <formula1>0</formula1>
      <formula2>500</formula2>
    </dataValidation>
  </dataValidations>
  <pageMargins left="0.7" right="0.7" top="0.75" bottom="0.75" header="0.3" footer="0.3"/>
  <pageSetup paperSize="9" scale="53" fitToHeight="0" orientation="landscape" r:id="rId1"/>
  <rowBreaks count="1" manualBreakCount="1">
    <brk id="48" min="1"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17C35-9301-4B59-B507-4CA3E4360762}">
  <sheetPr codeName="Sheet74">
    <tabColor theme="2"/>
    <pageSetUpPr fitToPage="1"/>
  </sheetPr>
  <dimension ref="A1:P136"/>
  <sheetViews>
    <sheetView showGridLines="0" zoomScale="85" zoomScaleNormal="85" zoomScaleSheetLayoutView="85" workbookViewId="0"/>
  </sheetViews>
  <sheetFormatPr defaultColWidth="13.42578125" defaultRowHeight="15.95" customHeight="1" x14ac:dyDescent="0.2"/>
  <cols>
    <col min="1" max="1" width="4.42578125" style="15" customWidth="1"/>
    <col min="2" max="2" width="62.28515625" style="15" customWidth="1"/>
    <col min="3" max="3" width="5.28515625" style="15" customWidth="1"/>
    <col min="4" max="4" width="9.28515625" style="15" customWidth="1"/>
    <col min="5" max="16384" width="13.42578125" style="15"/>
  </cols>
  <sheetData>
    <row r="1" spans="1:16" ht="18.75" customHeight="1" x14ac:dyDescent="0.2">
      <c r="B1" s="16"/>
    </row>
    <row r="2" spans="1:16" ht="18.75" customHeight="1" x14ac:dyDescent="0.25">
      <c r="B2" s="17" t="s">
        <v>440</v>
      </c>
    </row>
    <row r="3" spans="1:16" ht="18.75" customHeight="1" x14ac:dyDescent="0.25">
      <c r="B3" s="17" t="s">
        <v>0</v>
      </c>
    </row>
    <row r="4" spans="1:16" ht="18.75" customHeight="1" thickBot="1" x14ac:dyDescent="0.25">
      <c r="B4" s="18" t="s">
        <v>4</v>
      </c>
    </row>
    <row r="5" spans="1:16" ht="15.95" customHeight="1" thickTop="1" thickBot="1" x14ac:dyDescent="0.25">
      <c r="B5" s="38"/>
      <c r="C5" s="38"/>
      <c r="D5" s="38"/>
      <c r="E5" s="38"/>
      <c r="F5" s="38"/>
      <c r="G5" s="38"/>
      <c r="H5" s="38"/>
      <c r="I5" s="38"/>
      <c r="J5" s="38"/>
      <c r="K5" s="38"/>
      <c r="L5" s="38"/>
      <c r="M5" s="38"/>
      <c r="N5" s="416" t="s">
        <v>2401</v>
      </c>
      <c r="O5" s="417">
        <v>1</v>
      </c>
    </row>
    <row r="6" spans="1:16" ht="15.95" customHeight="1" thickTop="1" x14ac:dyDescent="0.2">
      <c r="A6" s="37"/>
      <c r="B6" s="144" t="s">
        <v>2531</v>
      </c>
      <c r="C6"/>
      <c r="D6"/>
      <c r="E6" s="330" t="s">
        <v>1102</v>
      </c>
      <c r="F6" s="330" t="s">
        <v>1103</v>
      </c>
      <c r="G6" s="330" t="s">
        <v>1104</v>
      </c>
      <c r="H6" s="330" t="s">
        <v>1105</v>
      </c>
      <c r="I6" s="330" t="s">
        <v>1106</v>
      </c>
      <c r="J6" s="330" t="s">
        <v>1107</v>
      </c>
      <c r="K6" s="330" t="s">
        <v>1108</v>
      </c>
      <c r="L6" s="330" t="s">
        <v>1109</v>
      </c>
      <c r="M6" s="330" t="s">
        <v>1110</v>
      </c>
      <c r="N6" s="330" t="s">
        <v>1111</v>
      </c>
      <c r="O6" s="331" t="s">
        <v>47</v>
      </c>
      <c r="P6" s="55"/>
    </row>
    <row r="7" spans="1:16" ht="74.25" customHeight="1" x14ac:dyDescent="0.2">
      <c r="B7" s="41"/>
      <c r="C7"/>
      <c r="D7" s="842" t="s">
        <v>3</v>
      </c>
      <c r="E7" s="7" t="s">
        <v>17</v>
      </c>
      <c r="F7" s="7" t="s">
        <v>1112</v>
      </c>
      <c r="G7" s="7" t="s">
        <v>1113</v>
      </c>
      <c r="H7" s="7" t="s">
        <v>1114</v>
      </c>
      <c r="I7" s="7" t="s">
        <v>1115</v>
      </c>
      <c r="J7" s="7" t="s">
        <v>1116</v>
      </c>
      <c r="K7" s="7" t="s">
        <v>1117</v>
      </c>
      <c r="L7" s="7" t="s">
        <v>1092</v>
      </c>
      <c r="M7" s="7" t="s">
        <v>1118</v>
      </c>
      <c r="N7" s="67" t="s">
        <v>1119</v>
      </c>
      <c r="O7" s="42"/>
      <c r="P7" s="55"/>
    </row>
    <row r="8" spans="1:16" ht="15.95" customHeight="1" x14ac:dyDescent="0.2">
      <c r="B8" s="41"/>
      <c r="C8"/>
      <c r="D8" s="842"/>
      <c r="E8" s="7" t="s">
        <v>52</v>
      </c>
      <c r="F8" s="7" t="s">
        <v>52</v>
      </c>
      <c r="G8" s="7" t="s">
        <v>52</v>
      </c>
      <c r="H8" s="7" t="s">
        <v>52</v>
      </c>
      <c r="I8" s="7" t="s">
        <v>52</v>
      </c>
      <c r="J8" s="7" t="s">
        <v>52</v>
      </c>
      <c r="K8" s="7" t="s">
        <v>52</v>
      </c>
      <c r="L8" s="7" t="s">
        <v>52</v>
      </c>
      <c r="M8" s="7" t="s">
        <v>52</v>
      </c>
      <c r="N8" s="67" t="s">
        <v>52</v>
      </c>
      <c r="O8" s="42"/>
      <c r="P8" s="55"/>
    </row>
    <row r="9" spans="1:16" ht="15.95" customHeight="1" thickBot="1" x14ac:dyDescent="0.25">
      <c r="B9" s="43"/>
      <c r="C9" s="227"/>
      <c r="D9" s="843"/>
      <c r="E9" s="332" t="s">
        <v>49</v>
      </c>
      <c r="F9" s="332" t="s">
        <v>49</v>
      </c>
      <c r="G9" s="332" t="s">
        <v>49</v>
      </c>
      <c r="H9" s="332" t="s">
        <v>49</v>
      </c>
      <c r="I9" s="332" t="s">
        <v>49</v>
      </c>
      <c r="J9" s="332" t="s">
        <v>49</v>
      </c>
      <c r="K9" s="332" t="s">
        <v>49</v>
      </c>
      <c r="L9" s="332" t="s">
        <v>49</v>
      </c>
      <c r="M9" s="332" t="s">
        <v>49</v>
      </c>
      <c r="N9" s="333" t="s">
        <v>49</v>
      </c>
      <c r="O9" s="334" t="s">
        <v>50</v>
      </c>
      <c r="P9" s="55"/>
    </row>
    <row r="10" spans="1:16" ht="15.95" customHeight="1" x14ac:dyDescent="0.2">
      <c r="B10" s="62" t="s">
        <v>2518</v>
      </c>
      <c r="C10" s="45"/>
      <c r="D10" s="322" t="s">
        <v>51</v>
      </c>
      <c r="E10" s="335">
        <f>SUM(F10:N10)</f>
        <v>0</v>
      </c>
      <c r="F10" s="335">
        <f>F78</f>
        <v>0</v>
      </c>
      <c r="G10" s="335">
        <f t="shared" ref="G10:N10" si="0">G78</f>
        <v>0</v>
      </c>
      <c r="H10" s="335">
        <f t="shared" si="0"/>
        <v>0</v>
      </c>
      <c r="I10" s="335">
        <f t="shared" si="0"/>
        <v>0</v>
      </c>
      <c r="J10" s="335">
        <f t="shared" si="0"/>
        <v>0</v>
      </c>
      <c r="K10" s="335">
        <f t="shared" si="0"/>
        <v>0</v>
      </c>
      <c r="L10" s="335">
        <f t="shared" si="0"/>
        <v>0</v>
      </c>
      <c r="M10" s="335">
        <f t="shared" si="0"/>
        <v>0</v>
      </c>
      <c r="N10" s="335">
        <f t="shared" si="0"/>
        <v>0</v>
      </c>
      <c r="O10" s="334" t="s">
        <v>1120</v>
      </c>
      <c r="P10" s="55"/>
    </row>
    <row r="11" spans="1:16" ht="15.95" customHeight="1" x14ac:dyDescent="0.2">
      <c r="B11" s="429" t="s">
        <v>1022</v>
      </c>
      <c r="C11" s="32"/>
      <c r="D11" s="323" t="s">
        <v>51</v>
      </c>
      <c r="E11" s="335">
        <f>SUM(F11:N11)</f>
        <v>0</v>
      </c>
      <c r="F11" s="721"/>
      <c r="G11" s="721"/>
      <c r="H11" s="721"/>
      <c r="I11" s="721"/>
      <c r="J11" s="721"/>
      <c r="K11" s="721"/>
      <c r="L11" s="721"/>
      <c r="M11" s="721"/>
      <c r="N11" s="721"/>
      <c r="O11" s="334" t="s">
        <v>1123</v>
      </c>
      <c r="P11" s="55"/>
    </row>
    <row r="12" spans="1:16" ht="15.95" customHeight="1" x14ac:dyDescent="0.2">
      <c r="B12" s="509" t="s">
        <v>1024</v>
      </c>
      <c r="C12"/>
      <c r="D12" s="323" t="s">
        <v>2</v>
      </c>
      <c r="E12" s="335">
        <f t="shared" ref="E12:E30" si="1">SUM(F12:N12)</f>
        <v>0</v>
      </c>
      <c r="F12" s="324"/>
      <c r="G12" s="324"/>
      <c r="H12" s="324"/>
      <c r="I12" s="324"/>
      <c r="J12" s="324"/>
      <c r="K12" s="324"/>
      <c r="L12" s="324"/>
      <c r="M12" s="324"/>
      <c r="N12" s="324"/>
      <c r="O12" s="334" t="s">
        <v>1124</v>
      </c>
      <c r="P12" s="55"/>
    </row>
    <row r="13" spans="1:16" ht="15.95" customHeight="1" x14ac:dyDescent="0.2">
      <c r="B13" s="506" t="s">
        <v>2444</v>
      </c>
      <c r="C13" s="325" t="s">
        <v>1</v>
      </c>
      <c r="D13" s="323" t="s">
        <v>51</v>
      </c>
      <c r="E13" s="335">
        <f t="shared" si="1"/>
        <v>0</v>
      </c>
      <c r="F13" s="324"/>
      <c r="G13" s="324"/>
      <c r="H13" s="324"/>
      <c r="I13" s="324"/>
      <c r="J13" s="324"/>
      <c r="K13" s="324"/>
      <c r="L13" s="324"/>
      <c r="M13" s="324"/>
      <c r="N13" s="324"/>
      <c r="O13" s="334" t="s">
        <v>1125</v>
      </c>
      <c r="P13" s="55"/>
    </row>
    <row r="14" spans="1:16" ht="15.95" customHeight="1" x14ac:dyDescent="0.2">
      <c r="B14" s="474" t="s">
        <v>2441</v>
      </c>
      <c r="C14" s="325" t="s">
        <v>1</v>
      </c>
      <c r="D14" s="323" t="s">
        <v>51</v>
      </c>
      <c r="E14" s="335">
        <f t="shared" si="1"/>
        <v>0</v>
      </c>
      <c r="F14" s="324"/>
      <c r="G14" s="324"/>
      <c r="H14" s="324"/>
      <c r="I14" s="324"/>
      <c r="J14" s="324"/>
      <c r="K14" s="324"/>
      <c r="L14" s="324"/>
      <c r="M14" s="324"/>
      <c r="N14" s="324"/>
      <c r="O14" s="334" t="s">
        <v>1126</v>
      </c>
      <c r="P14" s="55"/>
    </row>
    <row r="15" spans="1:16" ht="15.95" customHeight="1" x14ac:dyDescent="0.2">
      <c r="B15" s="509" t="s">
        <v>1028</v>
      </c>
      <c r="C15"/>
      <c r="D15" s="323" t="s">
        <v>51</v>
      </c>
      <c r="E15" s="335">
        <f t="shared" si="1"/>
        <v>0</v>
      </c>
      <c r="F15" s="324"/>
      <c r="G15" s="324"/>
      <c r="H15" s="324"/>
      <c r="I15" s="324"/>
      <c r="J15" s="324"/>
      <c r="K15" s="324"/>
      <c r="L15" s="324"/>
      <c r="M15" s="324"/>
      <c r="N15" s="324"/>
      <c r="O15" s="334" t="s">
        <v>1127</v>
      </c>
      <c r="P15" s="55"/>
    </row>
    <row r="16" spans="1:16" ht="28.7" customHeight="1" x14ac:dyDescent="0.2">
      <c r="B16" s="474" t="s">
        <v>2445</v>
      </c>
      <c r="C16" s="505"/>
      <c r="D16" s="323" t="s">
        <v>51</v>
      </c>
      <c r="E16" s="335">
        <f t="shared" si="1"/>
        <v>0</v>
      </c>
      <c r="F16" s="294"/>
      <c r="G16" s="294"/>
      <c r="H16" s="294"/>
      <c r="I16" s="294"/>
      <c r="J16" s="324"/>
      <c r="K16" s="294"/>
      <c r="L16" s="294"/>
      <c r="M16" s="294"/>
      <c r="N16" s="294"/>
      <c r="O16" s="334" t="s">
        <v>1128</v>
      </c>
      <c r="P16" s="55"/>
    </row>
    <row r="17" spans="2:16" ht="15.95" customHeight="1" x14ac:dyDescent="0.2">
      <c r="B17" s="506" t="s">
        <v>2443</v>
      </c>
      <c r="C17" s="505"/>
      <c r="D17" s="323" t="s">
        <v>51</v>
      </c>
      <c r="E17" s="335">
        <f t="shared" si="1"/>
        <v>0</v>
      </c>
      <c r="F17" s="294"/>
      <c r="G17" s="294"/>
      <c r="H17" s="294"/>
      <c r="I17" s="294"/>
      <c r="J17" s="324"/>
      <c r="K17" s="294"/>
      <c r="L17" s="324"/>
      <c r="M17" s="294"/>
      <c r="N17" s="294"/>
      <c r="O17" s="334" t="s">
        <v>1129</v>
      </c>
      <c r="P17" s="55"/>
    </row>
    <row r="18" spans="2:16" ht="15.95" customHeight="1" x14ac:dyDescent="0.2">
      <c r="B18" s="74" t="s">
        <v>16</v>
      </c>
      <c r="C18" s="48"/>
      <c r="D18" s="323" t="s">
        <v>51</v>
      </c>
      <c r="E18" s="335">
        <f t="shared" si="1"/>
        <v>0</v>
      </c>
      <c r="F18" s="324"/>
      <c r="G18" s="324"/>
      <c r="H18" s="324"/>
      <c r="I18" s="324"/>
      <c r="J18" s="324"/>
      <c r="K18" s="324"/>
      <c r="L18" s="324"/>
      <c r="M18" s="324"/>
      <c r="N18" s="324"/>
      <c r="O18" s="334" t="s">
        <v>1130</v>
      </c>
      <c r="P18" s="55"/>
    </row>
    <row r="19" spans="2:16" ht="28.5" customHeight="1" x14ac:dyDescent="0.2">
      <c r="B19" s="134" t="s">
        <v>1031</v>
      </c>
      <c r="C19" s="325" t="s">
        <v>1</v>
      </c>
      <c r="D19" s="323" t="s">
        <v>51</v>
      </c>
      <c r="E19" s="335">
        <f t="shared" si="1"/>
        <v>0</v>
      </c>
      <c r="F19" s="324"/>
      <c r="G19" s="324"/>
      <c r="H19" s="324"/>
      <c r="I19" s="324"/>
      <c r="J19" s="324"/>
      <c r="K19" s="324"/>
      <c r="L19" s="324"/>
      <c r="M19" s="324"/>
      <c r="N19" s="295">
        <f>-SUM(F19:M19)+N37</f>
        <v>0</v>
      </c>
      <c r="O19" s="334" t="s">
        <v>1131</v>
      </c>
      <c r="P19" s="55"/>
    </row>
    <row r="20" spans="2:16" ht="15.95" customHeight="1" x14ac:dyDescent="0.2">
      <c r="B20" s="52" t="s">
        <v>1033</v>
      </c>
      <c r="C20" s="32"/>
      <c r="D20" s="323" t="s">
        <v>63</v>
      </c>
      <c r="E20" s="335">
        <f t="shared" si="1"/>
        <v>0</v>
      </c>
      <c r="F20" s="324"/>
      <c r="G20" s="324"/>
      <c r="H20" s="324"/>
      <c r="I20" s="324"/>
      <c r="J20" s="324"/>
      <c r="K20" s="324"/>
      <c r="L20" s="324"/>
      <c r="M20" s="324"/>
      <c r="N20" s="324"/>
      <c r="O20" s="334" t="s">
        <v>1132</v>
      </c>
      <c r="P20" s="55"/>
    </row>
    <row r="21" spans="2:16" ht="15.95" customHeight="1" x14ac:dyDescent="0.2">
      <c r="B21" s="47" t="s">
        <v>1035</v>
      </c>
      <c r="C21"/>
      <c r="D21" s="323" t="s">
        <v>63</v>
      </c>
      <c r="E21" s="335">
        <f t="shared" si="1"/>
        <v>0</v>
      </c>
      <c r="F21" s="324"/>
      <c r="G21" s="324"/>
      <c r="H21" s="324"/>
      <c r="I21" s="324"/>
      <c r="J21" s="324"/>
      <c r="K21" s="324"/>
      <c r="L21" s="324"/>
      <c r="M21" s="324"/>
      <c r="N21" s="324"/>
      <c r="O21" s="334" t="s">
        <v>1133</v>
      </c>
      <c r="P21" s="55"/>
    </row>
    <row r="22" spans="2:16" ht="15.95" customHeight="1" x14ac:dyDescent="0.2">
      <c r="B22" s="52" t="s">
        <v>1037</v>
      </c>
      <c r="C22" s="32"/>
      <c r="D22" s="323" t="s">
        <v>51</v>
      </c>
      <c r="E22" s="335">
        <f t="shared" si="1"/>
        <v>0</v>
      </c>
      <c r="F22" s="324"/>
      <c r="G22" s="324"/>
      <c r="H22" s="324"/>
      <c r="I22" s="324"/>
      <c r="J22" s="324"/>
      <c r="K22" s="324"/>
      <c r="L22" s="324"/>
      <c r="M22" s="324"/>
      <c r="N22" s="324"/>
      <c r="O22" s="334" t="s">
        <v>1134</v>
      </c>
      <c r="P22" s="55"/>
    </row>
    <row r="23" spans="2:16" ht="15.95" customHeight="1" x14ac:dyDescent="0.2">
      <c r="B23" s="47" t="s">
        <v>1039</v>
      </c>
      <c r="C23"/>
      <c r="D23" s="323" t="s">
        <v>51</v>
      </c>
      <c r="E23" s="335">
        <f t="shared" si="1"/>
        <v>0</v>
      </c>
      <c r="F23" s="324"/>
      <c r="G23" s="324"/>
      <c r="H23" s="324"/>
      <c r="I23" s="324"/>
      <c r="J23" s="324"/>
      <c r="K23" s="324"/>
      <c r="L23" s="324"/>
      <c r="M23" s="324"/>
      <c r="N23" s="324"/>
      <c r="O23" s="334" t="s">
        <v>1135</v>
      </c>
      <c r="P23" s="55"/>
    </row>
    <row r="24" spans="2:16" ht="15.95" customHeight="1" x14ac:dyDescent="0.2">
      <c r="B24" s="87" t="s">
        <v>1041</v>
      </c>
      <c r="C24" s="325" t="s">
        <v>1</v>
      </c>
      <c r="D24" s="323" t="s">
        <v>2</v>
      </c>
      <c r="E24" s="335">
        <f t="shared" si="1"/>
        <v>0</v>
      </c>
      <c r="F24" s="324"/>
      <c r="G24" s="324"/>
      <c r="H24" s="324"/>
      <c r="I24" s="324"/>
      <c r="J24" s="324"/>
      <c r="K24" s="324"/>
      <c r="L24" s="324"/>
      <c r="M24" s="324"/>
      <c r="N24" s="324"/>
      <c r="O24" s="334" t="s">
        <v>1136</v>
      </c>
      <c r="P24" s="55"/>
    </row>
    <row r="25" spans="2:16" ht="15.95" customHeight="1" x14ac:dyDescent="0.2">
      <c r="B25" s="52" t="s">
        <v>2382</v>
      </c>
      <c r="C25" s="336"/>
      <c r="D25" s="323" t="s">
        <v>2</v>
      </c>
      <c r="E25" s="335">
        <f t="shared" si="1"/>
        <v>0</v>
      </c>
      <c r="F25" s="294"/>
      <c r="G25" s="294"/>
      <c r="H25" s="294"/>
      <c r="I25" s="294"/>
      <c r="J25" s="294"/>
      <c r="K25" s="294"/>
      <c r="L25" s="294"/>
      <c r="M25" s="294"/>
      <c r="N25" s="294"/>
      <c r="O25" s="334" t="s">
        <v>1137</v>
      </c>
      <c r="P25" s="55"/>
    </row>
    <row r="26" spans="2:16" ht="15.95" customHeight="1" x14ac:dyDescent="0.2">
      <c r="B26" s="46" t="s">
        <v>1045</v>
      </c>
      <c r="C26" s="30"/>
      <c r="D26" s="323" t="s">
        <v>2</v>
      </c>
      <c r="E26" s="335">
        <f t="shared" si="1"/>
        <v>0</v>
      </c>
      <c r="F26" s="324"/>
      <c r="G26" s="324"/>
      <c r="H26" s="324"/>
      <c r="I26" s="324"/>
      <c r="J26" s="324"/>
      <c r="K26" s="324"/>
      <c r="L26" s="324"/>
      <c r="M26" s="324"/>
      <c r="N26" s="324"/>
      <c r="O26" s="334" t="s">
        <v>1138</v>
      </c>
      <c r="P26" s="55"/>
    </row>
    <row r="27" spans="2:16" ht="15.95" customHeight="1" x14ac:dyDescent="0.2">
      <c r="B27" s="52" t="s">
        <v>1047</v>
      </c>
      <c r="C27" s="32"/>
      <c r="D27" s="323" t="s">
        <v>2</v>
      </c>
      <c r="E27" s="335">
        <f t="shared" si="1"/>
        <v>0</v>
      </c>
      <c r="F27" s="324"/>
      <c r="G27" s="324"/>
      <c r="H27" s="324"/>
      <c r="I27" s="324"/>
      <c r="J27" s="324"/>
      <c r="K27" s="324"/>
      <c r="L27" s="324"/>
      <c r="M27" s="324"/>
      <c r="N27" s="324"/>
      <c r="O27" s="334" t="s">
        <v>1139</v>
      </c>
      <c r="P27" s="55"/>
    </row>
    <row r="28" spans="2:16" ht="15.95" customHeight="1" x14ac:dyDescent="0.2">
      <c r="B28" s="52" t="s">
        <v>1049</v>
      </c>
      <c r="C28" s="32"/>
      <c r="D28" s="323" t="s">
        <v>63</v>
      </c>
      <c r="E28" s="335">
        <f t="shared" si="1"/>
        <v>0</v>
      </c>
      <c r="F28" s="324"/>
      <c r="G28" s="324"/>
      <c r="H28" s="324"/>
      <c r="I28" s="324"/>
      <c r="J28" s="324"/>
      <c r="K28" s="324"/>
      <c r="L28" s="324"/>
      <c r="M28" s="324"/>
      <c r="N28" s="324"/>
      <c r="O28" s="334" t="s">
        <v>1140</v>
      </c>
      <c r="P28" s="55"/>
    </row>
    <row r="29" spans="2:16" ht="15.95" customHeight="1" x14ac:dyDescent="0.2">
      <c r="B29" s="504" t="s">
        <v>1141</v>
      </c>
      <c r="C29" s="325" t="s">
        <v>1</v>
      </c>
      <c r="D29" s="323" t="s">
        <v>63</v>
      </c>
      <c r="E29" s="335">
        <f>SUM(F29:N29)</f>
        <v>0</v>
      </c>
      <c r="F29" s="294"/>
      <c r="G29" s="294"/>
      <c r="H29" s="294"/>
      <c r="I29" s="294"/>
      <c r="J29" s="324"/>
      <c r="K29" s="294"/>
      <c r="L29" s="294"/>
      <c r="M29" s="294"/>
      <c r="N29" s="294"/>
      <c r="O29" s="334" t="s">
        <v>1142</v>
      </c>
      <c r="P29" s="55"/>
    </row>
    <row r="30" spans="2:16" ht="15.95" customHeight="1" thickBot="1" x14ac:dyDescent="0.25">
      <c r="B30" s="504" t="s">
        <v>263</v>
      </c>
      <c r="C30" s="32"/>
      <c r="D30" s="323" t="s">
        <v>63</v>
      </c>
      <c r="E30" s="335">
        <f t="shared" si="1"/>
        <v>0</v>
      </c>
      <c r="F30" s="721"/>
      <c r="G30" s="721"/>
      <c r="H30" s="721"/>
      <c r="I30" s="721"/>
      <c r="J30" s="721"/>
      <c r="K30" s="721"/>
      <c r="L30" s="721"/>
      <c r="M30" s="721"/>
      <c r="N30" s="721"/>
      <c r="O30" s="334" t="s">
        <v>1143</v>
      </c>
      <c r="P30" s="55"/>
    </row>
    <row r="31" spans="2:16" ht="15.95" customHeight="1" x14ac:dyDescent="0.2">
      <c r="B31" s="507" t="s">
        <v>2519</v>
      </c>
      <c r="C31" s="32"/>
      <c r="D31" s="323" t="s">
        <v>51</v>
      </c>
      <c r="E31" s="228">
        <f>SUM(F31:N31)</f>
        <v>0</v>
      </c>
      <c r="F31" s="228">
        <f t="shared" ref="F31:N31" si="2">SUM(F11:F30)</f>
        <v>0</v>
      </c>
      <c r="G31" s="228">
        <f t="shared" si="2"/>
        <v>0</v>
      </c>
      <c r="H31" s="228">
        <f t="shared" si="2"/>
        <v>0</v>
      </c>
      <c r="I31" s="228">
        <f t="shared" si="2"/>
        <v>0</v>
      </c>
      <c r="J31" s="228">
        <f t="shared" si="2"/>
        <v>0</v>
      </c>
      <c r="K31" s="228">
        <f t="shared" si="2"/>
        <v>0</v>
      </c>
      <c r="L31" s="228">
        <f t="shared" si="2"/>
        <v>0</v>
      </c>
      <c r="M31" s="228">
        <f t="shared" si="2"/>
        <v>0</v>
      </c>
      <c r="N31" s="228">
        <f t="shared" si="2"/>
        <v>0</v>
      </c>
      <c r="O31" s="334" t="s">
        <v>1144</v>
      </c>
      <c r="P31" s="55"/>
    </row>
    <row r="32" spans="2:16" ht="15.95" customHeight="1" x14ac:dyDescent="0.2">
      <c r="B32" s="508"/>
      <c r="C32" s="57"/>
      <c r="D32" s="2"/>
      <c r="E32" s="5"/>
      <c r="F32" s="5"/>
      <c r="G32" s="5"/>
      <c r="H32" s="5"/>
      <c r="I32" s="5"/>
      <c r="J32" s="5"/>
      <c r="K32" s="5"/>
      <c r="L32" s="5"/>
      <c r="M32" s="5"/>
      <c r="N32" s="5"/>
      <c r="O32" s="51"/>
      <c r="P32" s="55"/>
    </row>
    <row r="33" spans="2:16" ht="15.95" customHeight="1" x14ac:dyDescent="0.2">
      <c r="B33" s="507" t="s">
        <v>2532</v>
      </c>
      <c r="C33" s="32"/>
      <c r="D33" s="323" t="s">
        <v>51</v>
      </c>
      <c r="E33" s="335">
        <f>SUM(F33:N33)</f>
        <v>0</v>
      </c>
      <c r="F33" s="335">
        <f>F97</f>
        <v>0</v>
      </c>
      <c r="G33" s="335">
        <f t="shared" ref="G33:N33" si="3">G97</f>
        <v>0</v>
      </c>
      <c r="H33" s="335">
        <f t="shared" si="3"/>
        <v>0</v>
      </c>
      <c r="I33" s="335">
        <f t="shared" si="3"/>
        <v>0</v>
      </c>
      <c r="J33" s="335">
        <f t="shared" si="3"/>
        <v>0</v>
      </c>
      <c r="K33" s="335">
        <f t="shared" si="3"/>
        <v>0</v>
      </c>
      <c r="L33" s="335">
        <f t="shared" si="3"/>
        <v>0</v>
      </c>
      <c r="M33" s="335">
        <f t="shared" si="3"/>
        <v>0</v>
      </c>
      <c r="N33" s="335">
        <f t="shared" si="3"/>
        <v>0</v>
      </c>
      <c r="O33" s="334" t="s">
        <v>1145</v>
      </c>
      <c r="P33" s="55"/>
    </row>
    <row r="34" spans="2:16" ht="15.95" customHeight="1" x14ac:dyDescent="0.2">
      <c r="B34" s="52" t="s">
        <v>1022</v>
      </c>
      <c r="C34" s="32"/>
      <c r="D34" s="323" t="s">
        <v>51</v>
      </c>
      <c r="E34" s="335">
        <f>SUM(F34:N34)</f>
        <v>0</v>
      </c>
      <c r="F34" s="721"/>
      <c r="G34" s="721"/>
      <c r="H34" s="721"/>
      <c r="I34" s="721"/>
      <c r="J34" s="721"/>
      <c r="K34" s="721"/>
      <c r="L34" s="721"/>
      <c r="M34" s="721"/>
      <c r="N34" s="721"/>
      <c r="O34" s="334" t="s">
        <v>1148</v>
      </c>
      <c r="P34" s="55"/>
    </row>
    <row r="35" spans="2:16" ht="15.95" customHeight="1" x14ac:dyDescent="0.2">
      <c r="B35" s="52" t="s">
        <v>1024</v>
      </c>
      <c r="C35" s="32"/>
      <c r="D35" s="323" t="s">
        <v>2</v>
      </c>
      <c r="E35" s="335">
        <f t="shared" ref="E35:E48" si="4">SUM(F35:N35)</f>
        <v>0</v>
      </c>
      <c r="F35" s="324"/>
      <c r="G35" s="324"/>
      <c r="H35" s="324"/>
      <c r="I35" s="324"/>
      <c r="J35" s="324"/>
      <c r="K35" s="324"/>
      <c r="L35" s="324"/>
      <c r="M35" s="324"/>
      <c r="N35" s="324"/>
      <c r="O35" s="334" t="s">
        <v>1149</v>
      </c>
      <c r="P35" s="55"/>
    </row>
    <row r="36" spans="2:16" ht="15.95" customHeight="1" x14ac:dyDescent="0.2">
      <c r="B36" s="52" t="s">
        <v>1058</v>
      </c>
      <c r="C36" s="32"/>
      <c r="D36" s="323" t="s">
        <v>51</v>
      </c>
      <c r="E36" s="335">
        <f t="shared" si="4"/>
        <v>0</v>
      </c>
      <c r="F36" s="294"/>
      <c r="G36" s="324"/>
      <c r="H36" s="324"/>
      <c r="I36" s="294"/>
      <c r="J36" s="324"/>
      <c r="K36" s="324"/>
      <c r="L36" s="324"/>
      <c r="M36" s="324"/>
      <c r="N36" s="324"/>
      <c r="O36" s="334" t="s">
        <v>1150</v>
      </c>
      <c r="P36" s="55"/>
    </row>
    <row r="37" spans="2:16" ht="27.75" customHeight="1" x14ac:dyDescent="0.2">
      <c r="B37" s="134" t="s">
        <v>1031</v>
      </c>
      <c r="C37" s="325" t="s">
        <v>1</v>
      </c>
      <c r="D37" s="304" t="s">
        <v>63</v>
      </c>
      <c r="E37" s="335">
        <f t="shared" si="4"/>
        <v>0</v>
      </c>
      <c r="F37" s="294"/>
      <c r="G37" s="294"/>
      <c r="H37" s="294"/>
      <c r="I37" s="294"/>
      <c r="J37" s="294"/>
      <c r="K37" s="294"/>
      <c r="L37" s="294"/>
      <c r="M37" s="294"/>
      <c r="N37" s="324"/>
      <c r="O37" s="334" t="s">
        <v>1151</v>
      </c>
      <c r="P37" s="55"/>
    </row>
    <row r="38" spans="2:16" ht="15.95" customHeight="1" x14ac:dyDescent="0.2">
      <c r="B38" s="47" t="s">
        <v>1033</v>
      </c>
      <c r="C38"/>
      <c r="D38" s="323" t="s">
        <v>51</v>
      </c>
      <c r="E38" s="335">
        <f t="shared" si="4"/>
        <v>0</v>
      </c>
      <c r="F38" s="324"/>
      <c r="G38" s="324"/>
      <c r="H38" s="324"/>
      <c r="I38" s="324"/>
      <c r="J38" s="324"/>
      <c r="K38" s="324"/>
      <c r="L38" s="324"/>
      <c r="M38" s="324"/>
      <c r="N38" s="324"/>
      <c r="O38" s="334" t="s">
        <v>1152</v>
      </c>
      <c r="P38" s="55"/>
    </row>
    <row r="39" spans="2:16" ht="15.95" customHeight="1" x14ac:dyDescent="0.2">
      <c r="B39" s="52" t="s">
        <v>1035</v>
      </c>
      <c r="C39" s="32"/>
      <c r="D39" s="323" t="s">
        <v>51</v>
      </c>
      <c r="E39" s="335">
        <f t="shared" si="4"/>
        <v>0</v>
      </c>
      <c r="F39" s="324"/>
      <c r="G39" s="324"/>
      <c r="H39" s="324"/>
      <c r="I39" s="324"/>
      <c r="J39" s="324"/>
      <c r="K39" s="324"/>
      <c r="L39" s="324"/>
      <c r="M39" s="324"/>
      <c r="N39" s="324"/>
      <c r="O39" s="334" t="s">
        <v>1153</v>
      </c>
      <c r="P39" s="55"/>
    </row>
    <row r="40" spans="2:16" ht="15.95" customHeight="1" x14ac:dyDescent="0.2">
      <c r="B40" s="47" t="s">
        <v>1037</v>
      </c>
      <c r="C40"/>
      <c r="D40" s="323" t="s">
        <v>63</v>
      </c>
      <c r="E40" s="335">
        <f t="shared" si="4"/>
        <v>0</v>
      </c>
      <c r="F40" s="324"/>
      <c r="G40" s="324"/>
      <c r="H40" s="324"/>
      <c r="I40" s="324"/>
      <c r="J40" s="324"/>
      <c r="K40" s="324"/>
      <c r="L40" s="324"/>
      <c r="M40" s="324"/>
      <c r="N40" s="324"/>
      <c r="O40" s="334" t="s">
        <v>1154</v>
      </c>
      <c r="P40" s="55"/>
    </row>
    <row r="41" spans="2:16" ht="15.95" customHeight="1" x14ac:dyDescent="0.2">
      <c r="B41" s="74" t="s">
        <v>1039</v>
      </c>
      <c r="C41" s="48"/>
      <c r="D41" s="323" t="s">
        <v>63</v>
      </c>
      <c r="E41" s="335">
        <f t="shared" si="4"/>
        <v>0</v>
      </c>
      <c r="F41" s="324"/>
      <c r="G41" s="324"/>
      <c r="H41" s="324"/>
      <c r="I41" s="324"/>
      <c r="J41" s="324"/>
      <c r="K41" s="324"/>
      <c r="L41" s="324"/>
      <c r="M41" s="324"/>
      <c r="N41" s="324"/>
      <c r="O41" s="334" t="s">
        <v>1155</v>
      </c>
      <c r="P41" s="55"/>
    </row>
    <row r="42" spans="2:16" ht="15.95" customHeight="1" x14ac:dyDescent="0.2">
      <c r="B42" s="87" t="s">
        <v>1041</v>
      </c>
      <c r="C42" s="325" t="s">
        <v>1</v>
      </c>
      <c r="D42" s="323" t="s">
        <v>2</v>
      </c>
      <c r="E42" s="335">
        <f t="shared" si="4"/>
        <v>0</v>
      </c>
      <c r="F42" s="324"/>
      <c r="G42" s="324"/>
      <c r="H42" s="324"/>
      <c r="I42" s="324"/>
      <c r="J42" s="324"/>
      <c r="K42" s="324"/>
      <c r="L42" s="324"/>
      <c r="M42" s="324"/>
      <c r="N42" s="324"/>
      <c r="O42" s="334" t="s">
        <v>1156</v>
      </c>
      <c r="P42" s="55"/>
    </row>
    <row r="43" spans="2:16" ht="15.95" customHeight="1" x14ac:dyDescent="0.2">
      <c r="B43" s="52" t="s">
        <v>2382</v>
      </c>
      <c r="C43" s="792"/>
      <c r="D43" s="323" t="s">
        <v>2</v>
      </c>
      <c r="E43" s="335">
        <f>SUM(F43:N43)</f>
        <v>0</v>
      </c>
      <c r="F43" s="294"/>
      <c r="G43" s="294"/>
      <c r="H43" s="294"/>
      <c r="I43" s="294"/>
      <c r="J43" s="294"/>
      <c r="K43" s="294"/>
      <c r="L43" s="294"/>
      <c r="M43" s="294"/>
      <c r="N43" s="294"/>
      <c r="O43" s="334" t="s">
        <v>1157</v>
      </c>
      <c r="P43" s="55"/>
    </row>
    <row r="44" spans="2:16" ht="15.95" customHeight="1" x14ac:dyDescent="0.2">
      <c r="B44" s="46" t="s">
        <v>1045</v>
      </c>
      <c r="C44" s="30"/>
      <c r="D44" s="323" t="s">
        <v>2</v>
      </c>
      <c r="E44" s="335">
        <f t="shared" si="4"/>
        <v>0</v>
      </c>
      <c r="F44" s="324"/>
      <c r="G44" s="324"/>
      <c r="H44" s="324"/>
      <c r="I44" s="324"/>
      <c r="J44" s="324"/>
      <c r="K44" s="324"/>
      <c r="L44" s="324"/>
      <c r="M44" s="324"/>
      <c r="N44" s="324"/>
      <c r="O44" s="334" t="s">
        <v>1158</v>
      </c>
      <c r="P44" s="55"/>
    </row>
    <row r="45" spans="2:16" ht="15.95" customHeight="1" x14ac:dyDescent="0.2">
      <c r="B45" s="52" t="s">
        <v>1047</v>
      </c>
      <c r="C45" s="32"/>
      <c r="D45" s="323" t="s">
        <v>2</v>
      </c>
      <c r="E45" s="335">
        <f t="shared" si="4"/>
        <v>0</v>
      </c>
      <c r="F45" s="324"/>
      <c r="G45" s="324"/>
      <c r="H45" s="324"/>
      <c r="I45" s="324"/>
      <c r="J45" s="324"/>
      <c r="K45" s="324"/>
      <c r="L45" s="324"/>
      <c r="M45" s="324"/>
      <c r="N45" s="324"/>
      <c r="O45" s="334" t="s">
        <v>1159</v>
      </c>
      <c r="P45" s="55"/>
    </row>
    <row r="46" spans="2:16" ht="15.95" customHeight="1" x14ac:dyDescent="0.2">
      <c r="B46" s="504" t="s">
        <v>1049</v>
      </c>
      <c r="C46" s="32"/>
      <c r="D46" s="323" t="s">
        <v>63</v>
      </c>
      <c r="E46" s="335">
        <f>SUM(F46:N46)</f>
        <v>0</v>
      </c>
      <c r="F46" s="324"/>
      <c r="G46" s="324"/>
      <c r="H46" s="324"/>
      <c r="I46" s="324"/>
      <c r="J46" s="324"/>
      <c r="K46" s="324"/>
      <c r="L46" s="324"/>
      <c r="M46" s="324"/>
      <c r="N46" s="324"/>
      <c r="O46" s="334" t="s">
        <v>1160</v>
      </c>
      <c r="P46" s="55"/>
    </row>
    <row r="47" spans="2:16" ht="15.95" customHeight="1" x14ac:dyDescent="0.2">
      <c r="B47" s="504" t="s">
        <v>1141</v>
      </c>
      <c r="C47" s="325" t="s">
        <v>1</v>
      </c>
      <c r="D47" s="323" t="s">
        <v>63</v>
      </c>
      <c r="E47" s="335">
        <f>SUM(F47:N47)</f>
        <v>0</v>
      </c>
      <c r="F47" s="294"/>
      <c r="G47" s="294"/>
      <c r="H47" s="294"/>
      <c r="I47" s="294"/>
      <c r="J47" s="324"/>
      <c r="K47" s="294"/>
      <c r="L47" s="294"/>
      <c r="M47" s="294"/>
      <c r="N47" s="294"/>
      <c r="O47" s="334" t="s">
        <v>1161</v>
      </c>
      <c r="P47" s="55"/>
    </row>
    <row r="48" spans="2:16" ht="15.95" customHeight="1" thickBot="1" x14ac:dyDescent="0.25">
      <c r="B48" s="504" t="s">
        <v>263</v>
      </c>
      <c r="C48" s="32"/>
      <c r="D48" s="323" t="s">
        <v>63</v>
      </c>
      <c r="E48" s="335">
        <f t="shared" si="4"/>
        <v>0</v>
      </c>
      <c r="F48" s="721"/>
      <c r="G48" s="721"/>
      <c r="H48" s="721"/>
      <c r="I48" s="721"/>
      <c r="J48" s="721"/>
      <c r="K48" s="721"/>
      <c r="L48" s="721"/>
      <c r="M48" s="721"/>
      <c r="N48" s="721"/>
      <c r="O48" s="334" t="s">
        <v>1162</v>
      </c>
      <c r="P48" s="55"/>
    </row>
    <row r="49" spans="1:16" ht="15.95" customHeight="1" thickBot="1" x14ac:dyDescent="0.25">
      <c r="B49" s="63" t="s">
        <v>2533</v>
      </c>
      <c r="C49" s="59"/>
      <c r="D49" s="216" t="s">
        <v>51</v>
      </c>
      <c r="E49" s="228">
        <f>SUM(F49:N49)</f>
        <v>0</v>
      </c>
      <c r="F49" s="228">
        <f t="shared" ref="F49:N49" si="5">SUM(F34:F48)</f>
        <v>0</v>
      </c>
      <c r="G49" s="228">
        <f t="shared" si="5"/>
        <v>0</v>
      </c>
      <c r="H49" s="228">
        <f t="shared" si="5"/>
        <v>0</v>
      </c>
      <c r="I49" s="228">
        <f t="shared" si="5"/>
        <v>0</v>
      </c>
      <c r="J49" s="228">
        <f t="shared" si="5"/>
        <v>0</v>
      </c>
      <c r="K49" s="228">
        <f t="shared" si="5"/>
        <v>0</v>
      </c>
      <c r="L49" s="228">
        <f t="shared" si="5"/>
        <v>0</v>
      </c>
      <c r="M49" s="228">
        <f t="shared" si="5"/>
        <v>0</v>
      </c>
      <c r="N49" s="228">
        <f t="shared" si="5"/>
        <v>0</v>
      </c>
      <c r="O49" s="334" t="s">
        <v>1163</v>
      </c>
      <c r="P49" s="55"/>
    </row>
    <row r="50" spans="1:16" ht="15.95" customHeight="1" thickTop="1" thickBot="1" x14ac:dyDescent="0.25">
      <c r="B50" s="60"/>
      <c r="C50" s="60"/>
      <c r="D50" s="60"/>
      <c r="E50" s="60"/>
      <c r="F50" s="60"/>
      <c r="G50" s="60"/>
      <c r="H50" s="60"/>
      <c r="I50" s="60"/>
      <c r="J50" s="60"/>
      <c r="K50" s="60"/>
      <c r="L50" s="60"/>
      <c r="M50" s="60"/>
      <c r="N50" s="60"/>
      <c r="O50" s="61"/>
    </row>
    <row r="51" spans="1:16" ht="15.95" customHeight="1" thickTop="1" thickBot="1" x14ac:dyDescent="0.25">
      <c r="B51" s="38"/>
      <c r="C51" s="38"/>
      <c r="D51" s="38"/>
      <c r="E51" s="38"/>
      <c r="F51" s="38"/>
      <c r="G51" s="38"/>
      <c r="H51" s="38"/>
      <c r="I51" s="38"/>
      <c r="J51" s="38"/>
      <c r="K51" s="38"/>
      <c r="L51" s="38"/>
      <c r="M51" s="38"/>
      <c r="N51" s="416" t="s">
        <v>2401</v>
      </c>
      <c r="O51" s="417">
        <v>3</v>
      </c>
    </row>
    <row r="52" spans="1:16" ht="15.95" customHeight="1" thickTop="1" x14ac:dyDescent="0.2">
      <c r="A52" s="37"/>
      <c r="B52" s="144" t="s">
        <v>2534</v>
      </c>
      <c r="C52"/>
      <c r="D52"/>
      <c r="E52" s="326" t="s">
        <v>1164</v>
      </c>
      <c r="F52" s="326" t="s">
        <v>1165</v>
      </c>
      <c r="G52" s="326" t="s">
        <v>1166</v>
      </c>
      <c r="H52" s="326" t="s">
        <v>1167</v>
      </c>
      <c r="I52" s="326" t="s">
        <v>1168</v>
      </c>
      <c r="J52" s="326" t="s">
        <v>1169</v>
      </c>
      <c r="K52" s="326" t="s">
        <v>1170</v>
      </c>
      <c r="L52" s="326" t="s">
        <v>1171</v>
      </c>
      <c r="M52" s="326" t="s">
        <v>1172</v>
      </c>
      <c r="N52" s="326" t="s">
        <v>1173</v>
      </c>
      <c r="O52" s="331" t="s">
        <v>47</v>
      </c>
      <c r="P52" s="55"/>
    </row>
    <row r="53" spans="1:16" ht="63.75" x14ac:dyDescent="0.2">
      <c r="B53" s="41"/>
      <c r="C53"/>
      <c r="D53" s="842" t="s">
        <v>3</v>
      </c>
      <c r="E53" s="7" t="s">
        <v>17</v>
      </c>
      <c r="F53" s="7" t="s">
        <v>1112</v>
      </c>
      <c r="G53" s="7" t="s">
        <v>1113</v>
      </c>
      <c r="H53" s="7" t="s">
        <v>1114</v>
      </c>
      <c r="I53" s="7" t="s">
        <v>1115</v>
      </c>
      <c r="J53" s="7" t="s">
        <v>1116</v>
      </c>
      <c r="K53" s="7" t="s">
        <v>1117</v>
      </c>
      <c r="L53" s="7" t="s">
        <v>1092</v>
      </c>
      <c r="M53" s="7" t="s">
        <v>1118</v>
      </c>
      <c r="N53" s="67" t="s">
        <v>1119</v>
      </c>
      <c r="O53" s="42"/>
      <c r="P53" s="55"/>
    </row>
    <row r="54" spans="1:16" ht="15.95" customHeight="1" x14ac:dyDescent="0.2">
      <c r="B54" s="41"/>
      <c r="C54"/>
      <c r="D54" s="842"/>
      <c r="E54" s="7" t="s">
        <v>2365</v>
      </c>
      <c r="F54" s="7" t="s">
        <v>2365</v>
      </c>
      <c r="G54" s="7" t="s">
        <v>2365</v>
      </c>
      <c r="H54" s="7" t="s">
        <v>2365</v>
      </c>
      <c r="I54" s="7" t="s">
        <v>2365</v>
      </c>
      <c r="J54" s="7" t="s">
        <v>2365</v>
      </c>
      <c r="K54" s="7" t="s">
        <v>2365</v>
      </c>
      <c r="L54" s="7" t="s">
        <v>2365</v>
      </c>
      <c r="M54" s="7" t="s">
        <v>2365</v>
      </c>
      <c r="N54" s="67" t="s">
        <v>2365</v>
      </c>
      <c r="O54" s="42"/>
      <c r="P54" s="55"/>
    </row>
    <row r="55" spans="1:16" ht="15.95" customHeight="1" thickBot="1" x14ac:dyDescent="0.25">
      <c r="B55" s="43"/>
      <c r="C55" s="227"/>
      <c r="D55" s="843"/>
      <c r="E55" s="332" t="s">
        <v>49</v>
      </c>
      <c r="F55" s="332" t="s">
        <v>49</v>
      </c>
      <c r="G55" s="332" t="s">
        <v>49</v>
      </c>
      <c r="H55" s="332" t="s">
        <v>49</v>
      </c>
      <c r="I55" s="332" t="s">
        <v>49</v>
      </c>
      <c r="J55" s="332" t="s">
        <v>49</v>
      </c>
      <c r="K55" s="332" t="s">
        <v>49</v>
      </c>
      <c r="L55" s="332" t="s">
        <v>49</v>
      </c>
      <c r="M55" s="332" t="s">
        <v>49</v>
      </c>
      <c r="N55" s="333" t="s">
        <v>49</v>
      </c>
      <c r="O55" s="334" t="s">
        <v>50</v>
      </c>
      <c r="P55" s="55"/>
    </row>
    <row r="56" spans="1:16" ht="15.95" customHeight="1" x14ac:dyDescent="0.2">
      <c r="B56" s="62" t="s">
        <v>2524</v>
      </c>
      <c r="C56" s="45"/>
      <c r="D56" s="322" t="s">
        <v>51</v>
      </c>
      <c r="E56" s="335">
        <f>SUM(F56:N56)</f>
        <v>0</v>
      </c>
      <c r="F56" s="327"/>
      <c r="G56" s="327"/>
      <c r="H56" s="327"/>
      <c r="I56" s="327"/>
      <c r="J56" s="327"/>
      <c r="K56" s="327"/>
      <c r="L56" s="327"/>
      <c r="M56" s="327"/>
      <c r="N56" s="327"/>
      <c r="O56" s="334" t="s">
        <v>1120</v>
      </c>
      <c r="P56" s="55"/>
    </row>
    <row r="57" spans="1:16" ht="15.95" customHeight="1" thickBot="1" x14ac:dyDescent="0.25">
      <c r="B57" s="52" t="s">
        <v>216</v>
      </c>
      <c r="C57" s="32"/>
      <c r="D57" s="323" t="s">
        <v>2</v>
      </c>
      <c r="E57" s="335">
        <f>SUM(F57:N57)</f>
        <v>0</v>
      </c>
      <c r="F57" s="327"/>
      <c r="G57" s="327"/>
      <c r="H57" s="327"/>
      <c r="I57" s="327"/>
      <c r="J57" s="327"/>
      <c r="K57" s="327"/>
      <c r="L57" s="327"/>
      <c r="M57" s="327"/>
      <c r="N57" s="294"/>
      <c r="O57" s="334" t="s">
        <v>1121</v>
      </c>
      <c r="P57" s="55"/>
    </row>
    <row r="58" spans="1:16" ht="15.95" customHeight="1" x14ac:dyDescent="0.2">
      <c r="B58" s="49" t="s">
        <v>2525</v>
      </c>
      <c r="C58" s="32"/>
      <c r="D58" s="323" t="s">
        <v>51</v>
      </c>
      <c r="E58" s="228">
        <f>SUM(F58:N58)</f>
        <v>0</v>
      </c>
      <c r="F58" s="228">
        <f t="shared" ref="F58:N58" si="6">SUM(F56:F57)</f>
        <v>0</v>
      </c>
      <c r="G58" s="228">
        <f t="shared" si="6"/>
        <v>0</v>
      </c>
      <c r="H58" s="228">
        <f t="shared" si="6"/>
        <v>0</v>
      </c>
      <c r="I58" s="228">
        <f t="shared" si="6"/>
        <v>0</v>
      </c>
      <c r="J58" s="228">
        <f t="shared" si="6"/>
        <v>0</v>
      </c>
      <c r="K58" s="228">
        <f t="shared" si="6"/>
        <v>0</v>
      </c>
      <c r="L58" s="228">
        <f t="shared" si="6"/>
        <v>0</v>
      </c>
      <c r="M58" s="228">
        <f t="shared" si="6"/>
        <v>0</v>
      </c>
      <c r="N58" s="228">
        <f t="shared" si="6"/>
        <v>0</v>
      </c>
      <c r="O58" s="334" t="s">
        <v>1122</v>
      </c>
      <c r="P58" s="55"/>
    </row>
    <row r="59" spans="1:16" ht="15.95" customHeight="1" x14ac:dyDescent="0.2">
      <c r="B59" s="88" t="s">
        <v>1022</v>
      </c>
      <c r="C59" s="32"/>
      <c r="D59" s="323" t="s">
        <v>51</v>
      </c>
      <c r="E59" s="335">
        <f>SUM(F59:N59)</f>
        <v>0</v>
      </c>
      <c r="F59" s="721"/>
      <c r="G59" s="721"/>
      <c r="H59" s="721"/>
      <c r="I59" s="721"/>
      <c r="J59" s="721"/>
      <c r="K59" s="721"/>
      <c r="L59" s="721"/>
      <c r="M59" s="721"/>
      <c r="N59" s="721"/>
      <c r="O59" s="334" t="s">
        <v>1123</v>
      </c>
      <c r="P59" s="55"/>
    </row>
    <row r="60" spans="1:16" ht="15.95" customHeight="1" x14ac:dyDescent="0.2">
      <c r="B60" s="77" t="s">
        <v>1024</v>
      </c>
      <c r="C60"/>
      <c r="D60" s="323" t="s">
        <v>2</v>
      </c>
      <c r="E60" s="335">
        <f t="shared" ref="E60:E77" si="7">SUM(F60:N60)</f>
        <v>0</v>
      </c>
      <c r="F60" s="327"/>
      <c r="G60" s="327"/>
      <c r="H60" s="327"/>
      <c r="I60" s="327"/>
      <c r="J60" s="327"/>
      <c r="K60" s="327"/>
      <c r="L60" s="327"/>
      <c r="M60" s="327"/>
      <c r="N60" s="327"/>
      <c r="O60" s="334" t="s">
        <v>1124</v>
      </c>
      <c r="P60" s="55"/>
    </row>
    <row r="61" spans="1:16" ht="15.95" customHeight="1" x14ac:dyDescent="0.2">
      <c r="B61" s="433" t="s">
        <v>2440</v>
      </c>
      <c r="C61" s="325" t="s">
        <v>1</v>
      </c>
      <c r="D61" s="323" t="s">
        <v>51</v>
      </c>
      <c r="E61" s="335">
        <f t="shared" si="7"/>
        <v>0</v>
      </c>
      <c r="F61" s="327"/>
      <c r="G61" s="327"/>
      <c r="H61" s="327"/>
      <c r="I61" s="327"/>
      <c r="J61" s="327"/>
      <c r="K61" s="327"/>
      <c r="L61" s="327"/>
      <c r="M61" s="327"/>
      <c r="N61" s="327"/>
      <c r="O61" s="334" t="s">
        <v>1125</v>
      </c>
      <c r="P61" s="55"/>
    </row>
    <row r="62" spans="1:16" ht="15.95" customHeight="1" x14ac:dyDescent="0.2">
      <c r="B62" s="88" t="s">
        <v>2441</v>
      </c>
      <c r="C62" s="325" t="s">
        <v>1</v>
      </c>
      <c r="D62" s="323" t="s">
        <v>51</v>
      </c>
      <c r="E62" s="335">
        <f t="shared" si="7"/>
        <v>0</v>
      </c>
      <c r="F62" s="327"/>
      <c r="G62" s="327"/>
      <c r="H62" s="327"/>
      <c r="I62" s="327"/>
      <c r="J62" s="327"/>
      <c r="K62" s="327"/>
      <c r="L62" s="327"/>
      <c r="M62" s="327"/>
      <c r="N62" s="327"/>
      <c r="O62" s="334" t="s">
        <v>1126</v>
      </c>
      <c r="P62" s="55"/>
    </row>
    <row r="63" spans="1:16" ht="15.95" customHeight="1" x14ac:dyDescent="0.2">
      <c r="B63" s="88" t="s">
        <v>1028</v>
      </c>
      <c r="C63" s="32"/>
      <c r="D63" s="323" t="s">
        <v>51</v>
      </c>
      <c r="E63" s="335">
        <f t="shared" si="7"/>
        <v>0</v>
      </c>
      <c r="F63" s="327"/>
      <c r="G63" s="327"/>
      <c r="H63" s="327"/>
      <c r="I63" s="327"/>
      <c r="J63" s="327"/>
      <c r="K63" s="327"/>
      <c r="L63" s="327"/>
      <c r="M63" s="327"/>
      <c r="N63" s="327"/>
      <c r="O63" s="334" t="s">
        <v>1127</v>
      </c>
      <c r="P63" s="55"/>
    </row>
    <row r="64" spans="1:16" ht="15.95" customHeight="1" x14ac:dyDescent="0.2">
      <c r="B64" s="429" t="s">
        <v>2442</v>
      </c>
      <c r="C64" s="505"/>
      <c r="D64" s="323" t="s">
        <v>51</v>
      </c>
      <c r="E64" s="335">
        <f>SUM(F64:N64)</f>
        <v>0</v>
      </c>
      <c r="F64" s="294"/>
      <c r="G64" s="294"/>
      <c r="H64" s="294"/>
      <c r="I64" s="294"/>
      <c r="J64" s="327"/>
      <c r="K64" s="294"/>
      <c r="L64" s="294"/>
      <c r="M64" s="294"/>
      <c r="N64" s="294"/>
      <c r="O64" s="334" t="s">
        <v>1128</v>
      </c>
      <c r="P64" s="55"/>
    </row>
    <row r="65" spans="2:16" ht="15.95" customHeight="1" x14ac:dyDescent="0.2">
      <c r="B65" s="506" t="s">
        <v>2443</v>
      </c>
      <c r="C65" s="505"/>
      <c r="D65" s="323" t="s">
        <v>51</v>
      </c>
      <c r="E65" s="335">
        <f>SUM(F65:N65)</f>
        <v>0</v>
      </c>
      <c r="F65" s="294"/>
      <c r="G65" s="294"/>
      <c r="H65" s="294"/>
      <c r="I65" s="294"/>
      <c r="J65" s="327"/>
      <c r="K65" s="294"/>
      <c r="L65" s="327"/>
      <c r="M65" s="294"/>
      <c r="N65" s="294"/>
      <c r="O65" s="334" t="s">
        <v>1129</v>
      </c>
      <c r="P65" s="55"/>
    </row>
    <row r="66" spans="2:16" ht="15.95" customHeight="1" x14ac:dyDescent="0.2">
      <c r="B66" s="52" t="s">
        <v>16</v>
      </c>
      <c r="C66" s="32"/>
      <c r="D66" s="323" t="s">
        <v>51</v>
      </c>
      <c r="E66" s="335">
        <f t="shared" si="7"/>
        <v>0</v>
      </c>
      <c r="F66" s="327"/>
      <c r="G66" s="327"/>
      <c r="H66" s="327"/>
      <c r="I66" s="327"/>
      <c r="J66" s="327"/>
      <c r="K66" s="327"/>
      <c r="L66" s="327"/>
      <c r="M66" s="327"/>
      <c r="N66" s="327"/>
      <c r="O66" s="334" t="s">
        <v>1130</v>
      </c>
      <c r="P66" s="55"/>
    </row>
    <row r="67" spans="2:16" ht="28.5" customHeight="1" x14ac:dyDescent="0.2">
      <c r="B67" s="134" t="s">
        <v>1031</v>
      </c>
      <c r="C67" s="325" t="s">
        <v>1</v>
      </c>
      <c r="D67" s="304" t="s">
        <v>51</v>
      </c>
      <c r="E67" s="335">
        <f t="shared" si="7"/>
        <v>0</v>
      </c>
      <c r="F67" s="327"/>
      <c r="G67" s="327"/>
      <c r="H67" s="327"/>
      <c r="I67" s="327"/>
      <c r="J67" s="327"/>
      <c r="K67" s="327"/>
      <c r="L67" s="327"/>
      <c r="M67" s="327"/>
      <c r="N67" s="295">
        <f>-SUM(F67:M67)+N86</f>
        <v>0</v>
      </c>
      <c r="O67" s="334" t="s">
        <v>1131</v>
      </c>
      <c r="P67" s="55"/>
    </row>
    <row r="68" spans="2:16" ht="15.95" customHeight="1" x14ac:dyDescent="0.2">
      <c r="B68" s="52" t="s">
        <v>1033</v>
      </c>
      <c r="C68" s="32"/>
      <c r="D68" s="323" t="s">
        <v>63</v>
      </c>
      <c r="E68" s="335">
        <f t="shared" si="7"/>
        <v>0</v>
      </c>
      <c r="F68" s="327"/>
      <c r="G68" s="327"/>
      <c r="H68" s="327"/>
      <c r="I68" s="327"/>
      <c r="J68" s="327"/>
      <c r="K68" s="327"/>
      <c r="L68" s="327"/>
      <c r="M68" s="327"/>
      <c r="N68" s="327"/>
      <c r="O68" s="334" t="s">
        <v>1132</v>
      </c>
      <c r="P68" s="55"/>
    </row>
    <row r="69" spans="2:16" ht="15.95" customHeight="1" x14ac:dyDescent="0.2">
      <c r="B69" s="52" t="s">
        <v>1035</v>
      </c>
      <c r="C69" s="32"/>
      <c r="D69" s="323" t="s">
        <v>63</v>
      </c>
      <c r="E69" s="335">
        <f t="shared" si="7"/>
        <v>0</v>
      </c>
      <c r="F69" s="327"/>
      <c r="G69" s="327"/>
      <c r="H69" s="327"/>
      <c r="I69" s="327"/>
      <c r="J69" s="327"/>
      <c r="K69" s="327"/>
      <c r="L69" s="327"/>
      <c r="M69" s="327"/>
      <c r="N69" s="327"/>
      <c r="O69" s="334" t="s">
        <v>1133</v>
      </c>
      <c r="P69" s="55"/>
    </row>
    <row r="70" spans="2:16" ht="15.95" customHeight="1" x14ac:dyDescent="0.2">
      <c r="B70" s="52" t="s">
        <v>1037</v>
      </c>
      <c r="C70" s="32"/>
      <c r="D70" s="323" t="s">
        <v>51</v>
      </c>
      <c r="E70" s="335">
        <f t="shared" si="7"/>
        <v>0</v>
      </c>
      <c r="F70" s="327"/>
      <c r="G70" s="327"/>
      <c r="H70" s="327"/>
      <c r="I70" s="327"/>
      <c r="J70" s="327"/>
      <c r="K70" s="327"/>
      <c r="L70" s="327"/>
      <c r="M70" s="327"/>
      <c r="N70" s="327"/>
      <c r="O70" s="334" t="s">
        <v>1134</v>
      </c>
      <c r="P70" s="55"/>
    </row>
    <row r="71" spans="2:16" ht="15.95" customHeight="1" x14ac:dyDescent="0.2">
      <c r="B71" s="47" t="s">
        <v>1039</v>
      </c>
      <c r="C71"/>
      <c r="D71" s="323" t="s">
        <v>51</v>
      </c>
      <c r="E71" s="335">
        <f t="shared" si="7"/>
        <v>0</v>
      </c>
      <c r="F71" s="327"/>
      <c r="G71" s="327"/>
      <c r="H71" s="327"/>
      <c r="I71" s="327"/>
      <c r="J71" s="327"/>
      <c r="K71" s="327"/>
      <c r="L71" s="327"/>
      <c r="M71" s="327"/>
      <c r="N71" s="327"/>
      <c r="O71" s="334" t="s">
        <v>1135</v>
      </c>
      <c r="P71" s="55"/>
    </row>
    <row r="72" spans="2:16" ht="15.95" customHeight="1" x14ac:dyDescent="0.2">
      <c r="B72" s="124" t="s">
        <v>1041</v>
      </c>
      <c r="C72" s="325" t="s">
        <v>1</v>
      </c>
      <c r="D72" s="323" t="s">
        <v>2</v>
      </c>
      <c r="E72" s="335">
        <f t="shared" si="7"/>
        <v>0</v>
      </c>
      <c r="F72" s="327"/>
      <c r="G72" s="327"/>
      <c r="H72" s="327"/>
      <c r="I72" s="327"/>
      <c r="J72" s="327"/>
      <c r="K72" s="327"/>
      <c r="L72" s="327"/>
      <c r="M72" s="327"/>
      <c r="N72" s="327"/>
      <c r="O72" s="334" t="s">
        <v>1136</v>
      </c>
      <c r="P72" s="55"/>
    </row>
    <row r="73" spans="2:16" ht="15.95" customHeight="1" x14ac:dyDescent="0.2">
      <c r="B73" s="74" t="s">
        <v>1043</v>
      </c>
      <c r="C73" s="30"/>
      <c r="D73" s="323" t="s">
        <v>2</v>
      </c>
      <c r="E73" s="335">
        <f t="shared" si="7"/>
        <v>0</v>
      </c>
      <c r="F73" s="294"/>
      <c r="G73" s="294"/>
      <c r="H73" s="294"/>
      <c r="I73" s="294"/>
      <c r="J73" s="294"/>
      <c r="K73" s="294"/>
      <c r="L73" s="294"/>
      <c r="M73" s="294"/>
      <c r="N73" s="294"/>
      <c r="O73" s="334" t="s">
        <v>1137</v>
      </c>
      <c r="P73" s="55"/>
    </row>
    <row r="74" spans="2:16" ht="15.95" customHeight="1" x14ac:dyDescent="0.2">
      <c r="B74" s="52" t="s">
        <v>1045</v>
      </c>
      <c r="C74" s="30"/>
      <c r="D74" s="323" t="s">
        <v>2</v>
      </c>
      <c r="E74" s="335">
        <f t="shared" si="7"/>
        <v>0</v>
      </c>
      <c r="F74" s="327"/>
      <c r="G74" s="327"/>
      <c r="H74" s="327"/>
      <c r="I74" s="327"/>
      <c r="J74" s="327"/>
      <c r="K74" s="327"/>
      <c r="L74" s="327"/>
      <c r="M74" s="327"/>
      <c r="N74" s="327"/>
      <c r="O74" s="334" t="s">
        <v>1138</v>
      </c>
      <c r="P74" s="55"/>
    </row>
    <row r="75" spans="2:16" ht="15.95" customHeight="1" x14ac:dyDescent="0.2">
      <c r="B75" s="52" t="s">
        <v>1047</v>
      </c>
      <c r="C75" s="32"/>
      <c r="D75" s="323" t="s">
        <v>2</v>
      </c>
      <c r="E75" s="335">
        <f t="shared" si="7"/>
        <v>0</v>
      </c>
      <c r="F75" s="327"/>
      <c r="G75" s="327"/>
      <c r="H75" s="327"/>
      <c r="I75" s="327"/>
      <c r="J75" s="327"/>
      <c r="K75" s="327"/>
      <c r="L75" s="327"/>
      <c r="M75" s="327"/>
      <c r="N75" s="327"/>
      <c r="O75" s="334" t="s">
        <v>1139</v>
      </c>
      <c r="P75" s="55"/>
    </row>
    <row r="76" spans="2:16" ht="15.95" customHeight="1" x14ac:dyDescent="0.2">
      <c r="B76" s="52" t="s">
        <v>1049</v>
      </c>
      <c r="C76" s="32"/>
      <c r="D76" s="323" t="s">
        <v>63</v>
      </c>
      <c r="E76" s="335">
        <f t="shared" si="7"/>
        <v>0</v>
      </c>
      <c r="F76" s="327"/>
      <c r="G76" s="327"/>
      <c r="H76" s="327"/>
      <c r="I76" s="327"/>
      <c r="J76" s="327"/>
      <c r="K76" s="327"/>
      <c r="L76" s="327"/>
      <c r="M76" s="327"/>
      <c r="N76" s="327"/>
      <c r="O76" s="334" t="s">
        <v>1140</v>
      </c>
      <c r="P76" s="55"/>
    </row>
    <row r="77" spans="2:16" ht="15.95" customHeight="1" thickBot="1" x14ac:dyDescent="0.25">
      <c r="B77" s="52" t="s">
        <v>263</v>
      </c>
      <c r="C77" s="32"/>
      <c r="D77" s="323" t="s">
        <v>63</v>
      </c>
      <c r="E77" s="335">
        <f t="shared" si="7"/>
        <v>0</v>
      </c>
      <c r="F77" s="721"/>
      <c r="G77" s="721"/>
      <c r="H77" s="721"/>
      <c r="I77" s="721"/>
      <c r="J77" s="721"/>
      <c r="K77" s="721"/>
      <c r="L77" s="721"/>
      <c r="M77" s="721"/>
      <c r="N77" s="721"/>
      <c r="O77" s="334" t="s">
        <v>1143</v>
      </c>
      <c r="P77" s="55"/>
    </row>
    <row r="78" spans="2:16" ht="15.95" customHeight="1" x14ac:dyDescent="0.2">
      <c r="B78" s="53" t="s">
        <v>2526</v>
      </c>
      <c r="C78"/>
      <c r="D78" s="323" t="s">
        <v>51</v>
      </c>
      <c r="E78" s="228">
        <f>SUM(F78:N78)</f>
        <v>0</v>
      </c>
      <c r="F78" s="228">
        <f t="shared" ref="F78:N78" si="8">SUM(F58:F77)</f>
        <v>0</v>
      </c>
      <c r="G78" s="228">
        <f t="shared" si="8"/>
        <v>0</v>
      </c>
      <c r="H78" s="228">
        <f t="shared" si="8"/>
        <v>0</v>
      </c>
      <c r="I78" s="228">
        <f t="shared" si="8"/>
        <v>0</v>
      </c>
      <c r="J78" s="228">
        <f t="shared" si="8"/>
        <v>0</v>
      </c>
      <c r="K78" s="228">
        <f t="shared" si="8"/>
        <v>0</v>
      </c>
      <c r="L78" s="228">
        <f t="shared" si="8"/>
        <v>0</v>
      </c>
      <c r="M78" s="228">
        <f t="shared" si="8"/>
        <v>0</v>
      </c>
      <c r="N78" s="228">
        <f t="shared" si="8"/>
        <v>0</v>
      </c>
      <c r="O78" s="334" t="s">
        <v>1144</v>
      </c>
      <c r="P78" s="55"/>
    </row>
    <row r="79" spans="2:16" ht="15.95" customHeight="1" x14ac:dyDescent="0.2">
      <c r="B79" s="142"/>
      <c r="C79" s="57"/>
      <c r="D79" s="2"/>
      <c r="E79" s="5"/>
      <c r="F79" s="5"/>
      <c r="G79" s="5"/>
      <c r="H79" s="5"/>
      <c r="I79" s="5"/>
      <c r="J79" s="5"/>
      <c r="K79" s="5"/>
      <c r="L79" s="5"/>
      <c r="M79" s="5"/>
      <c r="N79" s="5"/>
      <c r="O79" s="51"/>
      <c r="P79" s="55"/>
    </row>
    <row r="80" spans="2:16" ht="15.95" customHeight="1" x14ac:dyDescent="0.2">
      <c r="B80" s="49" t="s">
        <v>2535</v>
      </c>
      <c r="C80" s="32"/>
      <c r="D80" s="323" t="s">
        <v>51</v>
      </c>
      <c r="E80" s="335">
        <f>SUM(F80:N80)</f>
        <v>0</v>
      </c>
      <c r="F80" s="327"/>
      <c r="G80" s="327"/>
      <c r="H80" s="327"/>
      <c r="I80" s="327"/>
      <c r="J80" s="327"/>
      <c r="K80" s="327"/>
      <c r="L80" s="327"/>
      <c r="M80" s="327"/>
      <c r="N80" s="327"/>
      <c r="O80" s="334" t="s">
        <v>1145</v>
      </c>
      <c r="P80" s="55"/>
    </row>
    <row r="81" spans="2:16" ht="15.95" customHeight="1" thickBot="1" x14ac:dyDescent="0.25">
      <c r="B81" s="52" t="s">
        <v>216</v>
      </c>
      <c r="C81" s="32"/>
      <c r="D81" s="323" t="s">
        <v>2</v>
      </c>
      <c r="E81" s="335">
        <f>SUM(F81:N81)</f>
        <v>0</v>
      </c>
      <c r="F81" s="327"/>
      <c r="G81" s="327"/>
      <c r="H81" s="327"/>
      <c r="I81" s="327"/>
      <c r="J81" s="327"/>
      <c r="K81" s="327"/>
      <c r="L81" s="327"/>
      <c r="M81" s="327"/>
      <c r="N81" s="294"/>
      <c r="O81" s="334" t="s">
        <v>1146</v>
      </c>
      <c r="P81" s="55"/>
    </row>
    <row r="82" spans="2:16" ht="15.95" customHeight="1" x14ac:dyDescent="0.2">
      <c r="B82" s="49" t="s">
        <v>2536</v>
      </c>
      <c r="C82" s="32"/>
      <c r="D82" s="323" t="s">
        <v>51</v>
      </c>
      <c r="E82" s="228">
        <f>SUM(F82:N82)</f>
        <v>0</v>
      </c>
      <c r="F82" s="228">
        <f t="shared" ref="F82:N82" si="9">SUM(F80:F81)</f>
        <v>0</v>
      </c>
      <c r="G82" s="228">
        <f t="shared" si="9"/>
        <v>0</v>
      </c>
      <c r="H82" s="228">
        <f t="shared" si="9"/>
        <v>0</v>
      </c>
      <c r="I82" s="228">
        <f t="shared" si="9"/>
        <v>0</v>
      </c>
      <c r="J82" s="228">
        <f t="shared" si="9"/>
        <v>0</v>
      </c>
      <c r="K82" s="228">
        <f t="shared" si="9"/>
        <v>0</v>
      </c>
      <c r="L82" s="228">
        <f t="shared" si="9"/>
        <v>0</v>
      </c>
      <c r="M82" s="228">
        <f t="shared" si="9"/>
        <v>0</v>
      </c>
      <c r="N82" s="228">
        <f t="shared" si="9"/>
        <v>0</v>
      </c>
      <c r="O82" s="334" t="s">
        <v>1147</v>
      </c>
      <c r="P82" s="55"/>
    </row>
    <row r="83" spans="2:16" ht="15.95" customHeight="1" x14ac:dyDescent="0.2">
      <c r="B83" s="52" t="s">
        <v>1022</v>
      </c>
      <c r="C83" s="32"/>
      <c r="D83" s="323" t="s">
        <v>51</v>
      </c>
      <c r="E83" s="335">
        <f>SUM(F83:N83)</f>
        <v>0</v>
      </c>
      <c r="F83" s="721"/>
      <c r="G83" s="721"/>
      <c r="H83" s="721"/>
      <c r="I83" s="721"/>
      <c r="J83" s="721"/>
      <c r="K83" s="721"/>
      <c r="L83" s="721"/>
      <c r="M83" s="721"/>
      <c r="N83" s="721"/>
      <c r="O83" s="334" t="s">
        <v>1148</v>
      </c>
      <c r="P83" s="55"/>
    </row>
    <row r="84" spans="2:16" ht="15.95" customHeight="1" x14ac:dyDescent="0.2">
      <c r="B84" s="52" t="s">
        <v>1024</v>
      </c>
      <c r="C84" s="32"/>
      <c r="D84" s="323" t="s">
        <v>2</v>
      </c>
      <c r="E84" s="335">
        <f t="shared" ref="E84:E96" si="10">SUM(F84:N84)</f>
        <v>0</v>
      </c>
      <c r="F84" s="327"/>
      <c r="G84" s="327"/>
      <c r="H84" s="327"/>
      <c r="I84" s="327"/>
      <c r="J84" s="327"/>
      <c r="K84" s="327"/>
      <c r="L84" s="327"/>
      <c r="M84" s="327"/>
      <c r="N84" s="327"/>
      <c r="O84" s="334" t="s">
        <v>1149</v>
      </c>
      <c r="P84" s="55"/>
    </row>
    <row r="85" spans="2:16" ht="15.95" customHeight="1" x14ac:dyDescent="0.2">
      <c r="B85" s="52" t="s">
        <v>1058</v>
      </c>
      <c r="C85" s="32"/>
      <c r="D85" s="323" t="s">
        <v>51</v>
      </c>
      <c r="E85" s="335">
        <f t="shared" si="10"/>
        <v>0</v>
      </c>
      <c r="F85" s="294"/>
      <c r="G85" s="327"/>
      <c r="H85" s="327"/>
      <c r="I85" s="294"/>
      <c r="J85" s="327"/>
      <c r="K85" s="327"/>
      <c r="L85" s="327"/>
      <c r="M85" s="327"/>
      <c r="N85" s="327"/>
      <c r="O85" s="334" t="s">
        <v>1150</v>
      </c>
      <c r="P85" s="55"/>
    </row>
    <row r="86" spans="2:16" ht="30.2" customHeight="1" x14ac:dyDescent="0.2">
      <c r="B86" s="134" t="s">
        <v>1031</v>
      </c>
      <c r="C86" s="325" t="s">
        <v>1</v>
      </c>
      <c r="D86" s="304" t="s">
        <v>63</v>
      </c>
      <c r="E86" s="335">
        <f t="shared" si="10"/>
        <v>0</v>
      </c>
      <c r="F86" s="294"/>
      <c r="G86" s="294"/>
      <c r="H86" s="294"/>
      <c r="I86" s="294"/>
      <c r="J86" s="294"/>
      <c r="K86" s="294"/>
      <c r="L86" s="294"/>
      <c r="M86" s="294"/>
      <c r="N86" s="327"/>
      <c r="O86" s="334" t="s">
        <v>1151</v>
      </c>
      <c r="P86" s="55"/>
    </row>
    <row r="87" spans="2:16" ht="15.95" customHeight="1" x14ac:dyDescent="0.2">
      <c r="B87" s="52" t="s">
        <v>1033</v>
      </c>
      <c r="C87" s="32"/>
      <c r="D87" s="323" t="s">
        <v>51</v>
      </c>
      <c r="E87" s="335">
        <f t="shared" si="10"/>
        <v>0</v>
      </c>
      <c r="F87" s="327"/>
      <c r="G87" s="327"/>
      <c r="H87" s="327"/>
      <c r="I87" s="327"/>
      <c r="J87" s="327"/>
      <c r="K87" s="327"/>
      <c r="L87" s="327"/>
      <c r="M87" s="327"/>
      <c r="N87" s="327"/>
      <c r="O87" s="334" t="s">
        <v>1152</v>
      </c>
      <c r="P87" s="55"/>
    </row>
    <row r="88" spans="2:16" ht="15.95" customHeight="1" x14ac:dyDescent="0.2">
      <c r="B88" s="47" t="s">
        <v>1035</v>
      </c>
      <c r="C88"/>
      <c r="D88" s="323" t="s">
        <v>51</v>
      </c>
      <c r="E88" s="335">
        <f t="shared" si="10"/>
        <v>0</v>
      </c>
      <c r="F88" s="327"/>
      <c r="G88" s="327"/>
      <c r="H88" s="327"/>
      <c r="I88" s="327"/>
      <c r="J88" s="327"/>
      <c r="K88" s="327"/>
      <c r="L88" s="327"/>
      <c r="M88" s="327"/>
      <c r="N88" s="327"/>
      <c r="O88" s="334" t="s">
        <v>1153</v>
      </c>
      <c r="P88" s="55"/>
    </row>
    <row r="89" spans="2:16" ht="15.95" customHeight="1" x14ac:dyDescent="0.2">
      <c r="B89" s="52" t="s">
        <v>1037</v>
      </c>
      <c r="C89" s="32"/>
      <c r="D89" s="323" t="s">
        <v>63</v>
      </c>
      <c r="E89" s="335">
        <f t="shared" si="10"/>
        <v>0</v>
      </c>
      <c r="F89" s="327"/>
      <c r="G89" s="327"/>
      <c r="H89" s="327"/>
      <c r="I89" s="327"/>
      <c r="J89" s="327"/>
      <c r="K89" s="327"/>
      <c r="L89" s="327"/>
      <c r="M89" s="327"/>
      <c r="N89" s="327"/>
      <c r="O89" s="334" t="s">
        <v>1154</v>
      </c>
      <c r="P89" s="55"/>
    </row>
    <row r="90" spans="2:16" ht="15.95" customHeight="1" x14ac:dyDescent="0.2">
      <c r="B90" s="47" t="s">
        <v>1039</v>
      </c>
      <c r="C90"/>
      <c r="D90" s="323" t="s">
        <v>63</v>
      </c>
      <c r="E90" s="335">
        <f t="shared" si="10"/>
        <v>0</v>
      </c>
      <c r="F90" s="327"/>
      <c r="G90" s="327"/>
      <c r="H90" s="327"/>
      <c r="I90" s="327"/>
      <c r="J90" s="327"/>
      <c r="K90" s="327"/>
      <c r="L90" s="327"/>
      <c r="M90" s="327"/>
      <c r="N90" s="327"/>
      <c r="O90" s="334" t="s">
        <v>1155</v>
      </c>
      <c r="P90" s="55"/>
    </row>
    <row r="91" spans="2:16" ht="15.95" customHeight="1" x14ac:dyDescent="0.2">
      <c r="B91" s="124" t="s">
        <v>1041</v>
      </c>
      <c r="C91" s="325" t="s">
        <v>1</v>
      </c>
      <c r="D91" s="323" t="s">
        <v>2</v>
      </c>
      <c r="E91" s="335">
        <f t="shared" si="10"/>
        <v>0</v>
      </c>
      <c r="F91" s="327"/>
      <c r="G91" s="327"/>
      <c r="H91" s="327"/>
      <c r="I91" s="327"/>
      <c r="J91" s="327"/>
      <c r="K91" s="327"/>
      <c r="L91" s="327"/>
      <c r="M91" s="327"/>
      <c r="N91" s="327"/>
      <c r="O91" s="334" t="s">
        <v>1156</v>
      </c>
      <c r="P91" s="55"/>
    </row>
    <row r="92" spans="2:16" ht="15.95" customHeight="1" x14ac:dyDescent="0.2">
      <c r="B92" s="74" t="s">
        <v>1043</v>
      </c>
      <c r="C92" s="30"/>
      <c r="D92" s="323" t="s">
        <v>2</v>
      </c>
      <c r="E92" s="335">
        <f>SUM(F92:N92)</f>
        <v>0</v>
      </c>
      <c r="F92" s="294"/>
      <c r="G92" s="294"/>
      <c r="H92" s="294"/>
      <c r="I92" s="294"/>
      <c r="J92" s="294"/>
      <c r="K92" s="294"/>
      <c r="L92" s="294"/>
      <c r="M92" s="294"/>
      <c r="N92" s="294"/>
      <c r="O92" s="334" t="s">
        <v>1157</v>
      </c>
      <c r="P92" s="55"/>
    </row>
    <row r="93" spans="2:16" ht="15.95" customHeight="1" x14ac:dyDescent="0.2">
      <c r="B93" s="52" t="s">
        <v>1045</v>
      </c>
      <c r="C93" s="30"/>
      <c r="D93" s="323" t="s">
        <v>2</v>
      </c>
      <c r="E93" s="335">
        <f t="shared" si="10"/>
        <v>0</v>
      </c>
      <c r="F93" s="327"/>
      <c r="G93" s="327"/>
      <c r="H93" s="327"/>
      <c r="I93" s="327"/>
      <c r="J93" s="327"/>
      <c r="K93" s="327"/>
      <c r="L93" s="327"/>
      <c r="M93" s="327"/>
      <c r="N93" s="327"/>
      <c r="O93" s="334" t="s">
        <v>1158</v>
      </c>
      <c r="P93" s="55"/>
    </row>
    <row r="94" spans="2:16" ht="15.95" customHeight="1" x14ac:dyDescent="0.2">
      <c r="B94" s="52" t="s">
        <v>1047</v>
      </c>
      <c r="C94" s="32"/>
      <c r="D94" s="323" t="s">
        <v>2</v>
      </c>
      <c r="E94" s="335">
        <f t="shared" si="10"/>
        <v>0</v>
      </c>
      <c r="F94" s="327"/>
      <c r="G94" s="327"/>
      <c r="H94" s="327"/>
      <c r="I94" s="327"/>
      <c r="J94" s="327"/>
      <c r="K94" s="327"/>
      <c r="L94" s="327"/>
      <c r="M94" s="327"/>
      <c r="N94" s="327"/>
      <c r="O94" s="334" t="s">
        <v>1159</v>
      </c>
      <c r="P94" s="55"/>
    </row>
    <row r="95" spans="2:16" ht="15.95" customHeight="1" x14ac:dyDescent="0.2">
      <c r="B95" s="52" t="s">
        <v>1049</v>
      </c>
      <c r="C95" s="32"/>
      <c r="D95" s="323" t="s">
        <v>63</v>
      </c>
      <c r="E95" s="335">
        <f t="shared" si="10"/>
        <v>0</v>
      </c>
      <c r="F95" s="327"/>
      <c r="G95" s="327"/>
      <c r="H95" s="327"/>
      <c r="I95" s="327"/>
      <c r="J95" s="327"/>
      <c r="K95" s="327"/>
      <c r="L95" s="327"/>
      <c r="M95" s="327"/>
      <c r="N95" s="327"/>
      <c r="O95" s="334" t="s">
        <v>1160</v>
      </c>
      <c r="P95" s="55"/>
    </row>
    <row r="96" spans="2:16" ht="15.95" customHeight="1" thickBot="1" x14ac:dyDescent="0.25">
      <c r="B96" s="52" t="s">
        <v>263</v>
      </c>
      <c r="C96" s="32"/>
      <c r="D96" s="323" t="s">
        <v>63</v>
      </c>
      <c r="E96" s="335">
        <f t="shared" si="10"/>
        <v>0</v>
      </c>
      <c r="F96" s="721"/>
      <c r="G96" s="721"/>
      <c r="H96" s="721"/>
      <c r="I96" s="721"/>
      <c r="J96" s="721"/>
      <c r="K96" s="721"/>
      <c r="L96" s="721"/>
      <c r="M96" s="721"/>
      <c r="N96" s="721"/>
      <c r="O96" s="334" t="s">
        <v>1162</v>
      </c>
      <c r="P96" s="55"/>
    </row>
    <row r="97" spans="1:16" ht="15.95" customHeight="1" thickBot="1" x14ac:dyDescent="0.25">
      <c r="B97" s="63" t="s">
        <v>2537</v>
      </c>
      <c r="C97" s="59"/>
      <c r="D97" s="216" t="s">
        <v>51</v>
      </c>
      <c r="E97" s="228">
        <f>SUM(F97:N97)</f>
        <v>0</v>
      </c>
      <c r="F97" s="228">
        <f t="shared" ref="F97:N97" si="11">SUM(F82:F96)</f>
        <v>0</v>
      </c>
      <c r="G97" s="228">
        <f t="shared" si="11"/>
        <v>0</v>
      </c>
      <c r="H97" s="228">
        <f t="shared" si="11"/>
        <v>0</v>
      </c>
      <c r="I97" s="228">
        <f t="shared" si="11"/>
        <v>0</v>
      </c>
      <c r="J97" s="228">
        <f t="shared" si="11"/>
        <v>0</v>
      </c>
      <c r="K97" s="228">
        <f t="shared" si="11"/>
        <v>0</v>
      </c>
      <c r="L97" s="228">
        <f t="shared" si="11"/>
        <v>0</v>
      </c>
      <c r="M97" s="228">
        <f t="shared" si="11"/>
        <v>0</v>
      </c>
      <c r="N97" s="228">
        <f t="shared" si="11"/>
        <v>0</v>
      </c>
      <c r="O97" s="334" t="s">
        <v>1163</v>
      </c>
      <c r="P97" s="55"/>
    </row>
    <row r="98" spans="1:16" ht="15.95" customHeight="1" thickTop="1" thickBot="1" x14ac:dyDescent="0.25">
      <c r="B98" s="60"/>
      <c r="C98" s="60"/>
      <c r="D98" s="60"/>
      <c r="E98" s="60"/>
      <c r="F98" s="60"/>
      <c r="G98" s="60"/>
      <c r="H98" s="60"/>
      <c r="I98" s="60"/>
      <c r="J98" s="60"/>
      <c r="K98" s="60"/>
      <c r="L98" s="60"/>
      <c r="M98" s="60"/>
      <c r="N98" s="60"/>
      <c r="O98" s="61"/>
    </row>
    <row r="99" spans="1:16" ht="15.95" customHeight="1" thickTop="1" thickBot="1" x14ac:dyDescent="0.25">
      <c r="B99" s="38"/>
      <c r="C99" s="38"/>
      <c r="D99" s="38"/>
      <c r="E99" s="38"/>
      <c r="F99" s="38"/>
      <c r="G99" s="38"/>
      <c r="H99" s="38"/>
      <c r="I99" s="38"/>
      <c r="J99" s="38"/>
      <c r="K99" s="38"/>
      <c r="L99" s="38"/>
      <c r="M99" s="38"/>
      <c r="N99" s="416" t="s">
        <v>2401</v>
      </c>
      <c r="O99" s="417">
        <v>4</v>
      </c>
    </row>
    <row r="100" spans="1:16" ht="15.95" customHeight="1" thickTop="1" x14ac:dyDescent="0.2">
      <c r="A100" s="37"/>
      <c r="B100" s="39" t="s">
        <v>2538</v>
      </c>
      <c r="C100" s="40"/>
      <c r="D100" s="40"/>
      <c r="E100" s="330" t="s">
        <v>1102</v>
      </c>
      <c r="F100" s="330" t="s">
        <v>1103</v>
      </c>
      <c r="G100" s="330" t="s">
        <v>1104</v>
      </c>
      <c r="H100" s="330" t="s">
        <v>1105</v>
      </c>
      <c r="I100" s="330" t="s">
        <v>1106</v>
      </c>
      <c r="J100" s="330" t="s">
        <v>1107</v>
      </c>
      <c r="K100" s="330" t="s">
        <v>1108</v>
      </c>
      <c r="L100" s="330" t="s">
        <v>1109</v>
      </c>
      <c r="M100" s="330" t="s">
        <v>1110</v>
      </c>
      <c r="N100" s="330" t="s">
        <v>1111</v>
      </c>
      <c r="O100" s="331" t="s">
        <v>47</v>
      </c>
      <c r="P100" s="55"/>
    </row>
    <row r="101" spans="1:16" ht="63.75" x14ac:dyDescent="0.2">
      <c r="B101" s="41"/>
      <c r="C101"/>
      <c r="D101" s="842" t="s">
        <v>3</v>
      </c>
      <c r="E101" s="7" t="s">
        <v>17</v>
      </c>
      <c r="F101" s="7" t="s">
        <v>1112</v>
      </c>
      <c r="G101" s="7" t="s">
        <v>1113</v>
      </c>
      <c r="H101" s="7" t="s">
        <v>1114</v>
      </c>
      <c r="I101" s="7" t="s">
        <v>1115</v>
      </c>
      <c r="J101" s="7" t="s">
        <v>1116</v>
      </c>
      <c r="K101" s="7" t="s">
        <v>1117</v>
      </c>
      <c r="L101" s="7" t="s">
        <v>1092</v>
      </c>
      <c r="M101" s="7" t="s">
        <v>1118</v>
      </c>
      <c r="N101" s="67" t="s">
        <v>1119</v>
      </c>
      <c r="O101" s="42"/>
      <c r="P101" s="55"/>
    </row>
    <row r="102" spans="1:16" ht="15.95" customHeight="1" x14ac:dyDescent="0.2">
      <c r="B102" s="41"/>
      <c r="C102"/>
      <c r="D102" s="842"/>
      <c r="E102" s="7" t="s">
        <v>52</v>
      </c>
      <c r="F102" s="7" t="s">
        <v>52</v>
      </c>
      <c r="G102" s="7" t="s">
        <v>52</v>
      </c>
      <c r="H102" s="7" t="s">
        <v>52</v>
      </c>
      <c r="I102" s="7" t="s">
        <v>52</v>
      </c>
      <c r="J102" s="7" t="s">
        <v>52</v>
      </c>
      <c r="K102" s="7" t="s">
        <v>52</v>
      </c>
      <c r="L102" s="7" t="s">
        <v>52</v>
      </c>
      <c r="M102" s="7" t="s">
        <v>52</v>
      </c>
      <c r="N102" s="67" t="s">
        <v>52</v>
      </c>
      <c r="O102" s="42"/>
      <c r="P102" s="55"/>
    </row>
    <row r="103" spans="1:16" ht="15.95" customHeight="1" thickBot="1" x14ac:dyDescent="0.25">
      <c r="B103" s="43"/>
      <c r="C103" s="227"/>
      <c r="D103" s="843"/>
      <c r="E103" s="332" t="s">
        <v>49</v>
      </c>
      <c r="F103" s="332" t="s">
        <v>49</v>
      </c>
      <c r="G103" s="332" t="s">
        <v>49</v>
      </c>
      <c r="H103" s="332" t="s">
        <v>49</v>
      </c>
      <c r="I103" s="332" t="s">
        <v>49</v>
      </c>
      <c r="J103" s="332" t="s">
        <v>49</v>
      </c>
      <c r="K103" s="332" t="s">
        <v>49</v>
      </c>
      <c r="L103" s="332" t="s">
        <v>49</v>
      </c>
      <c r="M103" s="332" t="s">
        <v>49</v>
      </c>
      <c r="N103" s="333" t="s">
        <v>49</v>
      </c>
      <c r="O103" s="334" t="s">
        <v>50</v>
      </c>
      <c r="P103" s="55"/>
    </row>
    <row r="104" spans="1:16" ht="15.95" customHeight="1" x14ac:dyDescent="0.2">
      <c r="B104" s="44" t="s">
        <v>1174</v>
      </c>
      <c r="C104" s="45"/>
      <c r="D104" s="323" t="s">
        <v>51</v>
      </c>
      <c r="E104" s="335">
        <f>SUM(F104:N104)</f>
        <v>0</v>
      </c>
      <c r="F104" s="335">
        <f>F110-SUM(F105:F109)</f>
        <v>0</v>
      </c>
      <c r="G104" s="335">
        <f t="shared" ref="G104:M104" si="12">G110-SUM(G105:G109)</f>
        <v>0</v>
      </c>
      <c r="H104" s="335">
        <f t="shared" si="12"/>
        <v>0</v>
      </c>
      <c r="I104" s="335">
        <f t="shared" si="12"/>
        <v>0</v>
      </c>
      <c r="J104" s="335">
        <f>J110-SUM(J105:J109)</f>
        <v>0</v>
      </c>
      <c r="K104" s="335">
        <f>K110-SUM(K105:K109)</f>
        <v>0</v>
      </c>
      <c r="L104" s="335">
        <f t="shared" si="12"/>
        <v>0</v>
      </c>
      <c r="M104" s="335">
        <f t="shared" si="12"/>
        <v>0</v>
      </c>
      <c r="N104" s="335">
        <f>N110-SUM(N105:N109)</f>
        <v>0</v>
      </c>
      <c r="O104" s="334" t="s">
        <v>1175</v>
      </c>
      <c r="P104" s="55"/>
    </row>
    <row r="105" spans="1:16" ht="15.95" customHeight="1" x14ac:dyDescent="0.2">
      <c r="B105" s="46" t="s">
        <v>1176</v>
      </c>
      <c r="C105" s="30"/>
      <c r="D105" s="323" t="s">
        <v>51</v>
      </c>
      <c r="E105" s="335">
        <f t="shared" ref="E105:E109" si="13">SUM(F105:N105)</f>
        <v>0</v>
      </c>
      <c r="F105" s="324"/>
      <c r="G105" s="324"/>
      <c r="H105" s="324"/>
      <c r="I105" s="324"/>
      <c r="J105" s="324"/>
      <c r="K105" s="324"/>
      <c r="L105" s="324"/>
      <c r="M105" s="324"/>
      <c r="N105" s="324"/>
      <c r="O105" s="334" t="s">
        <v>1177</v>
      </c>
      <c r="P105" s="55"/>
    </row>
    <row r="106" spans="1:16" ht="15.95" customHeight="1" x14ac:dyDescent="0.2">
      <c r="B106" s="46" t="s">
        <v>1178</v>
      </c>
      <c r="C106" s="30"/>
      <c r="D106" s="323" t="s">
        <v>51</v>
      </c>
      <c r="E106" s="335">
        <f t="shared" si="13"/>
        <v>0</v>
      </c>
      <c r="F106" s="324"/>
      <c r="G106" s="324"/>
      <c r="H106" s="324"/>
      <c r="I106" s="324"/>
      <c r="J106" s="324"/>
      <c r="K106" s="324"/>
      <c r="L106" s="324"/>
      <c r="M106" s="324"/>
      <c r="N106" s="324"/>
      <c r="O106" s="334" t="s">
        <v>1179</v>
      </c>
      <c r="P106" s="55"/>
    </row>
    <row r="107" spans="1:16" ht="15.95" customHeight="1" x14ac:dyDescent="0.2">
      <c r="B107" s="46" t="s">
        <v>1180</v>
      </c>
      <c r="C107" s="30"/>
      <c r="D107" s="323" t="s">
        <v>51</v>
      </c>
      <c r="E107" s="335">
        <f t="shared" si="13"/>
        <v>0</v>
      </c>
      <c r="F107" s="324"/>
      <c r="G107" s="324"/>
      <c r="H107" s="324"/>
      <c r="I107" s="324"/>
      <c r="J107" s="324"/>
      <c r="K107" s="324"/>
      <c r="L107" s="324"/>
      <c r="M107" s="324"/>
      <c r="N107" s="324"/>
      <c r="O107" s="334" t="s">
        <v>1181</v>
      </c>
      <c r="P107" s="55"/>
    </row>
    <row r="108" spans="1:16" ht="15.95" customHeight="1" x14ac:dyDescent="0.2">
      <c r="B108" s="145" t="s">
        <v>1182</v>
      </c>
      <c r="C108" s="30"/>
      <c r="D108" s="323" t="s">
        <v>51</v>
      </c>
      <c r="E108" s="335">
        <f t="shared" si="13"/>
        <v>0</v>
      </c>
      <c r="F108" s="324"/>
      <c r="G108" s="324"/>
      <c r="H108" s="324"/>
      <c r="I108" s="324"/>
      <c r="J108" s="324"/>
      <c r="K108" s="324"/>
      <c r="L108" s="324"/>
      <c r="M108" s="324"/>
      <c r="N108" s="324"/>
      <c r="O108" s="334" t="s">
        <v>1183</v>
      </c>
      <c r="P108" s="55"/>
    </row>
    <row r="109" spans="1:16" ht="28.7" customHeight="1" thickBot="1" x14ac:dyDescent="0.25">
      <c r="B109" s="503" t="s">
        <v>1184</v>
      </c>
      <c r="C109" s="502"/>
      <c r="D109" s="323" t="s">
        <v>51</v>
      </c>
      <c r="E109" s="335">
        <f t="shared" si="13"/>
        <v>0</v>
      </c>
      <c r="F109" s="294"/>
      <c r="G109" s="294"/>
      <c r="H109" s="294"/>
      <c r="I109" s="294"/>
      <c r="J109" s="324"/>
      <c r="K109" s="294"/>
      <c r="L109" s="324"/>
      <c r="M109" s="294"/>
      <c r="N109" s="294"/>
      <c r="O109" s="334" t="s">
        <v>1185</v>
      </c>
      <c r="P109" s="55"/>
    </row>
    <row r="110" spans="1:16" ht="15.95" customHeight="1" thickBot="1" x14ac:dyDescent="0.25">
      <c r="B110" s="63" t="s">
        <v>2539</v>
      </c>
      <c r="C110" s="59"/>
      <c r="D110" s="216" t="s">
        <v>51</v>
      </c>
      <c r="E110" s="228">
        <f>SUM(F110:N110)</f>
        <v>0</v>
      </c>
      <c r="F110" s="228">
        <f t="shared" ref="F110:N110" si="14">F31-F49</f>
        <v>0</v>
      </c>
      <c r="G110" s="228">
        <f t="shared" si="14"/>
        <v>0</v>
      </c>
      <c r="H110" s="228">
        <f t="shared" si="14"/>
        <v>0</v>
      </c>
      <c r="I110" s="228">
        <f t="shared" si="14"/>
        <v>0</v>
      </c>
      <c r="J110" s="228">
        <f t="shared" si="14"/>
        <v>0</v>
      </c>
      <c r="K110" s="228">
        <f t="shared" si="14"/>
        <v>0</v>
      </c>
      <c r="L110" s="228">
        <f t="shared" si="14"/>
        <v>0</v>
      </c>
      <c r="M110" s="228">
        <f t="shared" si="14"/>
        <v>0</v>
      </c>
      <c r="N110" s="228">
        <f t="shared" si="14"/>
        <v>0</v>
      </c>
      <c r="O110" s="334" t="s">
        <v>1186</v>
      </c>
      <c r="P110" s="55"/>
    </row>
    <row r="111" spans="1:16" ht="15.95" customHeight="1" thickTop="1" thickBot="1" x14ac:dyDescent="0.25">
      <c r="B111" s="60"/>
      <c r="C111" s="60"/>
      <c r="D111" s="60"/>
      <c r="E111" s="60"/>
      <c r="F111" s="60"/>
      <c r="G111" s="60"/>
      <c r="H111" s="60"/>
      <c r="I111" s="60"/>
      <c r="J111" s="60"/>
      <c r="K111" s="60"/>
      <c r="L111" s="60"/>
      <c r="M111" s="60"/>
      <c r="N111" s="60"/>
      <c r="O111" s="61"/>
    </row>
    <row r="112" spans="1:16" ht="15.95" customHeight="1" thickTop="1" thickBot="1" x14ac:dyDescent="0.25">
      <c r="B112" s="38"/>
      <c r="C112" s="38"/>
      <c r="D112" s="38"/>
      <c r="E112" s="38"/>
      <c r="F112" s="38"/>
      <c r="G112" s="38"/>
      <c r="H112" s="38"/>
      <c r="I112" s="38"/>
      <c r="J112" s="38"/>
      <c r="K112" s="38"/>
      <c r="L112" s="38"/>
      <c r="M112" s="38"/>
      <c r="N112" s="416" t="s">
        <v>2401</v>
      </c>
      <c r="O112" s="417">
        <v>5</v>
      </c>
    </row>
    <row r="113" spans="1:16" ht="15.95" customHeight="1" thickTop="1" x14ac:dyDescent="0.2">
      <c r="A113" s="37"/>
      <c r="B113" s="39" t="s">
        <v>2540</v>
      </c>
      <c r="C113" s="40"/>
      <c r="D113" s="40"/>
      <c r="E113" s="326" t="s">
        <v>1164</v>
      </c>
      <c r="F113" s="326" t="s">
        <v>1165</v>
      </c>
      <c r="G113" s="326" t="s">
        <v>1166</v>
      </c>
      <c r="H113" s="326" t="s">
        <v>1167</v>
      </c>
      <c r="I113" s="326" t="s">
        <v>1168</v>
      </c>
      <c r="J113" s="326" t="s">
        <v>1169</v>
      </c>
      <c r="K113" s="326" t="s">
        <v>1170</v>
      </c>
      <c r="L113" s="326" t="s">
        <v>1171</v>
      </c>
      <c r="M113" s="326" t="s">
        <v>1172</v>
      </c>
      <c r="N113" s="326" t="s">
        <v>1173</v>
      </c>
      <c r="O113" s="331" t="s">
        <v>47</v>
      </c>
      <c r="P113" s="55"/>
    </row>
    <row r="114" spans="1:16" ht="63.75" x14ac:dyDescent="0.2">
      <c r="B114" s="41"/>
      <c r="C114"/>
      <c r="D114" s="842" t="s">
        <v>3</v>
      </c>
      <c r="E114" s="7" t="s">
        <v>17</v>
      </c>
      <c r="F114" s="7" t="s">
        <v>1112</v>
      </c>
      <c r="G114" s="7" t="s">
        <v>1113</v>
      </c>
      <c r="H114" s="7" t="s">
        <v>1114</v>
      </c>
      <c r="I114" s="7" t="s">
        <v>1115</v>
      </c>
      <c r="J114" s="7" t="s">
        <v>1116</v>
      </c>
      <c r="K114" s="7" t="s">
        <v>1117</v>
      </c>
      <c r="L114" s="7" t="s">
        <v>1092</v>
      </c>
      <c r="M114" s="7" t="s">
        <v>1118</v>
      </c>
      <c r="N114" s="67" t="s">
        <v>1119</v>
      </c>
      <c r="O114" s="42"/>
      <c r="P114" s="55"/>
    </row>
    <row r="115" spans="1:16" ht="15.95" customHeight="1" x14ac:dyDescent="0.2">
      <c r="B115" s="41"/>
      <c r="C115"/>
      <c r="D115" s="842"/>
      <c r="E115" s="7" t="s">
        <v>2365</v>
      </c>
      <c r="F115" s="7" t="s">
        <v>2365</v>
      </c>
      <c r="G115" s="7" t="s">
        <v>2365</v>
      </c>
      <c r="H115" s="7" t="s">
        <v>2365</v>
      </c>
      <c r="I115" s="7" t="s">
        <v>2365</v>
      </c>
      <c r="J115" s="7" t="s">
        <v>2365</v>
      </c>
      <c r="K115" s="7" t="s">
        <v>2365</v>
      </c>
      <c r="L115" s="7" t="s">
        <v>2365</v>
      </c>
      <c r="M115" s="7" t="s">
        <v>2365</v>
      </c>
      <c r="N115" s="67" t="s">
        <v>2365</v>
      </c>
      <c r="O115" s="42"/>
      <c r="P115" s="55"/>
    </row>
    <row r="116" spans="1:16" ht="15.95" customHeight="1" thickBot="1" x14ac:dyDescent="0.25">
      <c r="B116" s="43"/>
      <c r="C116" s="227"/>
      <c r="D116" s="843"/>
      <c r="E116" s="332" t="s">
        <v>49</v>
      </c>
      <c r="F116" s="332" t="s">
        <v>49</v>
      </c>
      <c r="G116" s="332" t="s">
        <v>49</v>
      </c>
      <c r="H116" s="332" t="s">
        <v>49</v>
      </c>
      <c r="I116" s="332" t="s">
        <v>49</v>
      </c>
      <c r="J116" s="332" t="s">
        <v>49</v>
      </c>
      <c r="K116" s="332" t="s">
        <v>49</v>
      </c>
      <c r="L116" s="332" t="s">
        <v>49</v>
      </c>
      <c r="M116" s="332" t="s">
        <v>49</v>
      </c>
      <c r="N116" s="333" t="s">
        <v>49</v>
      </c>
      <c r="O116" s="334" t="s">
        <v>50</v>
      </c>
      <c r="P116" s="55"/>
    </row>
    <row r="117" spans="1:16" ht="15.95" customHeight="1" x14ac:dyDescent="0.2">
      <c r="B117" s="47" t="s">
        <v>1174</v>
      </c>
      <c r="C117"/>
      <c r="D117" s="323" t="s">
        <v>51</v>
      </c>
      <c r="E117" s="335">
        <f>SUM(F117:N117)</f>
        <v>0</v>
      </c>
      <c r="F117" s="335">
        <f>F123-SUM(F118:F122)</f>
        <v>0</v>
      </c>
      <c r="G117" s="335">
        <f t="shared" ref="G117:N117" si="15">G123-SUM(G118:G122)</f>
        <v>0</v>
      </c>
      <c r="H117" s="335">
        <f t="shared" si="15"/>
        <v>0</v>
      </c>
      <c r="I117" s="335">
        <f t="shared" si="15"/>
        <v>0</v>
      </c>
      <c r="J117" s="335">
        <f>J123-SUM(J118:J122)</f>
        <v>0</v>
      </c>
      <c r="K117" s="335">
        <f t="shared" si="15"/>
        <v>0</v>
      </c>
      <c r="L117" s="335">
        <f t="shared" si="15"/>
        <v>0</v>
      </c>
      <c r="M117" s="335">
        <f t="shared" si="15"/>
        <v>0</v>
      </c>
      <c r="N117" s="335">
        <f t="shared" si="15"/>
        <v>0</v>
      </c>
      <c r="O117" s="334" t="s">
        <v>1175</v>
      </c>
      <c r="P117" s="55"/>
    </row>
    <row r="118" spans="1:16" ht="15.95" customHeight="1" x14ac:dyDescent="0.2">
      <c r="B118" s="52" t="s">
        <v>1176</v>
      </c>
      <c r="C118" s="32"/>
      <c r="D118" s="323" t="s">
        <v>51</v>
      </c>
      <c r="E118" s="335">
        <f t="shared" ref="E118:E122" si="16">SUM(F118:N118)</f>
        <v>0</v>
      </c>
      <c r="F118" s="327"/>
      <c r="G118" s="327"/>
      <c r="H118" s="327"/>
      <c r="I118" s="327"/>
      <c r="J118" s="327"/>
      <c r="K118" s="327"/>
      <c r="L118" s="327"/>
      <c r="M118" s="327"/>
      <c r="N118" s="327"/>
      <c r="O118" s="334" t="s">
        <v>1177</v>
      </c>
      <c r="P118" s="55"/>
    </row>
    <row r="119" spans="1:16" ht="15.95" customHeight="1" x14ac:dyDescent="0.2">
      <c r="B119" s="52" t="s">
        <v>1178</v>
      </c>
      <c r="C119" s="32"/>
      <c r="D119" s="323" t="s">
        <v>51</v>
      </c>
      <c r="E119" s="335">
        <f t="shared" si="16"/>
        <v>0</v>
      </c>
      <c r="F119" s="327"/>
      <c r="G119" s="327"/>
      <c r="H119" s="327"/>
      <c r="I119" s="327"/>
      <c r="J119" s="327"/>
      <c r="K119" s="327"/>
      <c r="L119" s="327"/>
      <c r="M119" s="327"/>
      <c r="N119" s="327"/>
      <c r="O119" s="334" t="s">
        <v>1179</v>
      </c>
      <c r="P119" s="55"/>
    </row>
    <row r="120" spans="1:16" ht="15.95" customHeight="1" x14ac:dyDescent="0.2">
      <c r="B120" s="52" t="s">
        <v>1180</v>
      </c>
      <c r="C120" s="32"/>
      <c r="D120" s="323" t="s">
        <v>51</v>
      </c>
      <c r="E120" s="335">
        <f t="shared" si="16"/>
        <v>0</v>
      </c>
      <c r="F120" s="327"/>
      <c r="G120" s="327"/>
      <c r="H120" s="327"/>
      <c r="I120" s="327"/>
      <c r="J120" s="327"/>
      <c r="K120" s="327"/>
      <c r="L120" s="327"/>
      <c r="M120" s="327"/>
      <c r="N120" s="327"/>
      <c r="O120" s="334" t="s">
        <v>1181</v>
      </c>
      <c r="P120" s="55"/>
    </row>
    <row r="121" spans="1:16" ht="15.95" customHeight="1" x14ac:dyDescent="0.2">
      <c r="B121" s="88" t="s">
        <v>1182</v>
      </c>
      <c r="C121" s="32"/>
      <c r="D121" s="323" t="s">
        <v>51</v>
      </c>
      <c r="E121" s="335">
        <f t="shared" si="16"/>
        <v>0</v>
      </c>
      <c r="F121" s="327"/>
      <c r="G121" s="327"/>
      <c r="H121" s="327"/>
      <c r="I121" s="327"/>
      <c r="J121" s="327"/>
      <c r="K121" s="327"/>
      <c r="L121" s="327"/>
      <c r="M121" s="327"/>
      <c r="N121" s="327"/>
      <c r="O121" s="334" t="s">
        <v>1183</v>
      </c>
      <c r="P121" s="55"/>
    </row>
    <row r="122" spans="1:16" ht="15.95" customHeight="1" thickBot="1" x14ac:dyDescent="0.25">
      <c r="B122" s="501" t="s">
        <v>1187</v>
      </c>
      <c r="C122" s="502"/>
      <c r="D122" s="323" t="s">
        <v>51</v>
      </c>
      <c r="E122" s="335">
        <f t="shared" si="16"/>
        <v>0</v>
      </c>
      <c r="F122" s="294"/>
      <c r="G122" s="294"/>
      <c r="H122" s="294"/>
      <c r="I122" s="294"/>
      <c r="J122" s="327"/>
      <c r="K122" s="294"/>
      <c r="L122" s="327"/>
      <c r="M122" s="294"/>
      <c r="N122" s="294"/>
      <c r="O122" s="334" t="s">
        <v>1185</v>
      </c>
      <c r="P122" s="55"/>
    </row>
    <row r="123" spans="1:16" ht="15.95" customHeight="1" thickBot="1" x14ac:dyDescent="0.25">
      <c r="B123" s="63" t="s">
        <v>2541</v>
      </c>
      <c r="C123" s="59"/>
      <c r="D123" s="216" t="s">
        <v>51</v>
      </c>
      <c r="E123" s="228">
        <f>SUM(F123:N123)</f>
        <v>0</v>
      </c>
      <c r="F123" s="228">
        <f t="shared" ref="F123:N123" si="17">F78-F97</f>
        <v>0</v>
      </c>
      <c r="G123" s="228">
        <f t="shared" si="17"/>
        <v>0</v>
      </c>
      <c r="H123" s="228">
        <f t="shared" si="17"/>
        <v>0</v>
      </c>
      <c r="I123" s="228">
        <f t="shared" si="17"/>
        <v>0</v>
      </c>
      <c r="J123" s="228">
        <f t="shared" si="17"/>
        <v>0</v>
      </c>
      <c r="K123" s="228">
        <f t="shared" si="17"/>
        <v>0</v>
      </c>
      <c r="L123" s="228">
        <f t="shared" si="17"/>
        <v>0</v>
      </c>
      <c r="M123" s="228">
        <f t="shared" si="17"/>
        <v>0</v>
      </c>
      <c r="N123" s="228">
        <f t="shared" si="17"/>
        <v>0</v>
      </c>
      <c r="O123" s="334" t="s">
        <v>1186</v>
      </c>
      <c r="P123" s="55"/>
    </row>
    <row r="124" spans="1:16" ht="15.95" customHeight="1" thickTop="1" thickBot="1" x14ac:dyDescent="0.25">
      <c r="B124" s="60"/>
      <c r="C124" s="60"/>
      <c r="D124" s="60"/>
      <c r="E124" s="60"/>
      <c r="F124" s="60"/>
      <c r="G124" s="60"/>
      <c r="H124" s="60"/>
      <c r="I124" s="60"/>
      <c r="J124" s="60"/>
      <c r="K124" s="60"/>
      <c r="L124" s="60"/>
      <c r="M124" s="60"/>
      <c r="N124" s="60"/>
      <c r="O124" s="61"/>
    </row>
    <row r="125" spans="1:16" ht="15.95" customHeight="1" thickTop="1" thickBot="1" x14ac:dyDescent="0.25">
      <c r="B125" s="38"/>
      <c r="C125" s="38"/>
      <c r="D125" s="38"/>
      <c r="E125" s="38"/>
      <c r="F125" s="416" t="s">
        <v>2401</v>
      </c>
      <c r="G125" s="417">
        <v>10</v>
      </c>
    </row>
    <row r="126" spans="1:16" ht="15.95" customHeight="1" thickTop="1" x14ac:dyDescent="0.2">
      <c r="A126" s="37"/>
      <c r="B126" s="144" t="s">
        <v>1189</v>
      </c>
      <c r="C126"/>
      <c r="D126"/>
      <c r="E126" s="330" t="s">
        <v>1190</v>
      </c>
      <c r="F126" s="330" t="s">
        <v>1191</v>
      </c>
      <c r="G126" s="331" t="s">
        <v>47</v>
      </c>
      <c r="H126" s="55"/>
    </row>
    <row r="127" spans="1:16" ht="52.5" customHeight="1" x14ac:dyDescent="0.2">
      <c r="B127" s="41"/>
      <c r="C127"/>
      <c r="D127" s="842" t="s">
        <v>3</v>
      </c>
      <c r="E127" s="7" t="s">
        <v>1088</v>
      </c>
      <c r="F127" s="7" t="s">
        <v>1089</v>
      </c>
      <c r="G127" s="42"/>
      <c r="H127" s="55"/>
    </row>
    <row r="128" spans="1:16" ht="15.95" customHeight="1" thickBot="1" x14ac:dyDescent="0.25">
      <c r="B128" s="43"/>
      <c r="C128" s="227"/>
      <c r="D128" s="843"/>
      <c r="E128" s="332" t="s">
        <v>1090</v>
      </c>
      <c r="F128" s="332" t="s">
        <v>1090</v>
      </c>
      <c r="G128" s="334" t="s">
        <v>50</v>
      </c>
      <c r="H128" s="55"/>
    </row>
    <row r="129" spans="2:8" ht="15.95" customHeight="1" x14ac:dyDescent="0.2">
      <c r="B129" s="146" t="s">
        <v>1112</v>
      </c>
      <c r="C129" s="30"/>
      <c r="D129" s="323" t="s">
        <v>51</v>
      </c>
      <c r="E129" s="324"/>
      <c r="F129" s="324"/>
      <c r="G129" s="334" t="s">
        <v>1192</v>
      </c>
      <c r="H129" s="55"/>
    </row>
    <row r="130" spans="2:8" ht="15.95" customHeight="1" x14ac:dyDescent="0.2">
      <c r="B130" s="102" t="s">
        <v>1113</v>
      </c>
      <c r="C130" s="30"/>
      <c r="D130" s="323" t="s">
        <v>51</v>
      </c>
      <c r="E130" s="324"/>
      <c r="F130" s="324"/>
      <c r="G130" s="334" t="s">
        <v>1193</v>
      </c>
      <c r="H130" s="55"/>
    </row>
    <row r="131" spans="2:8" ht="15.95" customHeight="1" x14ac:dyDescent="0.2">
      <c r="B131" s="102" t="s">
        <v>1114</v>
      </c>
      <c r="C131" s="30"/>
      <c r="D131" s="323" t="s">
        <v>51</v>
      </c>
      <c r="E131" s="324"/>
      <c r="F131" s="324"/>
      <c r="G131" s="334" t="s">
        <v>1194</v>
      </c>
      <c r="H131" s="55"/>
    </row>
    <row r="132" spans="2:8" ht="15.95" customHeight="1" x14ac:dyDescent="0.2">
      <c r="B132" s="102" t="s">
        <v>1116</v>
      </c>
      <c r="C132" s="30"/>
      <c r="D132" s="323" t="s">
        <v>51</v>
      </c>
      <c r="E132" s="324"/>
      <c r="F132" s="324"/>
      <c r="G132" s="334" t="s">
        <v>1195</v>
      </c>
      <c r="H132" s="55"/>
    </row>
    <row r="133" spans="2:8" ht="15.95" customHeight="1" x14ac:dyDescent="0.2">
      <c r="B133" s="105" t="s">
        <v>1117</v>
      </c>
      <c r="C133"/>
      <c r="D133" s="323" t="s">
        <v>51</v>
      </c>
      <c r="E133" s="324"/>
      <c r="F133" s="324"/>
      <c r="G133" s="334" t="s">
        <v>1196</v>
      </c>
      <c r="H133" s="55"/>
    </row>
    <row r="134" spans="2:8" ht="15.95" customHeight="1" x14ac:dyDescent="0.2">
      <c r="B134" s="117" t="s">
        <v>1092</v>
      </c>
      <c r="C134" s="71"/>
      <c r="D134" s="323" t="s">
        <v>51</v>
      </c>
      <c r="E134" s="324"/>
      <c r="F134" s="324"/>
      <c r="G134" s="334" t="s">
        <v>1197</v>
      </c>
      <c r="H134" s="55"/>
    </row>
    <row r="135" spans="2:8" ht="15.95" customHeight="1" thickBot="1" x14ac:dyDescent="0.25">
      <c r="B135" s="147" t="s">
        <v>1118</v>
      </c>
      <c r="C135" s="59"/>
      <c r="D135" s="216" t="s">
        <v>51</v>
      </c>
      <c r="E135" s="324"/>
      <c r="F135" s="324"/>
      <c r="G135" s="334" t="s">
        <v>1198</v>
      </c>
      <c r="H135" s="55"/>
    </row>
    <row r="136" spans="2:8" ht="15.95" customHeight="1" thickTop="1" x14ac:dyDescent="0.2">
      <c r="B136" s="60"/>
      <c r="C136" s="60"/>
      <c r="D136" s="60"/>
      <c r="E136" s="60"/>
      <c r="F136" s="60"/>
      <c r="G136" s="61"/>
    </row>
  </sheetData>
  <mergeCells count="5">
    <mergeCell ref="D7:D9"/>
    <mergeCell ref="D127:D128"/>
    <mergeCell ref="D53:D55"/>
    <mergeCell ref="D101:D103"/>
    <mergeCell ref="D114:D116"/>
  </mergeCells>
  <dataValidations count="8">
    <dataValidation allowBlank="1" showInputMessage="1" showErrorMessage="1" promptTitle="Assets returned to DHSC:" prompt="This line should be used to derecognise assets returned to DHSC previously recognised as donated asset additions. Any such returns must have been agreed with the DHSC asset transfer team." sqref="C29 C47" xr:uid="{4694FF0A-2970-441C-9A67-8C4C2C3FB046}"/>
    <dataValidation allowBlank="1" showInputMessage="1" showErrorMessage="1" promptTitle="Transfers from consol charity" prompt="For providers consolidating a charity. Where the charity recognises disposal of an asset donated to the trust in year, upon consolidation this may be reclassified from disposals/additions and recognised as a transfer. NOT needed where charity passes cash." sqref="C19 C37 C67 C86" xr:uid="{964A47DA-458F-496E-B0FC-06CFB430A426}"/>
    <dataValidation allowBlank="1" showErrorMessage="1" sqref="C128:C129" xr:uid="{9F35C3FC-2D3E-4102-A8CF-0E87237585D0}"/>
    <dataValidation allowBlank="1" showInputMessage="1" showErrorMessage="1" promptTitle="PPE revaluations" prompt="This line can also be used to write out depreciation following a revaluation if it has not been taken through impairments._x000a_" sqref="C72 C24 C42 C91" xr:uid="{04CC25D6-7C00-4C2A-9413-38AEFCC4C8E4}"/>
    <dataValidation allowBlank="1" showInputMessage="1" showErrorMessage="1" promptTitle="Purchased additions" prompt="Purchased additions should include any capital lifecycle additions (whether from UP in year or from utilisation of prepayment). They are not leased additions as they do not increase the lease liability." sqref="C13 C61" xr:uid="{D406B629-97BA-43BB-9049-6E59F7A53BF8}"/>
    <dataValidation type="decimal" allowBlank="1" showInputMessage="1" showErrorMessage="1" errorTitle="Numeric values expected" error="Text cannot be entered into these cells. If you have no assets in a given category, please leave blank. 999 years is the maximum value that can be entered" sqref="E129:F135" xr:uid="{B61FAD00-667E-4CB5-9D27-F007E15CE985}">
      <formula1>0</formula1>
      <formula2>999</formula2>
    </dataValidation>
    <dataValidation allowBlank="1" showInputMessage="1" showErrorMessage="1" promptTitle="Leased/IFRIC 12 additions" prompt="Leased/IFRIC 12 additions should relate to finance leases and initial PFI/LIFT/Other service concession assets only. Lifecycle additions are 'purchased' from the UP. They do not increase the balance sheet obligation." sqref="C14 C62" xr:uid="{1618A575-F3EF-44EB-9C26-9243671BB83B}"/>
    <dataValidation type="decimal" operator="lessThanOrEqual" allowBlank="1" showInputMessage="1" showErrorMessage="1" errorTitle="Must be negative" error="Transfer out of the charity must reduce accumulated depreciation" sqref="N37" xr:uid="{51BB9DA4-BA06-4D0D-960A-3668F3D62BD1}">
      <formula1>0</formula1>
    </dataValidation>
  </dataValidations>
  <pageMargins left="0.7" right="0.7" top="0.75" bottom="0.75" header="0.3" footer="0.3"/>
  <pageSetup paperSize="9" scale="5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53E0F-50BC-4BFD-85D0-3015AF95B3F3}">
  <sheetPr codeName="Sheet75">
    <tabColor theme="2"/>
    <pageSetUpPr fitToPage="1"/>
  </sheetPr>
  <dimension ref="A1:J82"/>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5.28515625" style="15" customWidth="1"/>
    <col min="4" max="4" width="9.28515625" style="15" customWidth="1"/>
    <col min="5" max="10" width="13.42578125" style="15" customWidth="1"/>
    <col min="11" max="12" width="40.42578125" style="15" customWidth="1"/>
    <col min="13" max="13" width="22" style="15" customWidth="1"/>
    <col min="14" max="14" width="13.42578125" style="15" customWidth="1"/>
    <col min="15" max="15" width="22.140625" style="15" customWidth="1"/>
    <col min="16" max="32" width="13.42578125" style="15" customWidth="1"/>
    <col min="33" max="16384" width="9.28515625" style="15"/>
  </cols>
  <sheetData>
    <row r="1" spans="1:10" ht="18.75" customHeight="1" x14ac:dyDescent="0.2">
      <c r="B1" s="16"/>
    </row>
    <row r="2" spans="1:10" ht="18.75" customHeight="1" x14ac:dyDescent="0.25">
      <c r="B2" s="17" t="s">
        <v>440</v>
      </c>
    </row>
    <row r="3" spans="1:10" ht="18.75" customHeight="1" x14ac:dyDescent="0.25">
      <c r="B3" s="17" t="s">
        <v>2362</v>
      </c>
    </row>
    <row r="4" spans="1:10" ht="18.75" customHeight="1" thickBot="1" x14ac:dyDescent="0.25">
      <c r="B4" s="18" t="s">
        <v>4</v>
      </c>
    </row>
    <row r="5" spans="1:10" ht="15.95" customHeight="1" thickTop="1" thickBot="1" x14ac:dyDescent="0.25">
      <c r="B5" s="38"/>
      <c r="C5" s="38"/>
      <c r="D5" s="38"/>
      <c r="E5" s="38"/>
      <c r="F5" s="38"/>
      <c r="G5" s="38"/>
      <c r="H5" s="416" t="s">
        <v>2401</v>
      </c>
      <c r="I5" s="417">
        <v>1</v>
      </c>
    </row>
    <row r="6" spans="1:10" ht="15.95" customHeight="1" thickTop="1" x14ac:dyDescent="0.2">
      <c r="A6" s="85"/>
      <c r="B6" s="53" t="s">
        <v>2389</v>
      </c>
      <c r="C6"/>
      <c r="D6"/>
      <c r="E6" s="330" t="s">
        <v>1199</v>
      </c>
      <c r="F6" s="330" t="s">
        <v>1200</v>
      </c>
      <c r="G6" s="337" t="s">
        <v>1201</v>
      </c>
      <c r="H6" s="337" t="s">
        <v>1202</v>
      </c>
      <c r="I6" s="331" t="s">
        <v>47</v>
      </c>
      <c r="J6" s="55"/>
    </row>
    <row r="7" spans="1:10" ht="51" x14ac:dyDescent="0.2">
      <c r="A7" s="86"/>
      <c r="B7" s="41"/>
      <c r="C7"/>
      <c r="D7" s="842" t="s">
        <v>3</v>
      </c>
      <c r="E7" s="7" t="s">
        <v>1203</v>
      </c>
      <c r="F7" s="67" t="s">
        <v>1204</v>
      </c>
      <c r="G7" s="7" t="s">
        <v>1203</v>
      </c>
      <c r="H7" s="67" t="s">
        <v>1204</v>
      </c>
      <c r="I7" s="42"/>
      <c r="J7" s="55"/>
    </row>
    <row r="8" spans="1:10" ht="15.95" customHeight="1" x14ac:dyDescent="0.2">
      <c r="A8" s="86"/>
      <c r="B8" s="41"/>
      <c r="C8"/>
      <c r="D8" s="842"/>
      <c r="E8" s="6" t="s">
        <v>52</v>
      </c>
      <c r="F8" s="68" t="s">
        <v>52</v>
      </c>
      <c r="G8" s="6" t="s">
        <v>2365</v>
      </c>
      <c r="H8" s="68" t="s">
        <v>2365</v>
      </c>
      <c r="I8" s="42"/>
      <c r="J8" s="55"/>
    </row>
    <row r="9" spans="1:10" ht="15.95" customHeight="1" thickBot="1" x14ac:dyDescent="0.25">
      <c r="A9" s="86"/>
      <c r="B9" s="43"/>
      <c r="C9" s="227"/>
      <c r="D9" s="843"/>
      <c r="E9" s="225" t="s">
        <v>49</v>
      </c>
      <c r="F9" s="338" t="s">
        <v>49</v>
      </c>
      <c r="G9" s="229" t="s">
        <v>49</v>
      </c>
      <c r="H9" s="240" t="s">
        <v>49</v>
      </c>
      <c r="I9" s="339" t="s">
        <v>50</v>
      </c>
      <c r="J9" s="55"/>
    </row>
    <row r="10" spans="1:10" ht="15.95" customHeight="1" x14ac:dyDescent="0.2">
      <c r="A10" s="86"/>
      <c r="B10" s="148" t="s">
        <v>2542</v>
      </c>
      <c r="C10" s="113"/>
      <c r="D10" s="316" t="s">
        <v>51</v>
      </c>
      <c r="E10" s="340">
        <f>G22</f>
        <v>0</v>
      </c>
      <c r="F10" s="340">
        <f>H22</f>
        <v>0</v>
      </c>
      <c r="G10" s="327"/>
      <c r="H10" s="327"/>
      <c r="I10" s="339" t="s">
        <v>1205</v>
      </c>
      <c r="J10" s="55"/>
    </row>
    <row r="11" spans="1:10" ht="15.95" customHeight="1" thickBot="1" x14ac:dyDescent="0.25">
      <c r="A11" s="86"/>
      <c r="B11" s="47" t="s">
        <v>126</v>
      </c>
      <c r="C11"/>
      <c r="D11" s="316" t="s">
        <v>2</v>
      </c>
      <c r="E11" s="341"/>
      <c r="F11" s="341"/>
      <c r="G11" s="327"/>
      <c r="H11" s="341"/>
      <c r="I11" s="339" t="s">
        <v>1206</v>
      </c>
      <c r="J11" s="55"/>
    </row>
    <row r="12" spans="1:10" ht="15.95" customHeight="1" x14ac:dyDescent="0.2">
      <c r="A12" s="86"/>
      <c r="B12" s="149" t="s">
        <v>2543</v>
      </c>
      <c r="C12" s="97"/>
      <c r="D12" s="342" t="s">
        <v>51</v>
      </c>
      <c r="E12" s="228">
        <f>SUM(E10:E11)</f>
        <v>0</v>
      </c>
      <c r="F12" s="228">
        <f>SUM(F10:F11)</f>
        <v>0</v>
      </c>
      <c r="G12" s="228">
        <f>SUM(G10:G11)</f>
        <v>0</v>
      </c>
      <c r="H12" s="228">
        <f>SUM(H10:H11)</f>
        <v>0</v>
      </c>
      <c r="I12" s="339" t="s">
        <v>1207</v>
      </c>
      <c r="J12" s="55"/>
    </row>
    <row r="13" spans="1:10" ht="15.95" customHeight="1" x14ac:dyDescent="0.2">
      <c r="A13" s="86"/>
      <c r="B13" s="510" t="s">
        <v>1022</v>
      </c>
      <c r="C13" s="97"/>
      <c r="D13" s="342" t="s">
        <v>51</v>
      </c>
      <c r="E13" s="721"/>
      <c r="F13" s="721"/>
      <c r="G13" s="721"/>
      <c r="H13" s="721"/>
      <c r="I13" s="339" t="s">
        <v>1208</v>
      </c>
      <c r="J13" s="55"/>
    </row>
    <row r="14" spans="1:10" ht="15.95" customHeight="1" x14ac:dyDescent="0.2">
      <c r="A14" s="86"/>
      <c r="B14" s="77" t="s">
        <v>1024</v>
      </c>
      <c r="C14"/>
      <c r="D14" s="342" t="s">
        <v>51</v>
      </c>
      <c r="E14" s="343"/>
      <c r="F14" s="343"/>
      <c r="G14" s="327"/>
      <c r="H14" s="327"/>
      <c r="I14" s="339" t="s">
        <v>1209</v>
      </c>
      <c r="J14" s="55"/>
    </row>
    <row r="15" spans="1:10" ht="15.95" customHeight="1" x14ac:dyDescent="0.2">
      <c r="A15" s="86"/>
      <c r="B15" s="510" t="s">
        <v>1210</v>
      </c>
      <c r="C15" s="97"/>
      <c r="D15" s="342" t="s">
        <v>51</v>
      </c>
      <c r="E15" s="343"/>
      <c r="F15" s="343"/>
      <c r="G15" s="327"/>
      <c r="H15" s="327"/>
      <c r="I15" s="339" t="s">
        <v>1211</v>
      </c>
      <c r="J15" s="55"/>
    </row>
    <row r="16" spans="1:10" ht="15.95" customHeight="1" x14ac:dyDescent="0.2">
      <c r="A16" s="86"/>
      <c r="B16" s="77" t="s">
        <v>2446</v>
      </c>
      <c r="C16"/>
      <c r="D16" s="342" t="s">
        <v>51</v>
      </c>
      <c r="E16" s="343"/>
      <c r="F16" s="343"/>
      <c r="G16" s="327"/>
      <c r="H16" s="327"/>
      <c r="I16" s="339" t="s">
        <v>1212</v>
      </c>
      <c r="J16" s="55"/>
    </row>
    <row r="17" spans="1:10" ht="15.95" customHeight="1" x14ac:dyDescent="0.2">
      <c r="A17" s="86"/>
      <c r="B17" s="510" t="s">
        <v>2447</v>
      </c>
      <c r="C17" s="97"/>
      <c r="D17" s="316" t="s">
        <v>63</v>
      </c>
      <c r="E17" s="343"/>
      <c r="F17" s="343"/>
      <c r="G17" s="327"/>
      <c r="H17" s="327"/>
      <c r="I17" s="339" t="s">
        <v>1213</v>
      </c>
      <c r="J17" s="55"/>
    </row>
    <row r="18" spans="1:10" ht="15.95" customHeight="1" x14ac:dyDescent="0.2">
      <c r="A18" s="86"/>
      <c r="B18" s="510" t="s">
        <v>1214</v>
      </c>
      <c r="C18" s="97"/>
      <c r="D18" s="316" t="s">
        <v>2</v>
      </c>
      <c r="E18" s="343"/>
      <c r="F18" s="343"/>
      <c r="G18" s="327"/>
      <c r="H18" s="327"/>
      <c r="I18" s="339" t="s">
        <v>1215</v>
      </c>
      <c r="J18" s="55"/>
    </row>
    <row r="19" spans="1:10" ht="15.95" customHeight="1" x14ac:dyDescent="0.2">
      <c r="A19" s="86"/>
      <c r="B19" s="510" t="s">
        <v>1047</v>
      </c>
      <c r="C19" s="97"/>
      <c r="D19" s="316" t="s">
        <v>2</v>
      </c>
      <c r="E19" s="343"/>
      <c r="F19" s="343"/>
      <c r="G19" s="327"/>
      <c r="H19" s="327"/>
      <c r="I19" s="339" t="s">
        <v>1216</v>
      </c>
      <c r="J19" s="55"/>
    </row>
    <row r="20" spans="1:10" ht="15.95" customHeight="1" x14ac:dyDescent="0.2">
      <c r="A20" s="86"/>
      <c r="B20" s="510" t="s">
        <v>1217</v>
      </c>
      <c r="C20" s="97"/>
      <c r="D20" s="342" t="s">
        <v>63</v>
      </c>
      <c r="E20" s="343"/>
      <c r="F20" s="343"/>
      <c r="G20" s="327"/>
      <c r="H20" s="327"/>
      <c r="I20" s="339" t="s">
        <v>1218</v>
      </c>
      <c r="J20" s="55"/>
    </row>
    <row r="21" spans="1:10" ht="15.95" customHeight="1" thickBot="1" x14ac:dyDescent="0.25">
      <c r="A21" s="86"/>
      <c r="B21" s="510" t="s">
        <v>263</v>
      </c>
      <c r="C21" s="97"/>
      <c r="D21" s="342" t="s">
        <v>63</v>
      </c>
      <c r="E21" s="721"/>
      <c r="F21" s="721"/>
      <c r="G21" s="721"/>
      <c r="H21" s="721"/>
      <c r="I21" s="339" t="s">
        <v>1219</v>
      </c>
      <c r="J21" s="55"/>
    </row>
    <row r="22" spans="1:10" ht="15.95" customHeight="1" thickBot="1" x14ac:dyDescent="0.25">
      <c r="A22" s="86"/>
      <c r="B22" s="421" t="s">
        <v>2544</v>
      </c>
      <c r="C22"/>
      <c r="D22" s="344" t="s">
        <v>51</v>
      </c>
      <c r="E22" s="228">
        <f>SUM(E12:E21)</f>
        <v>0</v>
      </c>
      <c r="F22" s="228">
        <f>SUM(F12:F21)</f>
        <v>0</v>
      </c>
      <c r="G22" s="228">
        <f>SUM(G12:G21)</f>
        <v>0</v>
      </c>
      <c r="H22" s="228">
        <f>SUM(H12:H21)</f>
        <v>0</v>
      </c>
      <c r="I22" s="339" t="s">
        <v>1220</v>
      </c>
      <c r="J22" s="55"/>
    </row>
    <row r="23" spans="1:10" ht="15.95" customHeight="1" thickTop="1" x14ac:dyDescent="0.2">
      <c r="B23" s="150"/>
      <c r="C23" s="60"/>
      <c r="D23" s="60"/>
      <c r="E23" s="60"/>
      <c r="F23" s="60"/>
      <c r="G23" s="60"/>
      <c r="H23" s="60"/>
      <c r="I23" s="61"/>
    </row>
    <row r="24" spans="1:10" ht="15.95" customHeight="1" x14ac:dyDescent="0.2">
      <c r="B24" s="21"/>
    </row>
    <row r="25" spans="1:10" ht="15.95" customHeight="1" thickBot="1" x14ac:dyDescent="0.25"/>
    <row r="26" spans="1:10" ht="15.95" customHeight="1" thickTop="1" thickBot="1" x14ac:dyDescent="0.25">
      <c r="B26" s="38"/>
      <c r="C26" s="38"/>
      <c r="D26" s="38"/>
      <c r="E26" s="38"/>
      <c r="F26" s="215" t="s">
        <v>1</v>
      </c>
      <c r="G26" s="38"/>
      <c r="H26" s="416" t="s">
        <v>2401</v>
      </c>
      <c r="I26" s="417">
        <v>2</v>
      </c>
    </row>
    <row r="27" spans="1:10" ht="15.95" customHeight="1" thickTop="1" x14ac:dyDescent="0.2">
      <c r="A27" s="85"/>
      <c r="B27" s="421" t="s">
        <v>2448</v>
      </c>
      <c r="C27" s="1"/>
      <c r="D27" s="1"/>
      <c r="E27" s="330" t="s">
        <v>1221</v>
      </c>
      <c r="F27" s="330" t="s">
        <v>1222</v>
      </c>
      <c r="G27" s="337" t="s">
        <v>1223</v>
      </c>
      <c r="H27" s="337" t="s">
        <v>1224</v>
      </c>
      <c r="I27" s="331" t="s">
        <v>47</v>
      </c>
      <c r="J27" s="55"/>
    </row>
    <row r="28" spans="1:10" ht="76.5" x14ac:dyDescent="0.2">
      <c r="A28" s="86"/>
      <c r="B28" s="419"/>
      <c r="C28" s="1"/>
      <c r="D28" s="860" t="s">
        <v>3</v>
      </c>
      <c r="E28" s="7" t="s">
        <v>1225</v>
      </c>
      <c r="F28" s="7" t="s">
        <v>18</v>
      </c>
      <c r="G28" s="7" t="s">
        <v>1225</v>
      </c>
      <c r="H28" s="7" t="s">
        <v>18</v>
      </c>
      <c r="I28" s="42"/>
      <c r="J28" s="55"/>
    </row>
    <row r="29" spans="1:10" ht="15.95" customHeight="1" x14ac:dyDescent="0.2">
      <c r="A29" s="86"/>
      <c r="B29" s="419"/>
      <c r="C29" s="1"/>
      <c r="D29" s="860"/>
      <c r="E29" s="6" t="s">
        <v>52</v>
      </c>
      <c r="F29" s="6" t="s">
        <v>52</v>
      </c>
      <c r="G29" s="6" t="s">
        <v>2365</v>
      </c>
      <c r="H29" s="6" t="s">
        <v>2365</v>
      </c>
      <c r="I29" s="42"/>
      <c r="J29" s="55"/>
    </row>
    <row r="30" spans="1:10" ht="15.95" customHeight="1" thickBot="1" x14ac:dyDescent="0.25">
      <c r="A30" s="86"/>
      <c r="B30" s="438"/>
      <c r="C30" s="444"/>
      <c r="D30" s="861"/>
      <c r="E30" s="232" t="s">
        <v>49</v>
      </c>
      <c r="F30" s="232" t="s">
        <v>49</v>
      </c>
      <c r="G30" s="232" t="s">
        <v>49</v>
      </c>
      <c r="H30" s="232" t="s">
        <v>49</v>
      </c>
      <c r="I30" s="339" t="s">
        <v>50</v>
      </c>
      <c r="J30" s="55"/>
    </row>
    <row r="31" spans="1:10" ht="15.95" customHeight="1" x14ac:dyDescent="0.2">
      <c r="A31" s="86"/>
      <c r="B31" s="511" t="s">
        <v>2542</v>
      </c>
      <c r="C31" s="512"/>
      <c r="D31" s="513" t="s">
        <v>51</v>
      </c>
      <c r="E31" s="340">
        <f>G46</f>
        <v>0</v>
      </c>
      <c r="F31" s="340">
        <f>H46</f>
        <v>0</v>
      </c>
      <c r="G31" s="327"/>
      <c r="H31" s="327"/>
      <c r="I31" s="339" t="s">
        <v>1226</v>
      </c>
      <c r="J31" s="55"/>
    </row>
    <row r="32" spans="1:10" ht="15.95" customHeight="1" thickBot="1" x14ac:dyDescent="0.25">
      <c r="A32" s="86"/>
      <c r="B32" s="510" t="s">
        <v>126</v>
      </c>
      <c r="C32" s="514"/>
      <c r="D32" s="513" t="s">
        <v>2</v>
      </c>
      <c r="E32" s="341"/>
      <c r="F32" s="341"/>
      <c r="G32" s="327"/>
      <c r="H32" s="327"/>
      <c r="I32" s="339" t="s">
        <v>1227</v>
      </c>
      <c r="J32" s="55"/>
    </row>
    <row r="33" spans="1:10" ht="15.95" customHeight="1" x14ac:dyDescent="0.2">
      <c r="A33" s="86"/>
      <c r="B33" s="515" t="s">
        <v>2543</v>
      </c>
      <c r="C33" s="514"/>
      <c r="D33" s="513" t="s">
        <v>51</v>
      </c>
      <c r="E33" s="228">
        <f>SUM(E31:E32)</f>
        <v>0</v>
      </c>
      <c r="F33" s="228">
        <f>SUM(F31:F32)</f>
        <v>0</v>
      </c>
      <c r="G33" s="228">
        <f>SUM(G31:G32)</f>
        <v>0</v>
      </c>
      <c r="H33" s="228">
        <f>SUM(H31:H32)</f>
        <v>0</v>
      </c>
      <c r="I33" s="339" t="s">
        <v>1228</v>
      </c>
      <c r="J33" s="55"/>
    </row>
    <row r="34" spans="1:10" ht="15.95" customHeight="1" x14ac:dyDescent="0.2">
      <c r="A34" s="86"/>
      <c r="B34" s="77" t="s">
        <v>1022</v>
      </c>
      <c r="C34" s="1"/>
      <c r="D34" s="513" t="s">
        <v>51</v>
      </c>
      <c r="E34" s="721"/>
      <c r="F34" s="721"/>
      <c r="G34" s="721"/>
      <c r="H34" s="721"/>
      <c r="I34" s="339" t="s">
        <v>1229</v>
      </c>
      <c r="J34" s="55"/>
    </row>
    <row r="35" spans="1:10" ht="15.95" customHeight="1" x14ac:dyDescent="0.2">
      <c r="A35" s="86"/>
      <c r="B35" s="510" t="s">
        <v>1024</v>
      </c>
      <c r="C35" s="514"/>
      <c r="D35" s="513" t="s">
        <v>51</v>
      </c>
      <c r="E35" s="343"/>
      <c r="F35" s="343"/>
      <c r="G35" s="327"/>
      <c r="H35" s="327"/>
      <c r="I35" s="339" t="s">
        <v>1230</v>
      </c>
      <c r="J35" s="55"/>
    </row>
    <row r="36" spans="1:10" ht="15.95" customHeight="1" x14ac:dyDescent="0.2">
      <c r="A36" s="86"/>
      <c r="B36" s="510" t="s">
        <v>1210</v>
      </c>
      <c r="C36" s="514"/>
      <c r="D36" s="513" t="s">
        <v>51</v>
      </c>
      <c r="E36" s="343"/>
      <c r="F36" s="343"/>
      <c r="G36" s="327"/>
      <c r="H36" s="327"/>
      <c r="I36" s="339" t="s">
        <v>1231</v>
      </c>
      <c r="J36" s="55"/>
    </row>
    <row r="37" spans="1:10" ht="15.95" customHeight="1" x14ac:dyDescent="0.2">
      <c r="A37" s="86"/>
      <c r="B37" s="510" t="s">
        <v>1232</v>
      </c>
      <c r="C37" s="514"/>
      <c r="D37" s="513" t="s">
        <v>2</v>
      </c>
      <c r="E37" s="343"/>
      <c r="F37" s="343"/>
      <c r="G37" s="327"/>
      <c r="H37" s="327"/>
      <c r="I37" s="339" t="s">
        <v>1233</v>
      </c>
      <c r="J37" s="55"/>
    </row>
    <row r="38" spans="1:10" ht="15.95" customHeight="1" x14ac:dyDescent="0.2">
      <c r="A38" s="86"/>
      <c r="B38" s="510" t="s">
        <v>972</v>
      </c>
      <c r="C38" s="514"/>
      <c r="D38" s="513" t="s">
        <v>63</v>
      </c>
      <c r="E38" s="343"/>
      <c r="F38" s="343"/>
      <c r="G38" s="327"/>
      <c r="H38" s="327"/>
      <c r="I38" s="339" t="s">
        <v>1234</v>
      </c>
      <c r="J38" s="55"/>
    </row>
    <row r="39" spans="1:10" ht="15.95" customHeight="1" x14ac:dyDescent="0.2">
      <c r="A39" s="86"/>
      <c r="B39" s="510" t="s">
        <v>1235</v>
      </c>
      <c r="C39" s="514"/>
      <c r="D39" s="516" t="s">
        <v>51</v>
      </c>
      <c r="E39" s="343"/>
      <c r="F39" s="343"/>
      <c r="G39" s="327"/>
      <c r="H39" s="327"/>
      <c r="I39" s="339" t="s">
        <v>1236</v>
      </c>
      <c r="J39" s="55"/>
    </row>
    <row r="40" spans="1:10" ht="15.95" customHeight="1" x14ac:dyDescent="0.2">
      <c r="A40" s="86"/>
      <c r="B40" s="510" t="s">
        <v>1047</v>
      </c>
      <c r="C40" s="514"/>
      <c r="D40" s="513" t="s">
        <v>2</v>
      </c>
      <c r="E40" s="343"/>
      <c r="F40" s="343"/>
      <c r="G40" s="327"/>
      <c r="H40" s="327"/>
      <c r="I40" s="339" t="s">
        <v>1237</v>
      </c>
      <c r="J40" s="55"/>
    </row>
    <row r="41" spans="1:10" ht="15.95" customHeight="1" x14ac:dyDescent="0.2">
      <c r="A41" s="86"/>
      <c r="B41" s="510" t="s">
        <v>1238</v>
      </c>
      <c r="C41" s="514"/>
      <c r="D41" s="513" t="s">
        <v>63</v>
      </c>
      <c r="E41" s="343"/>
      <c r="F41" s="343"/>
      <c r="G41" s="327"/>
      <c r="H41" s="327"/>
      <c r="I41" s="339" t="s">
        <v>1239</v>
      </c>
      <c r="J41" s="55"/>
    </row>
    <row r="42" spans="1:10" ht="15.95" customHeight="1" x14ac:dyDescent="0.2">
      <c r="A42" s="86"/>
      <c r="B42" s="510" t="s">
        <v>1217</v>
      </c>
      <c r="C42" s="517" t="s">
        <v>1</v>
      </c>
      <c r="D42" s="516" t="s">
        <v>63</v>
      </c>
      <c r="E42" s="343"/>
      <c r="F42" s="343"/>
      <c r="G42" s="327"/>
      <c r="H42" s="327"/>
      <c r="I42" s="339" t="s">
        <v>1240</v>
      </c>
      <c r="J42" s="55"/>
    </row>
    <row r="43" spans="1:10" ht="25.5" x14ac:dyDescent="0.2">
      <c r="A43" s="86"/>
      <c r="B43" s="472" t="s">
        <v>1241</v>
      </c>
      <c r="C43" s="1"/>
      <c r="D43" s="513" t="s">
        <v>2</v>
      </c>
      <c r="E43" s="343"/>
      <c r="F43" s="343"/>
      <c r="G43" s="327"/>
      <c r="H43" s="327"/>
      <c r="I43" s="339" t="s">
        <v>1242</v>
      </c>
      <c r="J43" s="55"/>
    </row>
    <row r="44" spans="1:10" ht="15.95" customHeight="1" x14ac:dyDescent="0.2">
      <c r="A44" s="86"/>
      <c r="B44" s="510" t="s">
        <v>2449</v>
      </c>
      <c r="C44" s="514"/>
      <c r="D44" s="513" t="s">
        <v>2</v>
      </c>
      <c r="E44" s="341"/>
      <c r="F44" s="341"/>
      <c r="G44" s="341"/>
      <c r="H44" s="341"/>
      <c r="I44" s="339" t="s">
        <v>1243</v>
      </c>
      <c r="J44" s="55"/>
    </row>
    <row r="45" spans="1:10" ht="15.95" customHeight="1" thickBot="1" x14ac:dyDescent="0.25">
      <c r="A45" s="86"/>
      <c r="B45" s="510" t="s">
        <v>263</v>
      </c>
      <c r="C45" s="514"/>
      <c r="D45" s="516" t="s">
        <v>63</v>
      </c>
      <c r="E45" s="721"/>
      <c r="F45" s="721"/>
      <c r="G45" s="721"/>
      <c r="H45" s="721"/>
      <c r="I45" s="339" t="s">
        <v>1244</v>
      </c>
      <c r="J45" s="55"/>
    </row>
    <row r="46" spans="1:10" ht="15.95" customHeight="1" thickBot="1" x14ac:dyDescent="0.25">
      <c r="A46" s="86"/>
      <c r="B46" s="460" t="s">
        <v>2544</v>
      </c>
      <c r="C46" s="518"/>
      <c r="D46" s="519" t="s">
        <v>51</v>
      </c>
      <c r="E46" s="228">
        <f>SUM(E33:E45)</f>
        <v>0</v>
      </c>
      <c r="F46" s="228">
        <f>SUM(F33:F45)</f>
        <v>0</v>
      </c>
      <c r="G46" s="228">
        <f>SUM(G33:G45)</f>
        <v>0</v>
      </c>
      <c r="H46" s="228">
        <f>SUM(H33:H45)</f>
        <v>0</v>
      </c>
      <c r="I46" s="339" t="s">
        <v>1245</v>
      </c>
      <c r="J46" s="55"/>
    </row>
    <row r="47" spans="1:10" ht="15.95" customHeight="1" thickTop="1" thickBot="1" x14ac:dyDescent="0.25">
      <c r="B47" s="60"/>
      <c r="C47" s="60"/>
      <c r="D47" s="60"/>
      <c r="E47" s="60"/>
      <c r="F47" s="60"/>
      <c r="G47" s="60"/>
      <c r="H47" s="60"/>
      <c r="I47" s="61"/>
    </row>
    <row r="48" spans="1:10" ht="15.95" customHeight="1" thickTop="1" thickBot="1" x14ac:dyDescent="0.25">
      <c r="B48" s="38"/>
      <c r="C48" s="38"/>
      <c r="D48" s="38"/>
      <c r="E48" s="38"/>
      <c r="F48" s="38"/>
      <c r="G48" s="38"/>
      <c r="H48" s="416" t="s">
        <v>2401</v>
      </c>
      <c r="I48" s="417">
        <v>3</v>
      </c>
    </row>
    <row r="49" spans="1:10" ht="15.95" customHeight="1" thickTop="1" x14ac:dyDescent="0.2">
      <c r="A49" s="85"/>
      <c r="B49" s="520" t="s">
        <v>2450</v>
      </c>
      <c r="C49" s="443"/>
      <c r="D49" s="40"/>
      <c r="E49" s="330" t="s">
        <v>1199</v>
      </c>
      <c r="F49" s="330" t="s">
        <v>1200</v>
      </c>
      <c r="G49" s="337" t="s">
        <v>1201</v>
      </c>
      <c r="H49" s="337" t="s">
        <v>1202</v>
      </c>
      <c r="I49" s="331" t="s">
        <v>47</v>
      </c>
      <c r="J49" s="55"/>
    </row>
    <row r="50" spans="1:10" ht="51" x14ac:dyDescent="0.2">
      <c r="A50" s="86"/>
      <c r="B50" s="862" t="s">
        <v>1246</v>
      </c>
      <c r="C50" s="863"/>
      <c r="D50" s="842" t="s">
        <v>3</v>
      </c>
      <c r="E50" s="7" t="s">
        <v>1248</v>
      </c>
      <c r="F50" s="67" t="s">
        <v>1247</v>
      </c>
      <c r="G50" s="7" t="s">
        <v>1248</v>
      </c>
      <c r="H50" s="67" t="s">
        <v>1247</v>
      </c>
      <c r="I50" s="42"/>
      <c r="J50" s="55"/>
    </row>
    <row r="51" spans="1:10" ht="15.95" customHeight="1" x14ac:dyDescent="0.2">
      <c r="A51" s="86"/>
      <c r="B51" s="862"/>
      <c r="C51" s="863"/>
      <c r="D51" s="842"/>
      <c r="E51" s="6" t="s">
        <v>52</v>
      </c>
      <c r="F51" s="68" t="s">
        <v>52</v>
      </c>
      <c r="G51" s="6" t="s">
        <v>2365</v>
      </c>
      <c r="H51" s="68" t="s">
        <v>2365</v>
      </c>
      <c r="I51" s="42"/>
      <c r="J51" s="55"/>
    </row>
    <row r="52" spans="1:10" ht="15.95" customHeight="1" thickBot="1" x14ac:dyDescent="0.25">
      <c r="A52" s="86"/>
      <c r="B52" s="864"/>
      <c r="C52" s="865"/>
      <c r="D52" s="843"/>
      <c r="E52" s="232" t="s">
        <v>49</v>
      </c>
      <c r="F52" s="256" t="s">
        <v>49</v>
      </c>
      <c r="G52" s="232" t="s">
        <v>49</v>
      </c>
      <c r="H52" s="256" t="s">
        <v>49</v>
      </c>
      <c r="I52" s="339" t="s">
        <v>50</v>
      </c>
      <c r="J52" s="55"/>
    </row>
    <row r="53" spans="1:10" ht="15.95" customHeight="1" x14ac:dyDescent="0.2">
      <c r="A53" s="86"/>
      <c r="B53" s="521" t="s">
        <v>2542</v>
      </c>
      <c r="C53" s="522"/>
      <c r="D53" s="316" t="s">
        <v>51</v>
      </c>
      <c r="E53" s="340">
        <f>G70</f>
        <v>0</v>
      </c>
      <c r="F53" s="340">
        <f>H70</f>
        <v>0</v>
      </c>
      <c r="G53" s="327"/>
      <c r="H53" s="327"/>
      <c r="I53" s="339" t="s">
        <v>1249</v>
      </c>
      <c r="J53" s="55"/>
    </row>
    <row r="54" spans="1:10" ht="15.95" customHeight="1" thickBot="1" x14ac:dyDescent="0.25">
      <c r="A54" s="86"/>
      <c r="B54" s="88" t="s">
        <v>126</v>
      </c>
      <c r="C54" s="447"/>
      <c r="D54" s="316" t="s">
        <v>2</v>
      </c>
      <c r="E54" s="341"/>
      <c r="F54" s="341"/>
      <c r="G54" s="327"/>
      <c r="H54" s="341"/>
      <c r="I54" s="339" t="s">
        <v>1250</v>
      </c>
      <c r="J54" s="55"/>
    </row>
    <row r="55" spans="1:10" ht="15.95" customHeight="1" x14ac:dyDescent="0.2">
      <c r="A55" s="86"/>
      <c r="B55" s="49" t="s">
        <v>2543</v>
      </c>
      <c r="C55" s="32"/>
      <c r="D55" s="316" t="s">
        <v>51</v>
      </c>
      <c r="E55" s="228">
        <f>SUM(E53:E54)</f>
        <v>0</v>
      </c>
      <c r="F55" s="228">
        <f>SUM(F53:F54)</f>
        <v>0</v>
      </c>
      <c r="G55" s="228">
        <f>SUM(G53:G54)</f>
        <v>0</v>
      </c>
      <c r="H55" s="228">
        <f>SUM(H53:H54)</f>
        <v>0</v>
      </c>
      <c r="I55" s="339" t="s">
        <v>1251</v>
      </c>
      <c r="J55" s="55"/>
    </row>
    <row r="56" spans="1:10" ht="15.95" customHeight="1" x14ac:dyDescent="0.2">
      <c r="A56" s="86"/>
      <c r="B56" s="52" t="s">
        <v>1022</v>
      </c>
      <c r="C56" s="32"/>
      <c r="D56" s="316" t="s">
        <v>51</v>
      </c>
      <c r="E56" s="721"/>
      <c r="F56" s="721"/>
      <c r="G56" s="721"/>
      <c r="H56" s="721"/>
      <c r="I56" s="339" t="s">
        <v>1252</v>
      </c>
      <c r="J56" s="55"/>
    </row>
    <row r="57" spans="1:10" ht="15.95" customHeight="1" x14ac:dyDescent="0.2">
      <c r="A57" s="86"/>
      <c r="B57" s="52" t="s">
        <v>1024</v>
      </c>
      <c r="C57" s="32"/>
      <c r="D57" s="316" t="s">
        <v>51</v>
      </c>
      <c r="E57" s="343"/>
      <c r="F57" s="343"/>
      <c r="G57" s="327"/>
      <c r="H57" s="327"/>
      <c r="I57" s="339" t="s">
        <v>1253</v>
      </c>
      <c r="J57" s="55"/>
    </row>
    <row r="58" spans="1:10" ht="15.95" customHeight="1" x14ac:dyDescent="0.2">
      <c r="A58" s="86"/>
      <c r="B58" s="52" t="s">
        <v>1210</v>
      </c>
      <c r="C58" s="32"/>
      <c r="D58" s="316" t="s">
        <v>51</v>
      </c>
      <c r="E58" s="343"/>
      <c r="F58" s="343"/>
      <c r="G58" s="327"/>
      <c r="H58" s="327"/>
      <c r="I58" s="339" t="s">
        <v>1254</v>
      </c>
      <c r="J58" s="55"/>
    </row>
    <row r="59" spans="1:10" ht="15.95" customHeight="1" x14ac:dyDescent="0.2">
      <c r="A59" s="86"/>
      <c r="B59" s="88" t="s">
        <v>1255</v>
      </c>
      <c r="C59" s="32"/>
      <c r="D59" s="316" t="s">
        <v>51</v>
      </c>
      <c r="E59" s="343"/>
      <c r="F59" s="343"/>
      <c r="G59" s="327"/>
      <c r="H59" s="327"/>
      <c r="I59" s="339" t="s">
        <v>1256</v>
      </c>
      <c r="J59" s="55"/>
    </row>
    <row r="60" spans="1:10" ht="15.95" customHeight="1" x14ac:dyDescent="0.2">
      <c r="A60" s="86"/>
      <c r="B60" s="88" t="s">
        <v>1257</v>
      </c>
      <c r="C60" s="32"/>
      <c r="D60" s="342" t="s">
        <v>63</v>
      </c>
      <c r="E60" s="343"/>
      <c r="F60" s="343"/>
      <c r="G60" s="327"/>
      <c r="H60" s="327"/>
      <c r="I60" s="339" t="s">
        <v>1258</v>
      </c>
      <c r="J60" s="55"/>
    </row>
    <row r="61" spans="1:10" ht="25.5" x14ac:dyDescent="0.2">
      <c r="A61" s="86"/>
      <c r="B61" s="152" t="s">
        <v>2451</v>
      </c>
      <c r="C61" s="32"/>
      <c r="D61" s="316" t="s">
        <v>2</v>
      </c>
      <c r="E61" s="343"/>
      <c r="F61" s="343"/>
      <c r="G61" s="327"/>
      <c r="H61" s="327"/>
      <c r="I61" s="339" t="s">
        <v>1259</v>
      </c>
      <c r="J61" s="55"/>
    </row>
    <row r="62" spans="1:10" ht="25.5" x14ac:dyDescent="0.2">
      <c r="A62" s="86"/>
      <c r="B62" s="152" t="s">
        <v>2452</v>
      </c>
      <c r="C62" s="32"/>
      <c r="D62" s="316" t="s">
        <v>2</v>
      </c>
      <c r="E62" s="343"/>
      <c r="F62" s="343"/>
      <c r="G62" s="327"/>
      <c r="H62" s="327"/>
      <c r="I62" s="339" t="s">
        <v>1260</v>
      </c>
      <c r="J62" s="55"/>
    </row>
    <row r="63" spans="1:10" ht="15.95" customHeight="1" x14ac:dyDescent="0.2">
      <c r="A63" s="86"/>
      <c r="B63" s="88" t="s">
        <v>40</v>
      </c>
      <c r="C63" s="345" t="s">
        <v>1</v>
      </c>
      <c r="D63" s="342" t="s">
        <v>1261</v>
      </c>
      <c r="E63" s="343"/>
      <c r="F63" s="343"/>
      <c r="G63" s="327"/>
      <c r="H63" s="327"/>
      <c r="I63" s="339" t="s">
        <v>1262</v>
      </c>
      <c r="J63" s="55"/>
    </row>
    <row r="64" spans="1:10" ht="28.7" customHeight="1" x14ac:dyDescent="0.2">
      <c r="A64" s="86"/>
      <c r="B64" s="152" t="s">
        <v>41</v>
      </c>
      <c r="C64" s="345" t="s">
        <v>1</v>
      </c>
      <c r="D64" s="316" t="s">
        <v>1261</v>
      </c>
      <c r="E64" s="343"/>
      <c r="F64" s="343"/>
      <c r="G64" s="327"/>
      <c r="H64" s="327"/>
      <c r="I64" s="339" t="s">
        <v>1263</v>
      </c>
      <c r="J64" s="55"/>
    </row>
    <row r="65" spans="1:10" ht="15.95" customHeight="1" x14ac:dyDescent="0.2">
      <c r="A65" s="86"/>
      <c r="B65" s="88" t="s">
        <v>1047</v>
      </c>
      <c r="C65" s="32"/>
      <c r="D65" s="316" t="s">
        <v>2</v>
      </c>
      <c r="E65" s="343"/>
      <c r="F65" s="343"/>
      <c r="G65" s="327"/>
      <c r="H65" s="327"/>
      <c r="I65" s="339" t="s">
        <v>1264</v>
      </c>
      <c r="J65" s="55"/>
    </row>
    <row r="66" spans="1:10" ht="25.5" x14ac:dyDescent="0.2">
      <c r="A66" s="86"/>
      <c r="B66" s="152" t="s">
        <v>2453</v>
      </c>
      <c r="C66" s="32"/>
      <c r="D66" s="342" t="s">
        <v>2</v>
      </c>
      <c r="E66" s="343"/>
      <c r="F66" s="343"/>
      <c r="G66" s="327"/>
      <c r="H66" s="327"/>
      <c r="I66" s="339" t="s">
        <v>1265</v>
      </c>
      <c r="J66" s="55"/>
    </row>
    <row r="67" spans="1:10" ht="15.95" customHeight="1" x14ac:dyDescent="0.2">
      <c r="A67" s="86"/>
      <c r="B67" s="77" t="s">
        <v>1266</v>
      </c>
      <c r="C67" s="96"/>
      <c r="D67" s="342" t="s">
        <v>63</v>
      </c>
      <c r="E67" s="343"/>
      <c r="F67" s="343"/>
      <c r="G67" s="327"/>
      <c r="H67" s="327"/>
      <c r="I67" s="339" t="s">
        <v>1267</v>
      </c>
      <c r="J67" s="55"/>
    </row>
    <row r="68" spans="1:10" ht="15.95" customHeight="1" x14ac:dyDescent="0.2">
      <c r="A68" s="86"/>
      <c r="B68" s="87" t="s">
        <v>1217</v>
      </c>
      <c r="C68" s="345" t="s">
        <v>1</v>
      </c>
      <c r="D68" s="342" t="s">
        <v>63</v>
      </c>
      <c r="E68" s="343"/>
      <c r="F68" s="343"/>
      <c r="G68" s="327"/>
      <c r="H68" s="327"/>
      <c r="I68" s="339" t="s">
        <v>1268</v>
      </c>
      <c r="J68" s="55"/>
    </row>
    <row r="69" spans="1:10" ht="15.95" customHeight="1" thickBot="1" x14ac:dyDescent="0.25">
      <c r="A69" s="86"/>
      <c r="B69" s="46" t="s">
        <v>263</v>
      </c>
      <c r="C69" s="153"/>
      <c r="D69" s="342" t="s">
        <v>63</v>
      </c>
      <c r="E69" s="721"/>
      <c r="F69" s="721"/>
      <c r="G69" s="721"/>
      <c r="H69" s="721"/>
      <c r="I69" s="339" t="s">
        <v>1269</v>
      </c>
      <c r="J69" s="55"/>
    </row>
    <row r="70" spans="1:10" ht="15.95" customHeight="1" thickBot="1" x14ac:dyDescent="0.25">
      <c r="A70" s="86"/>
      <c r="B70" s="53" t="s">
        <v>2544</v>
      </c>
      <c r="C70"/>
      <c r="D70" s="316" t="s">
        <v>51</v>
      </c>
      <c r="E70" s="228">
        <f>SUM(E55:E69)</f>
        <v>0</v>
      </c>
      <c r="F70" s="228">
        <f>SUM(F55:F69)</f>
        <v>0</v>
      </c>
      <c r="G70" s="228">
        <f>SUM(G55:G69)</f>
        <v>0</v>
      </c>
      <c r="H70" s="228">
        <f>SUM(H55:H69)</f>
        <v>0</v>
      </c>
      <c r="I70" s="339" t="s">
        <v>1270</v>
      </c>
      <c r="J70" s="55"/>
    </row>
    <row r="71" spans="1:10" ht="15.95" customHeight="1" thickTop="1" x14ac:dyDescent="0.2">
      <c r="B71" s="60"/>
      <c r="C71" s="60"/>
      <c r="D71" s="60"/>
      <c r="E71" s="60"/>
      <c r="F71" s="60"/>
      <c r="G71" s="60"/>
      <c r="H71" s="60"/>
      <c r="I71" s="61"/>
    </row>
    <row r="72" spans="1:10" ht="15.95" customHeight="1" thickBot="1" x14ac:dyDescent="0.25">
      <c r="B72" s="154"/>
    </row>
    <row r="73" spans="1:10" ht="15.95" customHeight="1" thickTop="1" thickBot="1" x14ac:dyDescent="0.25">
      <c r="B73" s="38"/>
      <c r="C73" s="38"/>
      <c r="D73" s="38"/>
      <c r="E73" s="38"/>
      <c r="F73" s="38"/>
      <c r="G73" s="38"/>
      <c r="H73" s="416" t="s">
        <v>2401</v>
      </c>
      <c r="I73" s="417">
        <v>4</v>
      </c>
    </row>
    <row r="74" spans="1:10" ht="15.95" customHeight="1" thickTop="1" x14ac:dyDescent="0.2">
      <c r="A74" s="85"/>
      <c r="B74" s="421" t="s">
        <v>2454</v>
      </c>
      <c r="C74"/>
      <c r="D74"/>
      <c r="E74" s="330" t="s">
        <v>1199</v>
      </c>
      <c r="F74" s="330" t="s">
        <v>1200</v>
      </c>
      <c r="G74" s="337" t="s">
        <v>1201</v>
      </c>
      <c r="H74" s="337" t="s">
        <v>1202</v>
      </c>
      <c r="I74" s="331" t="s">
        <v>47</v>
      </c>
      <c r="J74" s="55"/>
    </row>
    <row r="75" spans="1:10" ht="51" x14ac:dyDescent="0.2">
      <c r="A75" s="86"/>
      <c r="B75" s="41"/>
      <c r="C75"/>
      <c r="D75" s="842" t="s">
        <v>3</v>
      </c>
      <c r="E75" s="7" t="s">
        <v>1248</v>
      </c>
      <c r="F75" s="67" t="s">
        <v>1247</v>
      </c>
      <c r="G75" s="7" t="s">
        <v>1248</v>
      </c>
      <c r="H75" s="67" t="s">
        <v>1247</v>
      </c>
      <c r="I75" s="42"/>
      <c r="J75" s="55"/>
    </row>
    <row r="76" spans="1:10" ht="15.95" customHeight="1" x14ac:dyDescent="0.2">
      <c r="B76" s="41"/>
      <c r="C76"/>
      <c r="D76" s="842"/>
      <c r="E76" s="631">
        <v>44651</v>
      </c>
      <c r="F76" s="632">
        <v>44651</v>
      </c>
      <c r="G76" s="631">
        <v>44286</v>
      </c>
      <c r="H76" s="632">
        <v>44286</v>
      </c>
      <c r="I76" s="42"/>
      <c r="J76" s="55"/>
    </row>
    <row r="77" spans="1:10" ht="15.95" customHeight="1" thickBot="1" x14ac:dyDescent="0.25">
      <c r="A77" s="86"/>
      <c r="B77" s="43"/>
      <c r="C77" s="227"/>
      <c r="D77" s="843"/>
      <c r="E77" s="232" t="s">
        <v>49</v>
      </c>
      <c r="F77" s="256" t="s">
        <v>49</v>
      </c>
      <c r="G77" s="232" t="s">
        <v>49</v>
      </c>
      <c r="H77" s="256" t="s">
        <v>49</v>
      </c>
      <c r="I77" s="339" t="s">
        <v>50</v>
      </c>
      <c r="J77" s="55"/>
    </row>
    <row r="78" spans="1:10" ht="28.5" customHeight="1" x14ac:dyDescent="0.2">
      <c r="A78" s="86"/>
      <c r="B78" s="116" t="s">
        <v>1271</v>
      </c>
      <c r="C78" s="45"/>
      <c r="D78" s="316" t="s">
        <v>51</v>
      </c>
      <c r="E78" s="340">
        <f>-E67</f>
        <v>0</v>
      </c>
      <c r="F78" s="340">
        <f>-F67</f>
        <v>0</v>
      </c>
      <c r="G78" s="340">
        <f>-G67</f>
        <v>0</v>
      </c>
      <c r="H78" s="340">
        <f>-H67</f>
        <v>0</v>
      </c>
      <c r="I78" s="339" t="s">
        <v>1272</v>
      </c>
      <c r="J78" s="55"/>
    </row>
    <row r="79" spans="1:10" ht="15.6" customHeight="1" x14ac:dyDescent="0.2">
      <c r="A79" s="86"/>
      <c r="B79" s="117" t="s">
        <v>1273</v>
      </c>
      <c r="C79" s="32"/>
      <c r="D79" s="316" t="s">
        <v>51</v>
      </c>
      <c r="E79" s="343"/>
      <c r="F79" s="343"/>
      <c r="G79" s="327"/>
      <c r="H79" s="327"/>
      <c r="I79" s="339" t="s">
        <v>1274</v>
      </c>
      <c r="J79" s="55"/>
    </row>
    <row r="80" spans="1:10" ht="15.95" customHeight="1" thickBot="1" x14ac:dyDescent="0.25">
      <c r="A80" s="86"/>
      <c r="B80" s="117" t="s">
        <v>1275</v>
      </c>
      <c r="C80" s="32"/>
      <c r="D80" s="316" t="s">
        <v>51</v>
      </c>
      <c r="E80" s="343"/>
      <c r="F80" s="343"/>
      <c r="G80" s="327"/>
      <c r="H80" s="327"/>
      <c r="I80" s="339" t="s">
        <v>1276</v>
      </c>
      <c r="J80" s="55"/>
    </row>
    <row r="81" spans="1:10" ht="15.95" customHeight="1" thickBot="1" x14ac:dyDescent="0.25">
      <c r="A81" s="86"/>
      <c r="B81" s="58" t="s">
        <v>2545</v>
      </c>
      <c r="C81" s="64"/>
      <c r="D81" s="214" t="s">
        <v>51</v>
      </c>
      <c r="E81" s="228">
        <f>SUM(E78:E80)</f>
        <v>0</v>
      </c>
      <c r="F81" s="228">
        <f>SUM(F78:F80)</f>
        <v>0</v>
      </c>
      <c r="G81" s="228">
        <f>SUM(G78:G80)</f>
        <v>0</v>
      </c>
      <c r="H81" s="228">
        <f>SUM(H78:H80)</f>
        <v>0</v>
      </c>
      <c r="I81" s="339" t="s">
        <v>1277</v>
      </c>
      <c r="J81" s="55"/>
    </row>
    <row r="82" spans="1:10" ht="15.95" customHeight="1" thickTop="1" x14ac:dyDescent="0.2">
      <c r="B82" s="60"/>
      <c r="C82" s="60"/>
      <c r="D82" s="155"/>
      <c r="E82" s="155"/>
      <c r="F82" s="155"/>
      <c r="G82" s="155"/>
      <c r="H82" s="155"/>
      <c r="I82" s="61"/>
      <c r="J82" s="156"/>
    </row>
  </sheetData>
  <mergeCells count="5">
    <mergeCell ref="D7:D9"/>
    <mergeCell ref="D28:D30"/>
    <mergeCell ref="B50:C52"/>
    <mergeCell ref="D50:D52"/>
    <mergeCell ref="D75:D77"/>
  </mergeCells>
  <dataValidations count="5">
    <dataValidation allowBlank="1" showInputMessage="1" showErrorMessage="1" promptTitle="Disposals - JVs / associates" prompt="Disposals should include the repayments received against any loans made to JVs and associates." sqref="C42" xr:uid="{19525263-D564-4907-8331-A8CF607AB00E}"/>
    <dataValidation allowBlank="1" showInputMessage="1" showErrorMessage="1" promptTitle="Disposals - Investments" prompt="Includes repayments received against loans recorded in investments" sqref="C68" xr:uid="{FAE36B39-4505-4C93-8DD6-83B18AF26F84}"/>
    <dataValidation allowBlank="1" showInputMessage="1" showErrorMessage="1" promptTitle="Associates/JVs DHSC group bodies" prompt="This column currently relates to investments in Wiltshire Health and Care LLP only." sqref="F26" xr:uid="{702E9483-C630-4A0E-9AE3-805668104EE9}"/>
    <dataValidation allowBlank="1" showInputMessage="1" showErrorMessage="1" promptTitle="Impairments" prompt="Once there is observable evidence that a financial asset is credit impaired, any existing stage 1 and 2 credit loss allowances should be reversed and a stage 3 impairment recognised. These impairments should be entered on TAC12." sqref="C64" xr:uid="{A7AEDF83-4AEE-47A6-8E58-91CEF49E4026}"/>
    <dataValidation allowBlank="1" showInputMessage="1" showErrorMessage="1" promptTitle="Stage 1 &amp; 2 credit losses" prompt="12 month expected credit losses (stage 1) or lifetime expected losses on financial assets that are not yet credit-impaired (stage 2) should be recorded in this row." sqref="C63" xr:uid="{8E9875EB-AF8A-4F74-87D3-C7EE1F71410B}"/>
  </dataValidations>
  <pageMargins left="0.25" right="0.25" top="0.75" bottom="0.75" header="0.3" footer="0.3"/>
  <pageSetup paperSize="9" scale="4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72020-B1EE-4061-A412-456C69DAC0D6}">
  <sheetPr codeName="Sheet76">
    <tabColor theme="2"/>
    <pageSetUpPr fitToPage="1"/>
  </sheetPr>
  <dimension ref="A1:S48"/>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9.28515625" style="15" customWidth="1"/>
    <col min="4" max="39" width="13.42578125" style="15" customWidth="1"/>
    <col min="40" max="16384" width="9.28515625" style="15"/>
  </cols>
  <sheetData>
    <row r="1" spans="1:19" ht="18.75" customHeight="1" x14ac:dyDescent="0.2">
      <c r="B1" s="16"/>
    </row>
    <row r="2" spans="1:19" ht="18.75" customHeight="1" x14ac:dyDescent="0.25">
      <c r="B2" s="17" t="s">
        <v>440</v>
      </c>
    </row>
    <row r="3" spans="1:19" ht="18.75" customHeight="1" x14ac:dyDescent="0.25">
      <c r="B3" s="17" t="s">
        <v>2373</v>
      </c>
    </row>
    <row r="4" spans="1:19" ht="18.75" customHeight="1" thickBot="1" x14ac:dyDescent="0.25">
      <c r="B4" s="18" t="s">
        <v>4</v>
      </c>
    </row>
    <row r="5" spans="1:19" ht="15.95" customHeight="1" thickTop="1" thickBot="1" x14ac:dyDescent="0.25">
      <c r="B5" s="38"/>
      <c r="C5" s="38"/>
      <c r="D5" s="38"/>
      <c r="E5" s="38"/>
      <c r="F5" s="38"/>
      <c r="G5" s="38"/>
      <c r="H5" s="38"/>
      <c r="I5" s="38"/>
      <c r="J5" s="38"/>
      <c r="K5" s="38"/>
      <c r="L5" s="38"/>
      <c r="M5" s="38"/>
      <c r="N5" s="38"/>
      <c r="O5" s="38"/>
      <c r="P5" s="38"/>
      <c r="Q5" s="416" t="s">
        <v>2401</v>
      </c>
      <c r="R5" s="417">
        <v>1</v>
      </c>
    </row>
    <row r="6" spans="1:19" ht="15.95" customHeight="1" thickTop="1" x14ac:dyDescent="0.2">
      <c r="A6" s="37"/>
      <c r="B6" s="866" t="s">
        <v>2546</v>
      </c>
      <c r="C6" s="40"/>
      <c r="D6" s="330" t="s">
        <v>1280</v>
      </c>
      <c r="E6" s="330" t="s">
        <v>1281</v>
      </c>
      <c r="F6" s="330" t="s">
        <v>1282</v>
      </c>
      <c r="G6" s="330" t="s">
        <v>1283</v>
      </c>
      <c r="H6" s="330" t="s">
        <v>1284</v>
      </c>
      <c r="I6" s="330" t="s">
        <v>1285</v>
      </c>
      <c r="J6" s="330" t="s">
        <v>1286</v>
      </c>
      <c r="K6" s="330" t="s">
        <v>1287</v>
      </c>
      <c r="L6" s="330" t="s">
        <v>1288</v>
      </c>
      <c r="M6" s="330" t="s">
        <v>1289</v>
      </c>
      <c r="N6" s="330" t="s">
        <v>1290</v>
      </c>
      <c r="O6" s="330" t="s">
        <v>1291</v>
      </c>
      <c r="P6" s="330" t="s">
        <v>1292</v>
      </c>
      <c r="Q6" s="330" t="s">
        <v>1293</v>
      </c>
      <c r="R6" s="331" t="s">
        <v>47</v>
      </c>
      <c r="S6" s="55"/>
    </row>
    <row r="7" spans="1:19" ht="53.45" customHeight="1" x14ac:dyDescent="0.2">
      <c r="B7" s="867"/>
      <c r="C7" s="842" t="s">
        <v>3</v>
      </c>
      <c r="D7" s="7" t="s">
        <v>1188</v>
      </c>
      <c r="E7" s="7" t="s">
        <v>131</v>
      </c>
      <c r="F7" s="7" t="s">
        <v>1294</v>
      </c>
      <c r="G7" s="7" t="s">
        <v>1295</v>
      </c>
      <c r="H7" s="7" t="s">
        <v>1296</v>
      </c>
      <c r="I7" s="7" t="s">
        <v>1297</v>
      </c>
      <c r="J7" s="7" t="s">
        <v>1298</v>
      </c>
      <c r="K7" s="7" t="s">
        <v>1299</v>
      </c>
      <c r="L7" s="7" t="s">
        <v>1300</v>
      </c>
      <c r="M7" s="7" t="s">
        <v>1301</v>
      </c>
      <c r="N7" s="7" t="s">
        <v>1302</v>
      </c>
      <c r="O7" s="7" t="s">
        <v>1303</v>
      </c>
      <c r="P7" s="7" t="s">
        <v>139</v>
      </c>
      <c r="Q7" s="67" t="s">
        <v>1304</v>
      </c>
      <c r="R7" s="42"/>
      <c r="S7" s="55"/>
    </row>
    <row r="8" spans="1:19" ht="15.95" customHeight="1" x14ac:dyDescent="0.2">
      <c r="B8" s="41"/>
      <c r="C8" s="842"/>
      <c r="D8" s="6" t="s">
        <v>52</v>
      </c>
      <c r="E8" s="6" t="s">
        <v>52</v>
      </c>
      <c r="F8" s="6" t="s">
        <v>52</v>
      </c>
      <c r="G8" s="6" t="s">
        <v>52</v>
      </c>
      <c r="H8" s="6" t="s">
        <v>52</v>
      </c>
      <c r="I8" s="6" t="s">
        <v>52</v>
      </c>
      <c r="J8" s="6" t="s">
        <v>52</v>
      </c>
      <c r="K8" s="6" t="s">
        <v>52</v>
      </c>
      <c r="L8" s="6" t="s">
        <v>52</v>
      </c>
      <c r="M8" s="6" t="s">
        <v>52</v>
      </c>
      <c r="N8" s="6" t="s">
        <v>52</v>
      </c>
      <c r="O8" s="6" t="s">
        <v>52</v>
      </c>
      <c r="P8" s="6" t="s">
        <v>52</v>
      </c>
      <c r="Q8" s="68" t="s">
        <v>52</v>
      </c>
      <c r="R8" s="42"/>
      <c r="S8" s="55"/>
    </row>
    <row r="9" spans="1:19" ht="15.95" customHeight="1" thickBot="1" x14ac:dyDescent="0.25">
      <c r="B9" s="43"/>
      <c r="C9" s="843"/>
      <c r="D9" s="232" t="s">
        <v>49</v>
      </c>
      <c r="E9" s="232" t="s">
        <v>49</v>
      </c>
      <c r="F9" s="232" t="s">
        <v>49</v>
      </c>
      <c r="G9" s="232" t="s">
        <v>49</v>
      </c>
      <c r="H9" s="232" t="s">
        <v>49</v>
      </c>
      <c r="I9" s="232" t="s">
        <v>49</v>
      </c>
      <c r="J9" s="232" t="s">
        <v>49</v>
      </c>
      <c r="K9" s="232" t="s">
        <v>49</v>
      </c>
      <c r="L9" s="232" t="s">
        <v>49</v>
      </c>
      <c r="M9" s="232" t="s">
        <v>49</v>
      </c>
      <c r="N9" s="232" t="s">
        <v>49</v>
      </c>
      <c r="O9" s="232" t="s">
        <v>49</v>
      </c>
      <c r="P9" s="232" t="s">
        <v>49</v>
      </c>
      <c r="Q9" s="256" t="s">
        <v>49</v>
      </c>
      <c r="R9" s="339" t="s">
        <v>50</v>
      </c>
      <c r="S9" s="55"/>
    </row>
    <row r="10" spans="1:19" ht="25.5" x14ac:dyDescent="0.2">
      <c r="B10" s="157" t="s">
        <v>2547</v>
      </c>
      <c r="C10" s="316" t="s">
        <v>51</v>
      </c>
      <c r="D10" s="348">
        <f>SUM(E10:Q10)</f>
        <v>0</v>
      </c>
      <c r="E10" s="348">
        <f>E37</f>
        <v>0</v>
      </c>
      <c r="F10" s="348">
        <f t="shared" ref="F10:Q10" si="0">F37</f>
        <v>0</v>
      </c>
      <c r="G10" s="348">
        <f t="shared" si="0"/>
        <v>0</v>
      </c>
      <c r="H10" s="348">
        <f t="shared" si="0"/>
        <v>0</v>
      </c>
      <c r="I10" s="348">
        <f t="shared" si="0"/>
        <v>0</v>
      </c>
      <c r="J10" s="348">
        <f t="shared" si="0"/>
        <v>0</v>
      </c>
      <c r="K10" s="348">
        <f t="shared" si="0"/>
        <v>0</v>
      </c>
      <c r="L10" s="348">
        <f t="shared" si="0"/>
        <v>0</v>
      </c>
      <c r="M10" s="348">
        <f t="shared" si="0"/>
        <v>0</v>
      </c>
      <c r="N10" s="348">
        <f t="shared" si="0"/>
        <v>0</v>
      </c>
      <c r="O10" s="348">
        <f t="shared" si="0"/>
        <v>0</v>
      </c>
      <c r="P10" s="348">
        <f t="shared" si="0"/>
        <v>0</v>
      </c>
      <c r="Q10" s="348">
        <f t="shared" si="0"/>
        <v>0</v>
      </c>
      <c r="R10" s="339" t="s">
        <v>1305</v>
      </c>
      <c r="S10" s="55"/>
    </row>
    <row r="11" spans="1:19" ht="15.95" customHeight="1" x14ac:dyDescent="0.2">
      <c r="B11" s="159" t="s">
        <v>1022</v>
      </c>
      <c r="C11" s="316" t="s">
        <v>51</v>
      </c>
      <c r="D11" s="348">
        <f t="shared" ref="D11:D16" si="1">SUM(E11:Q11)</f>
        <v>0</v>
      </c>
      <c r="E11" s="721"/>
      <c r="F11" s="721"/>
      <c r="G11" s="721"/>
      <c r="H11" s="721"/>
      <c r="I11" s="721"/>
      <c r="J11" s="721"/>
      <c r="K11" s="721"/>
      <c r="L11" s="721"/>
      <c r="M11" s="721"/>
      <c r="N11" s="721"/>
      <c r="O11" s="721"/>
      <c r="P11" s="721"/>
      <c r="Q11" s="721"/>
      <c r="R11" s="339" t="s">
        <v>1308</v>
      </c>
      <c r="S11" s="55"/>
    </row>
    <row r="12" spans="1:19" ht="15.95" customHeight="1" x14ac:dyDescent="0.2">
      <c r="B12" s="159" t="s">
        <v>1024</v>
      </c>
      <c r="C12" s="342" t="s">
        <v>2</v>
      </c>
      <c r="D12" s="348">
        <f t="shared" si="1"/>
        <v>0</v>
      </c>
      <c r="E12" s="712"/>
      <c r="F12" s="712"/>
      <c r="G12" s="712"/>
      <c r="H12" s="712"/>
      <c r="I12" s="712"/>
      <c r="J12" s="712"/>
      <c r="K12" s="712"/>
      <c r="L12" s="712"/>
      <c r="M12" s="712"/>
      <c r="N12" s="712"/>
      <c r="O12" s="712"/>
      <c r="P12" s="712"/>
      <c r="Q12" s="712"/>
      <c r="R12" s="339" t="s">
        <v>1309</v>
      </c>
      <c r="S12" s="55"/>
    </row>
    <row r="13" spans="1:19" ht="15.95" customHeight="1" x14ac:dyDescent="0.2">
      <c r="B13" s="159" t="s">
        <v>1310</v>
      </c>
      <c r="C13" s="316" t="s">
        <v>51</v>
      </c>
      <c r="D13" s="348">
        <f t="shared" si="1"/>
        <v>0</v>
      </c>
      <c r="E13" s="349">
        <f>-'TAC13 Intangibles'!E25+'TAC13 Intangibles'!E42-E17</f>
        <v>0</v>
      </c>
      <c r="F13" s="349">
        <f>-'TAC14 PPE'!F27+'TAC14 PPE'!F45-F17</f>
        <v>0</v>
      </c>
      <c r="G13" s="349">
        <f>-'TAC14 PPE'!G27+'TAC14 PPE'!G45-G17</f>
        <v>0</v>
      </c>
      <c r="H13" s="349">
        <f>-'TAC14 PPE'!H27+'TAC14 PPE'!H45-H17</f>
        <v>0</v>
      </c>
      <c r="I13" s="349">
        <f>-'TAC14 PPE'!I27+'TAC14 PPE'!I45-I17</f>
        <v>0</v>
      </c>
      <c r="J13" s="349">
        <f>-'TAC14 PPE'!J27+'TAC14 PPE'!J45-J17</f>
        <v>0</v>
      </c>
      <c r="K13" s="349">
        <f>-'TAC14 PPE'!K27+'TAC14 PPE'!K45-K17</f>
        <v>0</v>
      </c>
      <c r="L13" s="349">
        <f>-'TAC14 PPE'!L27+'TAC14 PPE'!L45-L17</f>
        <v>0</v>
      </c>
      <c r="M13" s="349">
        <f>-'TAC14 PPE'!M27+'TAC14 PPE'!M45-M17</f>
        <v>0</v>
      </c>
      <c r="N13" s="349">
        <f>-'TAC15 Investments &amp; groups'!E19-N17</f>
        <v>0</v>
      </c>
      <c r="O13" s="349">
        <f>-SUM('TAC15 Investments &amp; groups'!E40:F40)-O17</f>
        <v>0</v>
      </c>
      <c r="P13" s="349">
        <f>-'TAC15 Investments &amp; groups'!E65-P17</f>
        <v>0</v>
      </c>
      <c r="Q13" s="349">
        <f>-'TAC13 Intangibles'!O25+'TAC13 Intangibles'!O42-'TAC14 PPE'!N27+'TAC14 PPE'!N45-'TAC15 Investments &amp; groups'!F19-'TAC15 Investments &amp; groups'!F65-'TAC16 AHFS'!Q17</f>
        <v>0</v>
      </c>
      <c r="R13" s="339" t="s">
        <v>1311</v>
      </c>
      <c r="S13" s="55"/>
    </row>
    <row r="14" spans="1:19" ht="15.95" customHeight="1" x14ac:dyDescent="0.2">
      <c r="B14" s="159" t="s">
        <v>1312</v>
      </c>
      <c r="C14" s="342" t="s">
        <v>63</v>
      </c>
      <c r="D14" s="348">
        <f t="shared" si="1"/>
        <v>0</v>
      </c>
      <c r="E14" s="350"/>
      <c r="F14" s="350"/>
      <c r="G14" s="350"/>
      <c r="H14" s="350"/>
      <c r="I14" s="350"/>
      <c r="J14" s="350"/>
      <c r="K14" s="350"/>
      <c r="L14" s="350"/>
      <c r="M14" s="350"/>
      <c r="N14" s="350"/>
      <c r="O14" s="350"/>
      <c r="P14" s="350"/>
      <c r="Q14" s="350"/>
      <c r="R14" s="339" t="s">
        <v>1313</v>
      </c>
      <c r="S14" s="55"/>
    </row>
    <row r="15" spans="1:19" ht="15.95" customHeight="1" x14ac:dyDescent="0.2">
      <c r="B15" s="159" t="s">
        <v>1314</v>
      </c>
      <c r="C15" s="342" t="s">
        <v>63</v>
      </c>
      <c r="D15" s="348">
        <f t="shared" si="1"/>
        <v>0</v>
      </c>
      <c r="E15" s="350"/>
      <c r="F15" s="350"/>
      <c r="G15" s="350"/>
      <c r="H15" s="350"/>
      <c r="I15" s="350"/>
      <c r="J15" s="350"/>
      <c r="K15" s="350"/>
      <c r="L15" s="350"/>
      <c r="M15" s="350"/>
      <c r="N15" s="350"/>
      <c r="O15" s="350"/>
      <c r="P15" s="350"/>
      <c r="Q15" s="350"/>
      <c r="R15" s="339" t="s">
        <v>1315</v>
      </c>
      <c r="S15" s="55"/>
    </row>
    <row r="16" spans="1:19" ht="15.95" customHeight="1" x14ac:dyDescent="0.2">
      <c r="B16" s="159" t="s">
        <v>1316</v>
      </c>
      <c r="C16" s="316" t="s">
        <v>51</v>
      </c>
      <c r="D16" s="348">
        <f t="shared" si="1"/>
        <v>0</v>
      </c>
      <c r="E16" s="350"/>
      <c r="F16" s="350"/>
      <c r="G16" s="350"/>
      <c r="H16" s="350"/>
      <c r="I16" s="350"/>
      <c r="J16" s="350"/>
      <c r="K16" s="350"/>
      <c r="L16" s="350"/>
      <c r="M16" s="350"/>
      <c r="N16" s="350"/>
      <c r="O16" s="350"/>
      <c r="P16" s="350"/>
      <c r="Q16" s="350"/>
      <c r="R16" s="339" t="s">
        <v>1317</v>
      </c>
      <c r="S16" s="55"/>
    </row>
    <row r="17" spans="1:19" ht="28.7" customHeight="1" x14ac:dyDescent="0.2">
      <c r="B17" s="160" t="s">
        <v>1318</v>
      </c>
      <c r="C17" s="342" t="s">
        <v>63</v>
      </c>
      <c r="D17" s="348">
        <f>SUM(E17:Q17)</f>
        <v>0</v>
      </c>
      <c r="E17" s="350"/>
      <c r="F17" s="350"/>
      <c r="G17" s="350"/>
      <c r="H17" s="350"/>
      <c r="I17" s="350"/>
      <c r="J17" s="350"/>
      <c r="K17" s="350"/>
      <c r="L17" s="350"/>
      <c r="M17" s="350"/>
      <c r="N17" s="350"/>
      <c r="O17" s="350"/>
      <c r="P17" s="350"/>
      <c r="Q17" s="350"/>
      <c r="R17" s="339" t="s">
        <v>1319</v>
      </c>
      <c r="S17" s="55"/>
    </row>
    <row r="18" spans="1:19" ht="15.95" customHeight="1" thickBot="1" x14ac:dyDescent="0.25">
      <c r="B18" s="160" t="s">
        <v>263</v>
      </c>
      <c r="C18" s="342" t="s">
        <v>63</v>
      </c>
      <c r="D18" s="348">
        <f>SUM(E18:Q18)</f>
        <v>0</v>
      </c>
      <c r="E18" s="721"/>
      <c r="F18" s="721"/>
      <c r="G18" s="721"/>
      <c r="H18" s="721"/>
      <c r="I18" s="721"/>
      <c r="J18" s="721"/>
      <c r="K18" s="721"/>
      <c r="L18" s="721"/>
      <c r="M18" s="721"/>
      <c r="N18" s="721"/>
      <c r="O18" s="721"/>
      <c r="P18" s="721"/>
      <c r="Q18" s="721"/>
      <c r="R18" s="339" t="s">
        <v>1320</v>
      </c>
      <c r="S18" s="55"/>
    </row>
    <row r="19" spans="1:19" ht="26.25" thickBot="1" x14ac:dyDescent="0.25">
      <c r="B19" s="161" t="s">
        <v>2548</v>
      </c>
      <c r="C19" s="151" t="s">
        <v>51</v>
      </c>
      <c r="D19" s="228">
        <f>SUM(E19:Q19)</f>
        <v>0</v>
      </c>
      <c r="E19" s="228">
        <f t="shared" ref="E19:Q19" si="2">SUM(E11:E18)</f>
        <v>0</v>
      </c>
      <c r="F19" s="228">
        <f t="shared" si="2"/>
        <v>0</v>
      </c>
      <c r="G19" s="228">
        <f t="shared" si="2"/>
        <v>0</v>
      </c>
      <c r="H19" s="228">
        <f t="shared" si="2"/>
        <v>0</v>
      </c>
      <c r="I19" s="228">
        <f t="shared" si="2"/>
        <v>0</v>
      </c>
      <c r="J19" s="228">
        <f t="shared" si="2"/>
        <v>0</v>
      </c>
      <c r="K19" s="228">
        <f t="shared" si="2"/>
        <v>0</v>
      </c>
      <c r="L19" s="228">
        <f t="shared" si="2"/>
        <v>0</v>
      </c>
      <c r="M19" s="228">
        <f t="shared" si="2"/>
        <v>0</v>
      </c>
      <c r="N19" s="228">
        <f t="shared" si="2"/>
        <v>0</v>
      </c>
      <c r="O19" s="228">
        <f t="shared" si="2"/>
        <v>0</v>
      </c>
      <c r="P19" s="228">
        <f t="shared" si="2"/>
        <v>0</v>
      </c>
      <c r="Q19" s="228">
        <f t="shared" si="2"/>
        <v>0</v>
      </c>
      <c r="R19" s="339" t="s">
        <v>1321</v>
      </c>
      <c r="S19" s="55"/>
    </row>
    <row r="20" spans="1:19" ht="15.95" customHeight="1" thickTop="1" thickBot="1" x14ac:dyDescent="0.25">
      <c r="B20" s="60"/>
      <c r="C20" s="60"/>
      <c r="D20" s="60"/>
      <c r="E20" s="60"/>
      <c r="F20" s="60"/>
      <c r="G20" s="60"/>
      <c r="H20" s="60"/>
      <c r="I20" s="60"/>
      <c r="J20" s="60"/>
      <c r="K20" s="60"/>
      <c r="L20" s="60"/>
      <c r="M20" s="60"/>
      <c r="N20" s="60"/>
      <c r="O20" s="60"/>
      <c r="P20" s="60"/>
      <c r="Q20" s="60"/>
      <c r="R20" s="61"/>
    </row>
    <row r="21" spans="1:19" ht="15.95" customHeight="1" thickTop="1" thickBot="1" x14ac:dyDescent="0.25">
      <c r="B21" s="38"/>
      <c r="C21" s="38"/>
      <c r="D21" s="38"/>
      <c r="E21" s="523"/>
      <c r="F21" s="38"/>
      <c r="G21" s="38"/>
      <c r="H21" s="38"/>
      <c r="I21" s="38"/>
      <c r="J21" s="38"/>
      <c r="K21" s="38"/>
      <c r="L21" s="38"/>
      <c r="M21" s="38"/>
      <c r="N21" s="38"/>
      <c r="O21" s="38"/>
      <c r="P21" s="38"/>
      <c r="Q21" s="416" t="s">
        <v>2401</v>
      </c>
      <c r="R21" s="417">
        <v>3</v>
      </c>
    </row>
    <row r="22" spans="1:19" ht="15.95" customHeight="1" thickTop="1" x14ac:dyDescent="0.2">
      <c r="A22" s="37"/>
      <c r="B22" s="866" t="s">
        <v>2549</v>
      </c>
      <c r="C22" s="40"/>
      <c r="D22" s="337" t="s">
        <v>1322</v>
      </c>
      <c r="E22" s="337" t="s">
        <v>1323</v>
      </c>
      <c r="F22" s="337" t="s">
        <v>1324</v>
      </c>
      <c r="G22" s="337" t="s">
        <v>1325</v>
      </c>
      <c r="H22" s="337" t="s">
        <v>1326</v>
      </c>
      <c r="I22" s="337" t="s">
        <v>1327</v>
      </c>
      <c r="J22" s="337" t="s">
        <v>1328</v>
      </c>
      <c r="K22" s="337" t="s">
        <v>1329</v>
      </c>
      <c r="L22" s="337" t="s">
        <v>1330</v>
      </c>
      <c r="M22" s="337" t="s">
        <v>1331</v>
      </c>
      <c r="N22" s="337" t="s">
        <v>1332</v>
      </c>
      <c r="O22" s="337" t="s">
        <v>1333</v>
      </c>
      <c r="P22" s="337" t="s">
        <v>1334</v>
      </c>
      <c r="Q22" s="337" t="s">
        <v>1335</v>
      </c>
      <c r="R22" s="331" t="s">
        <v>47</v>
      </c>
      <c r="S22" s="55"/>
    </row>
    <row r="23" spans="1:19" ht="54.6" customHeight="1" x14ac:dyDescent="0.2">
      <c r="B23" s="867"/>
      <c r="C23" s="842" t="s">
        <v>3</v>
      </c>
      <c r="D23" s="7" t="s">
        <v>1188</v>
      </c>
      <c r="E23" s="7" t="s">
        <v>131</v>
      </c>
      <c r="F23" s="7" t="s">
        <v>1294</v>
      </c>
      <c r="G23" s="7" t="s">
        <v>1295</v>
      </c>
      <c r="H23" s="7" t="s">
        <v>1296</v>
      </c>
      <c r="I23" s="7" t="s">
        <v>1297</v>
      </c>
      <c r="J23" s="7" t="s">
        <v>1298</v>
      </c>
      <c r="K23" s="7" t="s">
        <v>1299</v>
      </c>
      <c r="L23" s="7" t="s">
        <v>1300</v>
      </c>
      <c r="M23" s="7" t="s">
        <v>1301</v>
      </c>
      <c r="N23" s="7" t="s">
        <v>1302</v>
      </c>
      <c r="O23" s="7" t="s">
        <v>1303</v>
      </c>
      <c r="P23" s="7" t="s">
        <v>139</v>
      </c>
      <c r="Q23" s="67" t="s">
        <v>1304</v>
      </c>
      <c r="R23" s="42"/>
      <c r="S23" s="55"/>
    </row>
    <row r="24" spans="1:19" ht="15.95" customHeight="1" x14ac:dyDescent="0.2">
      <c r="B24" s="41"/>
      <c r="C24" s="842"/>
      <c r="D24" s="6" t="s">
        <v>2365</v>
      </c>
      <c r="E24" s="6" t="s">
        <v>2365</v>
      </c>
      <c r="F24" s="6" t="s">
        <v>2365</v>
      </c>
      <c r="G24" s="6" t="s">
        <v>2365</v>
      </c>
      <c r="H24" s="6" t="s">
        <v>2365</v>
      </c>
      <c r="I24" s="6" t="s">
        <v>2365</v>
      </c>
      <c r="J24" s="6" t="s">
        <v>2365</v>
      </c>
      <c r="K24" s="6" t="s">
        <v>2365</v>
      </c>
      <c r="L24" s="6" t="s">
        <v>2365</v>
      </c>
      <c r="M24" s="6" t="s">
        <v>2365</v>
      </c>
      <c r="N24" s="6" t="s">
        <v>2365</v>
      </c>
      <c r="O24" s="6" t="s">
        <v>2365</v>
      </c>
      <c r="P24" s="6" t="s">
        <v>2365</v>
      </c>
      <c r="Q24" s="68" t="s">
        <v>2365</v>
      </c>
      <c r="R24" s="42"/>
      <c r="S24" s="55"/>
    </row>
    <row r="25" spans="1:19" ht="15.95" customHeight="1" thickBot="1" x14ac:dyDescent="0.25">
      <c r="B25" s="43"/>
      <c r="C25" s="843"/>
      <c r="D25" s="232" t="s">
        <v>49</v>
      </c>
      <c r="E25" s="232" t="s">
        <v>49</v>
      </c>
      <c r="F25" s="232" t="s">
        <v>49</v>
      </c>
      <c r="G25" s="232" t="s">
        <v>49</v>
      </c>
      <c r="H25" s="232" t="s">
        <v>49</v>
      </c>
      <c r="I25" s="232" t="s">
        <v>49</v>
      </c>
      <c r="J25" s="232" t="s">
        <v>49</v>
      </c>
      <c r="K25" s="232" t="s">
        <v>49</v>
      </c>
      <c r="L25" s="232" t="s">
        <v>49</v>
      </c>
      <c r="M25" s="232" t="s">
        <v>49</v>
      </c>
      <c r="N25" s="232" t="s">
        <v>49</v>
      </c>
      <c r="O25" s="232" t="s">
        <v>49</v>
      </c>
      <c r="P25" s="232" t="s">
        <v>49</v>
      </c>
      <c r="Q25" s="256" t="s">
        <v>49</v>
      </c>
      <c r="R25" s="339" t="s">
        <v>50</v>
      </c>
      <c r="S25" s="55"/>
    </row>
    <row r="26" spans="1:19" ht="25.5" x14ac:dyDescent="0.2">
      <c r="B26" s="157" t="s">
        <v>2550</v>
      </c>
      <c r="C26" s="316" t="s">
        <v>51</v>
      </c>
      <c r="D26" s="348">
        <f>SUM(E26:Q26)</f>
        <v>0</v>
      </c>
      <c r="E26" s="327"/>
      <c r="F26" s="327"/>
      <c r="G26" s="327"/>
      <c r="H26" s="327"/>
      <c r="I26" s="327"/>
      <c r="J26" s="327"/>
      <c r="K26" s="327"/>
      <c r="L26" s="327"/>
      <c r="M26" s="327"/>
      <c r="N26" s="327"/>
      <c r="O26" s="327"/>
      <c r="P26" s="327"/>
      <c r="Q26" s="327"/>
      <c r="R26" s="339" t="s">
        <v>1305</v>
      </c>
      <c r="S26" s="55"/>
    </row>
    <row r="27" spans="1:19" ht="15.95" customHeight="1" thickBot="1" x14ac:dyDescent="0.25">
      <c r="B27" s="158" t="s">
        <v>216</v>
      </c>
      <c r="C27" s="342" t="s">
        <v>2</v>
      </c>
      <c r="D27" s="348">
        <f>SUM(E27:Q27)</f>
        <v>0</v>
      </c>
      <c r="E27" s="327"/>
      <c r="F27" s="327"/>
      <c r="G27" s="327"/>
      <c r="H27" s="327"/>
      <c r="I27" s="327"/>
      <c r="J27" s="327"/>
      <c r="K27" s="327"/>
      <c r="L27" s="327"/>
      <c r="M27" s="327"/>
      <c r="N27" s="327"/>
      <c r="O27" s="327"/>
      <c r="P27" s="327"/>
      <c r="Q27" s="341"/>
      <c r="R27" s="339" t="s">
        <v>1306</v>
      </c>
      <c r="S27" s="55"/>
    </row>
    <row r="28" spans="1:19" ht="25.5" x14ac:dyDescent="0.2">
      <c r="B28" s="162" t="s">
        <v>2551</v>
      </c>
      <c r="C28" s="342" t="s">
        <v>51</v>
      </c>
      <c r="D28" s="228">
        <f>SUM(E28:Q28)</f>
        <v>0</v>
      </c>
      <c r="E28" s="228">
        <f t="shared" ref="E28:Q28" si="3">SUM(E26:E27)</f>
        <v>0</v>
      </c>
      <c r="F28" s="228">
        <f t="shared" si="3"/>
        <v>0</v>
      </c>
      <c r="G28" s="228">
        <f t="shared" si="3"/>
        <v>0</v>
      </c>
      <c r="H28" s="228">
        <f t="shared" si="3"/>
        <v>0</v>
      </c>
      <c r="I28" s="228">
        <f t="shared" si="3"/>
        <v>0</v>
      </c>
      <c r="J28" s="228">
        <f t="shared" si="3"/>
        <v>0</v>
      </c>
      <c r="K28" s="228">
        <f t="shared" si="3"/>
        <v>0</v>
      </c>
      <c r="L28" s="228">
        <f t="shared" si="3"/>
        <v>0</v>
      </c>
      <c r="M28" s="228">
        <f t="shared" si="3"/>
        <v>0</v>
      </c>
      <c r="N28" s="228">
        <f t="shared" si="3"/>
        <v>0</v>
      </c>
      <c r="O28" s="228">
        <f t="shared" si="3"/>
        <v>0</v>
      </c>
      <c r="P28" s="228">
        <f t="shared" si="3"/>
        <v>0</v>
      </c>
      <c r="Q28" s="228">
        <f t="shared" si="3"/>
        <v>0</v>
      </c>
      <c r="R28" s="339" t="s">
        <v>1307</v>
      </c>
      <c r="S28" s="55"/>
    </row>
    <row r="29" spans="1:19" ht="15.95" customHeight="1" x14ac:dyDescent="0.2">
      <c r="B29" s="114" t="s">
        <v>1022</v>
      </c>
      <c r="C29" s="316" t="s">
        <v>51</v>
      </c>
      <c r="D29" s="348">
        <f t="shared" ref="D29:D33" si="4">SUM(E29:Q29)</f>
        <v>0</v>
      </c>
      <c r="E29" s="721"/>
      <c r="F29" s="721"/>
      <c r="G29" s="721"/>
      <c r="H29" s="721"/>
      <c r="I29" s="721"/>
      <c r="J29" s="721"/>
      <c r="K29" s="721"/>
      <c r="L29" s="721"/>
      <c r="M29" s="721"/>
      <c r="N29" s="721"/>
      <c r="O29" s="721"/>
      <c r="P29" s="721"/>
      <c r="Q29" s="721"/>
      <c r="R29" s="339" t="s">
        <v>1308</v>
      </c>
      <c r="S29" s="55"/>
    </row>
    <row r="30" spans="1:19" ht="15.95" customHeight="1" x14ac:dyDescent="0.2">
      <c r="B30" s="47" t="s">
        <v>1024</v>
      </c>
      <c r="C30" s="342" t="s">
        <v>2</v>
      </c>
      <c r="D30" s="348">
        <f t="shared" si="4"/>
        <v>0</v>
      </c>
      <c r="E30" s="710"/>
      <c r="F30" s="710"/>
      <c r="G30" s="710"/>
      <c r="H30" s="710"/>
      <c r="I30" s="710"/>
      <c r="J30" s="710"/>
      <c r="K30" s="710"/>
      <c r="L30" s="710"/>
      <c r="M30" s="710"/>
      <c r="N30" s="710"/>
      <c r="O30" s="710"/>
      <c r="P30" s="710"/>
      <c r="Q30" s="710"/>
      <c r="R30" s="339" t="s">
        <v>1309</v>
      </c>
      <c r="S30" s="55"/>
    </row>
    <row r="31" spans="1:19" ht="15.95" customHeight="1" x14ac:dyDescent="0.2">
      <c r="B31" s="114" t="s">
        <v>1310</v>
      </c>
      <c r="C31" s="316" t="s">
        <v>51</v>
      </c>
      <c r="D31" s="348">
        <f t="shared" si="4"/>
        <v>0</v>
      </c>
      <c r="E31" s="349">
        <f>-'TAC13 Intangibles'!E71+'TAC13 Intangibles'!E90-E35</f>
        <v>0</v>
      </c>
      <c r="F31" s="349">
        <f>-'TAC14 PPE'!F75+'TAC14 PPE'!F94-F35</f>
        <v>0</v>
      </c>
      <c r="G31" s="349">
        <f>-'TAC14 PPE'!G75+'TAC14 PPE'!G94-G35</f>
        <v>0</v>
      </c>
      <c r="H31" s="349">
        <f>-'TAC14 PPE'!H75+'TAC14 PPE'!H94-H35</f>
        <v>0</v>
      </c>
      <c r="I31" s="349">
        <f>-'TAC14 PPE'!I75+'TAC14 PPE'!I94-I35</f>
        <v>0</v>
      </c>
      <c r="J31" s="349">
        <f>-'TAC14 PPE'!J75+'TAC14 PPE'!J94-J35</f>
        <v>0</v>
      </c>
      <c r="K31" s="349">
        <f>-'TAC14 PPE'!K75+'TAC14 PPE'!K94-K35</f>
        <v>0</v>
      </c>
      <c r="L31" s="349">
        <f>-'TAC14 PPE'!L75+'TAC14 PPE'!L94-L35</f>
        <v>0</v>
      </c>
      <c r="M31" s="349">
        <f>-'TAC14 PPE'!M75+'TAC14 PPE'!M94-M35</f>
        <v>0</v>
      </c>
      <c r="N31" s="349">
        <f>-'TAC15 Investments &amp; groups'!G19-N35</f>
        <v>0</v>
      </c>
      <c r="O31" s="349">
        <f>-SUM('TAC15 Investments &amp; groups'!G40:H40)-O35</f>
        <v>0</v>
      </c>
      <c r="P31" s="349">
        <f>-'TAC15 Investments &amp; groups'!G65-P35</f>
        <v>0</v>
      </c>
      <c r="Q31" s="349">
        <f>-'TAC13 Intangibles'!O71+'TAC13 Intangibles'!O90-'TAC14 PPE'!N75+'TAC14 PPE'!N94-'TAC15 Investments &amp; groups'!H19-'TAC15 Investments &amp; groups'!H65-'TAC16 AHFS'!Q35</f>
        <v>0</v>
      </c>
      <c r="R31" s="339" t="s">
        <v>1311</v>
      </c>
      <c r="S31" s="55"/>
    </row>
    <row r="32" spans="1:19" ht="15.95" customHeight="1" x14ac:dyDescent="0.2">
      <c r="B32" s="47" t="s">
        <v>1312</v>
      </c>
      <c r="C32" s="342" t="s">
        <v>63</v>
      </c>
      <c r="D32" s="348">
        <f t="shared" si="4"/>
        <v>0</v>
      </c>
      <c r="E32" s="327"/>
      <c r="F32" s="327"/>
      <c r="G32" s="327"/>
      <c r="H32" s="327"/>
      <c r="I32" s="327"/>
      <c r="J32" s="327"/>
      <c r="K32" s="327"/>
      <c r="L32" s="327"/>
      <c r="M32" s="327"/>
      <c r="N32" s="327"/>
      <c r="O32" s="327"/>
      <c r="P32" s="327"/>
      <c r="Q32" s="327"/>
      <c r="R32" s="339" t="s">
        <v>1313</v>
      </c>
      <c r="S32" s="55"/>
    </row>
    <row r="33" spans="1:19" ht="15.95" customHeight="1" x14ac:dyDescent="0.2">
      <c r="B33" s="114" t="s">
        <v>1314</v>
      </c>
      <c r="C33" s="342" t="s">
        <v>63</v>
      </c>
      <c r="D33" s="348">
        <f t="shared" si="4"/>
        <v>0</v>
      </c>
      <c r="E33" s="327"/>
      <c r="F33" s="327"/>
      <c r="G33" s="327"/>
      <c r="H33" s="327"/>
      <c r="I33" s="327"/>
      <c r="J33" s="327"/>
      <c r="K33" s="327"/>
      <c r="L33" s="327"/>
      <c r="M33" s="327"/>
      <c r="N33" s="327"/>
      <c r="O33" s="327"/>
      <c r="P33" s="327"/>
      <c r="Q33" s="327"/>
      <c r="R33" s="339" t="s">
        <v>1315</v>
      </c>
      <c r="S33" s="55"/>
    </row>
    <row r="34" spans="1:19" ht="15.95" customHeight="1" x14ac:dyDescent="0.2">
      <c r="B34" s="47" t="s">
        <v>1316</v>
      </c>
      <c r="C34" s="316" t="s">
        <v>51</v>
      </c>
      <c r="D34" s="348">
        <f>SUM(E34:Q34)</f>
        <v>0</v>
      </c>
      <c r="E34" s="327"/>
      <c r="F34" s="327"/>
      <c r="G34" s="327"/>
      <c r="H34" s="327"/>
      <c r="I34" s="327"/>
      <c r="J34" s="327"/>
      <c r="K34" s="327"/>
      <c r="L34" s="327"/>
      <c r="M34" s="327"/>
      <c r="N34" s="327"/>
      <c r="O34" s="327"/>
      <c r="P34" s="327"/>
      <c r="Q34" s="327"/>
      <c r="R34" s="339" t="s">
        <v>1317</v>
      </c>
      <c r="S34" s="55"/>
    </row>
    <row r="35" spans="1:19" ht="25.5" x14ac:dyDescent="0.2">
      <c r="B35" s="158" t="s">
        <v>1318</v>
      </c>
      <c r="C35" s="342" t="s">
        <v>63</v>
      </c>
      <c r="D35" s="348">
        <f>SUM(E35:Q35)</f>
        <v>0</v>
      </c>
      <c r="E35" s="327"/>
      <c r="F35" s="327"/>
      <c r="G35" s="327"/>
      <c r="H35" s="327"/>
      <c r="I35" s="327"/>
      <c r="J35" s="327"/>
      <c r="K35" s="327"/>
      <c r="L35" s="327"/>
      <c r="M35" s="327"/>
      <c r="N35" s="327"/>
      <c r="O35" s="327"/>
      <c r="P35" s="327"/>
      <c r="Q35" s="327"/>
      <c r="R35" s="339" t="s">
        <v>1319</v>
      </c>
      <c r="S35" s="55"/>
    </row>
    <row r="36" spans="1:19" ht="15.95" customHeight="1" thickBot="1" x14ac:dyDescent="0.25">
      <c r="B36" s="158" t="s">
        <v>263</v>
      </c>
      <c r="C36" s="342" t="s">
        <v>63</v>
      </c>
      <c r="D36" s="348">
        <f>SUM(E36:Q36)</f>
        <v>0</v>
      </c>
      <c r="E36" s="721"/>
      <c r="F36" s="721"/>
      <c r="G36" s="721"/>
      <c r="H36" s="721"/>
      <c r="I36" s="721"/>
      <c r="J36" s="721"/>
      <c r="K36" s="721"/>
      <c r="L36" s="721"/>
      <c r="M36" s="721"/>
      <c r="N36" s="721"/>
      <c r="O36" s="721"/>
      <c r="P36" s="721"/>
      <c r="Q36" s="721"/>
      <c r="R36" s="339" t="s">
        <v>1320</v>
      </c>
      <c r="S36" s="55"/>
    </row>
    <row r="37" spans="1:19" ht="26.25" thickBot="1" x14ac:dyDescent="0.25">
      <c r="B37" s="115" t="s">
        <v>2552</v>
      </c>
      <c r="C37" s="151" t="s">
        <v>51</v>
      </c>
      <c r="D37" s="228">
        <f>SUM(E37:Q37)</f>
        <v>0</v>
      </c>
      <c r="E37" s="228">
        <f t="shared" ref="E37:P37" si="5">SUM(E28:E36)</f>
        <v>0</v>
      </c>
      <c r="F37" s="228">
        <f t="shared" si="5"/>
        <v>0</v>
      </c>
      <c r="G37" s="228">
        <f t="shared" si="5"/>
        <v>0</v>
      </c>
      <c r="H37" s="228">
        <f t="shared" si="5"/>
        <v>0</v>
      </c>
      <c r="I37" s="228">
        <f t="shared" si="5"/>
        <v>0</v>
      </c>
      <c r="J37" s="228">
        <f t="shared" si="5"/>
        <v>0</v>
      </c>
      <c r="K37" s="228">
        <f t="shared" si="5"/>
        <v>0</v>
      </c>
      <c r="L37" s="228">
        <f t="shared" si="5"/>
        <v>0</v>
      </c>
      <c r="M37" s="228">
        <f t="shared" si="5"/>
        <v>0</v>
      </c>
      <c r="N37" s="228">
        <f t="shared" si="5"/>
        <v>0</v>
      </c>
      <c r="O37" s="228">
        <f t="shared" si="5"/>
        <v>0</v>
      </c>
      <c r="P37" s="228">
        <f t="shared" si="5"/>
        <v>0</v>
      </c>
      <c r="Q37" s="228">
        <f>SUM(Q28:Q36)</f>
        <v>0</v>
      </c>
      <c r="R37" s="339" t="s">
        <v>1321</v>
      </c>
      <c r="S37" s="55"/>
    </row>
    <row r="38" spans="1:19" ht="15.95" customHeight="1" thickTop="1" thickBot="1" x14ac:dyDescent="0.25">
      <c r="B38" s="60"/>
      <c r="C38" s="60"/>
      <c r="D38" s="60"/>
      <c r="E38" s="60"/>
      <c r="F38" s="60"/>
      <c r="G38" s="60"/>
      <c r="H38" s="60"/>
      <c r="I38" s="60"/>
      <c r="J38" s="60"/>
      <c r="K38" s="60"/>
      <c r="L38" s="60"/>
      <c r="M38" s="60"/>
      <c r="N38" s="60"/>
      <c r="O38" s="60"/>
      <c r="P38" s="60"/>
      <c r="Q38" s="60"/>
      <c r="R38" s="61"/>
    </row>
    <row r="39" spans="1:19" ht="15.95" customHeight="1" thickTop="1" thickBot="1" x14ac:dyDescent="0.25">
      <c r="B39" s="38"/>
      <c r="C39" s="38"/>
      <c r="D39" s="38"/>
      <c r="E39" s="416" t="s">
        <v>2401</v>
      </c>
      <c r="F39" s="417">
        <v>4</v>
      </c>
    </row>
    <row r="40" spans="1:19" ht="15.95" customHeight="1" thickTop="1" x14ac:dyDescent="0.2">
      <c r="A40" s="37"/>
      <c r="B40" s="401" t="s">
        <v>1336</v>
      </c>
      <c r="C40" s="40"/>
      <c r="D40" s="330" t="s">
        <v>1280</v>
      </c>
      <c r="E40" s="337" t="s">
        <v>1322</v>
      </c>
      <c r="F40" s="331" t="s">
        <v>47</v>
      </c>
      <c r="G40" s="55"/>
    </row>
    <row r="41" spans="1:19" ht="15.95" customHeight="1" x14ac:dyDescent="0.2">
      <c r="B41" s="41"/>
      <c r="C41" s="842"/>
      <c r="D41" s="631">
        <v>44651</v>
      </c>
      <c r="E41" s="631">
        <v>44286</v>
      </c>
      <c r="F41" s="42"/>
      <c r="G41" s="55"/>
    </row>
    <row r="42" spans="1:19" ht="15.95" customHeight="1" thickBot="1" x14ac:dyDescent="0.25">
      <c r="B42" s="43"/>
      <c r="C42" s="843"/>
      <c r="D42" s="232" t="s">
        <v>49</v>
      </c>
      <c r="E42" s="232" t="s">
        <v>49</v>
      </c>
      <c r="F42" s="339" t="s">
        <v>50</v>
      </c>
      <c r="G42" s="55"/>
    </row>
    <row r="43" spans="1:19" ht="15.95" customHeight="1" x14ac:dyDescent="0.2">
      <c r="B43" s="53" t="s">
        <v>1337</v>
      </c>
      <c r="C43"/>
      <c r="D43" s="5"/>
      <c r="E43" s="5"/>
      <c r="F43" s="51"/>
      <c r="G43" s="55"/>
    </row>
    <row r="44" spans="1:19" ht="15.95" customHeight="1" x14ac:dyDescent="0.2">
      <c r="B44" s="159" t="s">
        <v>164</v>
      </c>
      <c r="C44" s="342" t="s">
        <v>51</v>
      </c>
      <c r="D44" s="350"/>
      <c r="E44" s="327"/>
      <c r="F44" s="339" t="s">
        <v>1338</v>
      </c>
      <c r="G44" s="55"/>
    </row>
    <row r="45" spans="1:19" ht="15.95" customHeight="1" x14ac:dyDescent="0.2">
      <c r="B45" s="159" t="s">
        <v>158</v>
      </c>
      <c r="C45" s="316" t="s">
        <v>51</v>
      </c>
      <c r="D45" s="350"/>
      <c r="E45" s="327"/>
      <c r="F45" s="339" t="s">
        <v>1339</v>
      </c>
      <c r="G45" s="55"/>
    </row>
    <row r="46" spans="1:19" ht="15.95" customHeight="1" thickBot="1" x14ac:dyDescent="0.25">
      <c r="B46" s="159" t="s">
        <v>639</v>
      </c>
      <c r="C46" s="316" t="s">
        <v>51</v>
      </c>
      <c r="D46" s="350"/>
      <c r="E46" s="327"/>
      <c r="F46" s="339" t="s">
        <v>1340</v>
      </c>
      <c r="G46" s="55"/>
    </row>
    <row r="47" spans="1:19" ht="15.95" customHeight="1" thickBot="1" x14ac:dyDescent="0.25">
      <c r="B47" s="163" t="s">
        <v>17</v>
      </c>
      <c r="C47" s="151" t="s">
        <v>51</v>
      </c>
      <c r="D47" s="228">
        <f>SUM(D44:D46)</f>
        <v>0</v>
      </c>
      <c r="E47" s="228">
        <f>SUM(E44:E46)</f>
        <v>0</v>
      </c>
      <c r="F47" s="339" t="s">
        <v>1341</v>
      </c>
      <c r="G47" s="55"/>
    </row>
    <row r="48" spans="1:19" ht="15.95" customHeight="1" thickTop="1" x14ac:dyDescent="0.2">
      <c r="B48" s="60"/>
      <c r="C48" s="60"/>
      <c r="D48" s="60"/>
      <c r="E48" s="60"/>
      <c r="F48" s="61"/>
    </row>
  </sheetData>
  <mergeCells count="5">
    <mergeCell ref="C41:C42"/>
    <mergeCell ref="B6:B7"/>
    <mergeCell ref="C7:C9"/>
    <mergeCell ref="B22:B23"/>
    <mergeCell ref="C23:C25"/>
  </mergeCells>
  <pageMargins left="0.7" right="0.7" top="0.75" bottom="0.75" header="0.3" footer="0.3"/>
  <pageSetup paperSize="9" scale="4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33022-DCFF-4C60-81E4-EAAE733B51FC}">
  <sheetPr codeName="Sheet77">
    <tabColor theme="2"/>
    <pageSetUpPr fitToPage="1"/>
  </sheetPr>
  <dimension ref="A1:N52"/>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5.28515625" style="15" customWidth="1"/>
    <col min="4" max="4" width="9.28515625" style="15" customWidth="1"/>
    <col min="5" max="6" width="13.42578125" style="15" customWidth="1"/>
    <col min="7" max="8" width="15.28515625" style="15" customWidth="1"/>
    <col min="9" max="10" width="13.42578125" style="15" customWidth="1"/>
    <col min="11" max="11" width="14.42578125" style="15" customWidth="1"/>
    <col min="12" max="40" width="13.42578125" style="15" customWidth="1"/>
    <col min="41" max="16384" width="9.28515625" style="15"/>
  </cols>
  <sheetData>
    <row r="1" spans="1:14" ht="18.75" customHeight="1" x14ac:dyDescent="0.2">
      <c r="B1" s="16"/>
    </row>
    <row r="2" spans="1:14" ht="18.75" customHeight="1" x14ac:dyDescent="0.25">
      <c r="B2" s="17" t="s">
        <v>440</v>
      </c>
    </row>
    <row r="3" spans="1:14" ht="18.75" customHeight="1" x14ac:dyDescent="0.25">
      <c r="B3" s="17" t="s">
        <v>2374</v>
      </c>
    </row>
    <row r="4" spans="1:14" ht="18.75" customHeight="1" x14ac:dyDescent="0.2">
      <c r="B4" s="18" t="s">
        <v>4</v>
      </c>
    </row>
    <row r="5" spans="1:14" ht="15.95" customHeight="1" thickBot="1" x14ac:dyDescent="0.25"/>
    <row r="6" spans="1:14" ht="15.95" customHeight="1" thickTop="1" thickBot="1" x14ac:dyDescent="0.25">
      <c r="B6" s="38"/>
      <c r="C6" s="38"/>
      <c r="D6" s="38"/>
      <c r="E6" s="38"/>
      <c r="F6" s="38"/>
      <c r="G6" s="38"/>
      <c r="H6" s="38"/>
      <c r="I6" s="38"/>
      <c r="J6" s="38"/>
      <c r="K6" s="38"/>
      <c r="L6" s="416" t="s">
        <v>2401</v>
      </c>
      <c r="M6" s="417">
        <v>1</v>
      </c>
    </row>
    <row r="7" spans="1:14" ht="15.95" customHeight="1" thickTop="1" x14ac:dyDescent="0.2">
      <c r="A7" s="37"/>
      <c r="B7" s="144" t="s">
        <v>2553</v>
      </c>
      <c r="C7"/>
      <c r="D7"/>
      <c r="E7" s="330" t="s">
        <v>1342</v>
      </c>
      <c r="F7" s="330" t="s">
        <v>1343</v>
      </c>
      <c r="G7" s="330" t="s">
        <v>1344</v>
      </c>
      <c r="H7" s="330" t="s">
        <v>1345</v>
      </c>
      <c r="I7" s="330" t="s">
        <v>1346</v>
      </c>
      <c r="J7" s="330" t="s">
        <v>1347</v>
      </c>
      <c r="K7" s="330" t="s">
        <v>1348</v>
      </c>
      <c r="L7" s="330" t="s">
        <v>1349</v>
      </c>
      <c r="M7" s="331" t="s">
        <v>47</v>
      </c>
      <c r="N7" s="55"/>
    </row>
    <row r="8" spans="1:14" ht="51" x14ac:dyDescent="0.2">
      <c r="B8" s="41"/>
      <c r="C8"/>
      <c r="D8" s="842" t="s">
        <v>3</v>
      </c>
      <c r="E8" s="7" t="s">
        <v>17</v>
      </c>
      <c r="F8" s="7" t="s">
        <v>1350</v>
      </c>
      <c r="G8" s="7" t="s">
        <v>1351</v>
      </c>
      <c r="H8" s="524" t="s">
        <v>1352</v>
      </c>
      <c r="I8" s="7" t="s">
        <v>1353</v>
      </c>
      <c r="J8" s="7" t="s">
        <v>1354</v>
      </c>
      <c r="K8" s="7" t="s">
        <v>639</v>
      </c>
      <c r="L8" s="67" t="s">
        <v>1355</v>
      </c>
      <c r="M8" s="42"/>
      <c r="N8" s="55"/>
    </row>
    <row r="9" spans="1:14" ht="15.95" customHeight="1" x14ac:dyDescent="0.2">
      <c r="B9" s="41"/>
      <c r="C9"/>
      <c r="D9" s="842"/>
      <c r="E9" s="6" t="s">
        <v>52</v>
      </c>
      <c r="F9" s="6" t="s">
        <v>52</v>
      </c>
      <c r="G9" s="6" t="s">
        <v>52</v>
      </c>
      <c r="H9" s="525" t="s">
        <v>52</v>
      </c>
      <c r="I9" s="6" t="s">
        <v>52</v>
      </c>
      <c r="J9" s="6" t="s">
        <v>52</v>
      </c>
      <c r="K9" s="6" t="s">
        <v>52</v>
      </c>
      <c r="L9" s="68" t="s">
        <v>52</v>
      </c>
      <c r="M9" s="42"/>
      <c r="N9" s="55"/>
    </row>
    <row r="10" spans="1:14" ht="15.95" customHeight="1" thickBot="1" x14ac:dyDescent="0.25">
      <c r="B10" s="43"/>
      <c r="C10" s="227"/>
      <c r="D10" s="843"/>
      <c r="E10" s="232" t="s">
        <v>49</v>
      </c>
      <c r="F10" s="232" t="s">
        <v>49</v>
      </c>
      <c r="G10" s="232" t="s">
        <v>49</v>
      </c>
      <c r="H10" s="526" t="s">
        <v>49</v>
      </c>
      <c r="I10" s="232" t="s">
        <v>49</v>
      </c>
      <c r="J10" s="232" t="s">
        <v>49</v>
      </c>
      <c r="K10" s="232" t="s">
        <v>49</v>
      </c>
      <c r="L10" s="256" t="s">
        <v>49</v>
      </c>
      <c r="M10" s="339" t="s">
        <v>50</v>
      </c>
      <c r="N10" s="55"/>
    </row>
    <row r="11" spans="1:14" ht="15.95" customHeight="1" x14ac:dyDescent="0.2">
      <c r="B11" s="148" t="s">
        <v>2554</v>
      </c>
      <c r="C11" s="113"/>
      <c r="D11" s="316" t="s">
        <v>51</v>
      </c>
      <c r="E11" s="348">
        <f t="shared" ref="E11:E24" si="0">SUM(F11:L11)</f>
        <v>0</v>
      </c>
      <c r="F11" s="340">
        <f t="shared" ref="F11:L11" si="1">F47</f>
        <v>0</v>
      </c>
      <c r="G11" s="340">
        <f t="shared" si="1"/>
        <v>0</v>
      </c>
      <c r="H11" s="340">
        <f>H47</f>
        <v>0</v>
      </c>
      <c r="I11" s="340">
        <f t="shared" si="1"/>
        <v>0</v>
      </c>
      <c r="J11" s="340">
        <f t="shared" si="1"/>
        <v>0</v>
      </c>
      <c r="K11" s="340">
        <f t="shared" si="1"/>
        <v>0</v>
      </c>
      <c r="L11" s="340">
        <f t="shared" si="1"/>
        <v>0</v>
      </c>
      <c r="M11" s="339" t="s">
        <v>1356</v>
      </c>
      <c r="N11" s="55"/>
    </row>
    <row r="12" spans="1:14" ht="15.95" customHeight="1" x14ac:dyDescent="0.2">
      <c r="B12" s="114" t="s">
        <v>1022</v>
      </c>
      <c r="C12" s="97"/>
      <c r="D12" s="342" t="s">
        <v>51</v>
      </c>
      <c r="E12" s="348">
        <f t="shared" si="0"/>
        <v>0</v>
      </c>
      <c r="F12" s="721"/>
      <c r="G12" s="721"/>
      <c r="H12" s="721"/>
      <c r="I12" s="721"/>
      <c r="J12" s="721"/>
      <c r="K12" s="721"/>
      <c r="L12" s="721"/>
      <c r="M12" s="339" t="s">
        <v>1359</v>
      </c>
      <c r="N12" s="55"/>
    </row>
    <row r="13" spans="1:14" ht="15.95" customHeight="1" x14ac:dyDescent="0.2">
      <c r="B13" s="114" t="s">
        <v>1024</v>
      </c>
      <c r="C13" s="97"/>
      <c r="D13" s="342" t="s">
        <v>2</v>
      </c>
      <c r="E13" s="348">
        <f t="shared" si="0"/>
        <v>0</v>
      </c>
      <c r="F13" s="343"/>
      <c r="G13" s="343"/>
      <c r="H13" s="343"/>
      <c r="I13" s="343"/>
      <c r="J13" s="343"/>
      <c r="K13" s="343"/>
      <c r="L13" s="343"/>
      <c r="M13" s="339" t="s">
        <v>1360</v>
      </c>
      <c r="N13" s="55"/>
    </row>
    <row r="14" spans="1:14" ht="15.95" customHeight="1" x14ac:dyDescent="0.2">
      <c r="B14" s="164" t="s">
        <v>1361</v>
      </c>
      <c r="C14" s="153"/>
      <c r="D14" s="342" t="s">
        <v>51</v>
      </c>
      <c r="E14" s="348">
        <f t="shared" si="0"/>
        <v>0</v>
      </c>
      <c r="F14" s="343"/>
      <c r="G14" s="343"/>
      <c r="H14" s="341"/>
      <c r="I14" s="343"/>
      <c r="J14" s="343"/>
      <c r="K14" s="343"/>
      <c r="L14" s="341"/>
      <c r="M14" s="339" t="s">
        <v>1362</v>
      </c>
      <c r="N14" s="55"/>
    </row>
    <row r="15" spans="1:14" ht="15.95" customHeight="1" x14ac:dyDescent="0.2">
      <c r="B15" s="429" t="s">
        <v>1363</v>
      </c>
      <c r="C15" s="345" t="s">
        <v>1</v>
      </c>
      <c r="D15" s="342" t="s">
        <v>51</v>
      </c>
      <c r="E15" s="348">
        <f t="shared" si="0"/>
        <v>0</v>
      </c>
      <c r="F15" s="341"/>
      <c r="G15" s="341"/>
      <c r="H15" s="343"/>
      <c r="I15" s="341"/>
      <c r="J15" s="341"/>
      <c r="K15" s="341"/>
      <c r="L15" s="341"/>
      <c r="M15" s="339" t="s">
        <v>1364</v>
      </c>
      <c r="N15" s="55"/>
    </row>
    <row r="16" spans="1:14" ht="15.95" customHeight="1" x14ac:dyDescent="0.2">
      <c r="B16" s="429" t="s">
        <v>1365</v>
      </c>
      <c r="C16" s="345" t="s">
        <v>1</v>
      </c>
      <c r="D16" s="342" t="s">
        <v>51</v>
      </c>
      <c r="E16" s="348">
        <f t="shared" si="0"/>
        <v>0</v>
      </c>
      <c r="F16" s="341"/>
      <c r="G16" s="341"/>
      <c r="H16" s="343"/>
      <c r="I16" s="341"/>
      <c r="J16" s="341"/>
      <c r="K16" s="341"/>
      <c r="L16" s="341"/>
      <c r="M16" s="339" t="s">
        <v>1366</v>
      </c>
      <c r="N16" s="55"/>
    </row>
    <row r="17" spans="1:14" ht="27.95" customHeight="1" x14ac:dyDescent="0.2">
      <c r="B17" s="474" t="s">
        <v>2455</v>
      </c>
      <c r="C17" s="345" t="s">
        <v>1</v>
      </c>
      <c r="D17" s="342" t="s">
        <v>51</v>
      </c>
      <c r="E17" s="348">
        <f t="shared" si="0"/>
        <v>0</v>
      </c>
      <c r="F17" s="341"/>
      <c r="G17" s="341"/>
      <c r="H17" s="341"/>
      <c r="I17" s="341"/>
      <c r="J17" s="341"/>
      <c r="K17" s="341"/>
      <c r="L17" s="341"/>
      <c r="M17" s="339" t="s">
        <v>1367</v>
      </c>
      <c r="N17" s="55"/>
    </row>
    <row r="18" spans="1:14" ht="15.95" customHeight="1" x14ac:dyDescent="0.2">
      <c r="B18" s="527" t="s">
        <v>2456</v>
      </c>
      <c r="C18" s="345" t="s">
        <v>1</v>
      </c>
      <c r="D18" s="342" t="s">
        <v>63</v>
      </c>
      <c r="E18" s="348">
        <f t="shared" si="0"/>
        <v>0</v>
      </c>
      <c r="F18" s="343"/>
      <c r="G18" s="343"/>
      <c r="H18" s="343"/>
      <c r="I18" s="343"/>
      <c r="J18" s="343"/>
      <c r="K18" s="343"/>
      <c r="L18" s="341"/>
      <c r="M18" s="339" t="s">
        <v>1368</v>
      </c>
      <c r="N18" s="55"/>
    </row>
    <row r="19" spans="1:14" ht="15.95" customHeight="1" x14ac:dyDescent="0.2">
      <c r="B19" s="528" t="s">
        <v>1393</v>
      </c>
      <c r="C19" s="96"/>
      <c r="D19" s="342" t="s">
        <v>63</v>
      </c>
      <c r="E19" s="348">
        <f t="shared" si="0"/>
        <v>0</v>
      </c>
      <c r="F19" s="343"/>
      <c r="G19" s="343"/>
      <c r="H19" s="343"/>
      <c r="I19" s="343"/>
      <c r="J19" s="343"/>
      <c r="K19" s="343"/>
      <c r="L19" s="341"/>
      <c r="M19" s="339" t="s">
        <v>1369</v>
      </c>
      <c r="N19" s="55"/>
    </row>
    <row r="20" spans="1:14" ht="15.95" customHeight="1" x14ac:dyDescent="0.2">
      <c r="B20" s="114" t="s">
        <v>1370</v>
      </c>
      <c r="C20" s="97"/>
      <c r="D20" s="342" t="s">
        <v>51</v>
      </c>
      <c r="E20" s="348">
        <f t="shared" si="0"/>
        <v>0</v>
      </c>
      <c r="F20" s="343"/>
      <c r="G20" s="343"/>
      <c r="H20" s="343"/>
      <c r="I20" s="343"/>
      <c r="J20" s="343"/>
      <c r="K20" s="343"/>
      <c r="L20" s="341"/>
      <c r="M20" s="339" t="s">
        <v>1371</v>
      </c>
      <c r="N20" s="55"/>
    </row>
    <row r="21" spans="1:14" ht="25.5" x14ac:dyDescent="0.2">
      <c r="B21" s="47" t="s">
        <v>1372</v>
      </c>
      <c r="C21"/>
      <c r="D21" s="347" t="s">
        <v>1373</v>
      </c>
      <c r="E21" s="348">
        <f t="shared" si="0"/>
        <v>0</v>
      </c>
      <c r="F21" s="343"/>
      <c r="G21" s="343"/>
      <c r="H21" s="341"/>
      <c r="I21" s="340">
        <f>-SUM(F21:G21,J21:K21)</f>
        <v>0</v>
      </c>
      <c r="J21" s="343"/>
      <c r="K21" s="343"/>
      <c r="L21" s="341"/>
      <c r="M21" s="339" t="s">
        <v>1374</v>
      </c>
      <c r="N21" s="55"/>
    </row>
    <row r="22" spans="1:14" ht="15.95" customHeight="1" x14ac:dyDescent="0.2">
      <c r="B22" s="797" t="s">
        <v>1375</v>
      </c>
      <c r="C22" s="798"/>
      <c r="D22" s="342" t="s">
        <v>2</v>
      </c>
      <c r="E22" s="348">
        <f t="shared" si="0"/>
        <v>0</v>
      </c>
      <c r="F22" s="341"/>
      <c r="G22" s="341"/>
      <c r="H22" s="341"/>
      <c r="I22" s="341"/>
      <c r="J22" s="341"/>
      <c r="K22" s="341"/>
      <c r="L22" s="343"/>
      <c r="M22" s="339" t="s">
        <v>1376</v>
      </c>
      <c r="N22" s="55"/>
    </row>
    <row r="23" spans="1:14" ht="15.95" customHeight="1" thickBot="1" x14ac:dyDescent="0.25">
      <c r="B23" s="165" t="s">
        <v>263</v>
      </c>
      <c r="C23" s="96"/>
      <c r="D23" s="342" t="s">
        <v>63</v>
      </c>
      <c r="E23" s="348">
        <f t="shared" si="0"/>
        <v>0</v>
      </c>
      <c r="F23" s="721"/>
      <c r="G23" s="721"/>
      <c r="H23" s="721"/>
      <c r="I23" s="721"/>
      <c r="J23" s="721"/>
      <c r="K23" s="721"/>
      <c r="L23" s="721"/>
      <c r="M23" s="339" t="s">
        <v>1377</v>
      </c>
      <c r="N23" s="55"/>
    </row>
    <row r="24" spans="1:14" ht="15.95" customHeight="1" x14ac:dyDescent="0.2">
      <c r="B24" s="149" t="s">
        <v>2555</v>
      </c>
      <c r="C24" s="97"/>
      <c r="D24" s="342" t="s">
        <v>51</v>
      </c>
      <c r="E24" s="228">
        <f t="shared" si="0"/>
        <v>0</v>
      </c>
      <c r="F24" s="228">
        <f t="shared" ref="F24:L24" si="2">SUM(F12:F23)</f>
        <v>0</v>
      </c>
      <c r="G24" s="228">
        <f t="shared" si="2"/>
        <v>0</v>
      </c>
      <c r="H24" s="228">
        <f t="shared" si="2"/>
        <v>0</v>
      </c>
      <c r="I24" s="228">
        <f t="shared" si="2"/>
        <v>0</v>
      </c>
      <c r="J24" s="228">
        <f t="shared" si="2"/>
        <v>0</v>
      </c>
      <c r="K24" s="228">
        <f t="shared" si="2"/>
        <v>0</v>
      </c>
      <c r="L24" s="228">
        <f t="shared" si="2"/>
        <v>0</v>
      </c>
      <c r="M24" s="339" t="s">
        <v>1378</v>
      </c>
      <c r="N24" s="55"/>
    </row>
    <row r="25" spans="1:14" ht="15.95" customHeight="1" x14ac:dyDescent="0.2">
      <c r="B25" s="53" t="s">
        <v>33</v>
      </c>
      <c r="C25"/>
      <c r="D25"/>
      <c r="E25" s="5"/>
      <c r="F25" s="5"/>
      <c r="G25" s="5"/>
      <c r="H25" s="5"/>
      <c r="I25" s="5"/>
      <c r="J25" s="5"/>
      <c r="K25" s="5"/>
      <c r="L25" s="5"/>
      <c r="M25" s="51"/>
      <c r="N25" s="55"/>
    </row>
    <row r="26" spans="1:14" ht="15.95" customHeight="1" x14ac:dyDescent="0.2">
      <c r="B26" s="114" t="s">
        <v>1379</v>
      </c>
      <c r="C26" s="97"/>
      <c r="D26" s="737" t="s">
        <v>51</v>
      </c>
      <c r="E26" s="716">
        <f>SUM(F26:L26)</f>
        <v>0</v>
      </c>
      <c r="F26" s="715">
        <f t="shared" ref="F26:L26" si="3">F24-F27</f>
        <v>0</v>
      </c>
      <c r="G26" s="715">
        <f t="shared" si="3"/>
        <v>0</v>
      </c>
      <c r="H26" s="715">
        <f t="shared" si="3"/>
        <v>0</v>
      </c>
      <c r="I26" s="715">
        <f t="shared" si="3"/>
        <v>0</v>
      </c>
      <c r="J26" s="715">
        <f t="shared" si="3"/>
        <v>0</v>
      </c>
      <c r="K26" s="715">
        <f t="shared" si="3"/>
        <v>0</v>
      </c>
      <c r="L26" s="340">
        <f t="shared" si="3"/>
        <v>0</v>
      </c>
      <c r="M26" s="339" t="s">
        <v>1380</v>
      </c>
      <c r="N26" s="55"/>
    </row>
    <row r="27" spans="1:14" ht="15.95" customHeight="1" thickBot="1" x14ac:dyDescent="0.25">
      <c r="B27" s="122" t="s">
        <v>1381</v>
      </c>
      <c r="C27" s="59"/>
      <c r="D27" s="218" t="s">
        <v>51</v>
      </c>
      <c r="E27" s="716">
        <f>SUM(F27:L27)</f>
        <v>0</v>
      </c>
      <c r="F27" s="712"/>
      <c r="G27" s="712"/>
      <c r="H27" s="712"/>
      <c r="I27" s="712"/>
      <c r="J27" s="712"/>
      <c r="K27" s="712"/>
      <c r="L27" s="712"/>
      <c r="M27" s="339" t="s">
        <v>1382</v>
      </c>
      <c r="N27" s="55"/>
    </row>
    <row r="28" spans="1:14" ht="15.95" customHeight="1" thickTop="1" thickBot="1" x14ac:dyDescent="0.25">
      <c r="B28" s="60"/>
      <c r="C28" s="60"/>
      <c r="D28" s="60"/>
      <c r="E28" s="60"/>
      <c r="F28" s="60"/>
      <c r="G28" s="60"/>
      <c r="H28" s="60"/>
      <c r="I28" s="60"/>
      <c r="J28" s="60"/>
      <c r="K28" s="60"/>
      <c r="L28" s="60"/>
      <c r="M28" s="61"/>
    </row>
    <row r="29" spans="1:14" ht="15.95" customHeight="1" thickTop="1" thickBot="1" x14ac:dyDescent="0.25">
      <c r="B29" s="406"/>
      <c r="C29" s="38"/>
      <c r="D29" s="38"/>
      <c r="E29" s="38"/>
      <c r="F29" s="38"/>
      <c r="G29" s="38"/>
      <c r="H29" s="38"/>
      <c r="I29" s="38"/>
      <c r="J29" s="38"/>
      <c r="K29" s="732"/>
      <c r="L29" s="731" t="s">
        <v>2401</v>
      </c>
      <c r="M29" s="739">
        <v>3</v>
      </c>
    </row>
    <row r="30" spans="1:14" ht="15.95" customHeight="1" thickTop="1" x14ac:dyDescent="0.2">
      <c r="A30" s="763"/>
      <c r="B30" s="39" t="s">
        <v>2556</v>
      </c>
      <c r="C30" s="736"/>
      <c r="D30" s="736"/>
      <c r="E30" s="730" t="s">
        <v>1383</v>
      </c>
      <c r="F30" s="730" t="s">
        <v>1384</v>
      </c>
      <c r="G30" s="730" t="s">
        <v>1385</v>
      </c>
      <c r="H30" s="730" t="s">
        <v>1386</v>
      </c>
      <c r="I30" s="730" t="s">
        <v>1387</v>
      </c>
      <c r="J30" s="730" t="s">
        <v>1388</v>
      </c>
      <c r="K30" s="730" t="s">
        <v>1389</v>
      </c>
      <c r="L30" s="738" t="s">
        <v>1390</v>
      </c>
      <c r="M30" s="740" t="s">
        <v>47</v>
      </c>
      <c r="N30" s="406"/>
    </row>
    <row r="31" spans="1:14" ht="51" x14ac:dyDescent="0.2">
      <c r="A31" s="86"/>
      <c r="B31" s="736"/>
      <c r="C31"/>
      <c r="D31" s="842" t="s">
        <v>3</v>
      </c>
      <c r="E31" s="7" t="s">
        <v>17</v>
      </c>
      <c r="F31" s="7" t="s">
        <v>1350</v>
      </c>
      <c r="G31" s="7" t="s">
        <v>1351</v>
      </c>
      <c r="H31" s="524" t="s">
        <v>1352</v>
      </c>
      <c r="I31" s="7" t="s">
        <v>1353</v>
      </c>
      <c r="J31" s="7" t="s">
        <v>1354</v>
      </c>
      <c r="K31" s="7" t="s">
        <v>639</v>
      </c>
      <c r="L31" s="67" t="s">
        <v>1355</v>
      </c>
      <c r="M31" s="736"/>
      <c r="N31" s="55"/>
    </row>
    <row r="32" spans="1:14" ht="15.95" customHeight="1" x14ac:dyDescent="0.2">
      <c r="A32" s="86"/>
      <c r="B32" s="736"/>
      <c r="C32"/>
      <c r="D32" s="842"/>
      <c r="E32" s="6" t="s">
        <v>2365</v>
      </c>
      <c r="F32" s="6" t="s">
        <v>2365</v>
      </c>
      <c r="G32" s="6" t="s">
        <v>2365</v>
      </c>
      <c r="H32" s="525" t="s">
        <v>2365</v>
      </c>
      <c r="I32" s="6" t="s">
        <v>2365</v>
      </c>
      <c r="J32" s="6" t="s">
        <v>2365</v>
      </c>
      <c r="K32" s="6" t="s">
        <v>2365</v>
      </c>
      <c r="L32" s="68" t="s">
        <v>2365</v>
      </c>
      <c r="M32" s="42"/>
      <c r="N32" s="406"/>
    </row>
    <row r="33" spans="1:14" ht="15.95" customHeight="1" thickBot="1" x14ac:dyDescent="0.25">
      <c r="A33" s="86"/>
      <c r="B33" s="227"/>
      <c r="C33" s="227"/>
      <c r="D33" s="843"/>
      <c r="E33" s="232" t="s">
        <v>49</v>
      </c>
      <c r="F33" s="232" t="s">
        <v>49</v>
      </c>
      <c r="G33" s="232" t="s">
        <v>49</v>
      </c>
      <c r="H33" s="526" t="s">
        <v>49</v>
      </c>
      <c r="I33" s="232" t="s">
        <v>49</v>
      </c>
      <c r="J33" s="232" t="s">
        <v>49</v>
      </c>
      <c r="K33" s="232" t="s">
        <v>49</v>
      </c>
      <c r="L33" s="256" t="s">
        <v>49</v>
      </c>
      <c r="M33" s="745" t="s">
        <v>50</v>
      </c>
      <c r="N33" s="406"/>
    </row>
    <row r="34" spans="1:14" ht="15.95" customHeight="1" x14ac:dyDescent="0.2">
      <c r="A34" s="86"/>
      <c r="B34" s="752" t="s">
        <v>2557</v>
      </c>
      <c r="C34" s="113"/>
      <c r="D34" s="316" t="s">
        <v>51</v>
      </c>
      <c r="E34" s="348">
        <f t="shared" ref="E34:E47" si="4">SUM(F34:L34)</f>
        <v>0</v>
      </c>
      <c r="F34" s="327"/>
      <c r="G34" s="327"/>
      <c r="H34" s="341"/>
      <c r="I34" s="327"/>
      <c r="J34" s="327"/>
      <c r="K34" s="327"/>
      <c r="L34" s="741"/>
      <c r="M34" s="745" t="s">
        <v>1356</v>
      </c>
      <c r="N34" s="406"/>
    </row>
    <row r="35" spans="1:14" ht="15.95" customHeight="1" thickBot="1" x14ac:dyDescent="0.25">
      <c r="A35" s="86"/>
      <c r="B35" s="753" t="s">
        <v>216</v>
      </c>
      <c r="C35" s="96"/>
      <c r="D35" s="342" t="s">
        <v>2</v>
      </c>
      <c r="E35" s="348">
        <f t="shared" si="4"/>
        <v>0</v>
      </c>
      <c r="F35" s="327"/>
      <c r="G35" s="327"/>
      <c r="H35" s="341"/>
      <c r="I35" s="327"/>
      <c r="J35" s="327"/>
      <c r="K35" s="327"/>
      <c r="L35" s="742"/>
      <c r="M35" s="745" t="s">
        <v>1357</v>
      </c>
      <c r="N35" s="406"/>
    </row>
    <row r="36" spans="1:14" ht="15.95" customHeight="1" x14ac:dyDescent="0.2">
      <c r="A36" s="86"/>
      <c r="B36" s="754" t="s">
        <v>2558</v>
      </c>
      <c r="C36" s="97"/>
      <c r="D36" s="342" t="s">
        <v>51</v>
      </c>
      <c r="E36" s="228">
        <f t="shared" si="4"/>
        <v>0</v>
      </c>
      <c r="F36" s="228">
        <f t="shared" ref="F36:L36" si="5">SUM(F34:F35)</f>
        <v>0</v>
      </c>
      <c r="G36" s="228">
        <f t="shared" si="5"/>
        <v>0</v>
      </c>
      <c r="H36" s="228">
        <f t="shared" si="5"/>
        <v>0</v>
      </c>
      <c r="I36" s="228">
        <f t="shared" si="5"/>
        <v>0</v>
      </c>
      <c r="J36" s="228">
        <f t="shared" si="5"/>
        <v>0</v>
      </c>
      <c r="K36" s="228">
        <f t="shared" si="5"/>
        <v>0</v>
      </c>
      <c r="L36" s="241">
        <f t="shared" si="5"/>
        <v>0</v>
      </c>
      <c r="M36" s="745" t="s">
        <v>1358</v>
      </c>
      <c r="N36" s="406"/>
    </row>
    <row r="37" spans="1:14" ht="15.95" customHeight="1" x14ac:dyDescent="0.2">
      <c r="A37" s="86"/>
      <c r="B37" s="755" t="s">
        <v>1022</v>
      </c>
      <c r="C37"/>
      <c r="D37" s="342" t="s">
        <v>51</v>
      </c>
      <c r="E37" s="348">
        <f t="shared" si="4"/>
        <v>0</v>
      </c>
      <c r="F37" s="721"/>
      <c r="G37" s="721"/>
      <c r="H37" s="721"/>
      <c r="I37" s="721"/>
      <c r="J37" s="721"/>
      <c r="K37" s="721"/>
      <c r="L37" s="743"/>
      <c r="M37" s="745" t="s">
        <v>1359</v>
      </c>
      <c r="N37" s="406"/>
    </row>
    <row r="38" spans="1:14" ht="15.95" customHeight="1" x14ac:dyDescent="0.2">
      <c r="A38" s="86"/>
      <c r="B38" s="756" t="s">
        <v>1024</v>
      </c>
      <c r="C38" s="97"/>
      <c r="D38" s="342" t="s">
        <v>2</v>
      </c>
      <c r="E38" s="348">
        <f t="shared" si="4"/>
        <v>0</v>
      </c>
      <c r="F38" s="327"/>
      <c r="G38" s="327"/>
      <c r="H38" s="327"/>
      <c r="I38" s="327"/>
      <c r="J38" s="327"/>
      <c r="K38" s="327"/>
      <c r="L38" s="741"/>
      <c r="M38" s="745" t="s">
        <v>1360</v>
      </c>
      <c r="N38" s="406"/>
    </row>
    <row r="39" spans="1:14" ht="15.95" customHeight="1" x14ac:dyDescent="0.2">
      <c r="A39" s="86"/>
      <c r="B39" s="753" t="s">
        <v>1361</v>
      </c>
      <c r="C39" s="96"/>
      <c r="D39" s="342" t="s">
        <v>51</v>
      </c>
      <c r="E39" s="348">
        <f t="shared" si="4"/>
        <v>0</v>
      </c>
      <c r="F39" s="327"/>
      <c r="G39" s="327"/>
      <c r="H39" s="341"/>
      <c r="I39" s="327"/>
      <c r="J39" s="327"/>
      <c r="K39" s="327"/>
      <c r="L39" s="742"/>
      <c r="M39" s="745" t="s">
        <v>1362</v>
      </c>
      <c r="N39" s="406"/>
    </row>
    <row r="40" spans="1:14" ht="15.95" customHeight="1" x14ac:dyDescent="0.2">
      <c r="A40" s="86"/>
      <c r="B40" s="757" t="s">
        <v>1391</v>
      </c>
      <c r="C40" s="96"/>
      <c r="D40" s="342" t="s">
        <v>51</v>
      </c>
      <c r="E40" s="348">
        <f t="shared" si="4"/>
        <v>0</v>
      </c>
      <c r="F40" s="341"/>
      <c r="G40" s="341"/>
      <c r="H40" s="327"/>
      <c r="I40" s="341"/>
      <c r="J40" s="341"/>
      <c r="K40" s="341"/>
      <c r="L40" s="742"/>
      <c r="M40" s="745" t="s">
        <v>1392</v>
      </c>
      <c r="N40" s="406"/>
    </row>
    <row r="41" spans="1:14" ht="15.95" customHeight="1" x14ac:dyDescent="0.2">
      <c r="A41" s="86"/>
      <c r="B41" s="758" t="s">
        <v>2456</v>
      </c>
      <c r="C41" s="345" t="s">
        <v>1</v>
      </c>
      <c r="D41" s="342" t="s">
        <v>63</v>
      </c>
      <c r="E41" s="348">
        <f t="shared" si="4"/>
        <v>0</v>
      </c>
      <c r="F41" s="327"/>
      <c r="G41" s="327"/>
      <c r="H41" s="327"/>
      <c r="I41" s="327"/>
      <c r="J41" s="327"/>
      <c r="K41" s="327"/>
      <c r="L41" s="742"/>
      <c r="M41" s="745" t="s">
        <v>1368</v>
      </c>
      <c r="N41" s="406"/>
    </row>
    <row r="42" spans="1:14" ht="15.95" customHeight="1" x14ac:dyDescent="0.2">
      <c r="A42" s="86"/>
      <c r="B42" s="753" t="s">
        <v>1393</v>
      </c>
      <c r="C42" s="96"/>
      <c r="D42" s="342" t="s">
        <v>63</v>
      </c>
      <c r="E42" s="348">
        <f t="shared" si="4"/>
        <v>0</v>
      </c>
      <c r="F42" s="327"/>
      <c r="G42" s="327"/>
      <c r="H42" s="327"/>
      <c r="I42" s="327"/>
      <c r="J42" s="327"/>
      <c r="K42" s="327"/>
      <c r="L42" s="742"/>
      <c r="M42" s="745" t="s">
        <v>1369</v>
      </c>
      <c r="N42" s="406"/>
    </row>
    <row r="43" spans="1:14" ht="15.95" customHeight="1" x14ac:dyDescent="0.2">
      <c r="A43" s="86"/>
      <c r="B43" s="753" t="s">
        <v>1370</v>
      </c>
      <c r="C43" s="96"/>
      <c r="D43" s="342" t="s">
        <v>51</v>
      </c>
      <c r="E43" s="348">
        <f t="shared" si="4"/>
        <v>0</v>
      </c>
      <c r="F43" s="327"/>
      <c r="G43" s="327"/>
      <c r="H43" s="327"/>
      <c r="I43" s="327"/>
      <c r="J43" s="327"/>
      <c r="K43" s="327"/>
      <c r="L43" s="742"/>
      <c r="M43" s="745" t="s">
        <v>1371</v>
      </c>
      <c r="N43" s="406"/>
    </row>
    <row r="44" spans="1:14" ht="25.5" x14ac:dyDescent="0.2">
      <c r="A44" s="86"/>
      <c r="B44" s="164" t="s">
        <v>1372</v>
      </c>
      <c r="C44" s="153"/>
      <c r="D44" s="347" t="s">
        <v>1373</v>
      </c>
      <c r="E44" s="348">
        <f t="shared" si="4"/>
        <v>0</v>
      </c>
      <c r="F44" s="327"/>
      <c r="G44" s="327"/>
      <c r="H44" s="341"/>
      <c r="I44" s="340">
        <f>-SUM(F44:G44,J44:K44)</f>
        <v>0</v>
      </c>
      <c r="J44" s="327"/>
      <c r="K44" s="327"/>
      <c r="L44" s="742"/>
      <c r="M44" s="745" t="s">
        <v>1374</v>
      </c>
      <c r="N44" s="406"/>
    </row>
    <row r="45" spans="1:14" ht="15.95" customHeight="1" x14ac:dyDescent="0.2">
      <c r="A45" s="86"/>
      <c r="B45" s="759" t="s">
        <v>1394</v>
      </c>
      <c r="C45" s="166"/>
      <c r="D45" s="342" t="s">
        <v>2</v>
      </c>
      <c r="E45" s="348">
        <f t="shared" si="4"/>
        <v>0</v>
      </c>
      <c r="F45" s="341"/>
      <c r="G45" s="341"/>
      <c r="H45" s="341"/>
      <c r="I45" s="341"/>
      <c r="J45" s="341"/>
      <c r="K45" s="341"/>
      <c r="L45" s="741"/>
      <c r="M45" s="745" t="s">
        <v>1376</v>
      </c>
      <c r="N45" s="406"/>
    </row>
    <row r="46" spans="1:14" ht="15.95" customHeight="1" thickBot="1" x14ac:dyDescent="0.25">
      <c r="A46" s="86"/>
      <c r="B46" s="756" t="s">
        <v>263</v>
      </c>
      <c r="C46" s="96"/>
      <c r="D46" s="342" t="s">
        <v>63</v>
      </c>
      <c r="E46" s="348">
        <f t="shared" si="4"/>
        <v>0</v>
      </c>
      <c r="F46" s="721"/>
      <c r="G46" s="721"/>
      <c r="H46" s="721"/>
      <c r="I46" s="721"/>
      <c r="J46" s="721"/>
      <c r="K46" s="721"/>
      <c r="L46" s="743"/>
      <c r="M46" s="745" t="s">
        <v>1377</v>
      </c>
      <c r="N46" s="406"/>
    </row>
    <row r="47" spans="1:14" ht="15.95" customHeight="1" x14ac:dyDescent="0.2">
      <c r="A47" s="86"/>
      <c r="B47" s="760" t="s">
        <v>2559</v>
      </c>
      <c r="C47" s="96"/>
      <c r="D47" s="342" t="s">
        <v>51</v>
      </c>
      <c r="E47" s="228">
        <f t="shared" si="4"/>
        <v>0</v>
      </c>
      <c r="F47" s="228">
        <f t="shared" ref="F47:L47" si="6">SUM(F36:F46)</f>
        <v>0</v>
      </c>
      <c r="G47" s="228">
        <f t="shared" si="6"/>
        <v>0</v>
      </c>
      <c r="H47" s="228">
        <f t="shared" si="6"/>
        <v>0</v>
      </c>
      <c r="I47" s="228">
        <f t="shared" si="6"/>
        <v>0</v>
      </c>
      <c r="J47" s="228">
        <f t="shared" si="6"/>
        <v>0</v>
      </c>
      <c r="K47" s="228">
        <f t="shared" si="6"/>
        <v>0</v>
      </c>
      <c r="L47" s="241">
        <f t="shared" si="6"/>
        <v>0</v>
      </c>
      <c r="M47" s="745" t="s">
        <v>1378</v>
      </c>
      <c r="N47" s="406"/>
    </row>
    <row r="48" spans="1:14" ht="15.95" customHeight="1" x14ac:dyDescent="0.2">
      <c r="A48" s="86"/>
      <c r="B48" s="761" t="s">
        <v>33</v>
      </c>
      <c r="C48"/>
      <c r="D48"/>
      <c r="E48" s="5"/>
      <c r="F48" s="5"/>
      <c r="G48" s="5"/>
      <c r="H48" s="5"/>
      <c r="I48" s="5"/>
      <c r="J48" s="5"/>
      <c r="K48" s="5"/>
      <c r="L48" s="5"/>
      <c r="M48" s="51"/>
      <c r="N48" s="406"/>
    </row>
    <row r="49" spans="1:14" ht="15.95" customHeight="1" x14ac:dyDescent="0.2">
      <c r="A49" s="86"/>
      <c r="B49" s="756" t="s">
        <v>1379</v>
      </c>
      <c r="C49" s="97"/>
      <c r="D49" s="342" t="s">
        <v>51</v>
      </c>
      <c r="E49" s="348">
        <f>SUM(F49:L49)</f>
        <v>0</v>
      </c>
      <c r="F49" s="340">
        <f t="shared" ref="F49:L49" si="7">F47-F50</f>
        <v>0</v>
      </c>
      <c r="G49" s="340">
        <f t="shared" si="7"/>
        <v>0</v>
      </c>
      <c r="H49" s="340">
        <f t="shared" si="7"/>
        <v>0</v>
      </c>
      <c r="I49" s="340">
        <f t="shared" si="7"/>
        <v>0</v>
      </c>
      <c r="J49" s="340">
        <f t="shared" si="7"/>
        <v>0</v>
      </c>
      <c r="K49" s="340">
        <f t="shared" si="7"/>
        <v>0</v>
      </c>
      <c r="L49" s="744">
        <f t="shared" si="7"/>
        <v>0</v>
      </c>
      <c r="M49" s="745" t="s">
        <v>1380</v>
      </c>
      <c r="N49" s="406"/>
    </row>
    <row r="50" spans="1:14" ht="15.95" customHeight="1" thickBot="1" x14ac:dyDescent="0.25">
      <c r="A50" s="86"/>
      <c r="B50" s="762" t="s">
        <v>1381</v>
      </c>
      <c r="C50" s="59"/>
      <c r="D50" s="218" t="s">
        <v>51</v>
      </c>
      <c r="E50" s="746">
        <f>SUM(F50:L50)</f>
        <v>0</v>
      </c>
      <c r="F50" s="747"/>
      <c r="G50" s="747"/>
      <c r="H50" s="748"/>
      <c r="I50" s="749"/>
      <c r="J50" s="749"/>
      <c r="K50" s="749"/>
      <c r="L50" s="750"/>
      <c r="M50" s="751" t="s">
        <v>1382</v>
      </c>
      <c r="N50" s="406"/>
    </row>
    <row r="51" spans="1:14" ht="15.95" customHeight="1" thickTop="1" x14ac:dyDescent="0.2">
      <c r="B51" s="406"/>
      <c r="C51" s="406"/>
      <c r="D51" s="406"/>
      <c r="E51" s="406"/>
      <c r="F51" s="406"/>
      <c r="G51" s="406"/>
      <c r="H51" s="406"/>
      <c r="I51" s="406"/>
      <c r="J51" s="406"/>
      <c r="K51" s="406"/>
      <c r="L51" s="406"/>
      <c r="M51" s="407"/>
    </row>
    <row r="52" spans="1:14" ht="15.95" customHeight="1" x14ac:dyDescent="0.2">
      <c r="B52" s="169"/>
    </row>
  </sheetData>
  <mergeCells count="2">
    <mergeCell ref="D8:D10"/>
    <mergeCell ref="D31:D33"/>
  </mergeCells>
  <dataValidations count="5">
    <dataValidation type="decimal" operator="lessThanOrEqual" allowBlank="1" showInputMessage="1" showErrorMessage="1" errorTitle="Value must be negative" error="Please enter a negative number" sqref="H18:H19 H13" xr:uid="{F9CB9141-99B9-4907-8330-51E84114617E}">
      <formula1>0</formula1>
    </dataValidation>
    <dataValidation type="decimal" operator="greaterThanOrEqual" allowBlank="1" showInputMessage="1" showErrorMessage="1" errorTitle="Values must be positive" error="Please enter a positive number for inventory additions" sqref="H15:H17" xr:uid="{CCCE2400-8124-417E-9885-936CAD5D1775}">
      <formula1>0</formula1>
    </dataValidation>
    <dataValidation allowBlank="1" showInputMessage="1" showErrorMessage="1" promptTitle="Donations directly from DHSC" prompt="In this row providers should recognise the inventories issued to the trust as per DHSC outbound stock statements." sqref="C15" xr:uid="{79A4F8C9-F8FB-407F-9F3C-8EC0BB952D40}"/>
    <dataValidation allowBlank="1" showInputMessage="1" showErrorMessage="1" promptTitle="Donation from NHS providers" prompt="Please provide a breakdown by provider in Table 19A below to facilitate eliminations in the consolidated provider and consolidated FT accounts." sqref="C16:C17" xr:uid="{5833EE38-95BE-4D7F-8BCE-7C60513F439F}"/>
    <dataValidation allowBlank="1" showInputMessage="1" showErrorMessage="1" promptTitle="Inventories consumed" prompt="Inventories consumed should be entered negative, as a reduction in the inventories balance." sqref="C18 C41" xr:uid="{E1727745-C8C1-421C-B02A-85B934B3F150}"/>
  </dataValidations>
  <pageMargins left="0.7" right="0.7" top="0.75" bottom="0.75" header="0.3" footer="0.3"/>
  <pageSetup paperSize="9" scale="5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6CD90-BEDB-4F6F-AD13-0B9AB3819FCE}">
  <sheetPr codeName="Sheet78">
    <tabColor theme="2"/>
    <pageSetUpPr fitToPage="1"/>
  </sheetPr>
  <dimension ref="A1:CC161"/>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5.28515625" style="15" customWidth="1"/>
    <col min="4" max="4" width="9.28515625" style="15" customWidth="1"/>
    <col min="5" max="39" width="13.42578125" style="15" customWidth="1"/>
    <col min="40" max="16384" width="9.28515625" style="15"/>
  </cols>
  <sheetData>
    <row r="1" spans="1:8" ht="18.75" customHeight="1" x14ac:dyDescent="0.2">
      <c r="B1" s="16"/>
    </row>
    <row r="2" spans="1:8" ht="18.75" customHeight="1" x14ac:dyDescent="0.25">
      <c r="B2" s="17" t="s">
        <v>440</v>
      </c>
    </row>
    <row r="3" spans="1:8" ht="18.75" customHeight="1" x14ac:dyDescent="0.25">
      <c r="B3" s="17" t="s">
        <v>2375</v>
      </c>
    </row>
    <row r="4" spans="1:8" ht="18.75" customHeight="1" thickBot="1" x14ac:dyDescent="0.25">
      <c r="B4" s="18" t="s">
        <v>4</v>
      </c>
    </row>
    <row r="5" spans="1:8" ht="15.95" customHeight="1" thickTop="1" thickBot="1" x14ac:dyDescent="0.25">
      <c r="B5" s="38"/>
      <c r="C5" s="38"/>
      <c r="D5" s="38"/>
      <c r="E5" s="38"/>
      <c r="F5" s="416" t="s">
        <v>2401</v>
      </c>
      <c r="G5" s="417">
        <v>1</v>
      </c>
    </row>
    <row r="6" spans="1:8" ht="15.95" customHeight="1" thickTop="1" x14ac:dyDescent="0.2">
      <c r="A6" s="37"/>
      <c r="B6" s="404" t="s">
        <v>1395</v>
      </c>
      <c r="C6" s="443"/>
      <c r="D6" s="40"/>
      <c r="E6" s="330" t="s">
        <v>1396</v>
      </c>
      <c r="F6" s="337" t="s">
        <v>1397</v>
      </c>
      <c r="G6" s="331" t="s">
        <v>47</v>
      </c>
      <c r="H6" s="55"/>
    </row>
    <row r="7" spans="1:8" ht="51" x14ac:dyDescent="0.2">
      <c r="B7" s="432"/>
      <c r="C7" s="1"/>
      <c r="D7" s="842" t="s">
        <v>3</v>
      </c>
      <c r="E7" s="7" t="s">
        <v>477</v>
      </c>
      <c r="F7" s="7" t="s">
        <v>477</v>
      </c>
      <c r="G7" s="42"/>
      <c r="H7" s="55"/>
    </row>
    <row r="8" spans="1:8" ht="15.95" customHeight="1" x14ac:dyDescent="0.2">
      <c r="B8" s="419"/>
      <c r="C8" s="1"/>
      <c r="D8" s="842"/>
      <c r="E8" s="6" t="s">
        <v>2402</v>
      </c>
      <c r="F8" s="6" t="s">
        <v>2403</v>
      </c>
      <c r="G8" s="42"/>
      <c r="H8" s="55"/>
    </row>
    <row r="9" spans="1:8" ht="15.95" customHeight="1" thickBot="1" x14ac:dyDescent="0.25">
      <c r="B9" s="438"/>
      <c r="C9" s="444"/>
      <c r="D9" s="843"/>
      <c r="E9" s="229" t="s">
        <v>49</v>
      </c>
      <c r="F9" s="229" t="s">
        <v>49</v>
      </c>
      <c r="G9" s="339" t="s">
        <v>50</v>
      </c>
      <c r="H9" s="55"/>
    </row>
    <row r="10" spans="1:8" ht="15.95" customHeight="1" x14ac:dyDescent="0.2">
      <c r="B10" s="511" t="s">
        <v>1398</v>
      </c>
      <c r="C10" s="530"/>
      <c r="D10"/>
      <c r="E10" s="5"/>
      <c r="F10" s="5"/>
      <c r="G10" s="51"/>
      <c r="H10" s="55"/>
    </row>
    <row r="11" spans="1:8" ht="15.95" customHeight="1" x14ac:dyDescent="0.2">
      <c r="B11" s="510" t="s">
        <v>2457</v>
      </c>
      <c r="C11" s="517" t="s">
        <v>1</v>
      </c>
      <c r="D11" s="342" t="s">
        <v>51</v>
      </c>
      <c r="E11" s="712"/>
      <c r="F11" s="710"/>
      <c r="G11" s="339" t="s">
        <v>1399</v>
      </c>
      <c r="H11" s="55"/>
    </row>
    <row r="12" spans="1:8" ht="15.95" customHeight="1" x14ac:dyDescent="0.2">
      <c r="B12" s="510" t="s">
        <v>2458</v>
      </c>
      <c r="C12" s="531" t="s">
        <v>1</v>
      </c>
      <c r="D12" s="353" t="s">
        <v>51</v>
      </c>
      <c r="E12" s="712"/>
      <c r="F12" s="710"/>
      <c r="G12" s="339" t="s">
        <v>1400</v>
      </c>
      <c r="H12" s="55"/>
    </row>
    <row r="13" spans="1:8" ht="15.95" customHeight="1" x14ac:dyDescent="0.2">
      <c r="B13" s="510" t="s">
        <v>1401</v>
      </c>
      <c r="C13" s="531" t="s">
        <v>1</v>
      </c>
      <c r="D13" s="353" t="s">
        <v>51</v>
      </c>
      <c r="E13" s="712"/>
      <c r="F13" s="710"/>
      <c r="G13" s="339" t="s">
        <v>1402</v>
      </c>
      <c r="H13" s="55"/>
    </row>
    <row r="14" spans="1:8" ht="15.95" customHeight="1" x14ac:dyDescent="0.2">
      <c r="B14" s="510" t="s">
        <v>1403</v>
      </c>
      <c r="C14" s="531" t="s">
        <v>1</v>
      </c>
      <c r="D14" s="353" t="s">
        <v>51</v>
      </c>
      <c r="E14" s="712"/>
      <c r="F14" s="710"/>
      <c r="G14" s="339" t="s">
        <v>1404</v>
      </c>
      <c r="H14" s="55"/>
    </row>
    <row r="15" spans="1:8" ht="15.95" customHeight="1" x14ac:dyDescent="0.2">
      <c r="B15" s="510" t="s">
        <v>2459</v>
      </c>
      <c r="C15" s="514"/>
      <c r="D15" s="353" t="s">
        <v>63</v>
      </c>
      <c r="E15" s="712"/>
      <c r="F15" s="710"/>
      <c r="G15" s="339" t="s">
        <v>1405</v>
      </c>
      <c r="H15" s="55"/>
    </row>
    <row r="16" spans="1:8" ht="15.95" customHeight="1" x14ac:dyDescent="0.2">
      <c r="B16" s="77" t="s">
        <v>2460</v>
      </c>
      <c r="C16" s="514"/>
      <c r="D16" s="353" t="s">
        <v>63</v>
      </c>
      <c r="E16" s="712"/>
      <c r="F16" s="710"/>
      <c r="G16" s="339" t="s">
        <v>1406</v>
      </c>
      <c r="H16" s="55"/>
    </row>
    <row r="17" spans="2:8" ht="15.95" customHeight="1" x14ac:dyDescent="0.2">
      <c r="B17" s="510" t="s">
        <v>1407</v>
      </c>
      <c r="C17" s="514"/>
      <c r="D17" s="353" t="s">
        <v>51</v>
      </c>
      <c r="E17" s="712"/>
      <c r="F17" s="710"/>
      <c r="G17" s="339" t="s">
        <v>1408</v>
      </c>
      <c r="H17" s="55"/>
    </row>
    <row r="18" spans="2:8" ht="15.95" customHeight="1" x14ac:dyDescent="0.2">
      <c r="B18" s="510" t="s">
        <v>1409</v>
      </c>
      <c r="C18" s="514"/>
      <c r="D18" s="353" t="s">
        <v>51</v>
      </c>
      <c r="E18" s="712"/>
      <c r="F18" s="710"/>
      <c r="G18" s="339" t="s">
        <v>1410</v>
      </c>
      <c r="H18" s="55"/>
    </row>
    <row r="19" spans="2:8" ht="15.95" customHeight="1" x14ac:dyDescent="0.2">
      <c r="B19" s="77" t="s">
        <v>1411</v>
      </c>
      <c r="C19" s="1"/>
      <c r="D19" s="353" t="s">
        <v>51</v>
      </c>
      <c r="E19" s="712"/>
      <c r="F19" s="710"/>
      <c r="G19" s="339" t="s">
        <v>1412</v>
      </c>
      <c r="H19" s="55"/>
    </row>
    <row r="20" spans="2:8" ht="15.95" customHeight="1" x14ac:dyDescent="0.2">
      <c r="B20" s="510" t="s">
        <v>1413</v>
      </c>
      <c r="C20" s="514"/>
      <c r="D20" s="353" t="s">
        <v>51</v>
      </c>
      <c r="E20" s="712"/>
      <c r="F20" s="710"/>
      <c r="G20" s="339" t="s">
        <v>1414</v>
      </c>
      <c r="H20" s="55"/>
    </row>
    <row r="21" spans="2:8" ht="15.95" customHeight="1" x14ac:dyDescent="0.2">
      <c r="B21" s="510" t="s">
        <v>1415</v>
      </c>
      <c r="C21" s="514"/>
      <c r="D21" s="353" t="s">
        <v>51</v>
      </c>
      <c r="E21" s="712"/>
      <c r="F21" s="710"/>
      <c r="G21" s="339" t="s">
        <v>1416</v>
      </c>
      <c r="H21" s="55"/>
    </row>
    <row r="22" spans="2:8" ht="15.95" customHeight="1" x14ac:dyDescent="0.2">
      <c r="B22" s="77" t="s">
        <v>1417</v>
      </c>
      <c r="C22" s="1"/>
      <c r="D22" s="353" t="s">
        <v>51</v>
      </c>
      <c r="E22" s="712"/>
      <c r="F22" s="710"/>
      <c r="G22" s="339" t="s">
        <v>1418</v>
      </c>
      <c r="H22" s="55"/>
    </row>
    <row r="23" spans="2:8" ht="15.95" customHeight="1" x14ac:dyDescent="0.2">
      <c r="B23" s="532" t="s">
        <v>1419</v>
      </c>
      <c r="C23" s="531" t="s">
        <v>1</v>
      </c>
      <c r="D23" s="353" t="s">
        <v>51</v>
      </c>
      <c r="E23" s="712"/>
      <c r="F23" s="710"/>
      <c r="G23" s="339" t="s">
        <v>1420</v>
      </c>
      <c r="H23" s="55"/>
    </row>
    <row r="24" spans="2:8" ht="15.95" customHeight="1" x14ac:dyDescent="0.2">
      <c r="B24" s="510" t="s">
        <v>1421</v>
      </c>
      <c r="C24" s="1"/>
      <c r="D24" s="353" t="s">
        <v>51</v>
      </c>
      <c r="E24" s="712"/>
      <c r="F24" s="710"/>
      <c r="G24" s="339" t="s">
        <v>1422</v>
      </c>
      <c r="H24" s="55"/>
    </row>
    <row r="25" spans="2:8" ht="15.95" customHeight="1" x14ac:dyDescent="0.2">
      <c r="B25" s="533" t="s">
        <v>43</v>
      </c>
      <c r="C25" s="531" t="s">
        <v>1</v>
      </c>
      <c r="D25" s="353" t="s">
        <v>51</v>
      </c>
      <c r="E25" s="712"/>
      <c r="F25" s="710"/>
      <c r="G25" s="339" t="s">
        <v>1423</v>
      </c>
      <c r="H25" s="55"/>
    </row>
    <row r="26" spans="2:8" ht="15.95" customHeight="1" x14ac:dyDescent="0.2">
      <c r="B26" s="77" t="s">
        <v>1424</v>
      </c>
      <c r="C26" s="514"/>
      <c r="D26" s="353" t="s">
        <v>51</v>
      </c>
      <c r="E26" s="712"/>
      <c r="F26" s="710"/>
      <c r="G26" s="339" t="s">
        <v>1425</v>
      </c>
      <c r="H26" s="55"/>
    </row>
    <row r="27" spans="2:8" ht="15.95" customHeight="1" x14ac:dyDescent="0.2">
      <c r="B27" s="510" t="s">
        <v>1426</v>
      </c>
      <c r="C27" s="1"/>
      <c r="D27" s="353" t="s">
        <v>51</v>
      </c>
      <c r="E27" s="712"/>
      <c r="F27" s="710"/>
      <c r="G27" s="339" t="s">
        <v>1427</v>
      </c>
      <c r="H27" s="55"/>
    </row>
    <row r="28" spans="2:8" ht="15.95" customHeight="1" x14ac:dyDescent="0.2">
      <c r="B28" s="510" t="s">
        <v>1428</v>
      </c>
      <c r="C28" s="531" t="s">
        <v>1</v>
      </c>
      <c r="D28" s="353" t="s">
        <v>51</v>
      </c>
      <c r="E28" s="712"/>
      <c r="F28" s="710"/>
      <c r="G28" s="339" t="s">
        <v>1429</v>
      </c>
      <c r="H28" s="55"/>
    </row>
    <row r="29" spans="2:8" ht="15.95" customHeight="1" x14ac:dyDescent="0.2">
      <c r="B29" s="510" t="s">
        <v>1430</v>
      </c>
      <c r="C29" s="534" t="s">
        <v>1</v>
      </c>
      <c r="D29" s="353" t="s">
        <v>51</v>
      </c>
      <c r="E29" s="712"/>
      <c r="F29" s="710"/>
      <c r="G29" s="339" t="s">
        <v>1431</v>
      </c>
      <c r="H29" s="55"/>
    </row>
    <row r="30" spans="2:8" ht="15.95" customHeight="1" thickBot="1" x14ac:dyDescent="0.25">
      <c r="B30" s="535" t="s">
        <v>1432</v>
      </c>
      <c r="C30" s="531" t="s">
        <v>1</v>
      </c>
      <c r="D30" s="353" t="s">
        <v>51</v>
      </c>
      <c r="E30" s="712"/>
      <c r="F30" s="710"/>
      <c r="G30" s="339" t="s">
        <v>1433</v>
      </c>
      <c r="H30" s="55"/>
    </row>
    <row r="31" spans="2:8" ht="15.95" customHeight="1" x14ac:dyDescent="0.2">
      <c r="B31" s="515" t="s">
        <v>1434</v>
      </c>
      <c r="C31" s="514"/>
      <c r="D31" s="353" t="s">
        <v>51</v>
      </c>
      <c r="E31" s="228">
        <f>SUM(E11:E30)</f>
        <v>0</v>
      </c>
      <c r="F31" s="228">
        <f>SUM(F11:F30)</f>
        <v>0</v>
      </c>
      <c r="G31" s="339" t="s">
        <v>1435</v>
      </c>
      <c r="H31" s="55"/>
    </row>
    <row r="32" spans="2:8" ht="15.95" customHeight="1" x14ac:dyDescent="0.2">
      <c r="B32" s="515" t="s">
        <v>1436</v>
      </c>
      <c r="C32" s="536"/>
      <c r="D32"/>
      <c r="E32" s="5"/>
      <c r="F32" s="5"/>
      <c r="G32" s="51"/>
      <c r="H32" s="55"/>
    </row>
    <row r="33" spans="2:8" ht="15.95" customHeight="1" x14ac:dyDescent="0.2">
      <c r="B33" s="510" t="s">
        <v>2457</v>
      </c>
      <c r="C33" s="531" t="s">
        <v>1</v>
      </c>
      <c r="D33" s="353" t="s">
        <v>51</v>
      </c>
      <c r="E33" s="712"/>
      <c r="F33" s="710"/>
      <c r="G33" s="339" t="s">
        <v>1437</v>
      </c>
      <c r="H33" s="55"/>
    </row>
    <row r="34" spans="2:8" ht="15.95" customHeight="1" x14ac:dyDescent="0.2">
      <c r="B34" s="510" t="s">
        <v>2458</v>
      </c>
      <c r="C34" s="531" t="s">
        <v>1</v>
      </c>
      <c r="D34" s="353" t="s">
        <v>51</v>
      </c>
      <c r="E34" s="712"/>
      <c r="F34" s="710"/>
      <c r="G34" s="339" t="s">
        <v>1438</v>
      </c>
      <c r="H34" s="55"/>
    </row>
    <row r="35" spans="2:8" ht="15.95" customHeight="1" x14ac:dyDescent="0.2">
      <c r="B35" s="510" t="s">
        <v>1401</v>
      </c>
      <c r="C35" s="531" t="s">
        <v>1</v>
      </c>
      <c r="D35" s="353" t="s">
        <v>51</v>
      </c>
      <c r="E35" s="712"/>
      <c r="F35" s="710"/>
      <c r="G35" s="339" t="s">
        <v>1439</v>
      </c>
      <c r="H35" s="55"/>
    </row>
    <row r="36" spans="2:8" ht="15.95" customHeight="1" x14ac:dyDescent="0.2">
      <c r="B36" s="510" t="s">
        <v>1403</v>
      </c>
      <c r="C36" s="531" t="s">
        <v>1</v>
      </c>
      <c r="D36" s="353" t="s">
        <v>51</v>
      </c>
      <c r="E36" s="712"/>
      <c r="F36" s="710"/>
      <c r="G36" s="339" t="s">
        <v>1440</v>
      </c>
      <c r="H36" s="55"/>
    </row>
    <row r="37" spans="2:8" ht="15.95" customHeight="1" x14ac:dyDescent="0.2">
      <c r="B37" s="510" t="s">
        <v>2459</v>
      </c>
      <c r="C37" s="514"/>
      <c r="D37" s="353" t="s">
        <v>63</v>
      </c>
      <c r="E37" s="712"/>
      <c r="F37" s="710"/>
      <c r="G37" s="339" t="s">
        <v>1441</v>
      </c>
      <c r="H37" s="55"/>
    </row>
    <row r="38" spans="2:8" ht="15.95" customHeight="1" x14ac:dyDescent="0.2">
      <c r="B38" s="77" t="s">
        <v>2460</v>
      </c>
      <c r="C38" s="514"/>
      <c r="D38" s="353" t="s">
        <v>63</v>
      </c>
      <c r="E38" s="712"/>
      <c r="F38" s="710"/>
      <c r="G38" s="339" t="s">
        <v>1442</v>
      </c>
      <c r="H38" s="55"/>
    </row>
    <row r="39" spans="2:8" ht="15.95" customHeight="1" x14ac:dyDescent="0.2">
      <c r="B39" s="510" t="s">
        <v>1407</v>
      </c>
      <c r="C39" s="514"/>
      <c r="D39" s="353" t="s">
        <v>51</v>
      </c>
      <c r="E39" s="712"/>
      <c r="F39" s="710"/>
      <c r="G39" s="339" t="s">
        <v>1443</v>
      </c>
      <c r="H39" s="55"/>
    </row>
    <row r="40" spans="2:8" ht="15.95" customHeight="1" x14ac:dyDescent="0.2">
      <c r="B40" s="510" t="s">
        <v>1409</v>
      </c>
      <c r="C40" s="514"/>
      <c r="D40" s="353" t="s">
        <v>51</v>
      </c>
      <c r="E40" s="712"/>
      <c r="F40" s="710"/>
      <c r="G40" s="339" t="s">
        <v>1444</v>
      </c>
      <c r="H40" s="55"/>
    </row>
    <row r="41" spans="2:8" ht="15.95" customHeight="1" x14ac:dyDescent="0.2">
      <c r="B41" s="77" t="s">
        <v>1411</v>
      </c>
      <c r="C41" s="1"/>
      <c r="D41" s="353" t="s">
        <v>51</v>
      </c>
      <c r="E41" s="712"/>
      <c r="F41" s="710"/>
      <c r="G41" s="339" t="s">
        <v>1445</v>
      </c>
      <c r="H41" s="55"/>
    </row>
    <row r="42" spans="2:8" ht="15.95" customHeight="1" x14ac:dyDescent="0.2">
      <c r="B42" s="537" t="s">
        <v>1413</v>
      </c>
      <c r="C42" s="538"/>
      <c r="D42" s="353" t="s">
        <v>51</v>
      </c>
      <c r="E42" s="712"/>
      <c r="F42" s="710"/>
      <c r="G42" s="339" t="s">
        <v>1446</v>
      </c>
      <c r="H42" s="55"/>
    </row>
    <row r="43" spans="2:8" ht="15.95" customHeight="1" x14ac:dyDescent="0.2">
      <c r="B43" s="510" t="s">
        <v>1415</v>
      </c>
      <c r="C43" s="514"/>
      <c r="D43" s="353" t="s">
        <v>51</v>
      </c>
      <c r="E43" s="712"/>
      <c r="F43" s="710"/>
      <c r="G43" s="339" t="s">
        <v>1447</v>
      </c>
      <c r="H43" s="55"/>
    </row>
    <row r="44" spans="2:8" ht="15.95" customHeight="1" x14ac:dyDescent="0.2">
      <c r="B44" s="77" t="s">
        <v>1417</v>
      </c>
      <c r="C44" s="1"/>
      <c r="D44" s="353" t="s">
        <v>51</v>
      </c>
      <c r="E44" s="712"/>
      <c r="F44" s="710"/>
      <c r="G44" s="339" t="s">
        <v>1448</v>
      </c>
      <c r="H44" s="55"/>
    </row>
    <row r="45" spans="2:8" ht="15.95" customHeight="1" x14ac:dyDescent="0.2">
      <c r="B45" s="533" t="s">
        <v>1419</v>
      </c>
      <c r="C45" s="531" t="s">
        <v>1</v>
      </c>
      <c r="D45" s="353" t="s">
        <v>51</v>
      </c>
      <c r="E45" s="712"/>
      <c r="F45" s="710"/>
      <c r="G45" s="339" t="s">
        <v>1449</v>
      </c>
      <c r="H45" s="55"/>
    </row>
    <row r="46" spans="2:8" ht="15.95" customHeight="1" x14ac:dyDescent="0.2">
      <c r="B46" s="204" t="s">
        <v>1421</v>
      </c>
      <c r="C46" s="205"/>
      <c r="D46" s="353" t="s">
        <v>51</v>
      </c>
      <c r="E46" s="712"/>
      <c r="F46" s="710"/>
      <c r="G46" s="339" t="s">
        <v>1450</v>
      </c>
      <c r="H46" s="55"/>
    </row>
    <row r="47" spans="2:8" ht="15.95" customHeight="1" x14ac:dyDescent="0.2">
      <c r="B47" s="77" t="s">
        <v>1424</v>
      </c>
      <c r="C47" s="1"/>
      <c r="D47" s="353" t="s">
        <v>51</v>
      </c>
      <c r="E47" s="712"/>
      <c r="F47" s="710"/>
      <c r="G47" s="339" t="s">
        <v>1451</v>
      </c>
      <c r="H47" s="55"/>
    </row>
    <row r="48" spans="2:8" ht="15.95" customHeight="1" x14ac:dyDescent="0.2">
      <c r="B48" s="510" t="s">
        <v>1426</v>
      </c>
      <c r="C48" s="514"/>
      <c r="D48" s="353" t="s">
        <v>51</v>
      </c>
      <c r="E48" s="712"/>
      <c r="F48" s="710"/>
      <c r="G48" s="339" t="s">
        <v>1452</v>
      </c>
      <c r="H48" s="55"/>
    </row>
    <row r="49" spans="1:81" ht="15.95" customHeight="1" x14ac:dyDescent="0.2">
      <c r="B49" s="510" t="s">
        <v>1428</v>
      </c>
      <c r="C49" s="531" t="s">
        <v>1</v>
      </c>
      <c r="D49" s="353" t="s">
        <v>51</v>
      </c>
      <c r="E49" s="712"/>
      <c r="F49" s="710"/>
      <c r="G49" s="339" t="s">
        <v>1453</v>
      </c>
      <c r="H49" s="55"/>
    </row>
    <row r="50" spans="1:81" ht="15.95" customHeight="1" x14ac:dyDescent="0.2">
      <c r="B50" s="510" t="s">
        <v>1430</v>
      </c>
      <c r="C50" s="531" t="s">
        <v>1</v>
      </c>
      <c r="D50" s="353" t="s">
        <v>51</v>
      </c>
      <c r="E50" s="712"/>
      <c r="F50" s="710"/>
      <c r="G50" s="339" t="s">
        <v>1454</v>
      </c>
      <c r="H50" s="55"/>
    </row>
    <row r="51" spans="1:81" ht="15.95" customHeight="1" thickBot="1" x14ac:dyDescent="0.25">
      <c r="B51" s="535" t="s">
        <v>1432</v>
      </c>
      <c r="C51" s="531" t="s">
        <v>1</v>
      </c>
      <c r="D51" s="353" t="s">
        <v>51</v>
      </c>
      <c r="E51" s="712"/>
      <c r="F51" s="710"/>
      <c r="G51" s="339" t="s">
        <v>1455</v>
      </c>
      <c r="H51" s="55"/>
    </row>
    <row r="52" spans="1:81" ht="15.95" customHeight="1" x14ac:dyDescent="0.2">
      <c r="B52" s="515" t="s">
        <v>1456</v>
      </c>
      <c r="C52" s="514"/>
      <c r="D52" s="353" t="s">
        <v>51</v>
      </c>
      <c r="E52" s="228">
        <f>SUM(E33:E51)</f>
        <v>0</v>
      </c>
      <c r="F52" s="228">
        <f>SUM(F33:F51)</f>
        <v>0</v>
      </c>
      <c r="G52" s="339" t="s">
        <v>1457</v>
      </c>
      <c r="H52" s="55"/>
    </row>
    <row r="53" spans="1:81" ht="15.95" customHeight="1" thickBot="1" x14ac:dyDescent="0.25">
      <c r="B53" s="539"/>
      <c r="C53" s="540"/>
      <c r="D53" s="65"/>
      <c r="E53" s="8"/>
      <c r="F53" s="8"/>
      <c r="G53" s="12"/>
      <c r="H53" s="55"/>
    </row>
    <row r="54" spans="1:81" ht="15.95" customHeight="1" x14ac:dyDescent="0.2">
      <c r="B54" s="539" t="s">
        <v>42</v>
      </c>
      <c r="C54" s="540"/>
      <c r="D54" s="353" t="s">
        <v>51</v>
      </c>
      <c r="E54" s="228">
        <f t="shared" ref="E54:F54" si="0">E31+E52</f>
        <v>0</v>
      </c>
      <c r="F54" s="242">
        <f t="shared" si="0"/>
        <v>0</v>
      </c>
      <c r="G54" s="339" t="s">
        <v>1458</v>
      </c>
      <c r="H54" s="55"/>
    </row>
    <row r="55" spans="1:81" ht="20.25" customHeight="1" x14ac:dyDescent="0.2">
      <c r="B55" s="541" t="s">
        <v>1459</v>
      </c>
      <c r="C55" s="540"/>
      <c r="D55"/>
      <c r="E55" s="5"/>
      <c r="F55" s="217"/>
      <c r="G55" s="51"/>
      <c r="H55" s="55"/>
    </row>
    <row r="56" spans="1:81" ht="15.95" customHeight="1" x14ac:dyDescent="0.2">
      <c r="B56" s="542" t="s">
        <v>1398</v>
      </c>
      <c r="C56" s="205"/>
      <c r="D56" s="353" t="s">
        <v>51</v>
      </c>
      <c r="E56" s="712"/>
      <c r="F56" s="710"/>
      <c r="G56" s="339" t="s">
        <v>1460</v>
      </c>
      <c r="H56" s="55"/>
    </row>
    <row r="57" spans="1:81" ht="15.95" customHeight="1" thickBot="1" x14ac:dyDescent="0.25">
      <c r="B57" s="543" t="s">
        <v>1436</v>
      </c>
      <c r="C57" s="518"/>
      <c r="D57" s="218" t="s">
        <v>51</v>
      </c>
      <c r="E57" s="712"/>
      <c r="F57" s="710"/>
      <c r="G57" s="408" t="s">
        <v>1461</v>
      </c>
      <c r="H57" s="55"/>
      <c r="I57" s="406"/>
      <c r="J57" s="406"/>
      <c r="K57" s="406"/>
      <c r="L57" s="406"/>
      <c r="M57" s="406"/>
      <c r="N57" s="406"/>
      <c r="O57" s="406"/>
      <c r="P57" s="406"/>
      <c r="Q57" s="406"/>
      <c r="R57" s="406"/>
      <c r="S57" s="406"/>
      <c r="T57" s="406"/>
      <c r="U57" s="406"/>
      <c r="V57" s="406"/>
      <c r="W57" s="406"/>
      <c r="X57" s="406"/>
      <c r="Y57" s="406"/>
      <c r="Z57" s="406"/>
      <c r="AA57" s="406"/>
      <c r="AB57" s="406"/>
      <c r="AC57" s="406"/>
      <c r="AD57" s="406"/>
      <c r="AE57" s="406"/>
      <c r="AF57" s="406"/>
      <c r="AG57" s="406"/>
      <c r="AH57" s="406"/>
      <c r="AI57" s="406"/>
      <c r="AJ57" s="406"/>
      <c r="AK57" s="406"/>
      <c r="AL57" s="406"/>
      <c r="AM57" s="406"/>
      <c r="AN57" s="406"/>
      <c r="AO57" s="406"/>
      <c r="AP57" s="406"/>
      <c r="AQ57" s="406"/>
      <c r="AR57" s="406"/>
      <c r="AS57" s="406"/>
      <c r="AT57" s="406"/>
      <c r="AU57" s="406"/>
      <c r="AV57" s="406"/>
      <c r="AW57" s="406"/>
      <c r="AX57" s="406"/>
      <c r="AY57" s="406"/>
      <c r="AZ57" s="406"/>
      <c r="BA57" s="406"/>
      <c r="BB57" s="406"/>
      <c r="BC57" s="406"/>
      <c r="BD57" s="406"/>
      <c r="BE57" s="406"/>
      <c r="BF57" s="406"/>
      <c r="BG57" s="406"/>
      <c r="BH57" s="406"/>
      <c r="BI57" s="406"/>
      <c r="BJ57" s="406"/>
      <c r="BK57" s="406"/>
      <c r="BL57" s="406"/>
      <c r="BM57" s="406"/>
      <c r="BN57" s="406"/>
      <c r="BO57" s="406"/>
      <c r="BP57" s="406"/>
      <c r="BQ57" s="406"/>
      <c r="BR57" s="406"/>
      <c r="BS57" s="406"/>
      <c r="BT57" s="406"/>
      <c r="BU57" s="406"/>
      <c r="BV57" s="406"/>
      <c r="BW57" s="406"/>
      <c r="BX57" s="406"/>
      <c r="BY57" s="406"/>
      <c r="BZ57" s="406"/>
      <c r="CA57" s="406"/>
      <c r="CB57" s="406"/>
      <c r="CC57" s="406"/>
    </row>
    <row r="58" spans="1:81" ht="15.95" customHeight="1" thickTop="1" thickBot="1" x14ac:dyDescent="0.25">
      <c r="B58" s="430"/>
      <c r="C58" s="430"/>
      <c r="D58" s="60"/>
      <c r="E58" s="60"/>
      <c r="F58" s="60"/>
      <c r="G58" s="60"/>
      <c r="H58" s="406"/>
      <c r="I58" s="406"/>
      <c r="J58" s="406"/>
      <c r="K58" s="406"/>
      <c r="L58" s="406"/>
      <c r="M58" s="406"/>
      <c r="N58" s="406"/>
      <c r="O58" s="406"/>
      <c r="P58" s="406"/>
      <c r="Q58" s="406"/>
      <c r="R58" s="406"/>
      <c r="S58" s="406"/>
      <c r="T58" s="406"/>
      <c r="U58" s="406"/>
      <c r="V58" s="406"/>
      <c r="W58" s="407"/>
      <c r="X58" s="406"/>
      <c r="Y58" s="406"/>
      <c r="Z58" s="406"/>
      <c r="AA58" s="406"/>
      <c r="AB58" s="406"/>
      <c r="AC58" s="406"/>
      <c r="AD58" s="406"/>
      <c r="AE58" s="406"/>
      <c r="AF58" s="406"/>
      <c r="AG58" s="406"/>
      <c r="AH58" s="406"/>
      <c r="AI58" s="406"/>
      <c r="AJ58" s="406"/>
      <c r="AK58" s="406"/>
      <c r="AL58" s="406"/>
      <c r="AM58" s="406"/>
      <c r="AN58" s="406"/>
      <c r="AO58" s="406"/>
      <c r="AP58" s="406"/>
      <c r="AQ58" s="406"/>
      <c r="AR58" s="406"/>
      <c r="AS58" s="406"/>
      <c r="AT58" s="406"/>
      <c r="AU58" s="406"/>
      <c r="AV58" s="406"/>
      <c r="AW58" s="406"/>
      <c r="AX58" s="406"/>
      <c r="AY58" s="406"/>
      <c r="AZ58" s="406"/>
      <c r="BA58" s="406"/>
      <c r="BB58" s="406"/>
      <c r="BC58" s="406"/>
      <c r="BD58" s="406"/>
      <c r="BE58" s="406"/>
      <c r="BF58" s="406"/>
      <c r="BG58" s="406"/>
      <c r="BH58" s="406"/>
      <c r="BI58" s="406"/>
      <c r="BJ58" s="406"/>
      <c r="BK58" s="406"/>
      <c r="BL58" s="406"/>
      <c r="BM58" s="406"/>
      <c r="BN58" s="406"/>
      <c r="BO58" s="406"/>
      <c r="BP58" s="406"/>
      <c r="BQ58" s="406"/>
      <c r="BR58" s="406"/>
      <c r="BS58" s="406"/>
      <c r="BT58" s="406"/>
      <c r="BU58" s="406"/>
      <c r="BV58" s="406"/>
      <c r="BW58" s="406"/>
      <c r="BX58" s="406"/>
      <c r="BY58" s="406"/>
      <c r="BZ58" s="406"/>
      <c r="CA58" s="406"/>
      <c r="CB58" s="406"/>
      <c r="CC58" s="406"/>
    </row>
    <row r="59" spans="1:81" ht="15.95" customHeight="1" thickTop="1" thickBot="1" x14ac:dyDescent="0.25">
      <c r="B59" s="431"/>
      <c r="C59" s="431"/>
      <c r="D59" s="38"/>
      <c r="E59" s="38"/>
      <c r="F59" s="38"/>
      <c r="G59" s="416" t="s">
        <v>2401</v>
      </c>
      <c r="H59" s="417">
        <v>2</v>
      </c>
    </row>
    <row r="60" spans="1:81" ht="15.95" customHeight="1" thickTop="1" x14ac:dyDescent="0.2">
      <c r="A60" s="85"/>
      <c r="B60" s="442" t="s">
        <v>2560</v>
      </c>
      <c r="C60" s="544"/>
      <c r="D60" s="40"/>
      <c r="E60" s="330" t="s">
        <v>1396</v>
      </c>
      <c r="F60" s="330" t="s">
        <v>1462</v>
      </c>
      <c r="G60" s="799" t="s">
        <v>1463</v>
      </c>
      <c r="H60" s="804" t="s">
        <v>47</v>
      </c>
      <c r="I60" s="55"/>
    </row>
    <row r="61" spans="1:81" ht="51" x14ac:dyDescent="0.2">
      <c r="A61" s="86"/>
      <c r="B61" s="862" t="s">
        <v>1464</v>
      </c>
      <c r="C61" s="863"/>
      <c r="D61" s="173"/>
      <c r="E61" s="7" t="s">
        <v>17</v>
      </c>
      <c r="F61" s="7" t="s">
        <v>1465</v>
      </c>
      <c r="G61" s="800" t="s">
        <v>1466</v>
      </c>
      <c r="H61" s="808"/>
      <c r="I61" s="55"/>
    </row>
    <row r="62" spans="1:81" ht="15.95" customHeight="1" x14ac:dyDescent="0.2">
      <c r="A62" s="86"/>
      <c r="B62" s="862"/>
      <c r="C62" s="863"/>
      <c r="D62" s="842" t="s">
        <v>3</v>
      </c>
      <c r="E62" s="6" t="s">
        <v>52</v>
      </c>
      <c r="F62" s="6" t="s">
        <v>52</v>
      </c>
      <c r="G62" s="784" t="s">
        <v>52</v>
      </c>
      <c r="H62" s="809"/>
      <c r="I62" s="55"/>
    </row>
    <row r="63" spans="1:81" ht="15.95" customHeight="1" thickBot="1" x14ac:dyDescent="0.25">
      <c r="A63" s="86"/>
      <c r="B63" s="864"/>
      <c r="C63" s="865"/>
      <c r="D63" s="843"/>
      <c r="E63" s="229" t="s">
        <v>49</v>
      </c>
      <c r="F63" s="229" t="s">
        <v>49</v>
      </c>
      <c r="G63" s="229" t="s">
        <v>49</v>
      </c>
      <c r="H63" s="805" t="s">
        <v>50</v>
      </c>
      <c r="I63" s="174"/>
    </row>
    <row r="64" spans="1:81" ht="15.95" customHeight="1" x14ac:dyDescent="0.2">
      <c r="A64" s="86"/>
      <c r="B64" s="545" t="s">
        <v>2561</v>
      </c>
      <c r="C64" s="447"/>
      <c r="D64" s="353" t="s">
        <v>51</v>
      </c>
      <c r="E64" s="348">
        <f>SUM(F64:G64)</f>
        <v>0</v>
      </c>
      <c r="F64" s="348">
        <f>F95</f>
        <v>0</v>
      </c>
      <c r="G64" s="801">
        <f>G95</f>
        <v>0</v>
      </c>
      <c r="H64" s="805" t="s">
        <v>1467</v>
      </c>
      <c r="I64" s="55"/>
    </row>
    <row r="65" spans="1:9" ht="15.95" customHeight="1" x14ac:dyDescent="0.2">
      <c r="A65" s="86"/>
      <c r="B65" s="88" t="s">
        <v>1022</v>
      </c>
      <c r="C65" s="447"/>
      <c r="D65" s="353" t="s">
        <v>2</v>
      </c>
      <c r="E65" s="348">
        <f t="shared" ref="E65:E73" si="1">SUM(F65:G65)</f>
        <v>0</v>
      </c>
      <c r="F65" s="721"/>
      <c r="G65" s="743"/>
      <c r="H65" s="805" t="s">
        <v>1470</v>
      </c>
      <c r="I65" s="55"/>
    </row>
    <row r="66" spans="1:9" ht="15.95" customHeight="1" x14ac:dyDescent="0.2">
      <c r="A66" s="86"/>
      <c r="B66" s="77" t="s">
        <v>1471</v>
      </c>
      <c r="C66" s="546"/>
      <c r="D66" s="353" t="s">
        <v>2</v>
      </c>
      <c r="E66" s="348">
        <f t="shared" si="1"/>
        <v>0</v>
      </c>
      <c r="F66" s="343"/>
      <c r="G66" s="774"/>
      <c r="H66" s="805" t="s">
        <v>1472</v>
      </c>
      <c r="I66" s="55"/>
    </row>
    <row r="67" spans="1:9" ht="15.95" customHeight="1" x14ac:dyDescent="0.2">
      <c r="A67" s="86"/>
      <c r="B67" s="481" t="s">
        <v>1473</v>
      </c>
      <c r="C67" s="531" t="s">
        <v>1</v>
      </c>
      <c r="D67" s="353" t="s">
        <v>51</v>
      </c>
      <c r="E67" s="348">
        <f t="shared" si="1"/>
        <v>0</v>
      </c>
      <c r="F67" s="343"/>
      <c r="G67" s="774"/>
      <c r="H67" s="805" t="s">
        <v>1474</v>
      </c>
      <c r="I67" s="55"/>
    </row>
    <row r="68" spans="1:9" ht="15.95" customHeight="1" x14ac:dyDescent="0.2">
      <c r="A68" s="86"/>
      <c r="B68" s="481" t="s">
        <v>1475</v>
      </c>
      <c r="C68" s="531" t="s">
        <v>1</v>
      </c>
      <c r="D68" s="353" t="s">
        <v>2</v>
      </c>
      <c r="E68" s="348">
        <f>SUM(F68:G68)</f>
        <v>0</v>
      </c>
      <c r="F68" s="343"/>
      <c r="G68" s="774"/>
      <c r="H68" s="805" t="s">
        <v>1476</v>
      </c>
      <c r="I68" s="55"/>
    </row>
    <row r="69" spans="1:9" ht="15.95" customHeight="1" x14ac:dyDescent="0.2">
      <c r="A69" s="86"/>
      <c r="B69" s="458" t="s">
        <v>1477</v>
      </c>
      <c r="C69" s="531" t="s">
        <v>1</v>
      </c>
      <c r="D69" s="353" t="s">
        <v>63</v>
      </c>
      <c r="E69" s="348">
        <f>SUM(F69:G69)</f>
        <v>0</v>
      </c>
      <c r="F69" s="343"/>
      <c r="G69" s="774"/>
      <c r="H69" s="805" t="s">
        <v>1478</v>
      </c>
      <c r="I69" s="55"/>
    </row>
    <row r="70" spans="1:9" ht="15.95" customHeight="1" x14ac:dyDescent="0.2">
      <c r="A70" s="86"/>
      <c r="B70" s="481" t="s">
        <v>1479</v>
      </c>
      <c r="C70" s="531" t="s">
        <v>1</v>
      </c>
      <c r="D70" s="353" t="s">
        <v>63</v>
      </c>
      <c r="E70" s="348">
        <f t="shared" si="1"/>
        <v>0</v>
      </c>
      <c r="F70" s="343"/>
      <c r="G70" s="774"/>
      <c r="H70" s="805" t="s">
        <v>1480</v>
      </c>
      <c r="I70" s="55"/>
    </row>
    <row r="71" spans="1:9" ht="15.95" customHeight="1" x14ac:dyDescent="0.2">
      <c r="A71" s="86"/>
      <c r="B71" s="481" t="s">
        <v>1481</v>
      </c>
      <c r="C71" s="531" t="s">
        <v>1</v>
      </c>
      <c r="D71" s="353" t="s">
        <v>2</v>
      </c>
      <c r="E71" s="348">
        <f>SUM(F71:G71)</f>
        <v>0</v>
      </c>
      <c r="F71" s="343"/>
      <c r="G71" s="774"/>
      <c r="H71" s="805" t="s">
        <v>1482</v>
      </c>
      <c r="I71" s="55"/>
    </row>
    <row r="72" spans="1:9" ht="15.95" customHeight="1" x14ac:dyDescent="0.2">
      <c r="A72" s="86"/>
      <c r="B72" s="77" t="s">
        <v>2461</v>
      </c>
      <c r="C72" s="547"/>
      <c r="D72" s="353" t="s">
        <v>2</v>
      </c>
      <c r="E72" s="348">
        <f t="shared" si="1"/>
        <v>0</v>
      </c>
      <c r="F72" s="343"/>
      <c r="G72" s="774"/>
      <c r="H72" s="805" t="s">
        <v>1483</v>
      </c>
      <c r="I72" s="55"/>
    </row>
    <row r="73" spans="1:9" ht="15.95" customHeight="1" thickBot="1" x14ac:dyDescent="0.25">
      <c r="A73" s="86"/>
      <c r="B73" s="88" t="s">
        <v>263</v>
      </c>
      <c r="C73" s="447"/>
      <c r="D73" s="353" t="s">
        <v>2</v>
      </c>
      <c r="E73" s="348">
        <f t="shared" si="1"/>
        <v>0</v>
      </c>
      <c r="F73" s="721"/>
      <c r="G73" s="743"/>
      <c r="H73" s="805" t="s">
        <v>1484</v>
      </c>
      <c r="I73" s="55"/>
    </row>
    <row r="74" spans="1:9" ht="15.95" customHeight="1" x14ac:dyDescent="0.2">
      <c r="A74" s="86"/>
      <c r="B74" s="425" t="s">
        <v>2562</v>
      </c>
      <c r="C74" s="447"/>
      <c r="D74" s="353" t="s">
        <v>51</v>
      </c>
      <c r="E74" s="228">
        <f>SUM(F74:G74)</f>
        <v>0</v>
      </c>
      <c r="F74" s="228">
        <f>SUM(F65:F73)</f>
        <v>0</v>
      </c>
      <c r="G74" s="241">
        <f>SUM(G65:G73)</f>
        <v>0</v>
      </c>
      <c r="H74" s="805" t="s">
        <v>1485</v>
      </c>
      <c r="I74" s="55"/>
    </row>
    <row r="75" spans="1:9" ht="15.95" customHeight="1" x14ac:dyDescent="0.2">
      <c r="A75" s="86"/>
      <c r="B75" s="425"/>
      <c r="C75" s="548"/>
      <c r="D75" s="5"/>
      <c r="E75" s="5"/>
      <c r="F75" s="5"/>
      <c r="G75" s="802"/>
      <c r="H75" s="807"/>
      <c r="I75" s="55"/>
    </row>
    <row r="76" spans="1:9" ht="15.95" customHeight="1" thickBot="1" x14ac:dyDescent="0.25">
      <c r="A76" s="86"/>
      <c r="B76" s="460" t="s">
        <v>1486</v>
      </c>
      <c r="C76" s="549"/>
      <c r="D76" s="344" t="s">
        <v>51</v>
      </c>
      <c r="E76" s="348">
        <f>SUM(F76:G76)</f>
        <v>0</v>
      </c>
      <c r="F76" s="349">
        <f>SUM(F67:F69)+SUM(F71:F72)</f>
        <v>0</v>
      </c>
      <c r="G76" s="803">
        <f t="shared" ref="G76" si="2">SUM(G67:G69)+SUM(G71:G72)</f>
        <v>0</v>
      </c>
      <c r="H76" s="806" t="s">
        <v>1487</v>
      </c>
      <c r="I76" s="55"/>
    </row>
    <row r="77" spans="1:9" ht="15.95" customHeight="1" thickTop="1" thickBot="1" x14ac:dyDescent="0.25">
      <c r="B77" s="430"/>
      <c r="C77" s="430"/>
      <c r="D77" s="60"/>
      <c r="E77" s="60"/>
      <c r="F77" s="176"/>
      <c r="G77" s="176"/>
      <c r="H77" s="61"/>
    </row>
    <row r="78" spans="1:9" ht="15.95" customHeight="1" thickTop="1" thickBot="1" x14ac:dyDescent="0.25">
      <c r="B78" s="431"/>
      <c r="C78" s="431"/>
      <c r="D78" s="38"/>
      <c r="E78" s="38"/>
      <c r="F78" s="38"/>
      <c r="G78" s="416" t="s">
        <v>2401</v>
      </c>
      <c r="H78" s="417">
        <v>3</v>
      </c>
    </row>
    <row r="79" spans="1:9" ht="15.95" customHeight="1" thickTop="1" x14ac:dyDescent="0.2">
      <c r="A79" s="85"/>
      <c r="B79" s="442" t="s">
        <v>2563</v>
      </c>
      <c r="C79" s="544"/>
      <c r="D79" s="40"/>
      <c r="E79" s="337" t="s">
        <v>1397</v>
      </c>
      <c r="F79" s="337" t="s">
        <v>1488</v>
      </c>
      <c r="G79" s="337" t="s">
        <v>1489</v>
      </c>
      <c r="H79" s="331" t="s">
        <v>47</v>
      </c>
      <c r="I79" s="55"/>
    </row>
    <row r="80" spans="1:9" ht="51" x14ac:dyDescent="0.2">
      <c r="A80" s="86"/>
      <c r="B80" s="862" t="s">
        <v>1464</v>
      </c>
      <c r="C80" s="863"/>
      <c r="D80" s="173"/>
      <c r="E80" s="7" t="s">
        <v>17</v>
      </c>
      <c r="F80" s="7" t="s">
        <v>1465</v>
      </c>
      <c r="G80" s="7" t="s">
        <v>1466</v>
      </c>
      <c r="H80"/>
      <c r="I80" s="55"/>
    </row>
    <row r="81" spans="1:14" ht="15.95" customHeight="1" x14ac:dyDescent="0.2">
      <c r="A81" s="86"/>
      <c r="B81" s="862"/>
      <c r="C81" s="863"/>
      <c r="D81" s="842" t="s">
        <v>3</v>
      </c>
      <c r="E81" s="6" t="s">
        <v>2365</v>
      </c>
      <c r="F81" s="6" t="s">
        <v>2365</v>
      </c>
      <c r="G81" s="6" t="s">
        <v>2365</v>
      </c>
      <c r="H81"/>
      <c r="I81" s="55"/>
    </row>
    <row r="82" spans="1:14" ht="15.95" customHeight="1" thickBot="1" x14ac:dyDescent="0.25">
      <c r="A82" s="86"/>
      <c r="B82" s="864"/>
      <c r="C82" s="865"/>
      <c r="D82" s="843"/>
      <c r="E82" s="229" t="s">
        <v>49</v>
      </c>
      <c r="F82" s="229" t="s">
        <v>49</v>
      </c>
      <c r="G82" s="229" t="s">
        <v>49</v>
      </c>
      <c r="H82" s="339" t="s">
        <v>50</v>
      </c>
      <c r="I82" s="174"/>
    </row>
    <row r="83" spans="1:14" ht="13.5" x14ac:dyDescent="0.2">
      <c r="A83" s="86"/>
      <c r="B83" s="545" t="s">
        <v>2564</v>
      </c>
      <c r="C83" s="550"/>
      <c r="D83" s="353" t="s">
        <v>51</v>
      </c>
      <c r="E83" s="348">
        <f>SUM(F83:G83)</f>
        <v>0</v>
      </c>
      <c r="F83" s="351"/>
      <c r="G83" s="351"/>
      <c r="H83" s="339" t="s">
        <v>1467</v>
      </c>
      <c r="I83" s="55"/>
    </row>
    <row r="84" spans="1:14" ht="15.95" customHeight="1" thickBot="1" x14ac:dyDescent="0.25">
      <c r="A84" s="86"/>
      <c r="B84" s="88" t="s">
        <v>126</v>
      </c>
      <c r="C84" s="446"/>
      <c r="D84" s="353" t="s">
        <v>2</v>
      </c>
      <c r="E84" s="348">
        <f>SUM(F84:G84)</f>
        <v>0</v>
      </c>
      <c r="F84" s="351"/>
      <c r="G84" s="351"/>
      <c r="H84" s="339" t="s">
        <v>1468</v>
      </c>
      <c r="I84" s="55"/>
    </row>
    <row r="85" spans="1:14" ht="15.95" customHeight="1" x14ac:dyDescent="0.2">
      <c r="A85" s="86"/>
      <c r="B85" s="425" t="s">
        <v>2565</v>
      </c>
      <c r="C85" s="447"/>
      <c r="D85" s="353" t="s">
        <v>51</v>
      </c>
      <c r="E85" s="228">
        <f>SUM(F85:G85)</f>
        <v>0</v>
      </c>
      <c r="F85" s="228">
        <f>SUM(F83:F84)</f>
        <v>0</v>
      </c>
      <c r="G85" s="228">
        <f>SUM(G83:G84)</f>
        <v>0</v>
      </c>
      <c r="H85" s="339" t="s">
        <v>1469</v>
      </c>
      <c r="I85" s="55"/>
    </row>
    <row r="86" spans="1:14" ht="15.95" customHeight="1" x14ac:dyDescent="0.2">
      <c r="A86" s="86"/>
      <c r="B86" s="88" t="s">
        <v>1022</v>
      </c>
      <c r="C86" s="447"/>
      <c r="D86" s="353" t="s">
        <v>2</v>
      </c>
      <c r="E86" s="348">
        <f t="shared" ref="E86:E87" si="3">SUM(F86:G86)</f>
        <v>0</v>
      </c>
      <c r="F86" s="721"/>
      <c r="G86" s="722"/>
      <c r="H86" s="339" t="s">
        <v>1470</v>
      </c>
      <c r="I86" s="55"/>
    </row>
    <row r="87" spans="1:14" ht="15.95" customHeight="1" x14ac:dyDescent="0.2">
      <c r="A87" s="86"/>
      <c r="B87" s="77" t="s">
        <v>1471</v>
      </c>
      <c r="C87" s="546"/>
      <c r="D87" s="353" t="s">
        <v>2</v>
      </c>
      <c r="E87" s="348">
        <f t="shared" si="3"/>
        <v>0</v>
      </c>
      <c r="F87" s="351"/>
      <c r="G87" s="351"/>
      <c r="H87" s="339" t="s">
        <v>1472</v>
      </c>
      <c r="I87" s="55"/>
    </row>
    <row r="88" spans="1:14" ht="15.95" customHeight="1" x14ac:dyDescent="0.2">
      <c r="A88" s="86"/>
      <c r="B88" s="481" t="s">
        <v>1473</v>
      </c>
      <c r="C88" s="531" t="s">
        <v>1</v>
      </c>
      <c r="D88" s="353" t="s">
        <v>51</v>
      </c>
      <c r="E88" s="348">
        <f t="shared" ref="E88" si="4">SUM(F88:G88)</f>
        <v>0</v>
      </c>
      <c r="F88" s="351"/>
      <c r="G88" s="351"/>
      <c r="H88" s="339" t="s">
        <v>1474</v>
      </c>
      <c r="I88" s="55"/>
    </row>
    <row r="89" spans="1:14" ht="15.6" customHeight="1" x14ac:dyDescent="0.2">
      <c r="A89" s="86"/>
      <c r="B89" s="481" t="s">
        <v>1475</v>
      </c>
      <c r="C89" s="531" t="s">
        <v>1</v>
      </c>
      <c r="D89" s="353" t="s">
        <v>2</v>
      </c>
      <c r="E89" s="348">
        <f>SUM(F89:G89)</f>
        <v>0</v>
      </c>
      <c r="F89" s="351"/>
      <c r="G89" s="351"/>
      <c r="H89" s="339" t="s">
        <v>1476</v>
      </c>
      <c r="I89" s="55"/>
    </row>
    <row r="90" spans="1:14" ht="16.5" customHeight="1" x14ac:dyDescent="0.2">
      <c r="A90" s="86"/>
      <c r="B90" s="458" t="s">
        <v>1477</v>
      </c>
      <c r="C90" s="531" t="s">
        <v>1</v>
      </c>
      <c r="D90" s="353" t="s">
        <v>63</v>
      </c>
      <c r="E90" s="348">
        <f>SUM(F90:G90)</f>
        <v>0</v>
      </c>
      <c r="F90" s="351"/>
      <c r="G90" s="351"/>
      <c r="H90" s="339" t="s">
        <v>1478</v>
      </c>
      <c r="I90" s="55"/>
    </row>
    <row r="91" spans="1:14" ht="15.95" customHeight="1" x14ac:dyDescent="0.2">
      <c r="A91" s="86"/>
      <c r="B91" s="481" t="s">
        <v>1479</v>
      </c>
      <c r="C91" s="531" t="s">
        <v>1</v>
      </c>
      <c r="D91" s="353" t="s">
        <v>63</v>
      </c>
      <c r="E91" s="348">
        <f t="shared" ref="E91" si="5">SUM(F91:G91)</f>
        <v>0</v>
      </c>
      <c r="F91" s="351"/>
      <c r="G91" s="351"/>
      <c r="H91" s="339" t="s">
        <v>1480</v>
      </c>
      <c r="I91" s="55"/>
    </row>
    <row r="92" spans="1:14" ht="15.95" customHeight="1" x14ac:dyDescent="0.2">
      <c r="A92" s="86"/>
      <c r="B92" s="481" t="s">
        <v>1481</v>
      </c>
      <c r="C92" s="531" t="s">
        <v>1</v>
      </c>
      <c r="D92" s="353" t="s">
        <v>2</v>
      </c>
      <c r="E92" s="348">
        <f>SUM(F92:G92)</f>
        <v>0</v>
      </c>
      <c r="F92" s="351"/>
      <c r="G92" s="351"/>
      <c r="H92" s="339" t="s">
        <v>1482</v>
      </c>
      <c r="I92" s="55"/>
    </row>
    <row r="93" spans="1:14" ht="15.95" customHeight="1" x14ac:dyDescent="0.2">
      <c r="A93" s="86"/>
      <c r="B93" s="77" t="s">
        <v>1490</v>
      </c>
      <c r="C93" s="547"/>
      <c r="D93" s="353" t="s">
        <v>2</v>
      </c>
      <c r="E93" s="348">
        <f t="shared" ref="E93:E94" si="6">SUM(F93:G93)</f>
        <v>0</v>
      </c>
      <c r="F93" s="351"/>
      <c r="G93" s="351"/>
      <c r="H93" s="339" t="s">
        <v>1483</v>
      </c>
      <c r="I93" s="55"/>
      <c r="N93" s="22"/>
    </row>
    <row r="94" spans="1:14" ht="15.95" customHeight="1" thickBot="1" x14ac:dyDescent="0.25">
      <c r="A94" s="86"/>
      <c r="B94" s="88" t="s">
        <v>263</v>
      </c>
      <c r="C94" s="447"/>
      <c r="D94" s="353" t="s">
        <v>2</v>
      </c>
      <c r="E94" s="348">
        <f t="shared" si="6"/>
        <v>0</v>
      </c>
      <c r="F94" s="721"/>
      <c r="G94" s="722"/>
      <c r="H94" s="339" t="s">
        <v>1484</v>
      </c>
      <c r="I94" s="55"/>
    </row>
    <row r="95" spans="1:14" ht="15.95" customHeight="1" x14ac:dyDescent="0.2">
      <c r="A95" s="86"/>
      <c r="B95" s="425" t="s">
        <v>2566</v>
      </c>
      <c r="C95" s="447"/>
      <c r="D95" s="353" t="s">
        <v>51</v>
      </c>
      <c r="E95" s="228">
        <f>SUM(F95:G95)</f>
        <v>0</v>
      </c>
      <c r="F95" s="228">
        <f>SUM(F85:F94)</f>
        <v>0</v>
      </c>
      <c r="G95" s="228">
        <f>SUM(G85:G94)</f>
        <v>0</v>
      </c>
      <c r="H95" s="339" t="s">
        <v>1485</v>
      </c>
      <c r="I95" s="55"/>
    </row>
    <row r="96" spans="1:14" ht="15.95" customHeight="1" x14ac:dyDescent="0.2">
      <c r="A96" s="86"/>
      <c r="B96" s="425"/>
      <c r="C96" s="548"/>
      <c r="D96" s="5"/>
      <c r="E96" s="5"/>
      <c r="F96" s="5"/>
      <c r="G96" s="5"/>
      <c r="H96" s="14"/>
      <c r="I96" s="55"/>
    </row>
    <row r="97" spans="1:9" ht="15.95" customHeight="1" thickBot="1" x14ac:dyDescent="0.25">
      <c r="A97" s="86"/>
      <c r="B97" s="460" t="s">
        <v>1486</v>
      </c>
      <c r="C97" s="549"/>
      <c r="D97" s="344" t="s">
        <v>51</v>
      </c>
      <c r="E97" s="348">
        <f>SUM(F97:G97)</f>
        <v>0</v>
      </c>
      <c r="F97" s="349">
        <f>SUM(F88:F90)+SUM(F92:F93)</f>
        <v>0</v>
      </c>
      <c r="G97" s="349">
        <f t="shared" ref="G97" si="7">SUM(G88:G90)+SUM(G92:G93)</f>
        <v>0</v>
      </c>
      <c r="H97" s="339" t="s">
        <v>1487</v>
      </c>
      <c r="I97" s="55"/>
    </row>
    <row r="98" spans="1:9" ht="15.95" customHeight="1" thickTop="1" x14ac:dyDescent="0.2">
      <c r="B98" s="430"/>
      <c r="C98" s="430"/>
      <c r="D98" s="60"/>
      <c r="E98" s="60"/>
      <c r="F98" s="176"/>
      <c r="G98" s="176"/>
      <c r="H98" s="61"/>
    </row>
    <row r="99" spans="1:9" ht="15.95" customHeight="1" thickBot="1" x14ac:dyDescent="0.25">
      <c r="B99" s="24"/>
      <c r="C99" s="24"/>
    </row>
    <row r="100" spans="1:9" ht="15.95" customHeight="1" thickTop="1" thickBot="1" x14ac:dyDescent="0.25">
      <c r="B100" s="431"/>
      <c r="C100" s="431"/>
      <c r="D100" s="38"/>
      <c r="E100" s="38"/>
      <c r="F100" s="416" t="s">
        <v>2401</v>
      </c>
      <c r="G100" s="417">
        <v>4</v>
      </c>
    </row>
    <row r="101" spans="1:9" ht="15.95" customHeight="1" thickTop="1" x14ac:dyDescent="0.2">
      <c r="A101" s="37"/>
      <c r="B101" s="404" t="s">
        <v>1491</v>
      </c>
      <c r="C101" s="443"/>
      <c r="D101" s="40"/>
      <c r="E101" s="330" t="s">
        <v>1396</v>
      </c>
      <c r="F101" s="337" t="s">
        <v>1397</v>
      </c>
      <c r="G101" s="331" t="s">
        <v>47</v>
      </c>
      <c r="H101" s="55"/>
    </row>
    <row r="102" spans="1:9" ht="15.95" customHeight="1" x14ac:dyDescent="0.2">
      <c r="B102" s="419"/>
      <c r="C102" s="1"/>
      <c r="D102" s="842"/>
      <c r="E102" s="6" t="s">
        <v>2402</v>
      </c>
      <c r="F102" s="6" t="s">
        <v>2403</v>
      </c>
      <c r="G102" s="42"/>
      <c r="H102" s="55"/>
    </row>
    <row r="103" spans="1:9" ht="15.95" customHeight="1" thickBot="1" x14ac:dyDescent="0.25">
      <c r="B103" s="438"/>
      <c r="C103" s="444"/>
      <c r="D103" s="843"/>
      <c r="E103" s="229" t="s">
        <v>49</v>
      </c>
      <c r="F103" s="229" t="s">
        <v>49</v>
      </c>
      <c r="G103" s="339" t="s">
        <v>50</v>
      </c>
      <c r="H103" s="55"/>
    </row>
    <row r="104" spans="1:9" ht="15.95" customHeight="1" x14ac:dyDescent="0.2">
      <c r="B104" s="521" t="s">
        <v>1398</v>
      </c>
      <c r="C104" s="551"/>
      <c r="D104"/>
      <c r="E104" s="5"/>
      <c r="F104" s="5"/>
      <c r="G104" s="51"/>
      <c r="H104" s="55"/>
    </row>
    <row r="105" spans="1:9" ht="15.95" customHeight="1" x14ac:dyDescent="0.2">
      <c r="B105" s="88" t="s">
        <v>143</v>
      </c>
      <c r="C105" s="531" t="s">
        <v>1</v>
      </c>
      <c r="D105" s="353" t="s">
        <v>51</v>
      </c>
      <c r="E105" s="343"/>
      <c r="F105" s="351"/>
      <c r="G105" s="339" t="s">
        <v>1492</v>
      </c>
      <c r="H105" s="55"/>
    </row>
    <row r="106" spans="1:9" ht="15.95" customHeight="1" thickBot="1" x14ac:dyDescent="0.25">
      <c r="B106" s="88" t="s">
        <v>1493</v>
      </c>
      <c r="C106" s="447"/>
      <c r="D106" s="353" t="s">
        <v>51</v>
      </c>
      <c r="E106" s="341"/>
      <c r="F106" s="341"/>
      <c r="G106" s="339" t="s">
        <v>1494</v>
      </c>
      <c r="H106" s="55"/>
    </row>
    <row r="107" spans="1:9" ht="15.95" customHeight="1" x14ac:dyDescent="0.2">
      <c r="B107" s="425" t="s">
        <v>1495</v>
      </c>
      <c r="C107" s="447"/>
      <c r="D107" s="353" t="s">
        <v>51</v>
      </c>
      <c r="E107" s="228">
        <f>SUM(E105:E106)</f>
        <v>0</v>
      </c>
      <c r="F107" s="228">
        <f>SUM(F105:F106)</f>
        <v>0</v>
      </c>
      <c r="G107" s="339" t="s">
        <v>1496</v>
      </c>
      <c r="H107" s="55"/>
    </row>
    <row r="108" spans="1:9" ht="15.95" customHeight="1" x14ac:dyDescent="0.2">
      <c r="B108" s="421" t="s">
        <v>1436</v>
      </c>
      <c r="C108" s="1"/>
      <c r="D108"/>
      <c r="E108" s="5"/>
      <c r="F108" s="5"/>
      <c r="G108" s="51"/>
      <c r="H108" s="55"/>
    </row>
    <row r="109" spans="1:9" ht="15.95" customHeight="1" x14ac:dyDescent="0.2">
      <c r="B109" s="481" t="s">
        <v>1497</v>
      </c>
      <c r="C109" s="531" t="s">
        <v>1</v>
      </c>
      <c r="D109" s="353" t="s">
        <v>51</v>
      </c>
      <c r="E109" s="349">
        <f>IF('TAC26 Pension'!E51&gt;0,'TAC26 Pension'!E51,0)</f>
        <v>0</v>
      </c>
      <c r="F109" s="349">
        <f>IF('TAC26 Pension'!F51&gt;0,'TAC26 Pension'!F51,0)</f>
        <v>0</v>
      </c>
      <c r="G109" s="339" t="s">
        <v>1498</v>
      </c>
      <c r="H109" s="55"/>
    </row>
    <row r="110" spans="1:9" ht="15.95" customHeight="1" thickBot="1" x14ac:dyDescent="0.25">
      <c r="B110" s="145" t="s">
        <v>143</v>
      </c>
      <c r="C110" s="446"/>
      <c r="D110" s="353" t="s">
        <v>51</v>
      </c>
      <c r="E110" s="343"/>
      <c r="F110" s="351"/>
      <c r="G110" s="339" t="s">
        <v>1499</v>
      </c>
      <c r="H110" s="55"/>
    </row>
    <row r="111" spans="1:9" ht="15.95" customHeight="1" thickBot="1" x14ac:dyDescent="0.25">
      <c r="B111" s="460" t="s">
        <v>1500</v>
      </c>
      <c r="C111" s="518"/>
      <c r="D111" s="218" t="s">
        <v>51</v>
      </c>
      <c r="E111" s="228">
        <f>SUM(E109:E110)</f>
        <v>0</v>
      </c>
      <c r="F111" s="228">
        <f>SUM(F109:F110)</f>
        <v>0</v>
      </c>
      <c r="G111" s="339" t="s">
        <v>1501</v>
      </c>
      <c r="H111" s="55"/>
    </row>
    <row r="112" spans="1:9" ht="15.95" customHeight="1" thickTop="1" thickBot="1" x14ac:dyDescent="0.25">
      <c r="B112" s="430"/>
      <c r="C112" s="430"/>
      <c r="D112" s="60"/>
      <c r="E112" s="60"/>
      <c r="F112" s="60"/>
      <c r="G112" s="61"/>
    </row>
    <row r="113" spans="1:8" ht="15.95" customHeight="1" thickTop="1" thickBot="1" x14ac:dyDescent="0.25">
      <c r="B113" s="431"/>
      <c r="C113" s="431"/>
      <c r="D113" s="38"/>
      <c r="E113" s="38"/>
      <c r="F113" s="416" t="s">
        <v>2401</v>
      </c>
      <c r="G113" s="417">
        <v>5</v>
      </c>
    </row>
    <row r="114" spans="1:8" ht="15.95" customHeight="1" thickTop="1" x14ac:dyDescent="0.2">
      <c r="A114" s="37"/>
      <c r="B114" s="404" t="s">
        <v>1502</v>
      </c>
      <c r="C114" s="443"/>
      <c r="D114" s="40"/>
      <c r="E114" s="330" t="s">
        <v>1396</v>
      </c>
      <c r="F114" s="337" t="s">
        <v>1397</v>
      </c>
      <c r="G114" s="331" t="s">
        <v>47</v>
      </c>
      <c r="H114" s="55"/>
    </row>
    <row r="115" spans="1:8" ht="15.95" customHeight="1" x14ac:dyDescent="0.2">
      <c r="B115" s="419"/>
      <c r="C115" s="1"/>
      <c r="D115" s="842"/>
      <c r="E115" s="6" t="s">
        <v>2402</v>
      </c>
      <c r="F115" s="6" t="s">
        <v>2403</v>
      </c>
      <c r="G115" s="42"/>
      <c r="H115" s="55"/>
    </row>
    <row r="116" spans="1:8" ht="15.95" customHeight="1" thickBot="1" x14ac:dyDescent="0.25">
      <c r="B116" s="438"/>
      <c r="C116" s="444"/>
      <c r="D116" s="843"/>
      <c r="E116" s="229" t="s">
        <v>49</v>
      </c>
      <c r="F116" s="229" t="s">
        <v>49</v>
      </c>
      <c r="G116" s="339" t="s">
        <v>50</v>
      </c>
      <c r="H116" s="55"/>
    </row>
    <row r="117" spans="1:8" ht="15.95" customHeight="1" x14ac:dyDescent="0.2">
      <c r="B117" s="480" t="s">
        <v>2462</v>
      </c>
      <c r="C117" s="552"/>
      <c r="D117" s="353" t="s">
        <v>51</v>
      </c>
      <c r="E117" s="348">
        <f>SUM(E119:E121)</f>
        <v>0</v>
      </c>
      <c r="F117" s="348">
        <f>SUM(F119:F121)</f>
        <v>0</v>
      </c>
      <c r="G117" s="339" t="s">
        <v>1503</v>
      </c>
      <c r="H117" s="55"/>
    </row>
    <row r="118" spans="1:8" ht="15.95" customHeight="1" x14ac:dyDescent="0.2">
      <c r="B118" s="553" t="s">
        <v>1504</v>
      </c>
      <c r="C118" s="548"/>
      <c r="D118"/>
      <c r="E118" s="5"/>
      <c r="F118" s="5"/>
      <c r="G118" s="51"/>
      <c r="H118" s="55"/>
    </row>
    <row r="119" spans="1:8" ht="15.95" customHeight="1" x14ac:dyDescent="0.2">
      <c r="B119" s="88" t="s">
        <v>19</v>
      </c>
      <c r="C119" s="447"/>
      <c r="D119" s="353" t="s">
        <v>51</v>
      </c>
      <c r="E119" s="712"/>
      <c r="F119" s="351"/>
      <c r="G119" s="339" t="s">
        <v>1505</v>
      </c>
      <c r="H119" s="55"/>
    </row>
    <row r="120" spans="1:8" ht="15.95" customHeight="1" x14ac:dyDescent="0.2">
      <c r="B120" s="88" t="s">
        <v>20</v>
      </c>
      <c r="C120" s="548"/>
      <c r="D120" s="353" t="s">
        <v>51</v>
      </c>
      <c r="E120" s="712"/>
      <c r="F120" s="351"/>
      <c r="G120" s="339" t="s">
        <v>1506</v>
      </c>
      <c r="H120" s="55"/>
    </row>
    <row r="121" spans="1:8" ht="15.95" customHeight="1" x14ac:dyDescent="0.2">
      <c r="B121" s="88" t="s">
        <v>21</v>
      </c>
      <c r="C121" s="447"/>
      <c r="D121" s="353" t="s">
        <v>51</v>
      </c>
      <c r="E121" s="712"/>
      <c r="F121" s="351"/>
      <c r="G121" s="339" t="s">
        <v>1507</v>
      </c>
      <c r="H121" s="55"/>
    </row>
    <row r="122" spans="1:8" ht="15.95" customHeight="1" x14ac:dyDescent="0.2">
      <c r="B122" s="88" t="s">
        <v>1508</v>
      </c>
      <c r="C122" s="447"/>
      <c r="D122" s="353" t="s">
        <v>63</v>
      </c>
      <c r="E122" s="712"/>
      <c r="F122" s="351"/>
      <c r="G122" s="339" t="s">
        <v>1509</v>
      </c>
      <c r="H122" s="55"/>
    </row>
    <row r="123" spans="1:8" ht="15.95" customHeight="1" thickBot="1" x14ac:dyDescent="0.25">
      <c r="B123" s="88" t="s">
        <v>1510</v>
      </c>
      <c r="C123" s="447"/>
      <c r="D123" s="353" t="s">
        <v>63</v>
      </c>
      <c r="E123" s="712"/>
      <c r="F123" s="351"/>
      <c r="G123" s="339" t="s">
        <v>1511</v>
      </c>
      <c r="H123" s="55"/>
    </row>
    <row r="124" spans="1:8" ht="15.95" customHeight="1" x14ac:dyDescent="0.2">
      <c r="B124" s="425" t="s">
        <v>2463</v>
      </c>
      <c r="C124" s="447"/>
      <c r="D124" s="353" t="s">
        <v>51</v>
      </c>
      <c r="E124" s="228">
        <f t="shared" ref="E124:F124" si="8">E117+SUM(E122:E123)</f>
        <v>0</v>
      </c>
      <c r="F124" s="228">
        <f t="shared" si="8"/>
        <v>0</v>
      </c>
      <c r="G124" s="339" t="s">
        <v>1512</v>
      </c>
      <c r="H124" s="55"/>
    </row>
    <row r="125" spans="1:8" ht="15.95" customHeight="1" x14ac:dyDescent="0.2">
      <c r="B125" s="553" t="s">
        <v>1504</v>
      </c>
      <c r="C125" s="548"/>
      <c r="D125"/>
      <c r="E125" s="5"/>
      <c r="F125" s="5"/>
      <c r="G125" s="51"/>
      <c r="H125" s="55"/>
    </row>
    <row r="126" spans="1:8" ht="15.95" customHeight="1" x14ac:dyDescent="0.2">
      <c r="B126" s="88" t="s">
        <v>19</v>
      </c>
      <c r="C126" s="447"/>
      <c r="D126" s="353" t="s">
        <v>51</v>
      </c>
      <c r="E126" s="349">
        <f t="shared" ref="E126:F126" si="9">E124-SUM(E127:E128)</f>
        <v>0</v>
      </c>
      <c r="F126" s="349">
        <f t="shared" si="9"/>
        <v>0</v>
      </c>
      <c r="G126" s="339" t="s">
        <v>1513</v>
      </c>
      <c r="H126" s="55"/>
    </row>
    <row r="127" spans="1:8" ht="15.95" customHeight="1" x14ac:dyDescent="0.2">
      <c r="B127" s="88" t="s">
        <v>20</v>
      </c>
      <c r="C127" s="447"/>
      <c r="D127" s="353" t="s">
        <v>51</v>
      </c>
      <c r="E127" s="712"/>
      <c r="F127" s="351"/>
      <c r="G127" s="339" t="s">
        <v>1514</v>
      </c>
      <c r="H127" s="55"/>
    </row>
    <row r="128" spans="1:8" ht="15.95" customHeight="1" x14ac:dyDescent="0.2">
      <c r="B128" s="88" t="s">
        <v>21</v>
      </c>
      <c r="C128" s="447"/>
      <c r="D128" s="353" t="s">
        <v>51</v>
      </c>
      <c r="E128" s="712"/>
      <c r="F128" s="351"/>
      <c r="G128" s="339" t="s">
        <v>1515</v>
      </c>
      <c r="H128" s="55"/>
    </row>
    <row r="129" spans="2:8" ht="15.95" customHeight="1" x14ac:dyDescent="0.2">
      <c r="B129" s="88"/>
      <c r="C129" s="548"/>
      <c r="D129"/>
      <c r="E129" s="5"/>
      <c r="F129" s="5"/>
      <c r="G129" s="51"/>
      <c r="H129" s="55"/>
    </row>
    <row r="130" spans="2:8" ht="15.95" customHeight="1" x14ac:dyDescent="0.2">
      <c r="B130" s="425" t="s">
        <v>2464</v>
      </c>
      <c r="C130" s="447"/>
      <c r="D130" s="353" t="s">
        <v>51</v>
      </c>
      <c r="E130" s="348">
        <f t="shared" ref="E130:F130" si="10">SUM(E132:E134)</f>
        <v>0</v>
      </c>
      <c r="F130" s="348">
        <f t="shared" si="10"/>
        <v>0</v>
      </c>
      <c r="G130" s="339" t="s">
        <v>1516</v>
      </c>
      <c r="H130" s="55"/>
    </row>
    <row r="131" spans="2:8" ht="15.95" customHeight="1" x14ac:dyDescent="0.2">
      <c r="B131" s="553" t="s">
        <v>1504</v>
      </c>
      <c r="C131" s="548"/>
      <c r="D131"/>
      <c r="E131" s="5"/>
      <c r="F131" s="5"/>
      <c r="G131" s="51"/>
      <c r="H131" s="55"/>
    </row>
    <row r="132" spans="2:8" ht="15.95" customHeight="1" x14ac:dyDescent="0.2">
      <c r="B132" s="88" t="s">
        <v>19</v>
      </c>
      <c r="C132" s="447"/>
      <c r="D132" s="353" t="s">
        <v>51</v>
      </c>
      <c r="E132" s="712"/>
      <c r="F132" s="351"/>
      <c r="G132" s="339" t="s">
        <v>1517</v>
      </c>
      <c r="H132" s="55"/>
    </row>
    <row r="133" spans="2:8" ht="15.95" customHeight="1" x14ac:dyDescent="0.2">
      <c r="B133" s="88" t="s">
        <v>20</v>
      </c>
      <c r="C133" s="447"/>
      <c r="D133" s="353" t="s">
        <v>51</v>
      </c>
      <c r="E133" s="712"/>
      <c r="F133" s="351"/>
      <c r="G133" s="339" t="s">
        <v>1518</v>
      </c>
      <c r="H133" s="55"/>
    </row>
    <row r="134" spans="2:8" ht="15.95" customHeight="1" x14ac:dyDescent="0.2">
      <c r="B134" s="88" t="s">
        <v>21</v>
      </c>
      <c r="C134" s="447"/>
      <c r="D134" s="353" t="s">
        <v>51</v>
      </c>
      <c r="E134" s="712"/>
      <c r="F134" s="351"/>
      <c r="G134" s="339" t="s">
        <v>1519</v>
      </c>
      <c r="H134" s="55"/>
    </row>
    <row r="135" spans="2:8" ht="15.95" customHeight="1" x14ac:dyDescent="0.2">
      <c r="B135" s="88" t="s">
        <v>1508</v>
      </c>
      <c r="C135" s="447"/>
      <c r="D135" s="353" t="s">
        <v>63</v>
      </c>
      <c r="E135" s="712"/>
      <c r="F135" s="351"/>
      <c r="G135" s="339" t="s">
        <v>1520</v>
      </c>
      <c r="H135" s="55"/>
    </row>
    <row r="136" spans="2:8" ht="15.95" customHeight="1" thickBot="1" x14ac:dyDescent="0.25">
      <c r="B136" s="88" t="s">
        <v>1510</v>
      </c>
      <c r="C136" s="548"/>
      <c r="D136" s="353" t="s">
        <v>63</v>
      </c>
      <c r="E136" s="712"/>
      <c r="F136" s="351"/>
      <c r="G136" s="339" t="s">
        <v>1521</v>
      </c>
      <c r="H136" s="55"/>
    </row>
    <row r="137" spans="2:8" ht="15.95" customHeight="1" x14ac:dyDescent="0.2">
      <c r="B137" s="425" t="s">
        <v>2465</v>
      </c>
      <c r="C137" s="447"/>
      <c r="D137" s="353" t="s">
        <v>51</v>
      </c>
      <c r="E137" s="228">
        <f t="shared" ref="E137:F137" si="11">E130+SUM(E135:E136)</f>
        <v>0</v>
      </c>
      <c r="F137" s="228">
        <f t="shared" si="11"/>
        <v>0</v>
      </c>
      <c r="G137" s="339" t="s">
        <v>1522</v>
      </c>
      <c r="H137" s="55"/>
    </row>
    <row r="138" spans="2:8" ht="15.95" customHeight="1" x14ac:dyDescent="0.2">
      <c r="B138" s="553" t="s">
        <v>1504</v>
      </c>
      <c r="C138" s="548"/>
      <c r="D138"/>
      <c r="E138" s="5"/>
      <c r="F138" s="5"/>
      <c r="G138" s="51"/>
      <c r="H138" s="55"/>
    </row>
    <row r="139" spans="2:8" ht="15.95" customHeight="1" x14ac:dyDescent="0.2">
      <c r="B139" s="88" t="s">
        <v>19</v>
      </c>
      <c r="C139" s="447"/>
      <c r="D139" s="353" t="s">
        <v>51</v>
      </c>
      <c r="E139" s="349">
        <f t="shared" ref="E139:F139" si="12">E137-SUM(E140:E141)</f>
        <v>0</v>
      </c>
      <c r="F139" s="349">
        <f t="shared" si="12"/>
        <v>0</v>
      </c>
      <c r="G139" s="339" t="s">
        <v>1523</v>
      </c>
      <c r="H139" s="55"/>
    </row>
    <row r="140" spans="2:8" ht="15.95" customHeight="1" x14ac:dyDescent="0.2">
      <c r="B140" s="88" t="s">
        <v>20</v>
      </c>
      <c r="C140" s="447"/>
      <c r="D140" s="353" t="s">
        <v>51</v>
      </c>
      <c r="E140" s="712"/>
      <c r="F140" s="351"/>
      <c r="G140" s="339" t="s">
        <v>1524</v>
      </c>
      <c r="H140" s="55"/>
    </row>
    <row r="141" spans="2:8" ht="15.95" customHeight="1" x14ac:dyDescent="0.2">
      <c r="B141" s="88" t="s">
        <v>21</v>
      </c>
      <c r="C141" s="447"/>
      <c r="D141" s="353" t="s">
        <v>51</v>
      </c>
      <c r="E141" s="712"/>
      <c r="F141" s="351"/>
      <c r="G141" s="339" t="s">
        <v>1525</v>
      </c>
      <c r="H141" s="55"/>
    </row>
    <row r="142" spans="2:8" ht="15.95" customHeight="1" x14ac:dyDescent="0.2">
      <c r="B142" s="88"/>
      <c r="C142" s="548"/>
      <c r="D142"/>
      <c r="E142" s="5"/>
      <c r="F142" s="5"/>
      <c r="G142" s="51"/>
      <c r="H142" s="55"/>
    </row>
    <row r="143" spans="2:8" ht="15.95" customHeight="1" x14ac:dyDescent="0.2">
      <c r="B143" s="425" t="s">
        <v>2466</v>
      </c>
      <c r="C143" s="447"/>
      <c r="D143" s="353" t="s">
        <v>51</v>
      </c>
      <c r="E143" s="348">
        <f t="shared" ref="E143:F143" si="13">SUM(E145:E147)</f>
        <v>0</v>
      </c>
      <c r="F143" s="348">
        <f t="shared" si="13"/>
        <v>0</v>
      </c>
      <c r="G143" s="339" t="s">
        <v>1526</v>
      </c>
      <c r="H143" s="55"/>
    </row>
    <row r="144" spans="2:8" ht="15.95" customHeight="1" x14ac:dyDescent="0.2">
      <c r="B144" s="553" t="s">
        <v>1504</v>
      </c>
      <c r="C144" s="548"/>
      <c r="D144"/>
      <c r="E144" s="5"/>
      <c r="F144" s="5"/>
      <c r="G144" s="51"/>
      <c r="H144" s="55"/>
    </row>
    <row r="145" spans="2:8" ht="15.95" customHeight="1" x14ac:dyDescent="0.2">
      <c r="B145" s="88" t="s">
        <v>19</v>
      </c>
      <c r="C145" s="447"/>
      <c r="D145" s="353" t="s">
        <v>51</v>
      </c>
      <c r="E145" s="712"/>
      <c r="F145" s="351"/>
      <c r="G145" s="339" t="s">
        <v>1527</v>
      </c>
      <c r="H145" s="55"/>
    </row>
    <row r="146" spans="2:8" ht="15.95" customHeight="1" x14ac:dyDescent="0.2">
      <c r="B146" s="88" t="s">
        <v>20</v>
      </c>
      <c r="C146" s="447"/>
      <c r="D146" s="353" t="s">
        <v>51</v>
      </c>
      <c r="E146" s="712"/>
      <c r="F146" s="351"/>
      <c r="G146" s="339" t="s">
        <v>1528</v>
      </c>
      <c r="H146" s="55"/>
    </row>
    <row r="147" spans="2:8" ht="15.95" customHeight="1" x14ac:dyDescent="0.2">
      <c r="B147" s="88" t="s">
        <v>21</v>
      </c>
      <c r="C147" s="447"/>
      <c r="D147" s="353" t="s">
        <v>51</v>
      </c>
      <c r="E147" s="712"/>
      <c r="F147" s="351"/>
      <c r="G147" s="339" t="s">
        <v>1529</v>
      </c>
      <c r="H147" s="55"/>
    </row>
    <row r="148" spans="2:8" ht="15.95" customHeight="1" x14ac:dyDescent="0.2">
      <c r="B148" s="88" t="s">
        <v>1508</v>
      </c>
      <c r="C148" s="447"/>
      <c r="D148" s="353" t="s">
        <v>63</v>
      </c>
      <c r="E148" s="712"/>
      <c r="F148" s="351"/>
      <c r="G148" s="339" t="s">
        <v>1530</v>
      </c>
      <c r="H148" s="55"/>
    </row>
    <row r="149" spans="2:8" ht="15.95" customHeight="1" thickBot="1" x14ac:dyDescent="0.25">
      <c r="B149" s="88" t="s">
        <v>1510</v>
      </c>
      <c r="C149" s="548"/>
      <c r="D149" s="353" t="s">
        <v>63</v>
      </c>
      <c r="E149" s="712"/>
      <c r="F149" s="351"/>
      <c r="G149" s="339" t="s">
        <v>1531</v>
      </c>
      <c r="H149" s="55"/>
    </row>
    <row r="150" spans="2:8" ht="15.95" customHeight="1" x14ac:dyDescent="0.2">
      <c r="B150" s="425" t="s">
        <v>2467</v>
      </c>
      <c r="C150" s="447"/>
      <c r="D150" s="353" t="s">
        <v>51</v>
      </c>
      <c r="E150" s="228">
        <f t="shared" ref="E150:F150" si="14">E143+SUM(E148:E149)</f>
        <v>0</v>
      </c>
      <c r="F150" s="228">
        <f t="shared" si="14"/>
        <v>0</v>
      </c>
      <c r="G150" s="339" t="s">
        <v>1532</v>
      </c>
      <c r="H150" s="55"/>
    </row>
    <row r="151" spans="2:8" ht="15.95" customHeight="1" x14ac:dyDescent="0.2">
      <c r="B151" s="88" t="s">
        <v>1504</v>
      </c>
      <c r="C151" s="548"/>
      <c r="D151"/>
      <c r="E151" s="5"/>
      <c r="F151" s="5"/>
      <c r="G151" s="51"/>
      <c r="H151" s="55"/>
    </row>
    <row r="152" spans="2:8" ht="15.95" customHeight="1" x14ac:dyDescent="0.2">
      <c r="B152" s="88" t="s">
        <v>19</v>
      </c>
      <c r="C152" s="447"/>
      <c r="D152" s="353" t="s">
        <v>51</v>
      </c>
      <c r="E152" s="349">
        <f t="shared" ref="E152:F152" si="15">E150-SUM(E153:E154)</f>
        <v>0</v>
      </c>
      <c r="F152" s="349">
        <f t="shared" si="15"/>
        <v>0</v>
      </c>
      <c r="G152" s="339" t="s">
        <v>1533</v>
      </c>
      <c r="H152" s="55"/>
    </row>
    <row r="153" spans="2:8" ht="15.95" customHeight="1" x14ac:dyDescent="0.2">
      <c r="B153" s="88" t="s">
        <v>20</v>
      </c>
      <c r="C153" s="447"/>
      <c r="D153" s="353" t="s">
        <v>51</v>
      </c>
      <c r="E153" s="712"/>
      <c r="F153" s="351"/>
      <c r="G153" s="339" t="s">
        <v>1534</v>
      </c>
      <c r="H153" s="55"/>
    </row>
    <row r="154" spans="2:8" ht="15.95" customHeight="1" x14ac:dyDescent="0.2">
      <c r="B154" s="88" t="s">
        <v>21</v>
      </c>
      <c r="C154" s="447"/>
      <c r="D154" s="353" t="s">
        <v>51</v>
      </c>
      <c r="E154" s="712"/>
      <c r="F154" s="351"/>
      <c r="G154" s="339" t="s">
        <v>1535</v>
      </c>
      <c r="H154" s="55"/>
    </row>
    <row r="155" spans="2:8" ht="15.95" customHeight="1" x14ac:dyDescent="0.2">
      <c r="B155" s="88"/>
      <c r="C155" s="548"/>
      <c r="D155"/>
      <c r="E155" s="5"/>
      <c r="F155" s="5"/>
      <c r="G155" s="51"/>
      <c r="H155" s="55"/>
    </row>
    <row r="156" spans="2:8" ht="15.95" customHeight="1" x14ac:dyDescent="0.2">
      <c r="B156" s="425" t="s">
        <v>1536</v>
      </c>
      <c r="C156" s="447"/>
      <c r="D156" s="353" t="s">
        <v>51</v>
      </c>
      <c r="E156" s="349">
        <f t="shared" ref="E156:F156" si="16">E124+E137+E150</f>
        <v>0</v>
      </c>
      <c r="F156" s="349">
        <f t="shared" si="16"/>
        <v>0</v>
      </c>
      <c r="G156" s="339" t="s">
        <v>1537</v>
      </c>
      <c r="H156" s="55"/>
    </row>
    <row r="157" spans="2:8" ht="15.95" customHeight="1" x14ac:dyDescent="0.2">
      <c r="B157" s="553" t="s">
        <v>1504</v>
      </c>
      <c r="C157" s="548"/>
      <c r="D157"/>
      <c r="E157" s="5"/>
      <c r="F157" s="5"/>
      <c r="G157" s="51"/>
      <c r="H157" s="55"/>
    </row>
    <row r="158" spans="2:8" ht="15.95" customHeight="1" x14ac:dyDescent="0.2">
      <c r="B158" s="88" t="s">
        <v>19</v>
      </c>
      <c r="C158" s="447"/>
      <c r="D158" s="353" t="s">
        <v>51</v>
      </c>
      <c r="E158" s="349">
        <f t="shared" ref="E158:F160" si="17">E126+E139+E152</f>
        <v>0</v>
      </c>
      <c r="F158" s="349">
        <f t="shared" si="17"/>
        <v>0</v>
      </c>
      <c r="G158" s="339" t="s">
        <v>1538</v>
      </c>
      <c r="H158" s="55"/>
    </row>
    <row r="159" spans="2:8" ht="15.95" customHeight="1" x14ac:dyDescent="0.2">
      <c r="B159" s="88" t="s">
        <v>20</v>
      </c>
      <c r="C159" s="447"/>
      <c r="D159" s="353" t="s">
        <v>51</v>
      </c>
      <c r="E159" s="349">
        <f t="shared" si="17"/>
        <v>0</v>
      </c>
      <c r="F159" s="349">
        <f t="shared" si="17"/>
        <v>0</v>
      </c>
      <c r="G159" s="339" t="s">
        <v>1539</v>
      </c>
      <c r="H159" s="55"/>
    </row>
    <row r="160" spans="2:8" ht="15.95" customHeight="1" thickBot="1" x14ac:dyDescent="0.25">
      <c r="B160" s="436" t="s">
        <v>21</v>
      </c>
      <c r="C160" s="554"/>
      <c r="D160" s="218" t="s">
        <v>51</v>
      </c>
      <c r="E160" s="349">
        <f t="shared" si="17"/>
        <v>0</v>
      </c>
      <c r="F160" s="349">
        <f t="shared" si="17"/>
        <v>0</v>
      </c>
      <c r="G160" s="339" t="s">
        <v>1540</v>
      </c>
      <c r="H160" s="55"/>
    </row>
    <row r="161" spans="2:7" ht="15.95" customHeight="1" thickTop="1" x14ac:dyDescent="0.2">
      <c r="B161" s="60"/>
      <c r="C161" s="60"/>
      <c r="D161" s="60"/>
      <c r="E161" s="60"/>
      <c r="F161" s="60"/>
      <c r="G161" s="61"/>
    </row>
  </sheetData>
  <mergeCells count="7">
    <mergeCell ref="B61:C63"/>
    <mergeCell ref="D62:D63"/>
    <mergeCell ref="D7:D9"/>
    <mergeCell ref="D115:D116"/>
    <mergeCell ref="B80:C82"/>
    <mergeCell ref="D81:D82"/>
    <mergeCell ref="D102:D103"/>
  </mergeCells>
  <conditionalFormatting sqref="N93">
    <cfRule type="cellIs" dxfId="3" priority="11" operator="notEqual">
      <formula>"Pass"</formula>
    </cfRule>
  </conditionalFormatting>
  <dataValidations count="17">
    <dataValidation allowBlank="1" showInputMessage="1" showErrorMessage="1" promptTitle="Net pension scheme asset:" prompt="The net closing position of on-SoFP pension schemes should be recorded in the SoFP as a single figure. Where an on-SoFP pension scheme has a net liability, this should be recorded within 'Other liabilities' and this row left blank." sqref="C109" xr:uid="{5377EF0D-8279-4524-B9E7-717D32E8D908}"/>
    <dataValidation allowBlank="1" showInputMessage="1" showErrorMessage="1" promptTitle="Interest receivable:" prompt="Interest is outside of the agreement of balances process and should be recorded in the external to government column and excluded from the WGA schedules." sqref="C23 C45" xr:uid="{88069C07-F06F-4182-B7F4-DB478B573710}"/>
    <dataValidation allowBlank="1" showInputMessage="1" showErrorMessage="1" promptTitle="PDC dividends receivable:" prompt="PDC dividends are outside of the agreement of balances process and should be recorded in the external to government column and excluded from the WGA schedules." sqref="C25" xr:uid="{FBE344C5-5383-4E01-9A1A-0B9101B505ED}"/>
    <dataValidation allowBlank="1" showInputMessage="1" showErrorMessage="1" promptTitle="Capital receivable" prompt="Per IAS 16 para 68, the gain/loss on disposal of an asset is not revenue, thus receivable is not a contract receivable under IFRS 15. Capital donation also not a contract receivable under IFRS 15." sqref="C14 C36" xr:uid="{C901522C-601C-4636-B830-9AD969983F44}"/>
    <dataValidation allowBlank="1" showInputMessage="1" showErrorMessage="1" promptTitle="Allowances arising" prompt="This line should include the recognition of the initial assessment of credit loss allowance on receivables arising in the year." sqref="C67 C88" xr:uid="{E8568868-1330-4F2F-8E62-DC97866F971C}"/>
    <dataValidation allowBlank="1" showInputMessage="1" showErrorMessage="1" promptTitle="Reversals of allowances" prompt="The release/reversal of credit loss allowances where a receivable has been de-recognised in year through being collected or sold (factored)." sqref="C69 C90" xr:uid="{B8CE675D-CDC7-435D-908C-5C36E7152D59}"/>
    <dataValidation allowBlank="1" showInputMessage="1" showErrorMessage="1" promptTitle="Amounts written off" prompt="The decrease in the allowance resulting from utilisation upon write off of the receivable." sqref="C70 C91" xr:uid="{7EBF3EA1-BB0C-4843-8ED6-D731B06FD4B9}"/>
    <dataValidation allowBlank="1" showInputMessage="1" showErrorMessage="1" promptTitle="Changes in existing allowances" prompt="Changes arising in the calculated allowance resulting from changes in local methodology or other risk parameters including changes in the credit quality. Should not include where an allowance is fully released." sqref="C68 C89" xr:uid="{2C165037-F6DB-4A0E-881A-D9D845E9D262}"/>
    <dataValidation allowBlank="1" showInputMessage="1" showErrorMessage="1" promptTitle="Modification of cash flows" prompt="The change in the allowance arising from renegotiations of contractual cash flows in relation to a financial asset where the receivable is not derecognised but its carrying value or credit risk changes as a result." sqref="C71 C92" xr:uid="{6C797F37-3EC5-4A9C-AD9A-8777B252E880}"/>
    <dataValidation allowBlank="1" showInputMessage="1" showErrorMessage="1" promptTitle="Charitable fund receivables" prompt="Under DHSC Group accounting policies, the TACs assume charitable fund incoming resources are recognised under IAS 20 (adapted by the FReM) and receivables are therefore non-contract receivables on the basis of materiality. Split out locally if required." sqref="C51 C30" xr:uid="{60DF76DE-FD0A-46CE-BC8E-6618A924BB61}"/>
    <dataValidation allowBlank="1" showInputMessage="1" showErrorMessage="1" promptTitle="Contract receivables - invoiced" prompt="Unconditional right to receive cash or other consideration in relation to revenue from contracts with customers recognised under IFRS 15. Expected to relate to contract receivables on the sales ledger._x000a_" sqref="C11 C33" xr:uid="{D769BAE4-1B45-4F5D-9374-233B790959D5}"/>
    <dataValidation allowBlank="1" showInputMessage="1" showErrorMessage="1" promptTitle="Contract receivables- uninvoiced" prompt="Unconditional right to receive consideration in relation to revenue from contracts with customers recognised under IFRS 15. Where due to timing only, invoice has not been raised at period end or where no invoice is required." sqref="C12 C34" xr:uid="{87D71BB4-6F03-4882-987B-3EA0D255A538}"/>
    <dataValidation allowBlank="1" showInputMessage="1" showErrorMessage="1" promptTitle="Contract assets" prompt="Where the Trust's right to receive cash or other consideration under IFRS 15 is still conditional on a factor other than the passage of time, or issuing of an invoice (eg further performance obligations). Contract assets are not expected to be significant" sqref="C35 C13" xr:uid="{7388CD28-05A7-432B-9E9B-EFB02FC2136D}"/>
    <dataValidation allowBlank="1" showInputMessage="1" showErrorMessage="1" promptTitle="Other receivables" prompt="This should include only receivables that do not relate to revenue recognised in accordance with IFRS 15 and are not already separately disclosed in other rows in this note. Other receivables here are not expected to be significant for most providers." sqref="C50 C29" xr:uid="{F7CD4301-763F-4534-9BAC-7ED8CE8737AB}"/>
    <dataValidation allowBlank="1" showInputMessage="1" showErrorMessage="1" promptTitle="Changes in existing allowances" prompt="This should include changes in the calculation of existing allowances resulting from changes in methodology or changes in the assessment of credit quality. it should not include complete reversals of allowances (where the debt is collected) or utilisation" sqref="C68 C89" xr:uid="{CC713D95-E8CE-4E02-BB8C-F4BF26ED871E}"/>
    <dataValidation allowBlank="1" showInputMessage="1" showErrorMessage="1" promptTitle="Clinician pension reimbursement" prompt="This is linked to TAC22 and reflects the reimbursement due from NHS England upon settlement to clinicians at retirement where 'scheme pays' is expected to be used to settle additional tax liabilities in 2019/20." sqref="C49 C28" xr:uid="{BC187BA7-DFC7-487B-9AED-6A9B5EA81E30}"/>
    <dataValidation allowBlank="1" showInputMessage="1" showErrorMessage="1" promptTitle="EU ETS allowances" prompt="If any provider still holds EU emissions trading scheme allowances at 31 March 2021 they can be recorded in this row." sqref="C105" xr:uid="{AF3A08B4-09DE-4701-9B08-117EC2C8E02F}"/>
  </dataValidations>
  <pageMargins left="0.25" right="0.25" top="0.75" bottom="0.75" header="0.3" footer="0.3"/>
  <pageSetup paperSize="9" scale="36" fitToHeight="0" orientation="landscape" r:id="rId1"/>
  <rowBreaks count="2" manualBreakCount="2">
    <brk id="59" min="1" max="27" man="1"/>
    <brk id="113" min="1" max="2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1FB17-E888-417D-8F73-13C60DBECFAC}">
  <sheetPr codeName="Sheet79">
    <tabColor theme="2"/>
    <pageSetUpPr fitToPage="1"/>
  </sheetPr>
  <dimension ref="A1:J41"/>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5.28515625" style="15" customWidth="1"/>
    <col min="4" max="4" width="9.28515625" style="15" customWidth="1"/>
    <col min="5" max="39" width="13.42578125" style="15" customWidth="1"/>
    <col min="40" max="16384" width="9.28515625" style="15"/>
  </cols>
  <sheetData>
    <row r="1" spans="1:10" ht="18.75" customHeight="1" x14ac:dyDescent="0.2">
      <c r="B1" s="16"/>
    </row>
    <row r="2" spans="1:10" ht="18.75" customHeight="1" x14ac:dyDescent="0.25">
      <c r="B2" s="17" t="s">
        <v>440</v>
      </c>
    </row>
    <row r="3" spans="1:10" ht="18.75" customHeight="1" x14ac:dyDescent="0.25">
      <c r="B3" s="17" t="s">
        <v>2376</v>
      </c>
    </row>
    <row r="4" spans="1:10" ht="18.75" customHeight="1" thickBot="1" x14ac:dyDescent="0.25">
      <c r="B4" s="18" t="s">
        <v>4</v>
      </c>
    </row>
    <row r="5" spans="1:10" ht="15.95" customHeight="1" thickTop="1" thickBot="1" x14ac:dyDescent="0.25">
      <c r="B5" s="38"/>
      <c r="C5" s="38"/>
      <c r="D5" s="38"/>
      <c r="E5" s="38"/>
      <c r="F5" s="38"/>
      <c r="G5" s="38"/>
      <c r="H5" s="416" t="s">
        <v>2401</v>
      </c>
      <c r="I5" s="417">
        <v>1</v>
      </c>
    </row>
    <row r="6" spans="1:10" ht="15.95" customHeight="1" thickTop="1" x14ac:dyDescent="0.2">
      <c r="A6" s="37"/>
      <c r="B6" s="39" t="s">
        <v>1541</v>
      </c>
      <c r="C6" s="40"/>
      <c r="D6" s="40"/>
      <c r="E6" s="355" t="s">
        <v>1542</v>
      </c>
      <c r="F6" s="355" t="s">
        <v>1543</v>
      </c>
      <c r="G6" s="326" t="s">
        <v>1544</v>
      </c>
      <c r="H6" s="326" t="s">
        <v>1545</v>
      </c>
      <c r="I6" s="356" t="s">
        <v>47</v>
      </c>
      <c r="J6" s="55"/>
    </row>
    <row r="7" spans="1:10" ht="51" x14ac:dyDescent="0.2">
      <c r="B7" s="41"/>
      <c r="C7"/>
      <c r="D7" s="842" t="s">
        <v>3</v>
      </c>
      <c r="E7" s="7" t="s">
        <v>1546</v>
      </c>
      <c r="F7" s="67" t="s">
        <v>1547</v>
      </c>
      <c r="G7" s="7" t="s">
        <v>1546</v>
      </c>
      <c r="H7" s="67" t="s">
        <v>1547</v>
      </c>
      <c r="I7" s="42"/>
      <c r="J7" s="55"/>
    </row>
    <row r="8" spans="1:10" ht="15.95" customHeight="1" x14ac:dyDescent="0.2">
      <c r="B8" s="41"/>
      <c r="C8"/>
      <c r="D8" s="842"/>
      <c r="E8" s="6" t="s">
        <v>52</v>
      </c>
      <c r="F8" s="68" t="s">
        <v>52</v>
      </c>
      <c r="G8" s="6" t="s">
        <v>2365</v>
      </c>
      <c r="H8" s="68" t="s">
        <v>2365</v>
      </c>
      <c r="I8" s="42"/>
      <c r="J8" s="55"/>
    </row>
    <row r="9" spans="1:10" ht="15.95" customHeight="1" thickBot="1" x14ac:dyDescent="0.25">
      <c r="B9" s="43"/>
      <c r="C9" s="227"/>
      <c r="D9" s="843"/>
      <c r="E9" s="232" t="s">
        <v>49</v>
      </c>
      <c r="F9" s="256" t="s">
        <v>49</v>
      </c>
      <c r="G9" s="232" t="s">
        <v>49</v>
      </c>
      <c r="H9" s="256" t="s">
        <v>49</v>
      </c>
      <c r="I9" s="339" t="s">
        <v>50</v>
      </c>
      <c r="J9" s="55"/>
    </row>
    <row r="10" spans="1:10" ht="15.95" customHeight="1" x14ac:dyDescent="0.2">
      <c r="B10" s="148" t="s">
        <v>1548</v>
      </c>
      <c r="C10" s="113"/>
      <c r="D10" s="316" t="s">
        <v>51</v>
      </c>
      <c r="E10" s="340">
        <f>G17</f>
        <v>0</v>
      </c>
      <c r="F10" s="340">
        <f>H17</f>
        <v>0</v>
      </c>
      <c r="G10" s="327"/>
      <c r="H10" s="327"/>
      <c r="I10" s="339" t="s">
        <v>1549</v>
      </c>
      <c r="J10" s="55"/>
    </row>
    <row r="11" spans="1:10" ht="15.95" customHeight="1" thickBot="1" x14ac:dyDescent="0.25">
      <c r="B11" s="47" t="s">
        <v>126</v>
      </c>
      <c r="C11"/>
      <c r="D11" s="342" t="s">
        <v>2</v>
      </c>
      <c r="E11" s="341"/>
      <c r="F11" s="341"/>
      <c r="G11" s="327"/>
      <c r="H11" s="341"/>
      <c r="I11" s="339" t="s">
        <v>1550</v>
      </c>
      <c r="J11" s="55"/>
    </row>
    <row r="12" spans="1:10" ht="15.95" customHeight="1" x14ac:dyDescent="0.2">
      <c r="B12" s="149" t="s">
        <v>1551</v>
      </c>
      <c r="C12" s="97"/>
      <c r="D12" s="342" t="s">
        <v>51</v>
      </c>
      <c r="E12" s="228">
        <f>SUM(E10:E11)</f>
        <v>0</v>
      </c>
      <c r="F12" s="228">
        <f>SUM(F10:F11)</f>
        <v>0</v>
      </c>
      <c r="G12" s="228">
        <f>SUM(G10:G11)</f>
        <v>0</v>
      </c>
      <c r="H12" s="228">
        <f>SUM(H10:H11)</f>
        <v>0</v>
      </c>
      <c r="I12" s="339" t="s">
        <v>1552</v>
      </c>
      <c r="J12" s="55"/>
    </row>
    <row r="13" spans="1:10" ht="15.95" customHeight="1" x14ac:dyDescent="0.2">
      <c r="B13" s="114" t="s">
        <v>1022</v>
      </c>
      <c r="C13" s="97"/>
      <c r="D13" s="342" t="s">
        <v>51</v>
      </c>
      <c r="E13" s="721"/>
      <c r="F13" s="721"/>
      <c r="G13" s="721"/>
      <c r="H13" s="721"/>
      <c r="I13" s="339" t="s">
        <v>1553</v>
      </c>
      <c r="J13" s="55"/>
    </row>
    <row r="14" spans="1:10" ht="15.95" customHeight="1" x14ac:dyDescent="0.2">
      <c r="B14" s="165" t="s">
        <v>1024</v>
      </c>
      <c r="C14" s="96"/>
      <c r="D14" s="342" t="s">
        <v>51</v>
      </c>
      <c r="E14" s="712"/>
      <c r="F14" s="712"/>
      <c r="G14" s="710"/>
      <c r="H14" s="710"/>
      <c r="I14" s="339" t="s">
        <v>1554</v>
      </c>
      <c r="J14" s="55"/>
    </row>
    <row r="15" spans="1:10" ht="15.95" customHeight="1" x14ac:dyDescent="0.2">
      <c r="B15" s="165" t="s">
        <v>1555</v>
      </c>
      <c r="C15" s="96"/>
      <c r="D15" s="342" t="s">
        <v>2</v>
      </c>
      <c r="E15" s="715">
        <f>E17-E16-SUM(E12:E14)</f>
        <v>0</v>
      </c>
      <c r="F15" s="715">
        <f>F17-F16-SUM(F12:F14)</f>
        <v>0</v>
      </c>
      <c r="G15" s="715">
        <f>G17-G16-SUM(G12:G14)</f>
        <v>0</v>
      </c>
      <c r="H15" s="715">
        <f>H17-H16-SUM(H12:H14)</f>
        <v>0</v>
      </c>
      <c r="I15" s="339" t="s">
        <v>1556</v>
      </c>
      <c r="J15" s="55"/>
    </row>
    <row r="16" spans="1:10" ht="15.95" customHeight="1" thickBot="1" x14ac:dyDescent="0.25">
      <c r="B16" s="165" t="s">
        <v>1557</v>
      </c>
      <c r="C16" s="96"/>
      <c r="D16" s="342" t="s">
        <v>2</v>
      </c>
      <c r="E16" s="721"/>
      <c r="F16" s="721"/>
      <c r="G16" s="721"/>
      <c r="H16" s="721"/>
      <c r="I16" s="339" t="s">
        <v>1558</v>
      </c>
      <c r="J16" s="55"/>
    </row>
    <row r="17" spans="1:10" ht="15.95" customHeight="1" thickBot="1" x14ac:dyDescent="0.25">
      <c r="B17" s="63" t="s">
        <v>2567</v>
      </c>
      <c r="C17" s="59"/>
      <c r="D17" s="218" t="s">
        <v>51</v>
      </c>
      <c r="E17" s="228">
        <f>E29</f>
        <v>0</v>
      </c>
      <c r="F17" s="228">
        <f>F29</f>
        <v>0</v>
      </c>
      <c r="G17" s="228">
        <f>G29</f>
        <v>0</v>
      </c>
      <c r="H17" s="228">
        <f>H29</f>
        <v>0</v>
      </c>
      <c r="I17" s="339" t="s">
        <v>1559</v>
      </c>
      <c r="J17" s="55"/>
    </row>
    <row r="18" spans="1:10" ht="15.95" customHeight="1" thickTop="1" thickBot="1" x14ac:dyDescent="0.25">
      <c r="B18" s="60"/>
      <c r="C18" s="60"/>
      <c r="D18" s="60"/>
      <c r="E18" s="60"/>
      <c r="F18" s="60"/>
      <c r="G18" s="60"/>
      <c r="H18" s="60"/>
      <c r="I18" s="61"/>
    </row>
    <row r="19" spans="1:10" ht="15.95" customHeight="1" thickTop="1" thickBot="1" x14ac:dyDescent="0.25">
      <c r="B19" s="38"/>
      <c r="C19" s="38"/>
      <c r="D19" s="38"/>
      <c r="E19" s="38"/>
      <c r="F19" s="38"/>
      <c r="G19" s="38"/>
      <c r="H19" s="416" t="s">
        <v>2401</v>
      </c>
      <c r="I19" s="417">
        <v>2</v>
      </c>
    </row>
    <row r="20" spans="1:10" ht="15.95" customHeight="1" thickTop="1" x14ac:dyDescent="0.2">
      <c r="A20" s="37"/>
      <c r="B20" s="39" t="s">
        <v>1560</v>
      </c>
      <c r="C20" s="40"/>
      <c r="D20" s="40"/>
      <c r="E20" s="355" t="s">
        <v>1542</v>
      </c>
      <c r="F20" s="355" t="s">
        <v>1543</v>
      </c>
      <c r="G20" s="326" t="s">
        <v>1544</v>
      </c>
      <c r="H20" s="326" t="s">
        <v>1545</v>
      </c>
      <c r="I20" s="356" t="s">
        <v>47</v>
      </c>
      <c r="J20" s="55"/>
    </row>
    <row r="21" spans="1:10" ht="53.45" customHeight="1" x14ac:dyDescent="0.2">
      <c r="B21" s="41"/>
      <c r="C21"/>
      <c r="D21" s="842" t="s">
        <v>3</v>
      </c>
      <c r="E21" s="7" t="s">
        <v>1546</v>
      </c>
      <c r="F21" s="67" t="s">
        <v>1547</v>
      </c>
      <c r="G21" s="7" t="s">
        <v>1546</v>
      </c>
      <c r="H21" s="67" t="s">
        <v>1547</v>
      </c>
      <c r="I21" s="42"/>
      <c r="J21" s="55"/>
    </row>
    <row r="22" spans="1:10" ht="15.95" customHeight="1" x14ac:dyDescent="0.2">
      <c r="B22" s="41"/>
      <c r="C22"/>
      <c r="D22" s="842"/>
      <c r="E22" s="6" t="s">
        <v>2402</v>
      </c>
      <c r="F22" s="68" t="s">
        <v>2402</v>
      </c>
      <c r="G22" s="6" t="s">
        <v>2403</v>
      </c>
      <c r="H22" s="68" t="s">
        <v>2403</v>
      </c>
      <c r="I22" s="42"/>
      <c r="J22" s="55"/>
    </row>
    <row r="23" spans="1:10" ht="15.95" customHeight="1" thickBot="1" x14ac:dyDescent="0.25">
      <c r="B23" s="43"/>
      <c r="C23" s="227"/>
      <c r="D23" s="843"/>
      <c r="E23" s="232" t="s">
        <v>49</v>
      </c>
      <c r="F23" s="256" t="s">
        <v>49</v>
      </c>
      <c r="G23" s="232" t="s">
        <v>49</v>
      </c>
      <c r="H23" s="256" t="s">
        <v>49</v>
      </c>
      <c r="I23" s="339" t="s">
        <v>50</v>
      </c>
      <c r="J23" s="55"/>
    </row>
    <row r="24" spans="1:10" ht="15.95" customHeight="1" x14ac:dyDescent="0.2">
      <c r="B24" s="148" t="s">
        <v>1561</v>
      </c>
      <c r="C24" s="170"/>
      <c r="D24"/>
      <c r="E24" s="5"/>
      <c r="F24" s="5"/>
      <c r="G24" s="5"/>
      <c r="H24" s="5"/>
      <c r="I24" s="51"/>
      <c r="J24" s="55"/>
    </row>
    <row r="25" spans="1:10" ht="15.95" customHeight="1" x14ac:dyDescent="0.2">
      <c r="B25" s="165" t="s">
        <v>1562</v>
      </c>
      <c r="C25" s="96"/>
      <c r="D25" s="342" t="s">
        <v>51</v>
      </c>
      <c r="E25" s="343"/>
      <c r="F25" s="343"/>
      <c r="G25" s="327"/>
      <c r="H25" s="327"/>
      <c r="I25" s="339" t="s">
        <v>1563</v>
      </c>
      <c r="J25" s="55"/>
    </row>
    <row r="26" spans="1:10" ht="15.95" customHeight="1" x14ac:dyDescent="0.2">
      <c r="B26" s="47" t="s">
        <v>1564</v>
      </c>
      <c r="C26" s="96"/>
      <c r="D26" s="342" t="s">
        <v>51</v>
      </c>
      <c r="E26" s="343"/>
      <c r="F26" s="343"/>
      <c r="G26" s="327"/>
      <c r="H26" s="327"/>
      <c r="I26" s="339" t="s">
        <v>1565</v>
      </c>
      <c r="J26" s="55"/>
    </row>
    <row r="27" spans="1:10" ht="15.95" customHeight="1" x14ac:dyDescent="0.2">
      <c r="B27" s="114" t="s">
        <v>1566</v>
      </c>
      <c r="C27" s="97"/>
      <c r="D27" s="342" t="s">
        <v>51</v>
      </c>
      <c r="E27" s="343"/>
      <c r="F27" s="343"/>
      <c r="G27" s="327"/>
      <c r="H27" s="327"/>
      <c r="I27" s="339" t="s">
        <v>1567</v>
      </c>
      <c r="J27" s="55"/>
    </row>
    <row r="28" spans="1:10" ht="15.95" customHeight="1" thickBot="1" x14ac:dyDescent="0.25">
      <c r="B28" s="165" t="s">
        <v>1568</v>
      </c>
      <c r="C28" s="96"/>
      <c r="D28" s="342" t="s">
        <v>51</v>
      </c>
      <c r="E28" s="343"/>
      <c r="F28" s="343"/>
      <c r="G28" s="327"/>
      <c r="H28" s="327"/>
      <c r="I28" s="339" t="s">
        <v>1569</v>
      </c>
      <c r="J28" s="55"/>
    </row>
    <row r="29" spans="1:10" ht="15.95" customHeight="1" x14ac:dyDescent="0.2">
      <c r="B29" s="172" t="s">
        <v>1570</v>
      </c>
      <c r="C29" s="96"/>
      <c r="D29" s="342" t="s">
        <v>51</v>
      </c>
      <c r="E29" s="228">
        <f>SUM(E25:E28)</f>
        <v>0</v>
      </c>
      <c r="F29" s="228">
        <f>SUM(F25:F28)</f>
        <v>0</v>
      </c>
      <c r="G29" s="228">
        <f>SUM(G25:G28)</f>
        <v>0</v>
      </c>
      <c r="H29" s="228">
        <f>SUM(H25:H28)</f>
        <v>0</v>
      </c>
      <c r="I29" s="339" t="s">
        <v>1571</v>
      </c>
      <c r="J29" s="55"/>
    </row>
    <row r="30" spans="1:10" ht="15.95" customHeight="1" x14ac:dyDescent="0.2">
      <c r="B30" s="165" t="s">
        <v>1572</v>
      </c>
      <c r="C30" s="96"/>
      <c r="D30" s="342" t="s">
        <v>63</v>
      </c>
      <c r="E30" s="340">
        <f>-('TAC21 Borrowings'!E11+'TAC21 Borrowings'!E12)</f>
        <v>0</v>
      </c>
      <c r="F30" s="343"/>
      <c r="G30" s="340">
        <f>-('TAC21 Borrowings'!F11+'TAC21 Borrowings'!F12)</f>
        <v>0</v>
      </c>
      <c r="H30" s="343"/>
      <c r="I30" s="339" t="s">
        <v>1573</v>
      </c>
      <c r="J30" s="55"/>
    </row>
    <row r="31" spans="1:10" ht="15.95" customHeight="1" thickBot="1" x14ac:dyDescent="0.25">
      <c r="B31" s="165" t="s">
        <v>1574</v>
      </c>
      <c r="C31" s="96"/>
      <c r="D31" s="342" t="s">
        <v>63</v>
      </c>
      <c r="E31" s="340">
        <f>-'TAC21 Borrowings'!E14</f>
        <v>0</v>
      </c>
      <c r="F31" s="341"/>
      <c r="G31" s="340">
        <f>'TAC21 Borrowings'!F14</f>
        <v>0</v>
      </c>
      <c r="H31" s="341"/>
      <c r="I31" s="339" t="s">
        <v>1575</v>
      </c>
      <c r="J31" s="55"/>
    </row>
    <row r="32" spans="1:10" ht="15.95" customHeight="1" thickBot="1" x14ac:dyDescent="0.25">
      <c r="B32" s="63" t="s">
        <v>1576</v>
      </c>
      <c r="C32" s="59"/>
      <c r="D32" s="218" t="s">
        <v>2</v>
      </c>
      <c r="E32" s="228">
        <f>SUM(E29:E31)</f>
        <v>0</v>
      </c>
      <c r="F32" s="228">
        <f>SUM(F29:F31)</f>
        <v>0</v>
      </c>
      <c r="G32" s="228">
        <f>SUM(G29:G31)</f>
        <v>0</v>
      </c>
      <c r="H32" s="228">
        <f>SUM(H29:H31)</f>
        <v>0</v>
      </c>
      <c r="I32" s="339" t="s">
        <v>1577</v>
      </c>
      <c r="J32" s="55"/>
    </row>
    <row r="33" spans="1:9" ht="15.95" customHeight="1" thickTop="1" thickBot="1" x14ac:dyDescent="0.25">
      <c r="B33" s="60"/>
      <c r="C33" s="60"/>
      <c r="D33" s="60"/>
      <c r="E33" s="60"/>
      <c r="F33" s="60"/>
      <c r="G33" s="60"/>
      <c r="H33" s="60"/>
      <c r="I33" s="61"/>
    </row>
    <row r="34" spans="1:9" ht="15.95" customHeight="1" thickTop="1" thickBot="1" x14ac:dyDescent="0.25">
      <c r="E34" s="38"/>
      <c r="F34" s="416" t="s">
        <v>2401</v>
      </c>
      <c r="G34" s="417">
        <v>3</v>
      </c>
    </row>
    <row r="35" spans="1:9" ht="15.95" customHeight="1" thickTop="1" x14ac:dyDescent="0.2">
      <c r="A35" s="37"/>
      <c r="B35" s="39" t="s">
        <v>1578</v>
      </c>
      <c r="C35" s="40"/>
      <c r="D35" s="40"/>
      <c r="E35" s="355" t="s">
        <v>1542</v>
      </c>
      <c r="F35" s="326" t="s">
        <v>1544</v>
      </c>
      <c r="G35" s="356" t="s">
        <v>47</v>
      </c>
      <c r="H35" s="55"/>
    </row>
    <row r="36" spans="1:9" ht="15.75" customHeight="1" x14ac:dyDescent="0.2">
      <c r="B36" s="41"/>
      <c r="C36"/>
      <c r="D36" s="842"/>
      <c r="E36" s="6" t="s">
        <v>2402</v>
      </c>
      <c r="F36" s="6" t="s">
        <v>2403</v>
      </c>
      <c r="G36" s="42"/>
      <c r="H36" s="55"/>
    </row>
    <row r="37" spans="1:9" ht="15.95" customHeight="1" thickBot="1" x14ac:dyDescent="0.25">
      <c r="B37" s="43"/>
      <c r="C37" s="227"/>
      <c r="D37" s="843"/>
      <c r="E37" s="232" t="s">
        <v>49</v>
      </c>
      <c r="F37" s="232" t="s">
        <v>49</v>
      </c>
      <c r="G37" s="339" t="s">
        <v>50</v>
      </c>
      <c r="H37" s="55"/>
    </row>
    <row r="38" spans="1:9" ht="15.95" customHeight="1" x14ac:dyDescent="0.2">
      <c r="B38" s="112" t="s">
        <v>1579</v>
      </c>
      <c r="C38" s="113"/>
      <c r="D38" s="342" t="s">
        <v>51</v>
      </c>
      <c r="E38" s="343"/>
      <c r="F38" s="327"/>
      <c r="G38" s="339" t="s">
        <v>1580</v>
      </c>
      <c r="H38" s="55"/>
    </row>
    <row r="39" spans="1:9" ht="15.95" customHeight="1" thickBot="1" x14ac:dyDescent="0.25">
      <c r="B39" s="114" t="s">
        <v>1581</v>
      </c>
      <c r="C39" s="97"/>
      <c r="D39" s="342" t="s">
        <v>51</v>
      </c>
      <c r="E39" s="343"/>
      <c r="F39" s="327"/>
      <c r="G39" s="339" t="s">
        <v>1582</v>
      </c>
      <c r="H39" s="55"/>
    </row>
    <row r="40" spans="1:9" ht="15.95" customHeight="1" thickBot="1" x14ac:dyDescent="0.25">
      <c r="B40" s="63" t="s">
        <v>1583</v>
      </c>
      <c r="C40" s="59"/>
      <c r="D40" s="218" t="s">
        <v>51</v>
      </c>
      <c r="E40" s="228">
        <f>SUM(E38:E39)</f>
        <v>0</v>
      </c>
      <c r="F40" s="228">
        <f>SUM(F38:F39)</f>
        <v>0</v>
      </c>
      <c r="G40" s="339" t="s">
        <v>1584</v>
      </c>
      <c r="H40" s="55"/>
    </row>
    <row r="41" spans="1:9" ht="15.95" customHeight="1" thickTop="1" x14ac:dyDescent="0.2">
      <c r="B41" s="60"/>
      <c r="C41" s="60"/>
      <c r="D41" s="60"/>
      <c r="E41" s="60"/>
      <c r="F41" s="60"/>
      <c r="G41" s="61"/>
    </row>
  </sheetData>
  <mergeCells count="3">
    <mergeCell ref="D7:D9"/>
    <mergeCell ref="D21:D23"/>
    <mergeCell ref="D36:D37"/>
  </mergeCells>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28925-3AE7-4E45-BD31-788CC9307BF0}">
  <sheetPr codeName="Sheet59">
    <tabColor theme="2"/>
    <pageSetUpPr fitToPage="1"/>
  </sheetPr>
  <dimension ref="A1:I54"/>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5.28515625" style="15" customWidth="1"/>
    <col min="4" max="4" width="9.28515625" style="15" customWidth="1"/>
    <col min="5" max="7" width="13.42578125" style="15" customWidth="1"/>
    <col min="8" max="8" width="7" style="15" customWidth="1"/>
    <col min="9" max="33" width="13.42578125" style="15" customWidth="1"/>
    <col min="34" max="16384" width="9.28515625" style="15"/>
  </cols>
  <sheetData>
    <row r="1" spans="1:9" ht="18.75" customHeight="1" x14ac:dyDescent="0.2">
      <c r="B1" s="16"/>
    </row>
    <row r="2" spans="1:9" ht="18.75" customHeight="1" x14ac:dyDescent="0.25">
      <c r="B2" s="17" t="s">
        <v>440</v>
      </c>
    </row>
    <row r="3" spans="1:9" ht="18.75" customHeight="1" x14ac:dyDescent="0.25">
      <c r="B3" s="17" t="s">
        <v>2366</v>
      </c>
    </row>
    <row r="4" spans="1:9" ht="18.75" customHeight="1" thickBot="1" x14ac:dyDescent="0.25">
      <c r="B4" s="18" t="s">
        <v>4</v>
      </c>
    </row>
    <row r="5" spans="1:9" ht="15.95" customHeight="1" thickTop="1" thickBot="1" x14ac:dyDescent="0.25">
      <c r="B5" s="38"/>
      <c r="C5" s="38"/>
      <c r="D5" s="38"/>
      <c r="E5" s="38"/>
      <c r="F5" s="416" t="s">
        <v>2401</v>
      </c>
      <c r="G5" s="417">
        <v>1</v>
      </c>
      <c r="I5" s="406"/>
    </row>
    <row r="6" spans="1:9" ht="15.95" customHeight="1" thickTop="1" x14ac:dyDescent="0.2">
      <c r="A6" s="37"/>
      <c r="B6" s="442" t="s">
        <v>54</v>
      </c>
      <c r="C6" s="40"/>
      <c r="D6" s="40"/>
      <c r="E6" s="231" t="s">
        <v>55</v>
      </c>
      <c r="F6" s="223" t="s">
        <v>56</v>
      </c>
      <c r="G6" s="224" t="s">
        <v>47</v>
      </c>
      <c r="H6" s="55"/>
      <c r="I6" s="406"/>
    </row>
    <row r="7" spans="1:9" ht="27.75" customHeight="1" x14ac:dyDescent="0.2">
      <c r="B7" s="419"/>
      <c r="C7"/>
      <c r="D7" s="842" t="s">
        <v>3</v>
      </c>
      <c r="E7" s="6" t="s">
        <v>57</v>
      </c>
      <c r="F7" s="6" t="s">
        <v>57</v>
      </c>
      <c r="G7" s="42"/>
      <c r="H7" s="55"/>
      <c r="I7" s="406"/>
    </row>
    <row r="8" spans="1:9" ht="15.95" customHeight="1" x14ac:dyDescent="0.2">
      <c r="B8" s="419"/>
      <c r="C8"/>
      <c r="D8" s="842"/>
      <c r="E8" s="6" t="s">
        <v>52</v>
      </c>
      <c r="F8" s="6" t="s">
        <v>2365</v>
      </c>
      <c r="G8" s="42"/>
      <c r="H8" s="55"/>
      <c r="I8" s="406"/>
    </row>
    <row r="9" spans="1:9" ht="15.95" customHeight="1" thickBot="1" x14ac:dyDescent="0.25">
      <c r="B9" s="438"/>
      <c r="C9" s="227"/>
      <c r="D9" s="843"/>
      <c r="E9" s="229" t="s">
        <v>49</v>
      </c>
      <c r="F9" s="229" t="s">
        <v>49</v>
      </c>
      <c r="G9" s="222" t="s">
        <v>50</v>
      </c>
      <c r="H9" s="55"/>
      <c r="I9" s="406"/>
    </row>
    <row r="10" spans="1:9" ht="15.95" customHeight="1" x14ac:dyDescent="0.2">
      <c r="B10" s="461" t="s">
        <v>58</v>
      </c>
      <c r="C10" s="45"/>
      <c r="D10" s="230" t="s">
        <v>51</v>
      </c>
      <c r="E10" s="220">
        <f>'TAC06 Op Inc 1'!E53</f>
        <v>0</v>
      </c>
      <c r="F10" s="220">
        <f>'TAC06 Op Inc 1'!F53</f>
        <v>0</v>
      </c>
      <c r="G10" s="222" t="s">
        <v>59</v>
      </c>
      <c r="H10" s="55"/>
      <c r="I10" s="406"/>
    </row>
    <row r="11" spans="1:9" ht="15.95" customHeight="1" x14ac:dyDescent="0.2">
      <c r="B11" s="145" t="s">
        <v>60</v>
      </c>
      <c r="C11" s="32"/>
      <c r="D11" s="233" t="s">
        <v>51</v>
      </c>
      <c r="E11" s="220">
        <f>'TAC07 Op Inc 2'!E41</f>
        <v>0</v>
      </c>
      <c r="F11" s="220">
        <f>'TAC07 Op Inc 2'!F41</f>
        <v>0</v>
      </c>
      <c r="G11" s="222" t="s">
        <v>61</v>
      </c>
      <c r="H11" s="55"/>
      <c r="I11" s="406"/>
    </row>
    <row r="12" spans="1:9" ht="15.95" customHeight="1" thickBot="1" x14ac:dyDescent="0.25">
      <c r="B12" s="77" t="s">
        <v>62</v>
      </c>
      <c r="C12" s="48"/>
      <c r="D12" s="233" t="s">
        <v>63</v>
      </c>
      <c r="E12" s="220">
        <f>-'TAC08 Op Exp'!E70</f>
        <v>0</v>
      </c>
      <c r="F12" s="220">
        <f>-'TAC08 Op Exp'!F70</f>
        <v>0</v>
      </c>
      <c r="G12" s="222" t="s">
        <v>64</v>
      </c>
      <c r="H12" s="55"/>
      <c r="I12" s="406"/>
    </row>
    <row r="13" spans="1:9" ht="15.95" customHeight="1" x14ac:dyDescent="0.2">
      <c r="B13" s="425" t="s">
        <v>65</v>
      </c>
      <c r="C13" s="48"/>
      <c r="D13" s="233" t="s">
        <v>2</v>
      </c>
      <c r="E13" s="228">
        <f>SUM(E10:E12)</f>
        <v>0</v>
      </c>
      <c r="F13" s="228">
        <f>SUM(F10:F12)</f>
        <v>0</v>
      </c>
      <c r="G13" s="222" t="s">
        <v>66</v>
      </c>
      <c r="H13" s="55"/>
      <c r="I13" s="406"/>
    </row>
    <row r="14" spans="1:9" ht="15.95" customHeight="1" x14ac:dyDescent="0.2">
      <c r="B14" s="425" t="s">
        <v>67</v>
      </c>
      <c r="C14" s="50"/>
      <c r="D14" s="3"/>
      <c r="E14" s="5"/>
      <c r="F14" s="5"/>
      <c r="G14" s="51"/>
      <c r="H14" s="55"/>
      <c r="I14" s="406"/>
    </row>
    <row r="15" spans="1:9" ht="15.95" customHeight="1" x14ac:dyDescent="0.2">
      <c r="B15" s="145" t="s">
        <v>68</v>
      </c>
      <c r="C15" s="48"/>
      <c r="D15" s="233" t="s">
        <v>51</v>
      </c>
      <c r="E15" s="220">
        <f>'TAC11 Finance &amp; other'!E15</f>
        <v>0</v>
      </c>
      <c r="F15" s="220">
        <f>'TAC11 Finance &amp; other'!F15</f>
        <v>0</v>
      </c>
      <c r="G15" s="222" t="s">
        <v>69</v>
      </c>
      <c r="H15" s="55"/>
      <c r="I15" s="406"/>
    </row>
    <row r="16" spans="1:9" ht="15.95" customHeight="1" x14ac:dyDescent="0.2">
      <c r="B16" s="145" t="s">
        <v>70</v>
      </c>
      <c r="C16" s="48"/>
      <c r="D16" s="233" t="s">
        <v>63</v>
      </c>
      <c r="E16" s="220">
        <f>-'TAC11 Finance &amp; other'!E39</f>
        <v>0</v>
      </c>
      <c r="F16" s="220">
        <f>-'TAC11 Finance &amp; other'!F39</f>
        <v>0</v>
      </c>
      <c r="G16" s="222" t="s">
        <v>71</v>
      </c>
      <c r="H16" s="55"/>
      <c r="I16" s="406"/>
    </row>
    <row r="17" spans="2:9" ht="15.95" customHeight="1" thickBot="1" x14ac:dyDescent="0.25">
      <c r="B17" s="77" t="s">
        <v>72</v>
      </c>
      <c r="C17" s="32"/>
      <c r="D17" s="233" t="s">
        <v>63</v>
      </c>
      <c r="E17" s="221"/>
      <c r="F17" s="234"/>
      <c r="G17" s="222" t="s">
        <v>73</v>
      </c>
      <c r="H17" s="55"/>
      <c r="I17" s="406"/>
    </row>
    <row r="18" spans="2:9" ht="15.95" customHeight="1" x14ac:dyDescent="0.2">
      <c r="B18" s="425" t="s">
        <v>74</v>
      </c>
      <c r="C18" s="32"/>
      <c r="D18" s="233" t="s">
        <v>2</v>
      </c>
      <c r="E18" s="228">
        <f>SUM(E15:E17)</f>
        <v>0</v>
      </c>
      <c r="F18" s="228">
        <f>SUM(F15:F17)</f>
        <v>0</v>
      </c>
      <c r="G18" s="222" t="s">
        <v>75</v>
      </c>
      <c r="H18" s="55"/>
      <c r="I18" s="406"/>
    </row>
    <row r="19" spans="2:9" ht="15.95" customHeight="1" x14ac:dyDescent="0.2">
      <c r="B19" s="77" t="s">
        <v>76</v>
      </c>
      <c r="C19"/>
      <c r="D19" s="233" t="s">
        <v>2</v>
      </c>
      <c r="E19" s="220">
        <f>'TAC11 Finance &amp; other'!E76</f>
        <v>0</v>
      </c>
      <c r="F19" s="220">
        <f>'TAC11 Finance &amp; other'!F76</f>
        <v>0</v>
      </c>
      <c r="G19" s="222" t="s">
        <v>77</v>
      </c>
      <c r="H19" s="55"/>
      <c r="I19" s="406"/>
    </row>
    <row r="20" spans="2:9" ht="15.95" customHeight="1" x14ac:dyDescent="0.2">
      <c r="B20" s="88" t="s">
        <v>78</v>
      </c>
      <c r="C20" s="48"/>
      <c r="D20" s="233" t="s">
        <v>2</v>
      </c>
      <c r="E20" s="221"/>
      <c r="F20" s="234"/>
      <c r="G20" s="222" t="s">
        <v>79</v>
      </c>
      <c r="H20" s="55"/>
      <c r="I20" s="406"/>
    </row>
    <row r="21" spans="2:9" ht="15.95" customHeight="1" x14ac:dyDescent="0.2">
      <c r="B21" s="88" t="s">
        <v>80</v>
      </c>
      <c r="C21" s="32"/>
      <c r="D21" s="233" t="s">
        <v>2</v>
      </c>
      <c r="E21" s="221"/>
      <c r="F21" s="234"/>
      <c r="G21" s="222" t="s">
        <v>81</v>
      </c>
      <c r="H21" s="55"/>
      <c r="I21" s="406"/>
    </row>
    <row r="22" spans="2:9" ht="15.95" customHeight="1" thickBot="1" x14ac:dyDescent="0.25">
      <c r="B22" s="145" t="s">
        <v>82</v>
      </c>
      <c r="C22"/>
      <c r="D22" s="233" t="s">
        <v>63</v>
      </c>
      <c r="E22" s="221"/>
      <c r="F22" s="234"/>
      <c r="G22" s="222" t="s">
        <v>83</v>
      </c>
      <c r="H22" s="55"/>
      <c r="I22" s="406"/>
    </row>
    <row r="23" spans="2:9" ht="15.95" customHeight="1" x14ac:dyDescent="0.2">
      <c r="B23" s="421" t="s">
        <v>84</v>
      </c>
      <c r="C23" s="32"/>
      <c r="D23" s="233" t="s">
        <v>2</v>
      </c>
      <c r="E23" s="228">
        <f>E13+E18+SUM(E19:E22)</f>
        <v>0</v>
      </c>
      <c r="F23" s="228">
        <f>F13+F18+SUM(F19:F22)</f>
        <v>0</v>
      </c>
      <c r="G23" s="222" t="s">
        <v>85</v>
      </c>
      <c r="H23" s="55"/>
      <c r="I23" s="406"/>
    </row>
    <row r="24" spans="2:9" ht="26.25" thickBot="1" x14ac:dyDescent="0.25">
      <c r="B24" s="152" t="s">
        <v>86</v>
      </c>
      <c r="C24" s="32"/>
      <c r="D24" s="233" t="s">
        <v>2</v>
      </c>
      <c r="E24" s="220">
        <f>'TAC11 Finance &amp; other'!E87</f>
        <v>0</v>
      </c>
      <c r="F24" s="220">
        <f>'TAC11 Finance &amp; other'!F87</f>
        <v>0</v>
      </c>
      <c r="G24" s="222" t="s">
        <v>87</v>
      </c>
      <c r="H24" s="55"/>
      <c r="I24" s="406"/>
    </row>
    <row r="25" spans="2:9" ht="15.95" customHeight="1" x14ac:dyDescent="0.2">
      <c r="B25" s="421" t="s">
        <v>88</v>
      </c>
      <c r="C25"/>
      <c r="D25" s="233" t="s">
        <v>2</v>
      </c>
      <c r="E25" s="228">
        <f>SUM(E23:E24)</f>
        <v>0</v>
      </c>
      <c r="F25" s="228">
        <f>SUM(F23:F24)</f>
        <v>0</v>
      </c>
      <c r="G25" s="222" t="s">
        <v>89</v>
      </c>
      <c r="H25" s="55"/>
      <c r="I25" s="406"/>
    </row>
    <row r="26" spans="2:9" ht="15.95" customHeight="1" x14ac:dyDescent="0.2">
      <c r="B26" s="421" t="s">
        <v>90</v>
      </c>
      <c r="C26"/>
      <c r="D26" s="3"/>
      <c r="E26" s="5"/>
      <c r="F26" s="5"/>
      <c r="G26" s="51"/>
      <c r="H26" s="55"/>
      <c r="I26" s="406"/>
    </row>
    <row r="27" spans="2:9" ht="15.95" customHeight="1" x14ac:dyDescent="0.2">
      <c r="B27" s="462" t="s">
        <v>91</v>
      </c>
      <c r="C27"/>
      <c r="D27" s="3"/>
      <c r="E27" s="5"/>
      <c r="F27" s="5"/>
      <c r="G27" s="51"/>
      <c r="H27" s="55"/>
      <c r="I27" s="406"/>
    </row>
    <row r="28" spans="2:9" ht="15.95" customHeight="1" x14ac:dyDescent="0.2">
      <c r="B28" s="463" t="s">
        <v>92</v>
      </c>
      <c r="C28" s="32"/>
      <c r="D28" s="233" t="s">
        <v>63</v>
      </c>
      <c r="E28" s="220">
        <f>'TAC04 SOCIE'!E19</f>
        <v>0</v>
      </c>
      <c r="F28" s="220">
        <f>'TAC04 SOCIE'!E57</f>
        <v>0</v>
      </c>
      <c r="G28" s="222" t="s">
        <v>93</v>
      </c>
      <c r="H28" s="55"/>
    </row>
    <row r="29" spans="2:9" ht="15.95" customHeight="1" x14ac:dyDescent="0.2">
      <c r="B29" s="464" t="s">
        <v>94</v>
      </c>
      <c r="C29" s="32"/>
      <c r="D29" s="233" t="s">
        <v>2</v>
      </c>
      <c r="E29" s="220">
        <f>SUM('TAC04 SOCIE'!E20:E22)</f>
        <v>0</v>
      </c>
      <c r="F29" s="220">
        <f>SUM('TAC04 SOCIE'!E58:E60)</f>
        <v>0</v>
      </c>
      <c r="G29" s="222" t="s">
        <v>95</v>
      </c>
      <c r="H29" s="55"/>
    </row>
    <row r="30" spans="2:9" ht="15.95" customHeight="1" x14ac:dyDescent="0.2">
      <c r="B30" s="465" t="s">
        <v>96</v>
      </c>
      <c r="C30" s="32"/>
      <c r="D30" s="233" t="s">
        <v>2</v>
      </c>
      <c r="E30" s="220">
        <f>'TAC04 SOCIE'!E24</f>
        <v>0</v>
      </c>
      <c r="F30" s="220">
        <f>'TAC04 SOCIE'!E62</f>
        <v>0</v>
      </c>
      <c r="G30" s="222" t="s">
        <v>97</v>
      </c>
      <c r="H30" s="55"/>
    </row>
    <row r="31" spans="2:9" ht="25.5" x14ac:dyDescent="0.2">
      <c r="B31" s="466" t="s">
        <v>127</v>
      </c>
      <c r="C31" s="32"/>
      <c r="D31" s="233" t="s">
        <v>2</v>
      </c>
      <c r="E31" s="220">
        <f>'TAC04 SOCIE'!E26</f>
        <v>0</v>
      </c>
      <c r="F31" s="220">
        <f>'TAC04 SOCIE'!E64</f>
        <v>0</v>
      </c>
      <c r="G31" s="222" t="s">
        <v>98</v>
      </c>
      <c r="H31" s="55"/>
    </row>
    <row r="32" spans="2:9" ht="15.95" customHeight="1" x14ac:dyDescent="0.2">
      <c r="B32" s="465" t="s">
        <v>99</v>
      </c>
      <c r="C32"/>
      <c r="D32" s="233" t="s">
        <v>2</v>
      </c>
      <c r="E32" s="220">
        <f>'TAC04 SOCIE'!E29</f>
        <v>0</v>
      </c>
      <c r="F32" s="220">
        <f>'TAC04 SOCIE'!E67</f>
        <v>0</v>
      </c>
      <c r="G32" s="222" t="s">
        <v>100</v>
      </c>
      <c r="H32" s="55"/>
    </row>
    <row r="33" spans="1:8" ht="15.95" customHeight="1" x14ac:dyDescent="0.2">
      <c r="B33" s="463" t="s">
        <v>101</v>
      </c>
      <c r="C33" s="48"/>
      <c r="D33" s="233" t="s">
        <v>2</v>
      </c>
      <c r="E33" s="220">
        <f>'TAC04 SOCIE'!E30</f>
        <v>0</v>
      </c>
      <c r="F33" s="220">
        <f>'TAC04 SOCIE'!E68</f>
        <v>0</v>
      </c>
      <c r="G33" s="222" t="s">
        <v>102</v>
      </c>
      <c r="H33" s="55"/>
    </row>
    <row r="34" spans="1:8" ht="15.6" customHeight="1" x14ac:dyDescent="0.2">
      <c r="B34" s="463" t="s">
        <v>103</v>
      </c>
      <c r="C34" s="48"/>
      <c r="D34" s="233" t="s">
        <v>2</v>
      </c>
      <c r="E34" s="220">
        <f>'TAC04 SOCIE'!E14</f>
        <v>0</v>
      </c>
      <c r="F34" s="220">
        <f>'TAC04 SOCIE'!E52</f>
        <v>0</v>
      </c>
      <c r="G34" s="222" t="s">
        <v>104</v>
      </c>
      <c r="H34" s="55"/>
    </row>
    <row r="35" spans="1:8" ht="15.95" customHeight="1" x14ac:dyDescent="0.2">
      <c r="B35" s="463" t="s">
        <v>105</v>
      </c>
      <c r="C35" s="32"/>
      <c r="D35" s="233" t="s">
        <v>2</v>
      </c>
      <c r="E35" s="220">
        <f>SUM('TAC04 SOCIE'!E36:E37)</f>
        <v>0</v>
      </c>
      <c r="F35" s="220">
        <f>SUM('TAC04 SOCIE'!E74:E75)</f>
        <v>0</v>
      </c>
      <c r="G35" s="222" t="s">
        <v>106</v>
      </c>
      <c r="H35" s="55"/>
    </row>
    <row r="36" spans="1:8" ht="25.5" x14ac:dyDescent="0.2">
      <c r="B36" s="467" t="s">
        <v>107</v>
      </c>
      <c r="C36" s="57"/>
      <c r="D36" s="3"/>
      <c r="E36" s="5"/>
      <c r="F36" s="5"/>
      <c r="G36" s="51"/>
      <c r="H36" s="55"/>
    </row>
    <row r="37" spans="1:8" ht="25.5" x14ac:dyDescent="0.2">
      <c r="B37" s="468" t="s">
        <v>128</v>
      </c>
      <c r="C37" s="32"/>
      <c r="D37" s="233" t="s">
        <v>2</v>
      </c>
      <c r="E37" s="220">
        <f>'TAC04 SOCIE'!E25</f>
        <v>0</v>
      </c>
      <c r="F37" s="220">
        <f>'TAC04 SOCIE'!E63</f>
        <v>0</v>
      </c>
      <c r="G37" s="222" t="s">
        <v>108</v>
      </c>
      <c r="H37" s="55"/>
    </row>
    <row r="38" spans="1:8" ht="25.5" x14ac:dyDescent="0.2">
      <c r="B38" s="469" t="s">
        <v>129</v>
      </c>
      <c r="C38" s="32"/>
      <c r="D38" s="233" t="s">
        <v>2</v>
      </c>
      <c r="E38" s="220">
        <f>'TAC04 SOCIE'!E27</f>
        <v>0</v>
      </c>
      <c r="F38" s="220">
        <f>'TAC04 SOCIE'!E65</f>
        <v>0</v>
      </c>
      <c r="G38" s="222" t="s">
        <v>109</v>
      </c>
      <c r="H38" s="55"/>
    </row>
    <row r="39" spans="1:8" ht="15.95" customHeight="1" thickBot="1" x14ac:dyDescent="0.25">
      <c r="B39" s="464" t="s">
        <v>110</v>
      </c>
      <c r="C39" s="32"/>
      <c r="D39" s="233" t="s">
        <v>2</v>
      </c>
      <c r="E39" s="220">
        <f>'TAC04 SOCIE'!E28</f>
        <v>0</v>
      </c>
      <c r="F39" s="220">
        <f>'TAC04 SOCIE'!E66</f>
        <v>0</v>
      </c>
      <c r="G39" s="222" t="s">
        <v>111</v>
      </c>
      <c r="H39" s="55"/>
    </row>
    <row r="40" spans="1:8" ht="15.95" customHeight="1" thickBot="1" x14ac:dyDescent="0.25">
      <c r="B40" s="470" t="s">
        <v>112</v>
      </c>
      <c r="C40" s="59"/>
      <c r="D40" s="218" t="s">
        <v>2</v>
      </c>
      <c r="E40" s="228">
        <f>E25+SUM(E28:E35)+SUM(E37:E39)</f>
        <v>0</v>
      </c>
      <c r="F40" s="228">
        <f>F25+SUM(F28:F35)+SUM(F37:F39)</f>
        <v>0</v>
      </c>
      <c r="G40" s="222" t="s">
        <v>113</v>
      </c>
      <c r="H40" s="55"/>
    </row>
    <row r="41" spans="1:8" ht="15.95" customHeight="1" thickTop="1" thickBot="1" x14ac:dyDescent="0.25">
      <c r="B41" s="60"/>
      <c r="C41" s="60"/>
      <c r="D41" s="60"/>
      <c r="E41" s="60"/>
      <c r="F41" s="60"/>
      <c r="G41" s="61"/>
    </row>
    <row r="42" spans="1:8" ht="15.95" customHeight="1" thickTop="1" thickBot="1" x14ac:dyDescent="0.25">
      <c r="B42" s="38"/>
      <c r="C42" s="38"/>
      <c r="D42" s="38"/>
      <c r="E42" s="38"/>
      <c r="F42" s="416" t="s">
        <v>2401</v>
      </c>
      <c r="G42" s="417">
        <v>2</v>
      </c>
    </row>
    <row r="43" spans="1:8" ht="15.95" customHeight="1" thickTop="1" x14ac:dyDescent="0.2">
      <c r="A43" s="37"/>
      <c r="B43" s="39" t="s">
        <v>114</v>
      </c>
      <c r="C43" s="40"/>
      <c r="D43" s="40"/>
      <c r="E43" s="231" t="s">
        <v>55</v>
      </c>
      <c r="F43" s="223" t="s">
        <v>56</v>
      </c>
      <c r="G43" s="224" t="s">
        <v>47</v>
      </c>
      <c r="H43" s="55"/>
    </row>
    <row r="44" spans="1:8" ht="15.95" customHeight="1" x14ac:dyDescent="0.2">
      <c r="B44" s="41"/>
      <c r="C44"/>
      <c r="D44" s="842"/>
      <c r="E44" s="6" t="s">
        <v>52</v>
      </c>
      <c r="F44" s="6" t="s">
        <v>2365</v>
      </c>
      <c r="G44" s="42"/>
      <c r="H44" s="55"/>
    </row>
    <row r="45" spans="1:8" ht="15.95" customHeight="1" thickBot="1" x14ac:dyDescent="0.25">
      <c r="B45" s="43"/>
      <c r="C45" s="227"/>
      <c r="D45" s="843"/>
      <c r="E45" s="232" t="s">
        <v>49</v>
      </c>
      <c r="F45" s="232" t="s">
        <v>49</v>
      </c>
      <c r="G45" s="222" t="s">
        <v>50</v>
      </c>
      <c r="H45" s="55"/>
    </row>
    <row r="46" spans="1:8" ht="15.95" customHeight="1" x14ac:dyDescent="0.2">
      <c r="B46" s="62" t="s">
        <v>115</v>
      </c>
      <c r="C46"/>
      <c r="D46"/>
      <c r="E46" s="5"/>
      <c r="F46" s="5"/>
      <c r="G46" s="51"/>
      <c r="H46" s="55"/>
    </row>
    <row r="47" spans="1:8" ht="15.95" customHeight="1" x14ac:dyDescent="0.2">
      <c r="B47" s="52" t="s">
        <v>116</v>
      </c>
      <c r="C47" s="32"/>
      <c r="D47" s="233" t="s">
        <v>2</v>
      </c>
      <c r="E47" s="221"/>
      <c r="F47" s="234"/>
      <c r="G47" s="222" t="s">
        <v>117</v>
      </c>
      <c r="H47" s="55"/>
    </row>
    <row r="48" spans="1:8" ht="15.95" customHeight="1" thickBot="1" x14ac:dyDescent="0.25">
      <c r="B48" s="47" t="s">
        <v>118</v>
      </c>
      <c r="C48"/>
      <c r="D48" s="233" t="s">
        <v>2</v>
      </c>
      <c r="E48" s="220">
        <f>E49-E47</f>
        <v>0</v>
      </c>
      <c r="F48" s="220">
        <f>F49-F47</f>
        <v>0</v>
      </c>
      <c r="G48" s="222" t="s">
        <v>119</v>
      </c>
      <c r="H48" s="55"/>
    </row>
    <row r="49" spans="2:8" ht="15.95" customHeight="1" x14ac:dyDescent="0.2">
      <c r="B49" s="49" t="s">
        <v>120</v>
      </c>
      <c r="C49" s="32"/>
      <c r="D49" s="233" t="s">
        <v>2</v>
      </c>
      <c r="E49" s="228">
        <f>E25</f>
        <v>0</v>
      </c>
      <c r="F49" s="228">
        <f>F25</f>
        <v>0</v>
      </c>
      <c r="G49" s="222" t="s">
        <v>121</v>
      </c>
      <c r="H49" s="55"/>
    </row>
    <row r="50" spans="2:8" ht="15.95" customHeight="1" x14ac:dyDescent="0.2">
      <c r="B50" s="53" t="s">
        <v>122</v>
      </c>
      <c r="C50" s="57"/>
      <c r="D50"/>
      <c r="E50" s="5"/>
      <c r="F50" s="5"/>
      <c r="G50" s="51"/>
      <c r="H50" s="55"/>
    </row>
    <row r="51" spans="2:8" ht="15.95" customHeight="1" x14ac:dyDescent="0.2">
      <c r="B51" s="52" t="s">
        <v>116</v>
      </c>
      <c r="C51" s="32"/>
      <c r="D51" s="233" t="s">
        <v>2</v>
      </c>
      <c r="E51" s="221"/>
      <c r="F51" s="234"/>
      <c r="G51" s="222" t="s">
        <v>123</v>
      </c>
      <c r="H51" s="55"/>
    </row>
    <row r="52" spans="2:8" ht="15.95" customHeight="1" thickBot="1" x14ac:dyDescent="0.25">
      <c r="B52" s="52" t="s">
        <v>118</v>
      </c>
      <c r="C52"/>
      <c r="D52" s="233" t="s">
        <v>2</v>
      </c>
      <c r="E52" s="220">
        <f>E53-E51</f>
        <v>0</v>
      </c>
      <c r="F52" s="220">
        <f>F53-F51</f>
        <v>0</v>
      </c>
      <c r="G52" s="222" t="s">
        <v>124</v>
      </c>
      <c r="H52" s="55"/>
    </row>
    <row r="53" spans="2:8" ht="15.95" customHeight="1" thickBot="1" x14ac:dyDescent="0.25">
      <c r="B53" s="63" t="s">
        <v>120</v>
      </c>
      <c r="C53" s="64"/>
      <c r="D53" s="218" t="s">
        <v>2</v>
      </c>
      <c r="E53" s="228">
        <f>E40</f>
        <v>0</v>
      </c>
      <c r="F53" s="228">
        <f>F40</f>
        <v>0</v>
      </c>
      <c r="G53" s="222" t="s">
        <v>125</v>
      </c>
      <c r="H53" s="55"/>
    </row>
    <row r="54" spans="2:8" ht="15.95" customHeight="1" thickTop="1" x14ac:dyDescent="0.2">
      <c r="B54" s="60"/>
      <c r="C54" s="60"/>
      <c r="D54" s="60"/>
      <c r="E54" s="60"/>
      <c r="F54" s="60"/>
      <c r="G54" s="61"/>
    </row>
  </sheetData>
  <mergeCells count="2">
    <mergeCell ref="D7:D9"/>
    <mergeCell ref="D44:D45"/>
  </mergeCells>
  <pageMargins left="0.70866141732283472" right="0.70866141732283472" top="0.74803149606299213" bottom="0.74803149606299213" header="0.31496062992125984" footer="0.31496062992125984"/>
  <pageSetup paperSize="9" scale="5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53CEA-0BDB-4496-AD20-BB693D40C727}">
  <sheetPr codeName="Sheet80">
    <tabColor theme="2"/>
    <pageSetUpPr fitToPage="1"/>
  </sheetPr>
  <dimension ref="A1:J85"/>
  <sheetViews>
    <sheetView showGridLines="0" zoomScale="85" zoomScaleNormal="85" zoomScaleSheetLayoutView="85" workbookViewId="0"/>
  </sheetViews>
  <sheetFormatPr defaultColWidth="13.42578125" defaultRowHeight="15.95" customHeight="1" x14ac:dyDescent="0.2"/>
  <cols>
    <col min="1" max="1" width="4.42578125" style="15" customWidth="1"/>
    <col min="2" max="2" width="62.28515625" style="15" customWidth="1"/>
    <col min="3" max="3" width="5.28515625" style="15" customWidth="1"/>
    <col min="4" max="4" width="9.28515625" style="15" customWidth="1"/>
    <col min="5" max="8" width="13.42578125" style="15"/>
    <col min="9" max="9" width="14.42578125" style="15" customWidth="1"/>
    <col min="10" max="10" width="13.42578125" style="15" customWidth="1"/>
    <col min="11" max="16384" width="13.42578125" style="15"/>
  </cols>
  <sheetData>
    <row r="1" spans="1:8" ht="18.75" customHeight="1" x14ac:dyDescent="0.2">
      <c r="B1" s="16"/>
    </row>
    <row r="2" spans="1:8" ht="18.75" customHeight="1" x14ac:dyDescent="0.25">
      <c r="B2" s="17" t="s">
        <v>440</v>
      </c>
    </row>
    <row r="3" spans="1:8" ht="18.75" customHeight="1" x14ac:dyDescent="0.25">
      <c r="B3" s="17" t="s">
        <v>2377</v>
      </c>
    </row>
    <row r="4" spans="1:8" ht="18.75" customHeight="1" thickBot="1" x14ac:dyDescent="0.25">
      <c r="B4" s="18" t="s">
        <v>4</v>
      </c>
    </row>
    <row r="5" spans="1:8" ht="15.95" customHeight="1" thickTop="1" thickBot="1" x14ac:dyDescent="0.25">
      <c r="B5" s="38"/>
      <c r="C5" s="38"/>
      <c r="D5" s="38"/>
      <c r="E5" s="38"/>
      <c r="F5" s="416" t="s">
        <v>2401</v>
      </c>
      <c r="G5" s="417">
        <v>1</v>
      </c>
    </row>
    <row r="6" spans="1:8" ht="15.95" customHeight="1" thickTop="1" x14ac:dyDescent="0.2">
      <c r="A6" s="37"/>
      <c r="B6" s="99" t="s">
        <v>1585</v>
      </c>
      <c r="C6" s="40"/>
      <c r="D6" s="40"/>
      <c r="E6" s="355" t="s">
        <v>1586</v>
      </c>
      <c r="F6" s="326" t="s">
        <v>1587</v>
      </c>
      <c r="G6" s="356" t="s">
        <v>47</v>
      </c>
      <c r="H6" s="55"/>
    </row>
    <row r="7" spans="1:8" ht="51" x14ac:dyDescent="0.2">
      <c r="B7" s="101"/>
      <c r="C7"/>
      <c r="D7" s="842" t="s">
        <v>3</v>
      </c>
      <c r="E7" s="7" t="s">
        <v>477</v>
      </c>
      <c r="F7" s="357" t="s">
        <v>477</v>
      </c>
      <c r="G7" s="42"/>
      <c r="H7" s="55"/>
    </row>
    <row r="8" spans="1:8" ht="15.95" customHeight="1" x14ac:dyDescent="0.2">
      <c r="B8" s="41"/>
      <c r="C8"/>
      <c r="D8" s="842"/>
      <c r="E8" s="6" t="s">
        <v>2402</v>
      </c>
      <c r="F8" s="6" t="s">
        <v>2403</v>
      </c>
      <c r="G8" s="42"/>
      <c r="H8" s="55"/>
    </row>
    <row r="9" spans="1:8" ht="15.95" customHeight="1" thickBot="1" x14ac:dyDescent="0.25">
      <c r="B9" s="43"/>
      <c r="C9" s="227"/>
      <c r="D9" s="843"/>
      <c r="E9" s="229" t="s">
        <v>49</v>
      </c>
      <c r="F9" s="229" t="s">
        <v>49</v>
      </c>
      <c r="G9" s="358" t="s">
        <v>50</v>
      </c>
      <c r="H9" s="55"/>
    </row>
    <row r="10" spans="1:8" ht="15.95" customHeight="1" x14ac:dyDescent="0.2">
      <c r="B10" s="62" t="s">
        <v>1398</v>
      </c>
      <c r="C10" s="70"/>
      <c r="D10"/>
      <c r="E10" s="5"/>
      <c r="F10" s="5"/>
      <c r="G10" s="51"/>
      <c r="H10" s="55"/>
    </row>
    <row r="11" spans="1:8" ht="15.95" customHeight="1" x14ac:dyDescent="0.2">
      <c r="B11" s="52" t="s">
        <v>1588</v>
      </c>
      <c r="C11" s="32"/>
      <c r="D11" s="353" t="s">
        <v>51</v>
      </c>
      <c r="E11" s="712"/>
      <c r="F11" s="710"/>
      <c r="G11" s="358" t="s">
        <v>1589</v>
      </c>
      <c r="H11" s="55"/>
    </row>
    <row r="12" spans="1:8" ht="15.95" customHeight="1" x14ac:dyDescent="0.2">
      <c r="B12" s="52" t="s">
        <v>1590</v>
      </c>
      <c r="C12" s="32"/>
      <c r="D12" s="353" t="s">
        <v>51</v>
      </c>
      <c r="E12" s="712"/>
      <c r="F12" s="710"/>
      <c r="G12" s="358" t="s">
        <v>1591</v>
      </c>
      <c r="H12" s="55"/>
    </row>
    <row r="13" spans="1:8" ht="15.95" customHeight="1" x14ac:dyDescent="0.2">
      <c r="B13" s="52" t="s">
        <v>1592</v>
      </c>
      <c r="C13" s="32"/>
      <c r="D13" s="353" t="s">
        <v>51</v>
      </c>
      <c r="E13" s="712"/>
      <c r="F13" s="710"/>
      <c r="G13" s="358" t="s">
        <v>1593</v>
      </c>
      <c r="H13" s="55"/>
    </row>
    <row r="14" spans="1:8" ht="15.6" customHeight="1" x14ac:dyDescent="0.2">
      <c r="B14" s="52" t="s">
        <v>1594</v>
      </c>
      <c r="C14" s="352" t="s">
        <v>1</v>
      </c>
      <c r="D14" s="353" t="s">
        <v>51</v>
      </c>
      <c r="E14" s="712"/>
      <c r="F14" s="710"/>
      <c r="G14" s="358" t="s">
        <v>1595</v>
      </c>
      <c r="H14" s="55"/>
    </row>
    <row r="15" spans="1:8" ht="15.95" customHeight="1" x14ac:dyDescent="0.2">
      <c r="B15" s="52" t="s">
        <v>1596</v>
      </c>
      <c r="C15" s="31"/>
      <c r="D15" s="353" t="s">
        <v>51</v>
      </c>
      <c r="E15" s="712"/>
      <c r="F15" s="710"/>
      <c r="G15" s="358" t="s">
        <v>1597</v>
      </c>
      <c r="H15" s="55"/>
    </row>
    <row r="16" spans="1:8" ht="15.95" customHeight="1" x14ac:dyDescent="0.2">
      <c r="B16" s="54" t="s">
        <v>1598</v>
      </c>
      <c r="C16" s="57"/>
      <c r="D16" s="353" t="s">
        <v>51</v>
      </c>
      <c r="E16" s="712"/>
      <c r="F16" s="710"/>
      <c r="G16" s="358" t="s">
        <v>1599</v>
      </c>
      <c r="H16" s="55"/>
    </row>
    <row r="17" spans="2:8" ht="15.95" customHeight="1" x14ac:dyDescent="0.2">
      <c r="B17" s="52" t="s">
        <v>1600</v>
      </c>
      <c r="C17" s="32"/>
      <c r="D17" s="353" t="s">
        <v>51</v>
      </c>
      <c r="E17" s="712"/>
      <c r="F17" s="710"/>
      <c r="G17" s="358" t="s">
        <v>1601</v>
      </c>
      <c r="H17" s="55"/>
    </row>
    <row r="18" spans="2:8" ht="15.95" customHeight="1" x14ac:dyDescent="0.2">
      <c r="B18" s="52" t="s">
        <v>1602</v>
      </c>
      <c r="C18" s="57"/>
      <c r="D18" s="353" t="s">
        <v>51</v>
      </c>
      <c r="E18" s="712"/>
      <c r="F18" s="710"/>
      <c r="G18" s="358" t="s">
        <v>1603</v>
      </c>
      <c r="H18" s="55"/>
    </row>
    <row r="19" spans="2:8" ht="15.95" customHeight="1" x14ac:dyDescent="0.2">
      <c r="B19" s="52" t="s">
        <v>1604</v>
      </c>
      <c r="C19" s="48"/>
      <c r="D19" s="342" t="s">
        <v>51</v>
      </c>
      <c r="E19" s="712"/>
      <c r="F19" s="710"/>
      <c r="G19" s="358" t="s">
        <v>1605</v>
      </c>
      <c r="H19" s="55"/>
    </row>
    <row r="20" spans="2:8" ht="15.95" customHeight="1" x14ac:dyDescent="0.2">
      <c r="B20" s="52" t="s">
        <v>44</v>
      </c>
      <c r="C20" s="354" t="s">
        <v>1</v>
      </c>
      <c r="D20" s="353" t="s">
        <v>51</v>
      </c>
      <c r="E20" s="712"/>
      <c r="F20" s="710"/>
      <c r="G20" s="358" t="s">
        <v>1606</v>
      </c>
      <c r="H20" s="55"/>
    </row>
    <row r="21" spans="2:8" ht="15.95" customHeight="1" x14ac:dyDescent="0.2">
      <c r="B21" s="87" t="s">
        <v>1607</v>
      </c>
      <c r="C21" s="352" t="s">
        <v>1</v>
      </c>
      <c r="D21" s="353" t="s">
        <v>51</v>
      </c>
      <c r="E21" s="712"/>
      <c r="F21" s="710"/>
      <c r="G21" s="358" t="s">
        <v>1608</v>
      </c>
      <c r="H21" s="55"/>
    </row>
    <row r="22" spans="2:8" ht="15.95" customHeight="1" thickBot="1" x14ac:dyDescent="0.25">
      <c r="B22" s="78" t="s">
        <v>1609</v>
      </c>
      <c r="C22" s="178"/>
      <c r="D22" s="353" t="s">
        <v>51</v>
      </c>
      <c r="E22" s="712"/>
      <c r="F22" s="710"/>
      <c r="G22" s="358" t="s">
        <v>1610</v>
      </c>
      <c r="H22" s="55"/>
    </row>
    <row r="23" spans="2:8" ht="15.95" customHeight="1" x14ac:dyDescent="0.2">
      <c r="B23" s="49" t="s">
        <v>1611</v>
      </c>
      <c r="C23" s="57"/>
      <c r="D23" s="353" t="s">
        <v>51</v>
      </c>
      <c r="E23" s="228">
        <f>SUM(E11:E22)</f>
        <v>0</v>
      </c>
      <c r="F23" s="228">
        <f>SUM(F11:F22)</f>
        <v>0</v>
      </c>
      <c r="G23" s="358" t="s">
        <v>1612</v>
      </c>
      <c r="H23" s="55"/>
    </row>
    <row r="24" spans="2:8" ht="15.95" customHeight="1" x14ac:dyDescent="0.2">
      <c r="B24" s="49" t="s">
        <v>1613</v>
      </c>
      <c r="C24" s="57"/>
      <c r="D24"/>
      <c r="E24" s="5"/>
      <c r="F24" s="5"/>
      <c r="G24" s="51"/>
      <c r="H24" s="55"/>
    </row>
    <row r="25" spans="2:8" ht="15.95" customHeight="1" x14ac:dyDescent="0.2">
      <c r="B25" s="52" t="s">
        <v>1588</v>
      </c>
      <c r="C25" s="32"/>
      <c r="D25" s="353" t="s">
        <v>51</v>
      </c>
      <c r="E25" s="712"/>
      <c r="F25" s="710"/>
      <c r="G25" s="358" t="s">
        <v>1614</v>
      </c>
      <c r="H25" s="55"/>
    </row>
    <row r="26" spans="2:8" ht="15.95" customHeight="1" x14ac:dyDescent="0.2">
      <c r="B26" s="52" t="s">
        <v>1590</v>
      </c>
      <c r="C26" s="32"/>
      <c r="D26" s="353" t="s">
        <v>51</v>
      </c>
      <c r="E26" s="712"/>
      <c r="F26" s="710"/>
      <c r="G26" s="358" t="s">
        <v>1615</v>
      </c>
      <c r="H26" s="55"/>
    </row>
    <row r="27" spans="2:8" ht="15.95" customHeight="1" x14ac:dyDescent="0.2">
      <c r="B27" s="52" t="s">
        <v>1592</v>
      </c>
      <c r="C27" s="32"/>
      <c r="D27" s="353" t="s">
        <v>51</v>
      </c>
      <c r="E27" s="712"/>
      <c r="F27" s="710"/>
      <c r="G27" s="358" t="s">
        <v>1616</v>
      </c>
      <c r="H27" s="55"/>
    </row>
    <row r="28" spans="2:8" ht="15.95" customHeight="1" x14ac:dyDescent="0.2">
      <c r="B28" s="52" t="s">
        <v>1596</v>
      </c>
      <c r="C28" s="57"/>
      <c r="D28" s="353" t="s">
        <v>51</v>
      </c>
      <c r="E28" s="712"/>
      <c r="F28" s="710"/>
      <c r="G28" s="358" t="s">
        <v>1617</v>
      </c>
      <c r="H28" s="55"/>
    </row>
    <row r="29" spans="2:8" ht="15.95" customHeight="1" x14ac:dyDescent="0.2">
      <c r="B29" s="54" t="s">
        <v>1598</v>
      </c>
      <c r="C29" s="57"/>
      <c r="D29" s="353" t="s">
        <v>51</v>
      </c>
      <c r="E29" s="712"/>
      <c r="F29" s="710"/>
      <c r="G29" s="358" t="s">
        <v>1618</v>
      </c>
      <c r="H29" s="55"/>
    </row>
    <row r="30" spans="2:8" ht="15.95" customHeight="1" x14ac:dyDescent="0.2">
      <c r="B30" s="52" t="s">
        <v>1602</v>
      </c>
      <c r="C30" s="32"/>
      <c r="D30" s="353" t="s">
        <v>51</v>
      </c>
      <c r="E30" s="712"/>
      <c r="F30" s="710"/>
      <c r="G30" s="358" t="s">
        <v>1619</v>
      </c>
      <c r="H30" s="55"/>
    </row>
    <row r="31" spans="2:8" ht="15.95" customHeight="1" x14ac:dyDescent="0.2">
      <c r="B31" s="52" t="s">
        <v>1604</v>
      </c>
      <c r="C31" s="48"/>
      <c r="D31" s="342" t="s">
        <v>51</v>
      </c>
      <c r="E31" s="712"/>
      <c r="F31" s="710"/>
      <c r="G31" s="358" t="s">
        <v>1620</v>
      </c>
      <c r="H31" s="55"/>
    </row>
    <row r="32" spans="2:8" ht="15.95" customHeight="1" x14ac:dyDescent="0.2">
      <c r="B32" s="52" t="s">
        <v>1607</v>
      </c>
      <c r="C32" s="352" t="s">
        <v>1</v>
      </c>
      <c r="D32" s="353" t="s">
        <v>51</v>
      </c>
      <c r="E32" s="712"/>
      <c r="F32" s="710"/>
      <c r="G32" s="358" t="s">
        <v>1621</v>
      </c>
      <c r="H32" s="55"/>
    </row>
    <row r="33" spans="1:10" ht="15.95" customHeight="1" thickBot="1" x14ac:dyDescent="0.25">
      <c r="B33" s="78" t="s">
        <v>1609</v>
      </c>
      <c r="C33" s="82"/>
      <c r="D33" s="353" t="s">
        <v>51</v>
      </c>
      <c r="E33" s="712"/>
      <c r="F33" s="710"/>
      <c r="G33" s="358" t="s">
        <v>1622</v>
      </c>
      <c r="H33" s="55"/>
    </row>
    <row r="34" spans="1:10" ht="15.95" customHeight="1" x14ac:dyDescent="0.2">
      <c r="B34" s="49" t="s">
        <v>1623</v>
      </c>
      <c r="C34" s="32"/>
      <c r="D34" s="353" t="s">
        <v>51</v>
      </c>
      <c r="E34" s="228">
        <f>SUM(E25:E33)</f>
        <v>0</v>
      </c>
      <c r="F34" s="228">
        <f>SUM(F25:F33)</f>
        <v>0</v>
      </c>
      <c r="G34" s="358" t="s">
        <v>1624</v>
      </c>
      <c r="H34" s="55"/>
    </row>
    <row r="35" spans="1:10" ht="15.95" customHeight="1" thickBot="1" x14ac:dyDescent="0.25">
      <c r="B35" s="49"/>
      <c r="C35" s="50"/>
      <c r="D35" s="65"/>
      <c r="E35" s="8"/>
      <c r="F35" s="360"/>
      <c r="G35" s="12"/>
      <c r="H35" s="55"/>
    </row>
    <row r="36" spans="1:10" ht="15.95" customHeight="1" x14ac:dyDescent="0.2">
      <c r="B36" s="49" t="s">
        <v>1625</v>
      </c>
      <c r="C36" s="50"/>
      <c r="D36" s="353" t="s">
        <v>51</v>
      </c>
      <c r="E36" s="228">
        <f t="shared" ref="E36" si="0">E34+E23</f>
        <v>0</v>
      </c>
      <c r="F36" s="242">
        <f t="shared" ref="F36" si="1">F34+F23</f>
        <v>0</v>
      </c>
      <c r="G36" s="358" t="s">
        <v>1626</v>
      </c>
      <c r="H36" s="55"/>
    </row>
    <row r="37" spans="1:10" ht="20.25" customHeight="1" x14ac:dyDescent="0.2">
      <c r="B37" s="177" t="s">
        <v>1627</v>
      </c>
      <c r="C37" s="50"/>
      <c r="D37"/>
      <c r="E37" s="5"/>
      <c r="F37" s="217"/>
      <c r="G37" s="51"/>
      <c r="H37" s="55"/>
    </row>
    <row r="38" spans="1:10" ht="15.95" customHeight="1" x14ac:dyDescent="0.2">
      <c r="B38" s="56" t="s">
        <v>1398</v>
      </c>
      <c r="C38" s="352" t="s">
        <v>1</v>
      </c>
      <c r="D38" s="353" t="s">
        <v>51</v>
      </c>
      <c r="E38" s="712"/>
      <c r="F38" s="810"/>
      <c r="G38" s="358" t="s">
        <v>1628</v>
      </c>
      <c r="H38" s="55"/>
    </row>
    <row r="39" spans="1:10" ht="15.95" customHeight="1" thickBot="1" x14ac:dyDescent="0.25">
      <c r="B39" s="179" t="s">
        <v>1436</v>
      </c>
      <c r="C39" s="352" t="s">
        <v>1</v>
      </c>
      <c r="D39" s="218" t="s">
        <v>51</v>
      </c>
      <c r="E39" s="712"/>
      <c r="F39" s="810"/>
      <c r="G39" s="358" t="s">
        <v>1629</v>
      </c>
      <c r="H39" s="55"/>
    </row>
    <row r="40" spans="1:10" ht="15.95" customHeight="1" thickTop="1" thickBot="1" x14ac:dyDescent="0.25">
      <c r="B40" s="60"/>
      <c r="C40" s="60"/>
      <c r="D40" s="60"/>
      <c r="E40" s="60"/>
      <c r="F40" s="60"/>
      <c r="G40" s="61"/>
    </row>
    <row r="41" spans="1:10" ht="15.95" customHeight="1" thickTop="1" thickBot="1" x14ac:dyDescent="0.25">
      <c r="E41" s="38"/>
      <c r="F41" s="38"/>
      <c r="G41" s="38"/>
      <c r="H41" s="416" t="s">
        <v>2401</v>
      </c>
      <c r="I41" s="417">
        <v>2</v>
      </c>
    </row>
    <row r="42" spans="1:10" ht="15.95" customHeight="1" thickTop="1" x14ac:dyDescent="0.2">
      <c r="A42" s="37"/>
      <c r="B42" s="99" t="s">
        <v>1630</v>
      </c>
      <c r="C42" s="40"/>
      <c r="D42" s="40"/>
      <c r="E42" s="355" t="s">
        <v>1631</v>
      </c>
      <c r="F42" s="355" t="s">
        <v>1632</v>
      </c>
      <c r="G42" s="326" t="s">
        <v>1633</v>
      </c>
      <c r="H42" s="326" t="s">
        <v>1634</v>
      </c>
      <c r="I42" s="356" t="s">
        <v>47</v>
      </c>
      <c r="J42" s="55"/>
    </row>
    <row r="43" spans="1:10" ht="15.95" customHeight="1" x14ac:dyDescent="0.2">
      <c r="B43" s="101"/>
      <c r="C43"/>
      <c r="D43" s="842"/>
      <c r="E43" s="6" t="s">
        <v>2402</v>
      </c>
      <c r="F43" s="6" t="s">
        <v>2402</v>
      </c>
      <c r="G43" s="6" t="s">
        <v>2403</v>
      </c>
      <c r="H43" s="6" t="s">
        <v>2403</v>
      </c>
      <c r="I43" s="42"/>
      <c r="J43" s="55"/>
    </row>
    <row r="44" spans="1:10" ht="15.95" customHeight="1" thickBot="1" x14ac:dyDescent="0.25">
      <c r="B44" s="43"/>
      <c r="C44" s="227"/>
      <c r="D44" s="843"/>
      <c r="E44" s="229" t="s">
        <v>49</v>
      </c>
      <c r="F44" s="229" t="s">
        <v>53</v>
      </c>
      <c r="G44" s="229" t="s">
        <v>49</v>
      </c>
      <c r="H44" s="229" t="s">
        <v>53</v>
      </c>
      <c r="I44" s="358" t="s">
        <v>50</v>
      </c>
      <c r="J44" s="55"/>
    </row>
    <row r="45" spans="1:10" ht="15.95" customHeight="1" x14ac:dyDescent="0.2">
      <c r="B45" s="361" t="s">
        <v>1635</v>
      </c>
      <c r="C45" s="308"/>
      <c r="D45" s="353" t="s">
        <v>51</v>
      </c>
      <c r="E45" s="350"/>
      <c r="F45" s="341"/>
      <c r="G45" s="351"/>
      <c r="H45" s="341"/>
      <c r="I45" s="358" t="s">
        <v>1636</v>
      </c>
      <c r="J45" s="55"/>
    </row>
    <row r="46" spans="1:10" ht="15.95" customHeight="1" thickBot="1" x14ac:dyDescent="0.25">
      <c r="B46" s="117" t="s">
        <v>1637</v>
      </c>
      <c r="C46" s="32"/>
      <c r="D46" s="353" t="s">
        <v>51</v>
      </c>
      <c r="E46" s="341"/>
      <c r="F46" s="350"/>
      <c r="G46" s="341"/>
      <c r="H46" s="351"/>
      <c r="I46" s="358" t="s">
        <v>1638</v>
      </c>
      <c r="J46" s="55"/>
    </row>
    <row r="47" spans="1:10" ht="15.95" customHeight="1" thickTop="1" thickBot="1" x14ac:dyDescent="0.25">
      <c r="B47" s="60"/>
      <c r="C47" s="60"/>
      <c r="D47" s="60"/>
      <c r="E47" s="60"/>
      <c r="F47" s="60"/>
      <c r="G47" s="60"/>
      <c r="H47" s="60"/>
      <c r="I47" s="61"/>
    </row>
    <row r="48" spans="1:10" ht="15.95" customHeight="1" thickTop="1" thickBot="1" x14ac:dyDescent="0.25">
      <c r="B48" s="38"/>
      <c r="C48" s="38"/>
      <c r="D48" s="38"/>
      <c r="E48" s="38"/>
      <c r="F48" s="416" t="s">
        <v>2401</v>
      </c>
      <c r="G48" s="417">
        <v>4</v>
      </c>
    </row>
    <row r="49" spans="1:8" ht="15.95" customHeight="1" thickTop="1" x14ac:dyDescent="0.2">
      <c r="A49" s="37"/>
      <c r="B49" s="99" t="s">
        <v>1639</v>
      </c>
      <c r="C49" s="40"/>
      <c r="D49" s="40"/>
      <c r="E49" s="355" t="s">
        <v>1586</v>
      </c>
      <c r="F49" s="326" t="s">
        <v>1587</v>
      </c>
      <c r="G49" s="356" t="s">
        <v>47</v>
      </c>
      <c r="H49" s="55"/>
    </row>
    <row r="50" spans="1:8" ht="51" x14ac:dyDescent="0.2">
      <c r="B50" s="101"/>
      <c r="C50"/>
      <c r="D50" s="842" t="s">
        <v>3</v>
      </c>
      <c r="E50" s="7" t="s">
        <v>477</v>
      </c>
      <c r="F50" s="7" t="s">
        <v>477</v>
      </c>
      <c r="G50" s="42"/>
      <c r="H50" s="55"/>
    </row>
    <row r="51" spans="1:8" ht="15.95" customHeight="1" x14ac:dyDescent="0.2">
      <c r="B51" s="41"/>
      <c r="C51"/>
      <c r="D51" s="842"/>
      <c r="E51" s="6" t="s">
        <v>2402</v>
      </c>
      <c r="F51" s="6" t="s">
        <v>2403</v>
      </c>
      <c r="G51" s="42"/>
      <c r="H51" s="55"/>
    </row>
    <row r="52" spans="1:8" ht="15.95" customHeight="1" thickBot="1" x14ac:dyDescent="0.25">
      <c r="B52" s="43"/>
      <c r="C52" s="227"/>
      <c r="D52" s="843"/>
      <c r="E52" s="229" t="s">
        <v>49</v>
      </c>
      <c r="F52" s="229" t="s">
        <v>49</v>
      </c>
      <c r="G52" s="358" t="s">
        <v>50</v>
      </c>
      <c r="H52" s="55"/>
    </row>
    <row r="53" spans="1:8" ht="15.95" customHeight="1" x14ac:dyDescent="0.2">
      <c r="B53" s="521" t="s">
        <v>1398</v>
      </c>
      <c r="C53" s="309"/>
      <c r="D53"/>
      <c r="E53" s="5"/>
      <c r="F53" s="5"/>
      <c r="G53" s="51"/>
      <c r="H53" s="55"/>
    </row>
    <row r="54" spans="1:8" ht="15.95" customHeight="1" x14ac:dyDescent="0.2">
      <c r="B54" s="88" t="s">
        <v>2468</v>
      </c>
      <c r="C54" s="352" t="s">
        <v>1</v>
      </c>
      <c r="D54" s="353" t="s">
        <v>51</v>
      </c>
      <c r="E54" s="712"/>
      <c r="F54" s="710"/>
      <c r="G54" s="358" t="s">
        <v>1640</v>
      </c>
      <c r="H54" s="55"/>
    </row>
    <row r="55" spans="1:8" ht="15.95" customHeight="1" x14ac:dyDescent="0.2">
      <c r="B55" s="88" t="s">
        <v>1641</v>
      </c>
      <c r="C55" s="92"/>
      <c r="D55" s="353" t="s">
        <v>51</v>
      </c>
      <c r="E55" s="712"/>
      <c r="F55" s="710"/>
      <c r="G55" s="358" t="s">
        <v>1642</v>
      </c>
      <c r="H55" s="55"/>
    </row>
    <row r="56" spans="1:8" ht="15.95" customHeight="1" x14ac:dyDescent="0.2">
      <c r="B56" s="481" t="s">
        <v>1643</v>
      </c>
      <c r="C56" s="352" t="s">
        <v>1</v>
      </c>
      <c r="D56" s="353" t="s">
        <v>51</v>
      </c>
      <c r="E56" s="712"/>
      <c r="F56" s="710"/>
      <c r="G56" s="358" t="s">
        <v>1644</v>
      </c>
      <c r="H56" s="55"/>
    </row>
    <row r="57" spans="1:8" ht="15.95" customHeight="1" x14ac:dyDescent="0.2">
      <c r="B57" s="88" t="s">
        <v>1645</v>
      </c>
      <c r="C57" s="30"/>
      <c r="D57" s="353" t="s">
        <v>51</v>
      </c>
      <c r="E57" s="712"/>
      <c r="F57" s="710"/>
      <c r="G57" s="358" t="s">
        <v>1646</v>
      </c>
      <c r="H57" s="55"/>
    </row>
    <row r="58" spans="1:8" ht="15.95" customHeight="1" x14ac:dyDescent="0.2">
      <c r="B58" s="88" t="s">
        <v>2469</v>
      </c>
      <c r="C58" s="352" t="s">
        <v>1</v>
      </c>
      <c r="D58" s="353" t="s">
        <v>51</v>
      </c>
      <c r="E58" s="712"/>
      <c r="F58" s="710"/>
      <c r="G58" s="358" t="s">
        <v>1647</v>
      </c>
      <c r="H58" s="55"/>
    </row>
    <row r="59" spans="1:8" ht="15.95" customHeight="1" thickBot="1" x14ac:dyDescent="0.25">
      <c r="B59" s="453" t="s">
        <v>1648</v>
      </c>
      <c r="C59" s="79"/>
      <c r="D59" s="353" t="s">
        <v>51</v>
      </c>
      <c r="E59" s="712"/>
      <c r="F59" s="710"/>
      <c r="G59" s="358" t="s">
        <v>1649</v>
      </c>
      <c r="H59" s="55"/>
    </row>
    <row r="60" spans="1:8" ht="15.95" customHeight="1" x14ac:dyDescent="0.2">
      <c r="B60" s="425" t="s">
        <v>1650</v>
      </c>
      <c r="C60" s="32"/>
      <c r="D60" s="353" t="s">
        <v>51</v>
      </c>
      <c r="E60" s="228">
        <f>SUM(E54:E59)</f>
        <v>0</v>
      </c>
      <c r="F60" s="228">
        <f>SUM(F54:F59)</f>
        <v>0</v>
      </c>
      <c r="G60" s="358" t="s">
        <v>1651</v>
      </c>
      <c r="H60" s="55"/>
    </row>
    <row r="61" spans="1:8" ht="15.95" customHeight="1" x14ac:dyDescent="0.2">
      <c r="B61" s="425" t="s">
        <v>1436</v>
      </c>
      <c r="C61" s="57"/>
      <c r="D61"/>
      <c r="E61" s="5"/>
      <c r="F61" s="5"/>
      <c r="G61" s="51"/>
      <c r="H61" s="55"/>
    </row>
    <row r="62" spans="1:8" ht="15.95" customHeight="1" x14ac:dyDescent="0.2">
      <c r="B62" s="88" t="s">
        <v>2468</v>
      </c>
      <c r="C62" s="352" t="s">
        <v>1</v>
      </c>
      <c r="D62" s="353" t="s">
        <v>51</v>
      </c>
      <c r="E62" s="712"/>
      <c r="F62" s="710"/>
      <c r="G62" s="358" t="s">
        <v>1652</v>
      </c>
      <c r="H62" s="55"/>
    </row>
    <row r="63" spans="1:8" ht="15.95" customHeight="1" x14ac:dyDescent="0.2">
      <c r="B63" s="88" t="s">
        <v>1641</v>
      </c>
      <c r="C63"/>
      <c r="D63" s="353" t="s">
        <v>51</v>
      </c>
      <c r="E63" s="712"/>
      <c r="F63" s="710"/>
      <c r="G63" s="358" t="s">
        <v>1653</v>
      </c>
      <c r="H63" s="55"/>
    </row>
    <row r="64" spans="1:8" ht="15.95" customHeight="1" x14ac:dyDescent="0.2">
      <c r="B64" s="481" t="s">
        <v>1643</v>
      </c>
      <c r="C64" s="352" t="s">
        <v>1</v>
      </c>
      <c r="D64" s="353" t="s">
        <v>51</v>
      </c>
      <c r="E64" s="712"/>
      <c r="F64" s="710"/>
      <c r="G64" s="358" t="s">
        <v>1654</v>
      </c>
      <c r="H64" s="55"/>
    </row>
    <row r="65" spans="1:8" ht="15.95" customHeight="1" x14ac:dyDescent="0.2">
      <c r="B65" s="88" t="s">
        <v>1645</v>
      </c>
      <c r="C65" s="31"/>
      <c r="D65" s="353" t="s">
        <v>51</v>
      </c>
      <c r="E65" s="712"/>
      <c r="F65" s="710"/>
      <c r="G65" s="358" t="s">
        <v>1655</v>
      </c>
      <c r="H65" s="55"/>
    </row>
    <row r="66" spans="1:8" ht="15.95" customHeight="1" x14ac:dyDescent="0.2">
      <c r="B66" s="88" t="s">
        <v>2469</v>
      </c>
      <c r="C66" s="352" t="s">
        <v>1</v>
      </c>
      <c r="D66" s="353" t="s">
        <v>51</v>
      </c>
      <c r="E66" s="712"/>
      <c r="F66" s="710"/>
      <c r="G66" s="358" t="s">
        <v>1656</v>
      </c>
      <c r="H66" s="55"/>
    </row>
    <row r="67" spans="1:8" ht="15.95" customHeight="1" x14ac:dyDescent="0.2">
      <c r="B67" s="78" t="s">
        <v>1648</v>
      </c>
      <c r="C67" s="180"/>
      <c r="D67" s="362" t="s">
        <v>51</v>
      </c>
      <c r="E67" s="712"/>
      <c r="F67" s="710"/>
      <c r="G67" s="358" t="s">
        <v>1657</v>
      </c>
      <c r="H67" s="55"/>
    </row>
    <row r="68" spans="1:8" ht="15.95" customHeight="1" thickBot="1" x14ac:dyDescent="0.25">
      <c r="B68" s="87" t="s">
        <v>1658</v>
      </c>
      <c r="C68" s="352" t="s">
        <v>1</v>
      </c>
      <c r="D68" s="353" t="s">
        <v>51</v>
      </c>
      <c r="E68" s="712"/>
      <c r="F68" s="710"/>
      <c r="G68" s="358" t="s">
        <v>1659</v>
      </c>
      <c r="H68" s="55"/>
    </row>
    <row r="69" spans="1:8" ht="15.95" customHeight="1" thickBot="1" x14ac:dyDescent="0.25">
      <c r="B69" s="53" t="s">
        <v>1660</v>
      </c>
      <c r="C69" s="10"/>
      <c r="D69" s="353" t="s">
        <v>51</v>
      </c>
      <c r="E69" s="242">
        <f>SUM(E62:E68)</f>
        <v>0</v>
      </c>
      <c r="F69" s="242">
        <f>SUM(F62:F68)</f>
        <v>0</v>
      </c>
      <c r="G69" s="358" t="s">
        <v>1661</v>
      </c>
      <c r="H69" s="55"/>
    </row>
    <row r="70" spans="1:8" ht="15.95" customHeight="1" thickBot="1" x14ac:dyDescent="0.25">
      <c r="A70" s="86"/>
      <c r="B70" s="181" t="s">
        <v>1662</v>
      </c>
      <c r="C70" s="64"/>
      <c r="D70" s="218" t="s">
        <v>51</v>
      </c>
      <c r="E70" s="228">
        <f>E69+E60</f>
        <v>0</v>
      </c>
      <c r="F70" s="242">
        <f>F69+F60</f>
        <v>0</v>
      </c>
      <c r="G70" s="358" t="s">
        <v>1663</v>
      </c>
      <c r="H70" s="55"/>
    </row>
    <row r="71" spans="1:8" ht="15.95" customHeight="1" thickTop="1" thickBot="1" x14ac:dyDescent="0.25">
      <c r="B71" s="60"/>
      <c r="C71" s="60"/>
      <c r="D71" s="60"/>
      <c r="E71" s="60"/>
      <c r="F71" s="60"/>
      <c r="G71" s="61"/>
    </row>
    <row r="72" spans="1:8" ht="15.95" customHeight="1" thickTop="1" thickBot="1" x14ac:dyDescent="0.25">
      <c r="B72" s="38"/>
      <c r="C72" s="38"/>
      <c r="D72" s="38"/>
      <c r="E72" s="38"/>
      <c r="F72" s="416" t="s">
        <v>2401</v>
      </c>
      <c r="G72" s="417">
        <v>5</v>
      </c>
    </row>
    <row r="73" spans="1:8" ht="15.95" customHeight="1" thickTop="1" x14ac:dyDescent="0.2">
      <c r="A73" s="37"/>
      <c r="B73" s="100" t="s">
        <v>1664</v>
      </c>
      <c r="C73"/>
      <c r="D73"/>
      <c r="E73" s="355" t="s">
        <v>1586</v>
      </c>
      <c r="F73" s="326" t="s">
        <v>1587</v>
      </c>
      <c r="G73" s="356" t="s">
        <v>47</v>
      </c>
      <c r="H73" s="55"/>
    </row>
    <row r="74" spans="1:8" ht="15" customHeight="1" x14ac:dyDescent="0.2">
      <c r="B74" s="101"/>
      <c r="C74"/>
      <c r="D74" s="842" t="s">
        <v>3</v>
      </c>
      <c r="E74" s="7" t="s">
        <v>17</v>
      </c>
      <c r="F74" s="7" t="s">
        <v>17</v>
      </c>
      <c r="G74" s="42"/>
      <c r="H74" s="55"/>
    </row>
    <row r="75" spans="1:8" ht="15.95" customHeight="1" x14ac:dyDescent="0.2">
      <c r="B75" s="41"/>
      <c r="C75"/>
      <c r="D75" s="842"/>
      <c r="E75" s="6" t="s">
        <v>2402</v>
      </c>
      <c r="F75" s="6" t="s">
        <v>2403</v>
      </c>
      <c r="G75" s="42"/>
      <c r="H75" s="55"/>
    </row>
    <row r="76" spans="1:8" ht="15.95" customHeight="1" thickBot="1" x14ac:dyDescent="0.25">
      <c r="B76" s="43"/>
      <c r="C76" s="227"/>
      <c r="D76" s="843"/>
      <c r="E76" s="229" t="s">
        <v>49</v>
      </c>
      <c r="F76" s="229" t="s">
        <v>49</v>
      </c>
      <c r="G76" s="358" t="s">
        <v>50</v>
      </c>
      <c r="H76" s="55"/>
    </row>
    <row r="77" spans="1:8" ht="15.95" customHeight="1" x14ac:dyDescent="0.2">
      <c r="B77" s="346" t="s">
        <v>1398</v>
      </c>
      <c r="C77" s="309"/>
      <c r="D77"/>
      <c r="E77" s="5"/>
      <c r="F77" s="5"/>
      <c r="G77" s="51"/>
      <c r="H77" s="55"/>
    </row>
    <row r="78" spans="1:8" ht="25.5" x14ac:dyDescent="0.2">
      <c r="B78" s="54" t="s">
        <v>1665</v>
      </c>
      <c r="C78" s="32"/>
      <c r="D78" s="353" t="s">
        <v>51</v>
      </c>
      <c r="E78" s="350"/>
      <c r="F78" s="351"/>
      <c r="G78" s="358" t="s">
        <v>1666</v>
      </c>
      <c r="H78" s="55"/>
    </row>
    <row r="79" spans="1:8" ht="15.95" customHeight="1" thickBot="1" x14ac:dyDescent="0.25">
      <c r="B79" s="52" t="s">
        <v>162</v>
      </c>
      <c r="C79" s="57"/>
      <c r="D79" s="353" t="s">
        <v>51</v>
      </c>
      <c r="E79" s="350"/>
      <c r="F79" s="351"/>
      <c r="G79" s="358" t="s">
        <v>1667</v>
      </c>
      <c r="H79" s="55"/>
    </row>
    <row r="80" spans="1:8" ht="15.95" customHeight="1" x14ac:dyDescent="0.2">
      <c r="B80" s="49" t="s">
        <v>17</v>
      </c>
      <c r="C80" s="32"/>
      <c r="D80" s="353" t="s">
        <v>51</v>
      </c>
      <c r="E80" s="228">
        <f>SUM(E78:E79)</f>
        <v>0</v>
      </c>
      <c r="F80" s="228">
        <f>SUM(F78:F79)</f>
        <v>0</v>
      </c>
      <c r="G80" s="358" t="s">
        <v>1668</v>
      </c>
      <c r="H80" s="55"/>
    </row>
    <row r="81" spans="2:8" ht="15.95" customHeight="1" x14ac:dyDescent="0.2">
      <c r="B81" s="49" t="s">
        <v>1436</v>
      </c>
      <c r="C81" s="57"/>
      <c r="D81"/>
      <c r="E81" s="5"/>
      <c r="F81" s="5"/>
      <c r="G81" s="51"/>
      <c r="H81" s="55"/>
    </row>
    <row r="82" spans="2:8" ht="25.5" x14ac:dyDescent="0.2">
      <c r="B82" s="54" t="s">
        <v>1665</v>
      </c>
      <c r="C82" s="57"/>
      <c r="D82" s="353" t="s">
        <v>51</v>
      </c>
      <c r="E82" s="350"/>
      <c r="F82" s="351"/>
      <c r="G82" s="358" t="s">
        <v>1669</v>
      </c>
      <c r="H82" s="55"/>
    </row>
    <row r="83" spans="2:8" ht="15.95" customHeight="1" thickBot="1" x14ac:dyDescent="0.25">
      <c r="B83" s="52" t="s">
        <v>162</v>
      </c>
      <c r="C83" s="32"/>
      <c r="D83" s="353" t="s">
        <v>51</v>
      </c>
      <c r="E83" s="350"/>
      <c r="F83" s="351"/>
      <c r="G83" s="358" t="s">
        <v>1670</v>
      </c>
      <c r="H83" s="55"/>
    </row>
    <row r="84" spans="2:8" ht="15.95" customHeight="1" thickBot="1" x14ac:dyDescent="0.25">
      <c r="B84" s="63" t="s">
        <v>17</v>
      </c>
      <c r="C84" s="175"/>
      <c r="D84" s="218" t="s">
        <v>51</v>
      </c>
      <c r="E84" s="228">
        <f>SUM(E82:E83)</f>
        <v>0</v>
      </c>
      <c r="F84" s="228">
        <f>SUM(F82:F83)</f>
        <v>0</v>
      </c>
      <c r="G84" s="358" t="s">
        <v>1671</v>
      </c>
      <c r="H84" s="55"/>
    </row>
    <row r="85" spans="2:8" ht="15.95" customHeight="1" thickTop="1" x14ac:dyDescent="0.2">
      <c r="B85" s="60"/>
      <c r="C85" s="60"/>
      <c r="D85" s="60"/>
      <c r="E85" s="60"/>
      <c r="F85" s="60"/>
      <c r="G85" s="61"/>
    </row>
  </sheetData>
  <mergeCells count="4">
    <mergeCell ref="D7:D9"/>
    <mergeCell ref="D43:D44"/>
    <mergeCell ref="D50:D52"/>
    <mergeCell ref="D74:D76"/>
  </mergeCells>
  <dataValidations count="8">
    <dataValidation allowBlank="1" showInputMessage="1" showErrorMessage="1" promptTitle="Net pension scheme liability:" prompt="The net closing position of on-SoFP pension schemes should be recorded in the SoFP as a single figure. Where an on-SoFP pension scheme has a net asset, this should be recorded within 'Other assets' and this row left blank." sqref="C67:C68" xr:uid="{2D41FDD1-797F-4CFC-AFD9-2B23945EF60C}"/>
    <dataValidation allowBlank="1" showInputMessage="1" showErrorMessage="1" promptTitle="PFI: deferred income / credits" prompt="Credit associated with PFI refinancing gains, schemes without a unitary payment and assets funded by third parties including assets received for &quot;free&quot; outside of unitary payment." sqref="C56 C64" xr:uid="{4DC9BF17-114F-4368-9B3D-05037F927F7B}"/>
    <dataValidation allowBlank="1" showInputMessage="1" showErrorMessage="1" promptTitle="Other payables:" prompt="Should include amounts in respect of early retirements" sqref="C21 C32" xr:uid="{542CEF8F-1FCC-4DB6-8A34-C58308257526}"/>
    <dataValidation allowBlank="1" showInputMessage="1" showErrorMessage="1" promptTitle=" PDC dividends payables:" prompt="PDC dividends are outside of the agreement of balances process and should be recorded in the external to government column and excluded from the WGA schedules." sqref="C20" xr:uid="{BDD02820-DFEF-4115-9390-A440E904B908}"/>
    <dataValidation allowBlank="1" showInputMessage="1" showErrorMessage="1" promptTitle="Deferred income" prompt="Relates to contract income under IFRS 15. Contract liability per paragraph 106." sqref="C54 C62" xr:uid="{5631EF8B-756F-4421-AC4E-1CB292828F3D}"/>
    <dataValidation allowBlank="1" showInputMessage="1" showErrorMessage="1" promptTitle="Deferred income: other" prompt="Relating to income or gains which do not fall under the scope of IFRS 15 and are not grants, lease incentives or PFI related. Expected to be rarely used." sqref="C66 C58" xr:uid="{13AB7486-945E-4317-8F49-7CB1EAEDB3E2}"/>
    <dataValidation allowBlank="1" showInputMessage="1" showErrorMessage="1" promptTitle="NHS bodies" prompt="Any amounts payables to NHS Blood and Transplant or the Medicines &amp; Healthcare products Regulatory Authority should be disclosed here as NHS payables._x000a_" sqref="C38:C39" xr:uid="{E06D213D-320D-4C9A-827A-4F5883CF8323}"/>
    <dataValidation allowBlank="1" showInputMessage="1" showErrorMessage="1" promptTitle=" Annual leave accrual:" prompt="The annual leave accrual needs to be separated out in the TACs only. In the accounts this can continue to be included in accruals or other payables. " sqref="C14" xr:uid="{7BC89ECF-9997-4F60-81DE-352AC796721C}"/>
  </dataValidations>
  <pageMargins left="0.25" right="0.25" top="0.75" bottom="0.75" header="0.3" footer="0.3"/>
  <pageSetup paperSize="9" scale="36"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B6F02-183D-4E77-8FBF-CA273B28C8AE}">
  <sheetPr codeName="Sheet81">
    <tabColor theme="2"/>
    <pageSetUpPr fitToPage="1"/>
  </sheetPr>
  <dimension ref="A1:K141"/>
  <sheetViews>
    <sheetView showGridLines="0" zoomScale="85" zoomScaleNormal="85" zoomScaleSheetLayoutView="85" workbookViewId="0"/>
  </sheetViews>
  <sheetFormatPr defaultColWidth="13.42578125" defaultRowHeight="15.95" customHeight="1" x14ac:dyDescent="0.2"/>
  <cols>
    <col min="1" max="1" width="4.42578125" style="15" customWidth="1"/>
    <col min="2" max="2" width="62.28515625" style="15" customWidth="1"/>
    <col min="3" max="3" width="5.28515625" style="15" customWidth="1"/>
    <col min="4" max="4" width="9.28515625" style="15" customWidth="1"/>
    <col min="5" max="16" width="13.42578125" style="15"/>
    <col min="17" max="17" width="20.42578125" style="15" customWidth="1"/>
    <col min="18" max="18" width="15.28515625" style="15" customWidth="1"/>
    <col min="19" max="16384" width="13.42578125" style="15"/>
  </cols>
  <sheetData>
    <row r="1" spans="1:8" ht="18.75" customHeight="1" x14ac:dyDescent="0.2">
      <c r="B1" s="16"/>
    </row>
    <row r="2" spans="1:8" ht="18.75" customHeight="1" x14ac:dyDescent="0.25">
      <c r="B2" s="17" t="s">
        <v>440</v>
      </c>
    </row>
    <row r="3" spans="1:8" ht="18.75" customHeight="1" x14ac:dyDescent="0.25">
      <c r="B3" s="17" t="s">
        <v>2363</v>
      </c>
    </row>
    <row r="4" spans="1:8" ht="18.75" customHeight="1" thickBot="1" x14ac:dyDescent="0.25">
      <c r="B4" s="18" t="s">
        <v>4</v>
      </c>
    </row>
    <row r="5" spans="1:8" ht="15.95" customHeight="1" thickTop="1" thickBot="1" x14ac:dyDescent="0.25">
      <c r="B5" s="38"/>
      <c r="C5" s="38"/>
      <c r="D5" s="38"/>
      <c r="E5" s="38"/>
      <c r="F5" s="416" t="s">
        <v>2401</v>
      </c>
      <c r="G5" s="417">
        <v>1</v>
      </c>
    </row>
    <row r="6" spans="1:8" ht="15.95" customHeight="1" thickTop="1" x14ac:dyDescent="0.2">
      <c r="A6" s="37"/>
      <c r="B6" s="556" t="s">
        <v>1672</v>
      </c>
      <c r="C6"/>
      <c r="D6"/>
      <c r="E6" s="355" t="s">
        <v>1673</v>
      </c>
      <c r="F6" s="326" t="s">
        <v>1675</v>
      </c>
      <c r="G6" s="356" t="s">
        <v>47</v>
      </c>
      <c r="H6" s="55"/>
    </row>
    <row r="7" spans="1:8" ht="52.5" customHeight="1" x14ac:dyDescent="0.2">
      <c r="B7" s="419"/>
      <c r="C7"/>
      <c r="D7" s="842" t="s">
        <v>3</v>
      </c>
      <c r="E7" s="7" t="s">
        <v>477</v>
      </c>
      <c r="F7" s="7" t="s">
        <v>477</v>
      </c>
      <c r="G7" s="42"/>
      <c r="H7" s="55"/>
    </row>
    <row r="8" spans="1:8" ht="15.95" customHeight="1" x14ac:dyDescent="0.2">
      <c r="B8" s="419"/>
      <c r="C8"/>
      <c r="D8" s="842"/>
      <c r="E8" s="6" t="s">
        <v>2402</v>
      </c>
      <c r="F8" s="6" t="s">
        <v>2403</v>
      </c>
      <c r="G8" s="42"/>
      <c r="H8" s="55"/>
    </row>
    <row r="9" spans="1:8" ht="15.95" customHeight="1" thickBot="1" x14ac:dyDescent="0.25">
      <c r="B9" s="438"/>
      <c r="C9" s="227"/>
      <c r="D9" s="843"/>
      <c r="E9" s="232" t="s">
        <v>49</v>
      </c>
      <c r="F9" s="232" t="s">
        <v>49</v>
      </c>
      <c r="G9" s="358" t="s">
        <v>50</v>
      </c>
      <c r="H9" s="55"/>
    </row>
    <row r="10" spans="1:8" ht="15.95" customHeight="1" x14ac:dyDescent="0.2">
      <c r="B10" s="521" t="s">
        <v>1398</v>
      </c>
      <c r="C10" s="309"/>
      <c r="D10"/>
      <c r="E10" s="5"/>
      <c r="F10" s="5"/>
      <c r="G10" s="111"/>
      <c r="H10" s="55"/>
    </row>
    <row r="11" spans="1:8" ht="15.95" customHeight="1" x14ac:dyDescent="0.2">
      <c r="B11" s="88" t="s">
        <v>1676</v>
      </c>
      <c r="C11" s="32"/>
      <c r="D11" s="363" t="s">
        <v>51</v>
      </c>
      <c r="E11" s="712"/>
      <c r="F11" s="710"/>
      <c r="G11" s="358" t="s">
        <v>1677</v>
      </c>
      <c r="H11" s="55"/>
    </row>
    <row r="12" spans="1:8" ht="15.95" customHeight="1" x14ac:dyDescent="0.2">
      <c r="B12" s="88" t="s">
        <v>1678</v>
      </c>
      <c r="C12" s="32"/>
      <c r="D12" s="363" t="s">
        <v>51</v>
      </c>
      <c r="E12" s="712"/>
      <c r="F12" s="710"/>
      <c r="G12" s="358" t="s">
        <v>1679</v>
      </c>
      <c r="H12" s="55"/>
    </row>
    <row r="13" spans="1:8" ht="15.95" customHeight="1" x14ac:dyDescent="0.2">
      <c r="B13" s="453" t="s">
        <v>1680</v>
      </c>
      <c r="C13" s="79"/>
      <c r="D13" s="363" t="s">
        <v>51</v>
      </c>
      <c r="E13" s="712"/>
      <c r="F13" s="710"/>
      <c r="G13" s="358" t="s">
        <v>1681</v>
      </c>
      <c r="H13" s="55"/>
    </row>
    <row r="14" spans="1:8" ht="15.95" customHeight="1" x14ac:dyDescent="0.2">
      <c r="B14" s="88" t="s">
        <v>1574</v>
      </c>
      <c r="C14" s="32"/>
      <c r="D14" s="363" t="s">
        <v>51</v>
      </c>
      <c r="E14" s="712"/>
      <c r="F14" s="710"/>
      <c r="G14" s="358" t="s">
        <v>1682</v>
      </c>
      <c r="H14" s="55"/>
    </row>
    <row r="15" spans="1:8" ht="15.95" customHeight="1" x14ac:dyDescent="0.2">
      <c r="B15" s="88" t="s">
        <v>1683</v>
      </c>
      <c r="C15" s="57"/>
      <c r="D15" s="2"/>
      <c r="E15" s="5"/>
      <c r="F15" s="5"/>
      <c r="G15" s="111"/>
      <c r="H15" s="55"/>
    </row>
    <row r="16" spans="1:8" ht="15.95" customHeight="1" x14ac:dyDescent="0.2">
      <c r="B16" s="463" t="s">
        <v>1684</v>
      </c>
      <c r="C16" s="345" t="s">
        <v>1</v>
      </c>
      <c r="D16" s="363" t="s">
        <v>51</v>
      </c>
      <c r="E16" s="712"/>
      <c r="F16" s="710"/>
      <c r="G16" s="358" t="s">
        <v>1685</v>
      </c>
      <c r="H16" s="55"/>
    </row>
    <row r="17" spans="2:8" ht="15.95" customHeight="1" x14ac:dyDescent="0.2">
      <c r="B17" s="463" t="s">
        <v>1686</v>
      </c>
      <c r="C17" s="345" t="s">
        <v>1</v>
      </c>
      <c r="D17" s="363" t="s">
        <v>51</v>
      </c>
      <c r="E17" s="712"/>
      <c r="F17" s="710"/>
      <c r="G17" s="358" t="s">
        <v>1687</v>
      </c>
      <c r="H17" s="55"/>
    </row>
    <row r="18" spans="2:8" ht="15.95" customHeight="1" x14ac:dyDescent="0.2">
      <c r="B18" s="463" t="s">
        <v>1688</v>
      </c>
      <c r="C18" s="345" t="s">
        <v>1</v>
      </c>
      <c r="D18" s="363" t="s">
        <v>51</v>
      </c>
      <c r="E18" s="712"/>
      <c r="F18" s="710"/>
      <c r="G18" s="358" t="s">
        <v>1689</v>
      </c>
      <c r="H18" s="55"/>
    </row>
    <row r="19" spans="2:8" ht="15.95" customHeight="1" x14ac:dyDescent="0.2">
      <c r="B19" s="88" t="s">
        <v>1690</v>
      </c>
      <c r="C19" s="32"/>
      <c r="D19" s="363" t="s">
        <v>51</v>
      </c>
      <c r="E19" s="712"/>
      <c r="F19" s="710"/>
      <c r="G19" s="358" t="s">
        <v>1691</v>
      </c>
      <c r="H19" s="55"/>
    </row>
    <row r="20" spans="2:8" ht="15.95" customHeight="1" x14ac:dyDescent="0.2">
      <c r="B20" s="88" t="s">
        <v>1692</v>
      </c>
      <c r="C20" s="32"/>
      <c r="D20" s="363" t="s">
        <v>51</v>
      </c>
      <c r="E20" s="712"/>
      <c r="F20" s="710"/>
      <c r="G20" s="358" t="s">
        <v>1693</v>
      </c>
      <c r="H20" s="55"/>
    </row>
    <row r="21" spans="2:8" ht="26.85" customHeight="1" x14ac:dyDescent="0.2">
      <c r="B21" s="152" t="s">
        <v>1694</v>
      </c>
      <c r="C21" s="32"/>
      <c r="D21" s="363" t="s">
        <v>51</v>
      </c>
      <c r="E21" s="712"/>
      <c r="F21" s="710"/>
      <c r="G21" s="358" t="s">
        <v>1695</v>
      </c>
      <c r="H21" s="55"/>
    </row>
    <row r="22" spans="2:8" ht="15.95" customHeight="1" thickBot="1" x14ac:dyDescent="0.25">
      <c r="B22" s="500" t="s">
        <v>1696</v>
      </c>
      <c r="C22" s="79"/>
      <c r="D22" s="363" t="s">
        <v>51</v>
      </c>
      <c r="E22" s="712"/>
      <c r="F22" s="710"/>
      <c r="G22" s="358" t="s">
        <v>1697</v>
      </c>
      <c r="H22" s="55"/>
    </row>
    <row r="23" spans="2:8" ht="15.95" customHeight="1" x14ac:dyDescent="0.2">
      <c r="B23" s="425" t="s">
        <v>1698</v>
      </c>
      <c r="C23" s="32"/>
      <c r="D23" s="363" t="s">
        <v>51</v>
      </c>
      <c r="E23" s="228">
        <f>SUM(E11:E22)</f>
        <v>0</v>
      </c>
      <c r="F23" s="228">
        <f>SUM(F11:F22)</f>
        <v>0</v>
      </c>
      <c r="G23" s="358" t="s">
        <v>1699</v>
      </c>
      <c r="H23" s="55"/>
    </row>
    <row r="24" spans="2:8" ht="15.95" customHeight="1" x14ac:dyDescent="0.2">
      <c r="B24" s="425" t="s">
        <v>1436</v>
      </c>
      <c r="C24" s="57"/>
      <c r="D24" s="2"/>
      <c r="E24" s="5"/>
      <c r="F24" s="5"/>
      <c r="G24" s="111"/>
      <c r="H24" s="55"/>
    </row>
    <row r="25" spans="2:8" ht="15.95" customHeight="1" x14ac:dyDescent="0.2">
      <c r="B25" s="88" t="s">
        <v>1683</v>
      </c>
      <c r="C25" s="57"/>
      <c r="D25" s="182"/>
      <c r="E25" s="183"/>
      <c r="F25" s="183"/>
      <c r="G25" s="184"/>
      <c r="H25" s="55"/>
    </row>
    <row r="26" spans="2:8" ht="15.95" customHeight="1" x14ac:dyDescent="0.2">
      <c r="B26" s="463" t="s">
        <v>1684</v>
      </c>
      <c r="C26" s="345" t="s">
        <v>1</v>
      </c>
      <c r="D26" s="363" t="s">
        <v>51</v>
      </c>
      <c r="E26" s="712"/>
      <c r="F26" s="710"/>
      <c r="G26" s="358" t="s">
        <v>1700</v>
      </c>
      <c r="H26" s="55"/>
    </row>
    <row r="27" spans="2:8" ht="15.95" customHeight="1" x14ac:dyDescent="0.2">
      <c r="B27" s="463" t="s">
        <v>1686</v>
      </c>
      <c r="C27" s="345" t="s">
        <v>1</v>
      </c>
      <c r="D27" s="363" t="s">
        <v>51</v>
      </c>
      <c r="E27" s="712"/>
      <c r="F27" s="710"/>
      <c r="G27" s="358" t="s">
        <v>1701</v>
      </c>
      <c r="H27" s="55"/>
    </row>
    <row r="28" spans="2:8" ht="15.95" customHeight="1" x14ac:dyDescent="0.2">
      <c r="B28" s="463" t="s">
        <v>1688</v>
      </c>
      <c r="C28" s="345" t="s">
        <v>1</v>
      </c>
      <c r="D28" s="363" t="s">
        <v>51</v>
      </c>
      <c r="E28" s="712"/>
      <c r="F28" s="710"/>
      <c r="G28" s="358" t="s">
        <v>1702</v>
      </c>
      <c r="H28" s="55"/>
    </row>
    <row r="29" spans="2:8" ht="15.95" customHeight="1" x14ac:dyDescent="0.2">
      <c r="B29" s="88" t="s">
        <v>1690</v>
      </c>
      <c r="C29" s="32"/>
      <c r="D29" s="363" t="s">
        <v>51</v>
      </c>
      <c r="E29" s="712"/>
      <c r="F29" s="710"/>
      <c r="G29" s="358" t="s">
        <v>1703</v>
      </c>
      <c r="H29" s="55"/>
    </row>
    <row r="30" spans="2:8" ht="15.95" customHeight="1" x14ac:dyDescent="0.2">
      <c r="B30" s="88" t="s">
        <v>1692</v>
      </c>
      <c r="C30" s="32"/>
      <c r="D30" s="363" t="s">
        <v>51</v>
      </c>
      <c r="E30" s="712"/>
      <c r="F30" s="710"/>
      <c r="G30" s="358" t="s">
        <v>1704</v>
      </c>
      <c r="H30" s="55"/>
    </row>
    <row r="31" spans="2:8" ht="25.5" x14ac:dyDescent="0.2">
      <c r="B31" s="152" t="s">
        <v>1694</v>
      </c>
      <c r="C31" s="32"/>
      <c r="D31" s="363" t="s">
        <v>51</v>
      </c>
      <c r="E31" s="712"/>
      <c r="F31" s="710"/>
      <c r="G31" s="358" t="s">
        <v>1705</v>
      </c>
      <c r="H31" s="55"/>
    </row>
    <row r="32" spans="2:8" ht="15.95" customHeight="1" thickBot="1" x14ac:dyDescent="0.25">
      <c r="B32" s="500" t="s">
        <v>1706</v>
      </c>
      <c r="C32" s="136"/>
      <c r="D32" s="363" t="s">
        <v>51</v>
      </c>
      <c r="E32" s="712"/>
      <c r="F32" s="710"/>
      <c r="G32" s="358" t="s">
        <v>1707</v>
      </c>
      <c r="H32" s="55"/>
    </row>
    <row r="33" spans="1:8" ht="15.95" customHeight="1" thickBot="1" x14ac:dyDescent="0.25">
      <c r="B33" s="460" t="s">
        <v>1708</v>
      </c>
      <c r="C33" s="175"/>
      <c r="D33" s="216" t="s">
        <v>51</v>
      </c>
      <c r="E33" s="228">
        <f>SUM(E26:E32)</f>
        <v>0</v>
      </c>
      <c r="F33" s="228">
        <f>SUM(F26:F32)</f>
        <v>0</v>
      </c>
      <c r="G33" s="358" t="s">
        <v>1709</v>
      </c>
      <c r="H33" s="55"/>
    </row>
    <row r="34" spans="1:8" ht="15.95" customHeight="1" thickTop="1" thickBot="1" x14ac:dyDescent="0.25">
      <c r="B34" s="430"/>
      <c r="C34" s="60"/>
      <c r="D34" s="60"/>
      <c r="E34" s="60"/>
      <c r="F34" s="60"/>
      <c r="G34" s="61"/>
    </row>
    <row r="35" spans="1:8" ht="15.95" customHeight="1" thickTop="1" thickBot="1" x14ac:dyDescent="0.25">
      <c r="B35" s="431"/>
      <c r="C35" s="38"/>
      <c r="D35" s="38"/>
      <c r="E35" s="38"/>
      <c r="F35" s="416" t="s">
        <v>2401</v>
      </c>
      <c r="G35" s="417">
        <v>2</v>
      </c>
    </row>
    <row r="36" spans="1:8" ht="15.95" customHeight="1" thickTop="1" x14ac:dyDescent="0.2">
      <c r="A36" s="37"/>
      <c r="B36" s="404" t="s">
        <v>1710</v>
      </c>
      <c r="C36" s="40"/>
      <c r="D36" s="40"/>
      <c r="E36" s="355" t="s">
        <v>1673</v>
      </c>
      <c r="F36" s="326" t="s">
        <v>1675</v>
      </c>
      <c r="G36" s="356" t="s">
        <v>47</v>
      </c>
      <c r="H36" s="55"/>
    </row>
    <row r="37" spans="1:8" ht="12.75" x14ac:dyDescent="0.2">
      <c r="B37" s="432"/>
      <c r="C37"/>
      <c r="D37" s="842" t="s">
        <v>3</v>
      </c>
      <c r="E37" s="7" t="s">
        <v>17</v>
      </c>
      <c r="F37" s="7" t="s">
        <v>17</v>
      </c>
      <c r="G37" s="42"/>
      <c r="H37" s="55"/>
    </row>
    <row r="38" spans="1:8" ht="15.95" customHeight="1" x14ac:dyDescent="0.2">
      <c r="B38" s="419"/>
      <c r="C38"/>
      <c r="D38" s="842"/>
      <c r="E38" s="6" t="s">
        <v>2402</v>
      </c>
      <c r="F38" s="6" t="s">
        <v>2403</v>
      </c>
      <c r="G38" s="42"/>
      <c r="H38" s="55"/>
    </row>
    <row r="39" spans="1:8" ht="15.95" customHeight="1" thickBot="1" x14ac:dyDescent="0.25">
      <c r="B39" s="438"/>
      <c r="C39" s="227"/>
      <c r="D39" s="843"/>
      <c r="E39" s="229" t="s">
        <v>49</v>
      </c>
      <c r="F39" s="229" t="s">
        <v>49</v>
      </c>
      <c r="G39" s="358" t="s">
        <v>50</v>
      </c>
      <c r="H39" s="55"/>
    </row>
    <row r="40" spans="1:8" ht="15.95" customHeight="1" x14ac:dyDescent="0.2">
      <c r="B40" s="480" t="s">
        <v>2471</v>
      </c>
      <c r="C40" s="45"/>
      <c r="D40" s="363" t="s">
        <v>51</v>
      </c>
      <c r="E40" s="359">
        <f>SUM(E42:E44)</f>
        <v>0</v>
      </c>
      <c r="F40" s="359">
        <f>SUM(F42:F44)</f>
        <v>0</v>
      </c>
      <c r="G40" s="358" t="s">
        <v>1711</v>
      </c>
      <c r="H40" s="55"/>
    </row>
    <row r="41" spans="1:8" ht="15.95" customHeight="1" x14ac:dyDescent="0.2">
      <c r="B41" s="553" t="s">
        <v>1712</v>
      </c>
      <c r="C41" s="57"/>
      <c r="D41" s="2"/>
      <c r="E41" s="5"/>
      <c r="F41" s="5"/>
      <c r="G41" s="51"/>
      <c r="H41" s="55"/>
    </row>
    <row r="42" spans="1:8" ht="15.95" customHeight="1" x14ac:dyDescent="0.2">
      <c r="B42" s="88" t="s">
        <v>19</v>
      </c>
      <c r="C42" s="32"/>
      <c r="D42" s="363" t="s">
        <v>51</v>
      </c>
      <c r="E42" s="712"/>
      <c r="F42" s="351"/>
      <c r="G42" s="358" t="s">
        <v>1713</v>
      </c>
      <c r="H42" s="55"/>
    </row>
    <row r="43" spans="1:8" ht="15.95" customHeight="1" x14ac:dyDescent="0.2">
      <c r="B43" s="88" t="s">
        <v>20</v>
      </c>
      <c r="C43" s="32"/>
      <c r="D43" s="363" t="s">
        <v>51</v>
      </c>
      <c r="E43" s="712"/>
      <c r="F43" s="351"/>
      <c r="G43" s="358" t="s">
        <v>1714</v>
      </c>
      <c r="H43" s="55"/>
    </row>
    <row r="44" spans="1:8" ht="15.95" customHeight="1" x14ac:dyDescent="0.2">
      <c r="B44" s="88" t="s">
        <v>21</v>
      </c>
      <c r="C44" s="32"/>
      <c r="D44" s="363" t="s">
        <v>51</v>
      </c>
      <c r="E44" s="712"/>
      <c r="F44" s="351"/>
      <c r="G44" s="358" t="s">
        <v>1715</v>
      </c>
      <c r="H44" s="55"/>
    </row>
    <row r="45" spans="1:8" ht="15.95" customHeight="1" thickBot="1" x14ac:dyDescent="0.25">
      <c r="B45" s="88" t="s">
        <v>1716</v>
      </c>
      <c r="C45" s="32"/>
      <c r="D45" s="363" t="s">
        <v>63</v>
      </c>
      <c r="E45" s="712"/>
      <c r="F45" s="351"/>
      <c r="G45" s="358" t="s">
        <v>1717</v>
      </c>
      <c r="H45" s="55"/>
    </row>
    <row r="46" spans="1:8" ht="15.95" customHeight="1" x14ac:dyDescent="0.2">
      <c r="B46" s="425" t="s">
        <v>2472</v>
      </c>
      <c r="C46" s="32"/>
      <c r="D46" s="363" t="s">
        <v>51</v>
      </c>
      <c r="E46" s="228">
        <f>E40+E45</f>
        <v>0</v>
      </c>
      <c r="F46" s="228">
        <f>F45+F40</f>
        <v>0</v>
      </c>
      <c r="G46" s="358" t="s">
        <v>1718</v>
      </c>
      <c r="H46" s="55"/>
    </row>
    <row r="47" spans="1:8" ht="15.95" customHeight="1" x14ac:dyDescent="0.2">
      <c r="B47" s="88" t="s">
        <v>19</v>
      </c>
      <c r="C47" s="32"/>
      <c r="D47" s="363" t="s">
        <v>51</v>
      </c>
      <c r="E47" s="716">
        <f>E46-SUM(E48:E49)</f>
        <v>0</v>
      </c>
      <c r="F47" s="349">
        <f>F46-SUM(F48:F49)</f>
        <v>0</v>
      </c>
      <c r="G47" s="358" t="s">
        <v>1719</v>
      </c>
      <c r="H47" s="55"/>
    </row>
    <row r="48" spans="1:8" ht="15.95" customHeight="1" x14ac:dyDescent="0.2">
      <c r="B48" s="88" t="s">
        <v>20</v>
      </c>
      <c r="C48" s="32"/>
      <c r="D48" s="363" t="s">
        <v>51</v>
      </c>
      <c r="E48" s="712"/>
      <c r="F48" s="351"/>
      <c r="G48" s="358" t="s">
        <v>1720</v>
      </c>
      <c r="H48" s="55"/>
    </row>
    <row r="49" spans="2:8" ht="15.95" customHeight="1" x14ac:dyDescent="0.2">
      <c r="B49" s="88" t="s">
        <v>21</v>
      </c>
      <c r="C49" s="57"/>
      <c r="D49" s="363" t="s">
        <v>51</v>
      </c>
      <c r="E49" s="712"/>
      <c r="F49" s="351"/>
      <c r="G49" s="358" t="s">
        <v>1721</v>
      </c>
      <c r="H49" s="55"/>
    </row>
    <row r="50" spans="2:8" ht="15.95" customHeight="1" x14ac:dyDescent="0.2">
      <c r="B50" s="88"/>
      <c r="C50" s="57"/>
      <c r="D50" s="2"/>
      <c r="E50" s="5"/>
      <c r="F50" s="5"/>
      <c r="G50" s="51"/>
      <c r="H50" s="55"/>
    </row>
    <row r="51" spans="2:8" ht="15.95" customHeight="1" x14ac:dyDescent="0.2">
      <c r="B51" s="425" t="s">
        <v>2473</v>
      </c>
      <c r="C51" s="32"/>
      <c r="D51" s="363" t="s">
        <v>51</v>
      </c>
      <c r="E51" s="716">
        <f>SUM(E53:E55)</f>
        <v>0</v>
      </c>
      <c r="F51" s="359">
        <f>SUM(F53:F55)</f>
        <v>0</v>
      </c>
      <c r="G51" s="358" t="s">
        <v>1722</v>
      </c>
      <c r="H51" s="55"/>
    </row>
    <row r="52" spans="2:8" ht="15.95" customHeight="1" x14ac:dyDescent="0.2">
      <c r="B52" s="553" t="s">
        <v>1712</v>
      </c>
      <c r="C52" s="57"/>
      <c r="D52" s="2"/>
      <c r="E52" s="5"/>
      <c r="F52" s="5"/>
      <c r="G52" s="51"/>
      <c r="H52" s="55"/>
    </row>
    <row r="53" spans="2:8" ht="15.95" customHeight="1" x14ac:dyDescent="0.2">
      <c r="B53" s="88" t="s">
        <v>19</v>
      </c>
      <c r="C53" s="32"/>
      <c r="D53" s="363" t="s">
        <v>51</v>
      </c>
      <c r="E53" s="712"/>
      <c r="F53" s="351"/>
      <c r="G53" s="358" t="s">
        <v>1723</v>
      </c>
      <c r="H53" s="55"/>
    </row>
    <row r="54" spans="2:8" ht="15.95" customHeight="1" x14ac:dyDescent="0.2">
      <c r="B54" s="88" t="s">
        <v>20</v>
      </c>
      <c r="C54" s="32"/>
      <c r="D54" s="363" t="s">
        <v>51</v>
      </c>
      <c r="E54" s="712"/>
      <c r="F54" s="351"/>
      <c r="G54" s="358" t="s">
        <v>1724</v>
      </c>
      <c r="H54" s="55"/>
    </row>
    <row r="55" spans="2:8" ht="15.95" customHeight="1" x14ac:dyDescent="0.2">
      <c r="B55" s="88" t="s">
        <v>21</v>
      </c>
      <c r="C55" s="32"/>
      <c r="D55" s="363" t="s">
        <v>51</v>
      </c>
      <c r="E55" s="712"/>
      <c r="F55" s="351"/>
      <c r="G55" s="358" t="s">
        <v>1725</v>
      </c>
      <c r="H55" s="55"/>
    </row>
    <row r="56" spans="2:8" ht="15.95" customHeight="1" thickBot="1" x14ac:dyDescent="0.25">
      <c r="B56" s="88" t="s">
        <v>1716</v>
      </c>
      <c r="C56" s="32"/>
      <c r="D56" s="363" t="s">
        <v>63</v>
      </c>
      <c r="E56" s="712"/>
      <c r="F56" s="351"/>
      <c r="G56" s="358" t="s">
        <v>1726</v>
      </c>
      <c r="H56" s="55"/>
    </row>
    <row r="57" spans="2:8" ht="15.95" customHeight="1" x14ac:dyDescent="0.2">
      <c r="B57" s="425" t="s">
        <v>2474</v>
      </c>
      <c r="C57" s="32"/>
      <c r="D57" s="363" t="s">
        <v>51</v>
      </c>
      <c r="E57" s="228">
        <f>E51+E56</f>
        <v>0</v>
      </c>
      <c r="F57" s="228">
        <f>F56+F51</f>
        <v>0</v>
      </c>
      <c r="G57" s="358" t="s">
        <v>1727</v>
      </c>
      <c r="H57" s="55"/>
    </row>
    <row r="58" spans="2:8" ht="15.95" customHeight="1" x14ac:dyDescent="0.2">
      <c r="B58" s="88" t="s">
        <v>19</v>
      </c>
      <c r="C58" s="32"/>
      <c r="D58" s="363" t="s">
        <v>51</v>
      </c>
      <c r="E58" s="716">
        <f>E57-E59-E60</f>
        <v>0</v>
      </c>
      <c r="F58" s="349">
        <f>F57-SUM(F59:F60)</f>
        <v>0</v>
      </c>
      <c r="G58" s="358" t="s">
        <v>1728</v>
      </c>
      <c r="H58" s="55"/>
    </row>
    <row r="59" spans="2:8" ht="15.95" customHeight="1" x14ac:dyDescent="0.2">
      <c r="B59" s="88" t="s">
        <v>20</v>
      </c>
      <c r="C59" s="32"/>
      <c r="D59" s="363" t="s">
        <v>51</v>
      </c>
      <c r="E59" s="712"/>
      <c r="F59" s="351"/>
      <c r="G59" s="358" t="s">
        <v>1729</v>
      </c>
      <c r="H59" s="55"/>
    </row>
    <row r="60" spans="2:8" ht="15.95" customHeight="1" x14ac:dyDescent="0.2">
      <c r="B60" s="88" t="s">
        <v>21</v>
      </c>
      <c r="C60" s="32"/>
      <c r="D60" s="363" t="s">
        <v>51</v>
      </c>
      <c r="E60" s="712"/>
      <c r="F60" s="351"/>
      <c r="G60" s="358" t="s">
        <v>1730</v>
      </c>
      <c r="H60" s="55"/>
    </row>
    <row r="61" spans="2:8" ht="15.95" customHeight="1" x14ac:dyDescent="0.2">
      <c r="B61" s="88"/>
      <c r="C61" s="57"/>
      <c r="D61" s="2"/>
      <c r="E61" s="5"/>
      <c r="F61" s="5"/>
      <c r="G61" s="51"/>
      <c r="H61" s="55"/>
    </row>
    <row r="62" spans="2:8" ht="15.95" customHeight="1" x14ac:dyDescent="0.2">
      <c r="B62" s="425" t="s">
        <v>2475</v>
      </c>
      <c r="C62" s="57"/>
      <c r="D62" s="363" t="s">
        <v>51</v>
      </c>
      <c r="E62" s="716">
        <f>SUM(E64:E66)</f>
        <v>0</v>
      </c>
      <c r="F62" s="359">
        <f>SUM(F64:F66)</f>
        <v>0</v>
      </c>
      <c r="G62" s="358" t="s">
        <v>1731</v>
      </c>
      <c r="H62" s="55"/>
    </row>
    <row r="63" spans="2:8" ht="15.95" customHeight="1" x14ac:dyDescent="0.2">
      <c r="B63" s="553" t="s">
        <v>1712</v>
      </c>
      <c r="C63" s="57"/>
      <c r="D63" s="2"/>
      <c r="E63" s="5"/>
      <c r="F63" s="5"/>
      <c r="G63" s="51"/>
      <c r="H63" s="55"/>
    </row>
    <row r="64" spans="2:8" ht="15.95" customHeight="1" x14ac:dyDescent="0.2">
      <c r="B64" s="88" t="s">
        <v>19</v>
      </c>
      <c r="C64" s="57"/>
      <c r="D64" s="363" t="s">
        <v>51</v>
      </c>
      <c r="E64" s="712"/>
      <c r="F64" s="351"/>
      <c r="G64" s="358" t="s">
        <v>1732</v>
      </c>
      <c r="H64" s="55"/>
    </row>
    <row r="65" spans="2:8" ht="15.95" customHeight="1" x14ac:dyDescent="0.2">
      <c r="B65" s="88" t="s">
        <v>20</v>
      </c>
      <c r="C65" s="32"/>
      <c r="D65" s="363" t="s">
        <v>51</v>
      </c>
      <c r="E65" s="712"/>
      <c r="F65" s="351"/>
      <c r="G65" s="358" t="s">
        <v>1733</v>
      </c>
      <c r="H65" s="55"/>
    </row>
    <row r="66" spans="2:8" ht="15.95" customHeight="1" x14ac:dyDescent="0.2">
      <c r="B66" s="88" t="s">
        <v>21</v>
      </c>
      <c r="C66" s="32"/>
      <c r="D66" s="363" t="s">
        <v>51</v>
      </c>
      <c r="E66" s="712"/>
      <c r="F66" s="351"/>
      <c r="G66" s="358" t="s">
        <v>1734</v>
      </c>
      <c r="H66" s="55"/>
    </row>
    <row r="67" spans="2:8" ht="15.95" customHeight="1" thickBot="1" x14ac:dyDescent="0.25">
      <c r="B67" s="88" t="s">
        <v>1716</v>
      </c>
      <c r="C67" s="32"/>
      <c r="D67" s="363" t="s">
        <v>63</v>
      </c>
      <c r="E67" s="712"/>
      <c r="F67" s="351"/>
      <c r="G67" s="358" t="s">
        <v>1735</v>
      </c>
      <c r="H67" s="55"/>
    </row>
    <row r="68" spans="2:8" ht="15.95" customHeight="1" x14ac:dyDescent="0.2">
      <c r="B68" s="425" t="s">
        <v>2476</v>
      </c>
      <c r="C68" s="57"/>
      <c r="D68" s="363" t="s">
        <v>51</v>
      </c>
      <c r="E68" s="228">
        <f>E67+E62</f>
        <v>0</v>
      </c>
      <c r="F68" s="228">
        <f>F67+F62</f>
        <v>0</v>
      </c>
      <c r="G68" s="358" t="s">
        <v>1736</v>
      </c>
      <c r="H68" s="55"/>
    </row>
    <row r="69" spans="2:8" ht="15.95" customHeight="1" x14ac:dyDescent="0.2">
      <c r="B69" s="88" t="s">
        <v>19</v>
      </c>
      <c r="C69" s="32"/>
      <c r="D69" s="363" t="s">
        <v>51</v>
      </c>
      <c r="E69" s="716">
        <f>E68-E70-E71</f>
        <v>0</v>
      </c>
      <c r="F69" s="349">
        <f>F68-SUM(F70:F71)</f>
        <v>0</v>
      </c>
      <c r="G69" s="358" t="s">
        <v>1737</v>
      </c>
      <c r="H69" s="55"/>
    </row>
    <row r="70" spans="2:8" ht="15.95" customHeight="1" x14ac:dyDescent="0.2">
      <c r="B70" s="88" t="s">
        <v>20</v>
      </c>
      <c r="C70" s="57"/>
      <c r="D70" s="363" t="s">
        <v>51</v>
      </c>
      <c r="E70" s="712"/>
      <c r="F70" s="351"/>
      <c r="G70" s="358" t="s">
        <v>1738</v>
      </c>
      <c r="H70" s="55"/>
    </row>
    <row r="71" spans="2:8" ht="15.95" customHeight="1" x14ac:dyDescent="0.2">
      <c r="B71" s="88" t="s">
        <v>21</v>
      </c>
      <c r="C71" s="32"/>
      <c r="D71" s="363" t="s">
        <v>51</v>
      </c>
      <c r="E71" s="712"/>
      <c r="F71" s="351"/>
      <c r="G71" s="358" t="s">
        <v>1739</v>
      </c>
      <c r="H71" s="55"/>
    </row>
    <row r="72" spans="2:8" ht="15.95" customHeight="1" x14ac:dyDescent="0.2">
      <c r="B72" s="88"/>
      <c r="C72" s="57"/>
      <c r="D72" s="2"/>
      <c r="E72" s="5"/>
      <c r="F72" s="5"/>
      <c r="G72" s="51"/>
      <c r="H72" s="55"/>
    </row>
    <row r="73" spans="2:8" ht="15.95" customHeight="1" x14ac:dyDescent="0.2">
      <c r="B73" s="425" t="s">
        <v>2477</v>
      </c>
      <c r="C73" s="57"/>
      <c r="D73" s="363" t="s">
        <v>51</v>
      </c>
      <c r="E73" s="716">
        <f>SUM(E75:E77)</f>
        <v>0</v>
      </c>
      <c r="F73" s="359">
        <f t="shared" ref="F73" si="0">SUM(F75:F77)</f>
        <v>0</v>
      </c>
      <c r="G73" s="358" t="s">
        <v>1740</v>
      </c>
      <c r="H73" s="55"/>
    </row>
    <row r="74" spans="2:8" ht="15.95" customHeight="1" x14ac:dyDescent="0.2">
      <c r="B74" s="88" t="s">
        <v>1712</v>
      </c>
      <c r="C74" s="57"/>
      <c r="D74" s="2"/>
      <c r="E74" s="5"/>
      <c r="F74" s="5"/>
      <c r="G74" s="51"/>
      <c r="H74" s="55"/>
    </row>
    <row r="75" spans="2:8" ht="15.95" customHeight="1" x14ac:dyDescent="0.2">
      <c r="B75" s="88" t="s">
        <v>19</v>
      </c>
      <c r="C75" s="57"/>
      <c r="D75" s="363" t="s">
        <v>51</v>
      </c>
      <c r="E75" s="349">
        <f>E42+E53+E64</f>
        <v>0</v>
      </c>
      <c r="F75" s="349">
        <f>F42+F53+F64</f>
        <v>0</v>
      </c>
      <c r="G75" s="358" t="s">
        <v>1741</v>
      </c>
      <c r="H75" s="55"/>
    </row>
    <row r="76" spans="2:8" ht="15.95" customHeight="1" x14ac:dyDescent="0.2">
      <c r="B76" s="88" t="s">
        <v>20</v>
      </c>
      <c r="C76" s="57"/>
      <c r="D76" s="363" t="s">
        <v>51</v>
      </c>
      <c r="E76" s="349">
        <f t="shared" ref="E76:F78" si="1">E43+E54+E65</f>
        <v>0</v>
      </c>
      <c r="F76" s="349">
        <f t="shared" si="1"/>
        <v>0</v>
      </c>
      <c r="G76" s="358" t="s">
        <v>1742</v>
      </c>
      <c r="H76" s="55"/>
    </row>
    <row r="77" spans="2:8" ht="15.95" customHeight="1" x14ac:dyDescent="0.2">
      <c r="B77" s="88" t="s">
        <v>21</v>
      </c>
      <c r="C77" s="57"/>
      <c r="D77" s="363" t="s">
        <v>51</v>
      </c>
      <c r="E77" s="349">
        <f t="shared" si="1"/>
        <v>0</v>
      </c>
      <c r="F77" s="349">
        <f t="shared" si="1"/>
        <v>0</v>
      </c>
      <c r="G77" s="358" t="s">
        <v>1743</v>
      </c>
      <c r="H77" s="55"/>
    </row>
    <row r="78" spans="2:8" ht="15.95" customHeight="1" thickBot="1" x14ac:dyDescent="0.25">
      <c r="B78" s="88" t="s">
        <v>1716</v>
      </c>
      <c r="C78" s="57"/>
      <c r="D78" s="363" t="s">
        <v>63</v>
      </c>
      <c r="E78" s="349">
        <f t="shared" si="1"/>
        <v>0</v>
      </c>
      <c r="F78" s="349">
        <f t="shared" si="1"/>
        <v>0</v>
      </c>
      <c r="G78" s="358" t="s">
        <v>1744</v>
      </c>
      <c r="H78" s="55"/>
    </row>
    <row r="79" spans="2:8" ht="15.95" customHeight="1" x14ac:dyDescent="0.2">
      <c r="B79" s="425" t="s">
        <v>2478</v>
      </c>
      <c r="C79" s="57"/>
      <c r="D79" s="363" t="s">
        <v>51</v>
      </c>
      <c r="E79" s="228">
        <f>E68+E57+E46</f>
        <v>0</v>
      </c>
      <c r="F79" s="228">
        <f t="shared" ref="F79:F82" si="2">F68+F57+F46</f>
        <v>0</v>
      </c>
      <c r="G79" s="358" t="s">
        <v>1745</v>
      </c>
      <c r="H79" s="55"/>
    </row>
    <row r="80" spans="2:8" ht="15.95" customHeight="1" x14ac:dyDescent="0.2">
      <c r="B80" s="88" t="s">
        <v>19</v>
      </c>
      <c r="C80" s="32"/>
      <c r="D80" s="363" t="s">
        <v>51</v>
      </c>
      <c r="E80" s="715">
        <f t="shared" ref="E80:E81" si="3">E69+E58+E47</f>
        <v>0</v>
      </c>
      <c r="F80" s="349">
        <f>F69+F58+F47</f>
        <v>0</v>
      </c>
      <c r="G80" s="358" t="s">
        <v>1746</v>
      </c>
      <c r="H80" s="55"/>
    </row>
    <row r="81" spans="1:11" ht="15.95" customHeight="1" x14ac:dyDescent="0.2">
      <c r="B81" s="88" t="s">
        <v>20</v>
      </c>
      <c r="C81" s="32"/>
      <c r="D81" s="363" t="s">
        <v>51</v>
      </c>
      <c r="E81" s="715">
        <f t="shared" si="3"/>
        <v>0</v>
      </c>
      <c r="F81" s="349">
        <f t="shared" si="2"/>
        <v>0</v>
      </c>
      <c r="G81" s="358" t="s">
        <v>1747</v>
      </c>
      <c r="H81" s="55"/>
    </row>
    <row r="82" spans="1:11" ht="15.95" customHeight="1" x14ac:dyDescent="0.2">
      <c r="B82" s="88" t="s">
        <v>21</v>
      </c>
      <c r="C82" s="57"/>
      <c r="D82" s="363" t="s">
        <v>51</v>
      </c>
      <c r="E82" s="715">
        <f>E71+E60+E49</f>
        <v>0</v>
      </c>
      <c r="F82" s="349">
        <f t="shared" si="2"/>
        <v>0</v>
      </c>
      <c r="G82" s="358" t="s">
        <v>1748</v>
      </c>
      <c r="H82" s="55"/>
    </row>
    <row r="83" spans="1:11" ht="26.25" thickBot="1" x14ac:dyDescent="0.25">
      <c r="B83" s="495" t="s">
        <v>1749</v>
      </c>
      <c r="C83" s="64"/>
      <c r="D83" s="216" t="s">
        <v>63</v>
      </c>
      <c r="E83" s="712"/>
      <c r="F83" s="351"/>
      <c r="G83" s="358" t="s">
        <v>1750</v>
      </c>
      <c r="H83" s="55"/>
    </row>
    <row r="84" spans="1:11" ht="15.95" customHeight="1" thickTop="1" thickBot="1" x14ac:dyDescent="0.25">
      <c r="B84" s="430"/>
      <c r="C84" s="60"/>
      <c r="D84" s="60"/>
      <c r="E84" s="60"/>
      <c r="F84" s="60"/>
      <c r="G84" s="61"/>
    </row>
    <row r="85" spans="1:11" ht="15.95" customHeight="1" thickTop="1" thickBot="1" x14ac:dyDescent="0.25">
      <c r="B85" s="38"/>
      <c r="C85" s="38"/>
      <c r="D85" s="38"/>
      <c r="E85" s="38"/>
      <c r="F85" s="416" t="s">
        <v>2401</v>
      </c>
      <c r="G85" s="417">
        <v>3</v>
      </c>
    </row>
    <row r="86" spans="1:11" ht="15.95" customHeight="1" thickTop="1" x14ac:dyDescent="0.2">
      <c r="A86" s="37"/>
      <c r="B86" s="405" t="s">
        <v>1751</v>
      </c>
      <c r="C86"/>
      <c r="D86"/>
      <c r="E86" s="355" t="s">
        <v>1673</v>
      </c>
      <c r="F86" s="326" t="s">
        <v>1675</v>
      </c>
      <c r="G86" s="356" t="s">
        <v>47</v>
      </c>
      <c r="H86" s="55"/>
    </row>
    <row r="87" spans="1:11" ht="15.95" customHeight="1" x14ac:dyDescent="0.2">
      <c r="B87" s="419"/>
      <c r="C87"/>
      <c r="D87" s="842"/>
      <c r="E87" s="784" t="s">
        <v>52</v>
      </c>
      <c r="F87" s="6" t="s">
        <v>2365</v>
      </c>
      <c r="G87" s="42"/>
      <c r="H87" s="55"/>
    </row>
    <row r="88" spans="1:11" ht="15.95" customHeight="1" thickBot="1" x14ac:dyDescent="0.25">
      <c r="B88" s="438"/>
      <c r="C88" s="227"/>
      <c r="D88" s="843"/>
      <c r="E88" s="229" t="s">
        <v>49</v>
      </c>
      <c r="F88" s="229" t="s">
        <v>49</v>
      </c>
      <c r="G88" s="358" t="s">
        <v>50</v>
      </c>
      <c r="H88" s="55"/>
    </row>
    <row r="89" spans="1:11" ht="25.5" x14ac:dyDescent="0.2">
      <c r="B89" s="477" t="s">
        <v>2479</v>
      </c>
      <c r="C89" s="45"/>
      <c r="D89" s="342" t="s">
        <v>51</v>
      </c>
      <c r="E89" s="343"/>
      <c r="F89" s="351"/>
      <c r="G89" s="358" t="s">
        <v>1752</v>
      </c>
      <c r="H89" s="55"/>
    </row>
    <row r="90" spans="1:11" ht="25.5" x14ac:dyDescent="0.2">
      <c r="B90" s="440" t="s">
        <v>2480</v>
      </c>
      <c r="C90" s="32"/>
      <c r="D90" s="342" t="s">
        <v>63</v>
      </c>
      <c r="E90" s="349">
        <f>'TAC18 Receivables'!E123+'TAC18 Receivables'!E136+'TAC18 Receivables'!E149</f>
        <v>0</v>
      </c>
      <c r="F90" s="349">
        <f>'TAC18 Receivables'!F123+'TAC18 Receivables'!F136+'TAC18 Receivables'!F149</f>
        <v>0</v>
      </c>
      <c r="G90" s="358" t="s">
        <v>1753</v>
      </c>
      <c r="H90" s="55"/>
    </row>
    <row r="91" spans="1:11" ht="25.5" x14ac:dyDescent="0.2">
      <c r="B91" s="440" t="s">
        <v>2481</v>
      </c>
      <c r="C91" s="32"/>
      <c r="D91" s="342" t="s">
        <v>51</v>
      </c>
      <c r="E91" s="349">
        <f>'TAC07 Op Inc 2'!E33</f>
        <v>0</v>
      </c>
      <c r="F91" s="349">
        <f>'TAC07 Op Inc 2'!F33</f>
        <v>0</v>
      </c>
      <c r="G91" s="358" t="s">
        <v>1754</v>
      </c>
      <c r="H91" s="55"/>
    </row>
    <row r="92" spans="1:11" ht="26.25" thickBot="1" x14ac:dyDescent="0.25">
      <c r="B92" s="557" t="s">
        <v>2482</v>
      </c>
      <c r="C92" s="64"/>
      <c r="D92" s="218" t="s">
        <v>63</v>
      </c>
      <c r="E92" s="343"/>
      <c r="F92" s="351"/>
      <c r="G92" s="358" t="s">
        <v>1755</v>
      </c>
      <c r="H92" s="55"/>
    </row>
    <row r="93" spans="1:11" ht="15.95" customHeight="1" thickTop="1" thickBot="1" x14ac:dyDescent="0.25">
      <c r="B93" s="430"/>
      <c r="C93" s="60"/>
      <c r="D93" s="60"/>
      <c r="E93" s="60"/>
      <c r="F93" s="60"/>
      <c r="G93" s="61"/>
      <c r="I93" s="406"/>
    </row>
    <row r="94" spans="1:11" ht="15.95" customHeight="1" thickTop="1" thickBot="1" x14ac:dyDescent="0.25">
      <c r="B94" s="560"/>
      <c r="C94" s="185"/>
      <c r="D94" s="185"/>
      <c r="E94" s="185"/>
      <c r="F94" s="185"/>
      <c r="G94" s="185"/>
      <c r="H94" s="811"/>
      <c r="I94" s="731" t="s">
        <v>2401</v>
      </c>
      <c r="J94" s="417">
        <v>6</v>
      </c>
      <c r="K94" s="406"/>
    </row>
    <row r="95" spans="1:11" ht="15.95" customHeight="1" thickTop="1" x14ac:dyDescent="0.2">
      <c r="B95" s="858" t="s">
        <v>2610</v>
      </c>
      <c r="C95" s="40"/>
      <c r="D95" s="40"/>
      <c r="E95" s="823" t="s">
        <v>1674</v>
      </c>
      <c r="F95" s="823" t="s">
        <v>1790</v>
      </c>
      <c r="G95" s="823" t="s">
        <v>1791</v>
      </c>
      <c r="H95" s="823" t="s">
        <v>1792</v>
      </c>
      <c r="I95" s="812" t="s">
        <v>1793</v>
      </c>
      <c r="J95" s="804" t="s">
        <v>47</v>
      </c>
      <c r="K95" s="406"/>
    </row>
    <row r="96" spans="1:11" ht="63.75" x14ac:dyDescent="0.2">
      <c r="B96" s="851"/>
      <c r="C96" s="736"/>
      <c r="D96" s="868" t="s">
        <v>3</v>
      </c>
      <c r="E96" s="813" t="s">
        <v>1756</v>
      </c>
      <c r="F96" s="813" t="s">
        <v>1757</v>
      </c>
      <c r="G96" s="813" t="s">
        <v>1758</v>
      </c>
      <c r="H96" s="813" t="s">
        <v>1788</v>
      </c>
      <c r="I96" s="813" t="s">
        <v>1759</v>
      </c>
      <c r="J96" s="42"/>
      <c r="K96" s="406"/>
    </row>
    <row r="97" spans="1:11" ht="15.95" customHeight="1" x14ac:dyDescent="0.2">
      <c r="A97" s="406"/>
      <c r="B97" s="419"/>
      <c r="C97" s="736"/>
      <c r="D97" s="868"/>
      <c r="E97" s="784" t="s">
        <v>48</v>
      </c>
      <c r="F97" s="784" t="s">
        <v>48</v>
      </c>
      <c r="G97" s="784" t="s">
        <v>48</v>
      </c>
      <c r="H97" s="784" t="s">
        <v>48</v>
      </c>
      <c r="I97" s="784" t="s">
        <v>48</v>
      </c>
      <c r="J97" s="42"/>
      <c r="K97" s="406"/>
    </row>
    <row r="98" spans="1:11" ht="15.95" customHeight="1" x14ac:dyDescent="0.2">
      <c r="A98" s="406"/>
      <c r="B98" s="419"/>
      <c r="C98" s="736"/>
      <c r="D98" s="868"/>
      <c r="E98" s="784" t="s">
        <v>52</v>
      </c>
      <c r="F98" s="784" t="s">
        <v>52</v>
      </c>
      <c r="G98" s="784" t="s">
        <v>52</v>
      </c>
      <c r="H98" s="784" t="s">
        <v>52</v>
      </c>
      <c r="I98" s="784" t="s">
        <v>52</v>
      </c>
      <c r="J98" s="42"/>
      <c r="K98" s="406"/>
    </row>
    <row r="99" spans="1:11" ht="15.95" customHeight="1" thickBot="1" x14ac:dyDescent="0.25">
      <c r="A99" s="406"/>
      <c r="B99" s="438"/>
      <c r="C99" s="227"/>
      <c r="D99" s="843"/>
      <c r="E99" s="229" t="s">
        <v>49</v>
      </c>
      <c r="F99" s="229" t="s">
        <v>49</v>
      </c>
      <c r="G99" s="229" t="s">
        <v>49</v>
      </c>
      <c r="H99" s="229" t="s">
        <v>49</v>
      </c>
      <c r="I99" s="229" t="s">
        <v>49</v>
      </c>
      <c r="J99" s="814" t="s">
        <v>50</v>
      </c>
      <c r="K99" s="406"/>
    </row>
    <row r="100" spans="1:11" ht="15.95" customHeight="1" x14ac:dyDescent="0.2">
      <c r="B100" s="480" t="s">
        <v>2603</v>
      </c>
      <c r="C100" s="70"/>
      <c r="D100" s="824" t="s">
        <v>51</v>
      </c>
      <c r="E100" s="825">
        <f>SUM(F100:I100)</f>
        <v>0</v>
      </c>
      <c r="F100" s="815">
        <f>F140</f>
        <v>0</v>
      </c>
      <c r="G100" s="815">
        <f t="shared" ref="G100:I100" si="4">G140</f>
        <v>0</v>
      </c>
      <c r="H100" s="815">
        <f t="shared" si="4"/>
        <v>0</v>
      </c>
      <c r="I100" s="815">
        <f t="shared" si="4"/>
        <v>0</v>
      </c>
      <c r="J100" s="814" t="s">
        <v>1760</v>
      </c>
      <c r="K100" s="406"/>
    </row>
    <row r="101" spans="1:11" ht="15.95" customHeight="1" x14ac:dyDescent="0.2">
      <c r="B101" s="553" t="s">
        <v>1763</v>
      </c>
      <c r="C101" s="57"/>
      <c r="D101" s="826"/>
      <c r="E101" s="816"/>
      <c r="F101" s="816"/>
      <c r="G101" s="816"/>
      <c r="H101" s="816"/>
      <c r="I101" s="816"/>
      <c r="J101" s="111"/>
      <c r="K101" s="406"/>
    </row>
    <row r="102" spans="1:11" ht="15.95" customHeight="1" x14ac:dyDescent="0.2">
      <c r="B102" s="463" t="s">
        <v>1764</v>
      </c>
      <c r="C102" s="57"/>
      <c r="D102" s="827" t="s">
        <v>2</v>
      </c>
      <c r="E102" s="825">
        <f>SUM(F102:I102)</f>
        <v>0</v>
      </c>
      <c r="F102" s="815">
        <f>'TAC05 SoCF'!E50</f>
        <v>0</v>
      </c>
      <c r="G102" s="815">
        <f>'TAC05 SoCF'!E51</f>
        <v>0</v>
      </c>
      <c r="H102" s="815">
        <f>'TAC05 SoCF'!E53</f>
        <v>0</v>
      </c>
      <c r="I102" s="815">
        <f>'TAC05 SoCF'!E54</f>
        <v>0</v>
      </c>
      <c r="J102" s="814" t="s">
        <v>1765</v>
      </c>
      <c r="K102" s="406"/>
    </row>
    <row r="103" spans="1:11" ht="15.95" customHeight="1" x14ac:dyDescent="0.2">
      <c r="B103" s="463" t="s">
        <v>2470</v>
      </c>
      <c r="C103" s="57"/>
      <c r="D103" s="827" t="s">
        <v>63</v>
      </c>
      <c r="E103" s="825">
        <f>SUM(F103:I103)</f>
        <v>0</v>
      </c>
      <c r="F103" s="815">
        <f>'TAC05 SoCF'!E55</f>
        <v>0</v>
      </c>
      <c r="G103" s="815">
        <f>'TAC05 SoCF'!E56</f>
        <v>0</v>
      </c>
      <c r="H103" s="817"/>
      <c r="I103" s="817"/>
      <c r="J103" s="814" t="s">
        <v>1766</v>
      </c>
      <c r="K103" s="406"/>
    </row>
    <row r="104" spans="1:11" ht="15.95" customHeight="1" x14ac:dyDescent="0.2">
      <c r="B104" s="553" t="s">
        <v>1767</v>
      </c>
      <c r="C104" s="57"/>
      <c r="D104" s="802"/>
      <c r="E104" s="802"/>
      <c r="F104" s="802"/>
      <c r="G104" s="802"/>
      <c r="H104" s="802"/>
      <c r="I104" s="802"/>
      <c r="J104" s="111"/>
      <c r="K104" s="406"/>
    </row>
    <row r="105" spans="1:11" ht="15.95" customHeight="1" x14ac:dyDescent="0.2">
      <c r="B105" s="463" t="s">
        <v>1022</v>
      </c>
      <c r="C105" s="57"/>
      <c r="D105" s="824" t="s">
        <v>51</v>
      </c>
      <c r="E105" s="825">
        <f t="shared" ref="E105:E114" si="5">SUM(F105:I105)</f>
        <v>0</v>
      </c>
      <c r="F105" s="818"/>
      <c r="G105" s="818"/>
      <c r="H105" s="818"/>
      <c r="I105" s="818"/>
      <c r="J105" s="814" t="s">
        <v>1768</v>
      </c>
      <c r="K105" s="406"/>
    </row>
    <row r="106" spans="1:11" ht="15.95" customHeight="1" x14ac:dyDescent="0.2">
      <c r="B106" s="463" t="s">
        <v>1024</v>
      </c>
      <c r="C106" s="57"/>
      <c r="D106" s="827" t="s">
        <v>2</v>
      </c>
      <c r="E106" s="825">
        <f t="shared" si="5"/>
        <v>0</v>
      </c>
      <c r="F106" s="817"/>
      <c r="G106" s="817"/>
      <c r="H106" s="817"/>
      <c r="I106" s="817"/>
      <c r="J106" s="814" t="s">
        <v>1769</v>
      </c>
      <c r="K106" s="406"/>
    </row>
    <row r="107" spans="1:11" ht="15.95" customHeight="1" x14ac:dyDescent="0.2">
      <c r="B107" s="463" t="s">
        <v>1210</v>
      </c>
      <c r="C107" s="57"/>
      <c r="D107" s="824" t="s">
        <v>51</v>
      </c>
      <c r="E107" s="825">
        <f t="shared" si="5"/>
        <v>0</v>
      </c>
      <c r="F107" s="819"/>
      <c r="G107" s="819"/>
      <c r="H107" s="820"/>
      <c r="I107" s="817"/>
      <c r="J107" s="814" t="s">
        <v>1770</v>
      </c>
      <c r="K107" s="406"/>
    </row>
    <row r="108" spans="1:11" ht="15.95" customHeight="1" x14ac:dyDescent="0.2">
      <c r="B108" s="463" t="s">
        <v>1771</v>
      </c>
      <c r="C108" s="57"/>
      <c r="D108" s="828" t="s">
        <v>2</v>
      </c>
      <c r="E108" s="829">
        <f t="shared" si="5"/>
        <v>0</v>
      </c>
      <c r="F108" s="819"/>
      <c r="G108" s="820"/>
      <c r="H108" s="820"/>
      <c r="I108" s="817"/>
      <c r="J108" s="814" t="s">
        <v>1772</v>
      </c>
      <c r="K108" s="406"/>
    </row>
    <row r="109" spans="1:11" ht="15.95" customHeight="1" x14ac:dyDescent="0.2">
      <c r="B109" s="463" t="s">
        <v>1773</v>
      </c>
      <c r="C109" s="57"/>
      <c r="D109" s="830" t="s">
        <v>51</v>
      </c>
      <c r="E109" s="829">
        <f t="shared" si="5"/>
        <v>0</v>
      </c>
      <c r="F109" s="820"/>
      <c r="G109" s="820"/>
      <c r="H109" s="820"/>
      <c r="I109" s="815">
        <f>'TAC11 Finance &amp; other'!E31+'TAC11 Finance &amp; other'!E34</f>
        <v>0</v>
      </c>
      <c r="J109" s="814" t="s">
        <v>1774</v>
      </c>
      <c r="K109" s="406"/>
    </row>
    <row r="110" spans="1:11" ht="15.95" customHeight="1" x14ac:dyDescent="0.2">
      <c r="B110" s="463" t="s">
        <v>1775</v>
      </c>
      <c r="C110" s="57"/>
      <c r="D110" s="828" t="s">
        <v>2</v>
      </c>
      <c r="E110" s="829">
        <f t="shared" si="5"/>
        <v>0</v>
      </c>
      <c r="F110" s="819"/>
      <c r="G110" s="820"/>
      <c r="H110" s="820"/>
      <c r="I110" s="817"/>
      <c r="J110" s="814" t="s">
        <v>1776</v>
      </c>
      <c r="K110" s="406"/>
    </row>
    <row r="111" spans="1:11" ht="15.95" customHeight="1" x14ac:dyDescent="0.2">
      <c r="B111" s="463" t="s">
        <v>1777</v>
      </c>
      <c r="C111" s="57"/>
      <c r="D111" s="828" t="s">
        <v>2</v>
      </c>
      <c r="E111" s="829">
        <f t="shared" si="5"/>
        <v>0</v>
      </c>
      <c r="F111" s="819"/>
      <c r="G111" s="820"/>
      <c r="H111" s="819"/>
      <c r="I111" s="819"/>
      <c r="J111" s="814" t="s">
        <v>1778</v>
      </c>
      <c r="K111" s="406"/>
    </row>
    <row r="112" spans="1:11" ht="15.95" customHeight="1" x14ac:dyDescent="0.2">
      <c r="B112" s="463" t="s">
        <v>1779</v>
      </c>
      <c r="C112" s="57"/>
      <c r="D112" s="828" t="s">
        <v>63</v>
      </c>
      <c r="E112" s="829">
        <f t="shared" si="5"/>
        <v>0</v>
      </c>
      <c r="F112" s="819"/>
      <c r="G112" s="819"/>
      <c r="H112" s="820"/>
      <c r="I112" s="820"/>
      <c r="J112" s="814" t="s">
        <v>1780</v>
      </c>
      <c r="K112" s="406"/>
    </row>
    <row r="113" spans="1:11" ht="15.95" customHeight="1" x14ac:dyDescent="0.2">
      <c r="B113" s="463" t="s">
        <v>263</v>
      </c>
      <c r="C113" s="57"/>
      <c r="D113" s="828" t="s">
        <v>63</v>
      </c>
      <c r="E113" s="829">
        <f t="shared" si="5"/>
        <v>0</v>
      </c>
      <c r="F113" s="821"/>
      <c r="G113" s="821"/>
      <c r="H113" s="821"/>
      <c r="I113" s="821"/>
      <c r="J113" s="814" t="s">
        <v>1781</v>
      </c>
      <c r="K113" s="406"/>
    </row>
    <row r="114" spans="1:11" ht="15.95" customHeight="1" thickBot="1" x14ac:dyDescent="0.25">
      <c r="B114" s="463" t="s">
        <v>2604</v>
      </c>
      <c r="C114" s="57"/>
      <c r="D114" s="828" t="s">
        <v>2</v>
      </c>
      <c r="E114" s="829">
        <f t="shared" si="5"/>
        <v>0</v>
      </c>
      <c r="F114" s="820"/>
      <c r="G114" s="820"/>
      <c r="H114" s="820"/>
      <c r="I114" s="820"/>
      <c r="J114" s="814" t="s">
        <v>1782</v>
      </c>
      <c r="K114" s="406"/>
    </row>
    <row r="115" spans="1:11" ht="15.95" customHeight="1" thickBot="1" x14ac:dyDescent="0.25">
      <c r="B115" s="555" t="s">
        <v>2555</v>
      </c>
      <c r="C115" s="104"/>
      <c r="D115" s="218" t="s">
        <v>51</v>
      </c>
      <c r="E115" s="778">
        <v>0</v>
      </c>
      <c r="F115" s="778">
        <v>0</v>
      </c>
      <c r="G115" s="778">
        <v>0</v>
      </c>
      <c r="H115" s="778">
        <v>0</v>
      </c>
      <c r="I115" s="778">
        <v>0</v>
      </c>
      <c r="J115" s="822" t="s">
        <v>1783</v>
      </c>
      <c r="K115" s="406"/>
    </row>
    <row r="116" spans="1:11" ht="15.95" customHeight="1" thickTop="1" x14ac:dyDescent="0.2">
      <c r="B116" s="559"/>
      <c r="C116" s="406"/>
      <c r="D116" s="406"/>
      <c r="E116" s="406"/>
      <c r="F116" s="406"/>
      <c r="G116" s="406"/>
      <c r="H116" s="406"/>
      <c r="I116" s="406"/>
      <c r="J116" s="407"/>
    </row>
    <row r="117" spans="1:11" ht="15.95" customHeight="1" thickBot="1" x14ac:dyDescent="0.25">
      <c r="B117" s="559"/>
      <c r="C117" s="406"/>
      <c r="D117" s="406"/>
      <c r="E117" s="406"/>
      <c r="F117" s="406"/>
      <c r="G117" s="407"/>
    </row>
    <row r="118" spans="1:11" ht="15.95" customHeight="1" thickTop="1" thickBot="1" x14ac:dyDescent="0.25">
      <c r="B118" s="560"/>
      <c r="C118" s="185"/>
      <c r="D118" s="185"/>
      <c r="E118" s="185"/>
      <c r="F118" s="185"/>
      <c r="G118" s="185"/>
      <c r="H118" s="185"/>
      <c r="I118" s="416" t="s">
        <v>2401</v>
      </c>
      <c r="J118" s="417">
        <v>5</v>
      </c>
    </row>
    <row r="119" spans="1:11" ht="15.95" customHeight="1" thickTop="1" x14ac:dyDescent="0.2">
      <c r="A119" s="37"/>
      <c r="B119" s="858" t="s">
        <v>2568</v>
      </c>
      <c r="C119"/>
      <c r="D119"/>
      <c r="E119" s="326" t="s">
        <v>1675</v>
      </c>
      <c r="F119" s="326" t="s">
        <v>1784</v>
      </c>
      <c r="G119" s="326" t="s">
        <v>1785</v>
      </c>
      <c r="H119" s="326" t="s">
        <v>1786</v>
      </c>
      <c r="I119" s="326" t="s">
        <v>1787</v>
      </c>
      <c r="J119" s="356" t="s">
        <v>47</v>
      </c>
      <c r="K119" s="55"/>
    </row>
    <row r="120" spans="1:11" ht="63.75" x14ac:dyDescent="0.2">
      <c r="B120" s="851"/>
      <c r="C120"/>
      <c r="D120" s="842" t="s">
        <v>3</v>
      </c>
      <c r="E120" s="7" t="s">
        <v>1756</v>
      </c>
      <c r="F120" s="7" t="s">
        <v>1757</v>
      </c>
      <c r="G120" s="7" t="s">
        <v>1758</v>
      </c>
      <c r="H120" s="7" t="s">
        <v>1788</v>
      </c>
      <c r="I120" s="7" t="s">
        <v>1759</v>
      </c>
      <c r="J120" s="42"/>
      <c r="K120" s="55"/>
    </row>
    <row r="121" spans="1:11" ht="15.95" customHeight="1" x14ac:dyDescent="0.2">
      <c r="B121" s="419"/>
      <c r="C121"/>
      <c r="D121" s="842"/>
      <c r="E121" s="6" t="s">
        <v>2365</v>
      </c>
      <c r="F121" s="6" t="s">
        <v>2365</v>
      </c>
      <c r="G121" s="6" t="s">
        <v>2365</v>
      </c>
      <c r="H121" s="6" t="s">
        <v>2365</v>
      </c>
      <c r="I121" s="6" t="s">
        <v>2365</v>
      </c>
      <c r="J121" s="42"/>
      <c r="K121" s="55"/>
    </row>
    <row r="122" spans="1:11" ht="15.95" customHeight="1" thickBot="1" x14ac:dyDescent="0.25">
      <c r="B122" s="438"/>
      <c r="C122" s="227"/>
      <c r="D122" s="843"/>
      <c r="E122" s="229" t="s">
        <v>49</v>
      </c>
      <c r="F122" s="229" t="s">
        <v>49</v>
      </c>
      <c r="G122" s="229" t="s">
        <v>49</v>
      </c>
      <c r="H122" s="229" t="s">
        <v>49</v>
      </c>
      <c r="I122" s="229" t="s">
        <v>49</v>
      </c>
      <c r="J122" s="358" t="s">
        <v>50</v>
      </c>
      <c r="K122" s="55"/>
    </row>
    <row r="123" spans="1:11" ht="15.95" customHeight="1" x14ac:dyDescent="0.2">
      <c r="B123" s="480" t="s">
        <v>2569</v>
      </c>
      <c r="C123" s="70"/>
      <c r="D123" s="342" t="s">
        <v>51</v>
      </c>
      <c r="E123" s="359">
        <f>SUM(F123:I123)</f>
        <v>0</v>
      </c>
      <c r="F123" s="351"/>
      <c r="G123" s="351"/>
      <c r="H123" s="351"/>
      <c r="I123" s="351"/>
      <c r="J123" s="358" t="s">
        <v>1760</v>
      </c>
      <c r="K123" s="55"/>
    </row>
    <row r="124" spans="1:11" ht="15.95" customHeight="1" thickBot="1" x14ac:dyDescent="0.25">
      <c r="B124" s="88" t="s">
        <v>216</v>
      </c>
      <c r="C124" s="57"/>
      <c r="D124" s="363" t="s">
        <v>2</v>
      </c>
      <c r="E124" s="359">
        <f>SUM(F124:I124)</f>
        <v>0</v>
      </c>
      <c r="F124" s="351"/>
      <c r="G124" s="351"/>
      <c r="H124" s="351"/>
      <c r="I124" s="351"/>
      <c r="J124" s="358" t="s">
        <v>1761</v>
      </c>
      <c r="K124" s="55"/>
    </row>
    <row r="125" spans="1:11" ht="15.95" customHeight="1" x14ac:dyDescent="0.2">
      <c r="B125" s="425" t="s">
        <v>2570</v>
      </c>
      <c r="C125" s="57"/>
      <c r="D125" s="342" t="s">
        <v>51</v>
      </c>
      <c r="E125" s="228">
        <f>SUM(E123:E124)</f>
        <v>0</v>
      </c>
      <c r="F125" s="228">
        <f>SUM(F123:F124)</f>
        <v>0</v>
      </c>
      <c r="G125" s="228">
        <f t="shared" ref="G125:I125" si="6">SUM(G123:G124)</f>
        <v>0</v>
      </c>
      <c r="H125" s="228">
        <f t="shared" si="6"/>
        <v>0</v>
      </c>
      <c r="I125" s="228">
        <f t="shared" si="6"/>
        <v>0</v>
      </c>
      <c r="J125" s="358" t="s">
        <v>1762</v>
      </c>
      <c r="K125" s="55"/>
    </row>
    <row r="126" spans="1:11" ht="15.95" customHeight="1" x14ac:dyDescent="0.2">
      <c r="B126" s="553" t="s">
        <v>1763</v>
      </c>
      <c r="C126" s="57"/>
      <c r="D126" s="128"/>
      <c r="E126" s="8"/>
      <c r="F126" s="8"/>
      <c r="G126" s="8"/>
      <c r="H126" s="8"/>
      <c r="I126" s="8"/>
      <c r="J126" s="12"/>
      <c r="K126" s="55"/>
    </row>
    <row r="127" spans="1:11" ht="15.95" customHeight="1" x14ac:dyDescent="0.2">
      <c r="B127" s="463" t="s">
        <v>1764</v>
      </c>
      <c r="C127" s="92"/>
      <c r="D127" s="363" t="s">
        <v>63</v>
      </c>
      <c r="E127" s="359">
        <f>SUM(F127:I127)</f>
        <v>0</v>
      </c>
      <c r="F127" s="349">
        <f>'TAC05 SoCF'!F50</f>
        <v>0</v>
      </c>
      <c r="G127" s="349">
        <f>'TAC05 SoCF'!F51</f>
        <v>0</v>
      </c>
      <c r="H127" s="349">
        <f>'TAC05 SoCF'!F53</f>
        <v>0</v>
      </c>
      <c r="I127" s="349">
        <f>'TAC05 SoCF'!F54</f>
        <v>0</v>
      </c>
      <c r="J127" s="358" t="s">
        <v>1765</v>
      </c>
      <c r="K127" s="55"/>
    </row>
    <row r="128" spans="1:11" ht="30.75" customHeight="1" x14ac:dyDescent="0.2">
      <c r="B128" s="469" t="s">
        <v>2470</v>
      </c>
      <c r="C128" s="345" t="s">
        <v>1</v>
      </c>
      <c r="D128" s="363" t="s">
        <v>63</v>
      </c>
      <c r="E128" s="359">
        <f>SUM(F128:I128)</f>
        <v>0</v>
      </c>
      <c r="F128" s="349">
        <f>'TAC05 SoCF'!F55</f>
        <v>0</v>
      </c>
      <c r="G128" s="349">
        <f>'TAC05 SoCF'!F56</f>
        <v>0</v>
      </c>
      <c r="H128" s="351"/>
      <c r="I128" s="351"/>
      <c r="J128" s="358" t="s">
        <v>1766</v>
      </c>
      <c r="K128" s="55"/>
    </row>
    <row r="129" spans="2:11" ht="15.95" customHeight="1" x14ac:dyDescent="0.2">
      <c r="B129" s="553" t="s">
        <v>1767</v>
      </c>
      <c r="C129" s="57"/>
      <c r="D129" s="5"/>
      <c r="E129" s="5"/>
      <c r="F129" s="5"/>
      <c r="G129" s="5"/>
      <c r="H129" s="5"/>
      <c r="I129" s="5"/>
      <c r="J129" s="12"/>
      <c r="K129" s="55"/>
    </row>
    <row r="130" spans="2:11" ht="15.95" customHeight="1" x14ac:dyDescent="0.2">
      <c r="B130" s="463" t="s">
        <v>1022</v>
      </c>
      <c r="C130" s="57"/>
      <c r="D130" s="342" t="s">
        <v>51</v>
      </c>
      <c r="E130" s="359">
        <f t="shared" ref="E130:E139" si="7">SUM(F130:I130)</f>
        <v>0</v>
      </c>
      <c r="F130" s="349"/>
      <c r="G130" s="349"/>
      <c r="H130" s="349"/>
      <c r="I130" s="349"/>
      <c r="J130" s="358" t="s">
        <v>1768</v>
      </c>
      <c r="K130" s="55"/>
    </row>
    <row r="131" spans="2:11" ht="15.95" customHeight="1" x14ac:dyDescent="0.2">
      <c r="B131" s="463" t="s">
        <v>1024</v>
      </c>
      <c r="C131" s="57"/>
      <c r="D131" s="363" t="s">
        <v>2</v>
      </c>
      <c r="E131" s="359">
        <f t="shared" si="7"/>
        <v>0</v>
      </c>
      <c r="F131" s="351"/>
      <c r="G131" s="351"/>
      <c r="H131" s="351"/>
      <c r="I131" s="351"/>
      <c r="J131" s="358" t="s">
        <v>1769</v>
      </c>
      <c r="K131" s="55"/>
    </row>
    <row r="132" spans="2:11" ht="15.95" customHeight="1" x14ac:dyDescent="0.2">
      <c r="B132" s="463" t="s">
        <v>1210</v>
      </c>
      <c r="C132" s="57"/>
      <c r="D132" s="342" t="s">
        <v>51</v>
      </c>
      <c r="E132" s="359">
        <f t="shared" si="7"/>
        <v>0</v>
      </c>
      <c r="F132" s="341"/>
      <c r="G132" s="341"/>
      <c r="H132" s="351"/>
      <c r="I132" s="351"/>
      <c r="J132" s="358" t="s">
        <v>1770</v>
      </c>
      <c r="K132" s="55"/>
    </row>
    <row r="133" spans="2:11" ht="15.95" customHeight="1" x14ac:dyDescent="0.2">
      <c r="B133" s="463" t="s">
        <v>1771</v>
      </c>
      <c r="C133" s="57"/>
      <c r="D133" s="363" t="s">
        <v>2</v>
      </c>
      <c r="E133" s="359">
        <f t="shared" si="7"/>
        <v>0</v>
      </c>
      <c r="F133" s="341"/>
      <c r="G133" s="351"/>
      <c r="H133" s="351"/>
      <c r="I133" s="351"/>
      <c r="J133" s="358" t="s">
        <v>1772</v>
      </c>
      <c r="K133" s="55"/>
    </row>
    <row r="134" spans="2:11" ht="15.95" customHeight="1" x14ac:dyDescent="0.2">
      <c r="B134" s="463" t="s">
        <v>1773</v>
      </c>
      <c r="C134" s="345" t="s">
        <v>1</v>
      </c>
      <c r="D134" s="342" t="s">
        <v>51</v>
      </c>
      <c r="E134" s="359">
        <f t="shared" si="7"/>
        <v>0</v>
      </c>
      <c r="F134" s="351"/>
      <c r="G134" s="351"/>
      <c r="H134" s="351"/>
      <c r="I134" s="349">
        <f>'TAC11 Finance &amp; other'!F31+'TAC11 Finance &amp; other'!F34</f>
        <v>0</v>
      </c>
      <c r="J134" s="358" t="s">
        <v>1774</v>
      </c>
      <c r="K134" s="55"/>
    </row>
    <row r="135" spans="2:11" ht="15.95" customHeight="1" x14ac:dyDescent="0.2">
      <c r="B135" s="463" t="s">
        <v>1775</v>
      </c>
      <c r="C135" s="57"/>
      <c r="D135" s="363" t="s">
        <v>2</v>
      </c>
      <c r="E135" s="359">
        <f t="shared" si="7"/>
        <v>0</v>
      </c>
      <c r="F135" s="341"/>
      <c r="G135" s="351"/>
      <c r="H135" s="351"/>
      <c r="I135" s="351"/>
      <c r="J135" s="358" t="s">
        <v>1776</v>
      </c>
      <c r="K135" s="55"/>
    </row>
    <row r="136" spans="2:11" ht="15.95" customHeight="1" x14ac:dyDescent="0.2">
      <c r="B136" s="463" t="s">
        <v>1777</v>
      </c>
      <c r="C136" s="57"/>
      <c r="D136" s="363" t="s">
        <v>2</v>
      </c>
      <c r="E136" s="359">
        <f t="shared" si="7"/>
        <v>0</v>
      </c>
      <c r="F136" s="341"/>
      <c r="G136" s="351"/>
      <c r="H136" s="341"/>
      <c r="I136" s="341"/>
      <c r="J136" s="358" t="s">
        <v>1778</v>
      </c>
      <c r="K136" s="55"/>
    </row>
    <row r="137" spans="2:11" ht="15.95" customHeight="1" x14ac:dyDescent="0.2">
      <c r="B137" s="463" t="s">
        <v>1779</v>
      </c>
      <c r="C137" s="345" t="s">
        <v>1</v>
      </c>
      <c r="D137" s="363" t="s">
        <v>63</v>
      </c>
      <c r="E137" s="359">
        <f t="shared" si="7"/>
        <v>0</v>
      </c>
      <c r="F137" s="341"/>
      <c r="G137" s="341"/>
      <c r="H137" s="351"/>
      <c r="I137" s="351"/>
      <c r="J137" s="358" t="s">
        <v>1780</v>
      </c>
      <c r="K137" s="55"/>
    </row>
    <row r="138" spans="2:11" ht="15.95" customHeight="1" x14ac:dyDescent="0.2">
      <c r="B138" s="463" t="s">
        <v>263</v>
      </c>
      <c r="C138" s="57"/>
      <c r="D138" s="363" t="s">
        <v>63</v>
      </c>
      <c r="E138" s="359">
        <f t="shared" si="7"/>
        <v>0</v>
      </c>
      <c r="F138" s="349"/>
      <c r="G138" s="349"/>
      <c r="H138" s="349"/>
      <c r="I138" s="349"/>
      <c r="J138" s="358" t="s">
        <v>1781</v>
      </c>
      <c r="K138" s="55"/>
    </row>
    <row r="139" spans="2:11" ht="15.95" customHeight="1" thickBot="1" x14ac:dyDescent="0.25">
      <c r="B139" s="463" t="s">
        <v>1789</v>
      </c>
      <c r="C139" s="57"/>
      <c r="D139" s="363" t="s">
        <v>2</v>
      </c>
      <c r="E139" s="359">
        <f t="shared" si="7"/>
        <v>0</v>
      </c>
      <c r="F139" s="351"/>
      <c r="G139" s="351"/>
      <c r="H139" s="351"/>
      <c r="I139" s="351"/>
      <c r="J139" s="358" t="s">
        <v>1782</v>
      </c>
      <c r="K139" s="55"/>
    </row>
    <row r="140" spans="2:11" ht="15.95" customHeight="1" thickBot="1" x14ac:dyDescent="0.25">
      <c r="B140" s="555" t="s">
        <v>2559</v>
      </c>
      <c r="C140" s="104"/>
      <c r="D140" s="344" t="s">
        <v>51</v>
      </c>
      <c r="E140" s="228">
        <f>SUM(E125:E139)</f>
        <v>0</v>
      </c>
      <c r="F140" s="228">
        <f>SUM(F125:F139)</f>
        <v>0</v>
      </c>
      <c r="G140" s="228">
        <f>SUM(G125:G139)</f>
        <v>0</v>
      </c>
      <c r="H140" s="228">
        <f>SUM(H125:H139)</f>
        <v>0</v>
      </c>
      <c r="I140" s="228">
        <f>SUM(I125:I139)</f>
        <v>0</v>
      </c>
      <c r="J140" s="358" t="s">
        <v>1783</v>
      </c>
      <c r="K140" s="55"/>
    </row>
    <row r="141" spans="2:11" ht="15.95" customHeight="1" thickTop="1" x14ac:dyDescent="0.2">
      <c r="B141" s="430"/>
      <c r="C141" s="60"/>
      <c r="D141" s="60"/>
      <c r="E141" s="60"/>
      <c r="F141" s="60"/>
      <c r="G141" s="60"/>
      <c r="H141" s="60"/>
      <c r="I141" s="60"/>
      <c r="J141" s="61"/>
    </row>
  </sheetData>
  <mergeCells count="7">
    <mergeCell ref="B119:B120"/>
    <mergeCell ref="D120:D122"/>
    <mergeCell ref="B95:B96"/>
    <mergeCell ref="D96:D99"/>
    <mergeCell ref="D7:D9"/>
    <mergeCell ref="D37:D39"/>
    <mergeCell ref="D87:D88"/>
  </mergeCells>
  <conditionalFormatting sqref="B85:E85">
    <cfRule type="expression" dxfId="2" priority="1">
      <formula>IF(sysPeriod="M09",0,1)</formula>
    </cfRule>
  </conditionalFormatting>
  <dataValidations disablePrompts="1" count="7">
    <dataValidation allowBlank="1" showInputMessage="1" showErrorMessage="1" promptTitle="DHSC loans" prompt="The prior year DHSC loans figure is protected as this should not be restated. If you believe the populated figure is incorrect please contact england.provider.accounts@nhs.net" sqref="C28 C16" xr:uid="{D413C76A-41CE-4D3E-93FA-2A370D563EF4}"/>
    <dataValidation type="decimal" operator="lessThanOrEqual" allowBlank="1" showInputMessage="1" showErrorMessage="1" errorTitle="Input should be negative" error="Future minimum sublease received should be a negative figure" sqref="E83:F83" xr:uid="{225BD04A-C9A2-4296-9121-F0BE9B68972C}">
      <formula1>0</formula1>
    </dataValidation>
    <dataValidation allowBlank="1" showInputMessage="1" showErrorMessage="1" promptTitle="Interest cash flows" prompt="Finance lease and PFI interest cash flows should be entered excluding any 'contingent rent' amounts which are not a movement in the liability." sqref="C128" xr:uid="{134FB514-CB67-4FEC-AFF0-D2DB2619BE0F}"/>
    <dataValidation allowBlank="1" showErrorMessage="1" promptTitle="Finance lease - principal " prompt="The cashflow figure defaults into the non-DHSC group counterparty column. If the finance lease is with an FT, NHS Trust or other DHSC group bodies please enter relevant amounts in columns I, J &amp; K and column L will reduce. " sqref="C127" xr:uid="{33FB4DDA-BFC6-4F6E-8B26-30348B7A0C93}"/>
    <dataValidation allowBlank="1" showInputMessage="1" showErrorMessage="1" promptTitle="Interest arising in year" prompt="Interest applied in-year increases the lease liability. For DHSC/other loans, this should equal the in-year charge plus any capitalised interest. PFI interest arising is fed from expenditure. Please enter finance lease interest excluding contingent rents." sqref="C134" xr:uid="{50C5C0DA-893A-4FB0-9E70-FDAF0D6CC7A3}"/>
    <dataValidation allowBlank="1" showInputMessage="1" showErrorMessage="1" promptTitle="Early termination" prompt="This row is for liabilities extinguished on early termination without cash payment. Any cash settlement should be included in the cash flow statement as a principal repayment." sqref="C137" xr:uid="{B538674C-016A-4243-9AA7-EA5D874BC287}"/>
    <dataValidation allowBlank="1" showInputMessage="1" showErrorMessage="1" promptTitle="DHSC loans" prompt="The prior year DHSC loans figure is protected as this should not be restated. If you believe the populated figure is incorrect please contact england.provider.accounts@nhs.net " sqref="C17:C18 C26:C27" xr:uid="{07A01C0D-13D1-4ADB-A571-00A0DA492B60}"/>
  </dataValidations>
  <pageMargins left="0.23622047244094491" right="0.23622047244094491" top="0.74803149606299213" bottom="0.74803149606299213" header="0.31496062992125984" footer="0.31496062992125984"/>
  <pageSetup paperSize="9" scale="45" fitToHeight="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0303C-D159-4537-A39D-73E0710146DD}">
  <sheetPr codeName="Sheet82">
    <tabColor theme="2"/>
    <pageSetUpPr fitToPage="1"/>
  </sheetPr>
  <dimension ref="A1:R76"/>
  <sheetViews>
    <sheetView showGridLines="0" zoomScale="85" zoomScaleNormal="85" zoomScaleSheetLayoutView="85" workbookViewId="0"/>
  </sheetViews>
  <sheetFormatPr defaultColWidth="13.42578125" defaultRowHeight="15.95" customHeight="1" x14ac:dyDescent="0.2"/>
  <cols>
    <col min="1" max="1" width="4.42578125" style="15" customWidth="1"/>
    <col min="2" max="2" width="62.28515625" style="15" customWidth="1"/>
    <col min="3" max="3" width="5.28515625" style="15" customWidth="1"/>
    <col min="4" max="4" width="9.28515625" style="15" customWidth="1"/>
    <col min="5" max="5" width="13.42578125" style="15"/>
    <col min="6" max="12" width="15.140625" style="15" customWidth="1"/>
    <col min="13" max="13" width="15.85546875" style="15" customWidth="1"/>
    <col min="14" max="16" width="15.140625" style="15" customWidth="1"/>
    <col min="17" max="16384" width="13.42578125" style="15"/>
  </cols>
  <sheetData>
    <row r="1" spans="1:10" ht="18.75" customHeight="1" x14ac:dyDescent="0.2">
      <c r="B1" s="16"/>
    </row>
    <row r="2" spans="1:10" ht="18.75" customHeight="1" x14ac:dyDescent="0.25">
      <c r="B2" s="17" t="s">
        <v>440</v>
      </c>
    </row>
    <row r="3" spans="1:10" ht="18.75" customHeight="1" x14ac:dyDescent="0.25">
      <c r="B3" s="17" t="s">
        <v>2378</v>
      </c>
    </row>
    <row r="4" spans="1:10" ht="18.75" customHeight="1" thickBot="1" x14ac:dyDescent="0.25">
      <c r="B4" s="18" t="s">
        <v>4</v>
      </c>
    </row>
    <row r="5" spans="1:10" ht="16.5" customHeight="1" thickTop="1" thickBot="1" x14ac:dyDescent="0.25">
      <c r="B5" s="38"/>
      <c r="C5" s="38"/>
      <c r="D5" s="38"/>
      <c r="E5" s="38"/>
      <c r="F5" s="38"/>
      <c r="G5" s="38"/>
      <c r="H5" s="416" t="s">
        <v>2401</v>
      </c>
      <c r="I5" s="417">
        <v>1</v>
      </c>
    </row>
    <row r="6" spans="1:10" ht="16.5" customHeight="1" thickTop="1" x14ac:dyDescent="0.2">
      <c r="A6" s="37"/>
      <c r="B6" s="39" t="s">
        <v>1794</v>
      </c>
      <c r="C6" s="40"/>
      <c r="D6" s="40"/>
      <c r="E6" s="355" t="s">
        <v>1795</v>
      </c>
      <c r="F6" s="326" t="s">
        <v>1796</v>
      </c>
      <c r="G6" s="355" t="s">
        <v>1797</v>
      </c>
      <c r="H6" s="326" t="s">
        <v>1798</v>
      </c>
      <c r="I6" s="356" t="s">
        <v>47</v>
      </c>
      <c r="J6" s="55"/>
    </row>
    <row r="7" spans="1:10" ht="16.5" customHeight="1" x14ac:dyDescent="0.2">
      <c r="B7" s="41"/>
      <c r="C7"/>
      <c r="D7" s="842" t="s">
        <v>3</v>
      </c>
      <c r="E7" s="7" t="s">
        <v>1398</v>
      </c>
      <c r="F7" s="7" t="s">
        <v>1398</v>
      </c>
      <c r="G7" s="7" t="s">
        <v>1436</v>
      </c>
      <c r="H7" s="7" t="s">
        <v>1436</v>
      </c>
      <c r="I7" s="42"/>
      <c r="J7" s="55"/>
    </row>
    <row r="8" spans="1:10" ht="16.5" customHeight="1" x14ac:dyDescent="0.2">
      <c r="B8" s="41"/>
      <c r="C8"/>
      <c r="D8" s="842"/>
      <c r="E8" s="6" t="s">
        <v>2402</v>
      </c>
      <c r="F8" s="6" t="s">
        <v>2403</v>
      </c>
      <c r="G8" s="6" t="s">
        <v>2402</v>
      </c>
      <c r="H8" s="6" t="s">
        <v>2403</v>
      </c>
      <c r="I8" s="42"/>
      <c r="J8" s="55"/>
    </row>
    <row r="9" spans="1:10" ht="16.5" customHeight="1" thickBot="1" x14ac:dyDescent="0.25">
      <c r="B9" s="43"/>
      <c r="C9" s="227"/>
      <c r="D9" s="843"/>
      <c r="E9" s="232" t="s">
        <v>49</v>
      </c>
      <c r="F9" s="232" t="s">
        <v>49</v>
      </c>
      <c r="G9" s="232" t="s">
        <v>49</v>
      </c>
      <c r="H9" s="232" t="s">
        <v>49</v>
      </c>
      <c r="I9" s="339" t="s">
        <v>50</v>
      </c>
      <c r="J9" s="55"/>
    </row>
    <row r="10" spans="1:10" ht="16.5" customHeight="1" x14ac:dyDescent="0.2">
      <c r="B10" s="44" t="s">
        <v>1799</v>
      </c>
      <c r="C10" s="45"/>
      <c r="D10" s="364" t="s">
        <v>51</v>
      </c>
      <c r="E10" s="340">
        <f>F44</f>
        <v>0</v>
      </c>
      <c r="F10" s="724"/>
      <c r="G10" s="340">
        <f>F42-E10</f>
        <v>0</v>
      </c>
      <c r="H10" s="724"/>
      <c r="I10" s="339" t="s">
        <v>1800</v>
      </c>
      <c r="J10" s="55"/>
    </row>
    <row r="11" spans="1:10" ht="16.5" customHeight="1" x14ac:dyDescent="0.2">
      <c r="B11" s="52" t="s">
        <v>1801</v>
      </c>
      <c r="C11" s="32"/>
      <c r="D11" s="364" t="s">
        <v>51</v>
      </c>
      <c r="E11" s="340">
        <f>G44</f>
        <v>0</v>
      </c>
      <c r="F11" s="724"/>
      <c r="G11" s="340">
        <f>G42-E11</f>
        <v>0</v>
      </c>
      <c r="H11" s="724"/>
      <c r="I11" s="339" t="s">
        <v>1802</v>
      </c>
      <c r="J11" s="55"/>
    </row>
    <row r="12" spans="1:10" ht="16.5" customHeight="1" x14ac:dyDescent="0.2">
      <c r="B12" s="52" t="s">
        <v>1829</v>
      </c>
      <c r="C12" s="32"/>
      <c r="D12" s="364" t="s">
        <v>51</v>
      </c>
      <c r="E12" s="340">
        <f>H44</f>
        <v>0</v>
      </c>
      <c r="F12" s="724"/>
      <c r="G12" s="340">
        <f>H42-E12</f>
        <v>0</v>
      </c>
      <c r="H12" s="724"/>
      <c r="I12" s="339" t="s">
        <v>1803</v>
      </c>
      <c r="J12" s="55"/>
    </row>
    <row r="13" spans="1:10" ht="16.5" customHeight="1" x14ac:dyDescent="0.2">
      <c r="B13" s="52" t="s">
        <v>1804</v>
      </c>
      <c r="C13" s="32"/>
      <c r="D13" s="364" t="s">
        <v>51</v>
      </c>
      <c r="E13" s="340">
        <f>I44</f>
        <v>0</v>
      </c>
      <c r="F13" s="724"/>
      <c r="G13" s="340">
        <f>I42-E13</f>
        <v>0</v>
      </c>
      <c r="H13" s="724"/>
      <c r="I13" s="339" t="s">
        <v>1805</v>
      </c>
      <c r="J13" s="55"/>
    </row>
    <row r="14" spans="1:10" ht="16.5" customHeight="1" x14ac:dyDescent="0.2">
      <c r="B14" s="52" t="s">
        <v>1806</v>
      </c>
      <c r="C14" s="32"/>
      <c r="D14" s="364" t="s">
        <v>51</v>
      </c>
      <c r="E14" s="340">
        <f>J44</f>
        <v>0</v>
      </c>
      <c r="F14" s="724"/>
      <c r="G14" s="340">
        <f>J42-E14</f>
        <v>0</v>
      </c>
      <c r="H14" s="724"/>
      <c r="I14" s="339" t="s">
        <v>1807</v>
      </c>
      <c r="J14" s="55"/>
    </row>
    <row r="15" spans="1:10" ht="16.5" customHeight="1" x14ac:dyDescent="0.2">
      <c r="B15" s="52" t="s">
        <v>681</v>
      </c>
      <c r="C15" s="32"/>
      <c r="D15" s="364" t="s">
        <v>51</v>
      </c>
      <c r="E15" s="340">
        <f>K44</f>
        <v>0</v>
      </c>
      <c r="F15" s="724"/>
      <c r="G15" s="340">
        <f>K42-E15</f>
        <v>0</v>
      </c>
      <c r="H15" s="724"/>
      <c r="I15" s="339" t="s">
        <v>1808</v>
      </c>
      <c r="J15" s="55"/>
    </row>
    <row r="16" spans="1:10" ht="16.5" customHeight="1" x14ac:dyDescent="0.2">
      <c r="B16" s="504" t="s">
        <v>1809</v>
      </c>
      <c r="C16" s="476"/>
      <c r="D16" s="364" t="s">
        <v>51</v>
      </c>
      <c r="E16" s="340">
        <f>L44</f>
        <v>0</v>
      </c>
      <c r="F16" s="724"/>
      <c r="G16" s="340">
        <f>L42-E16</f>
        <v>0</v>
      </c>
      <c r="H16" s="724"/>
      <c r="I16" s="339" t="s">
        <v>1810</v>
      </c>
      <c r="J16" s="55"/>
    </row>
    <row r="17" spans="1:18" ht="16.5" customHeight="1" x14ac:dyDescent="0.2">
      <c r="B17" s="52" t="s">
        <v>1811</v>
      </c>
      <c r="C17" s="32"/>
      <c r="D17" s="364" t="s">
        <v>51</v>
      </c>
      <c r="E17" s="340">
        <f>M44</f>
        <v>0</v>
      </c>
      <c r="F17" s="724"/>
      <c r="G17" s="340">
        <f>M42-M44</f>
        <v>0</v>
      </c>
      <c r="H17" s="724"/>
      <c r="I17" s="339" t="s">
        <v>1812</v>
      </c>
      <c r="J17" s="55"/>
    </row>
    <row r="18" spans="1:18" ht="16.5" customHeight="1" x14ac:dyDescent="0.2">
      <c r="B18" s="52" t="s">
        <v>639</v>
      </c>
      <c r="C18" s="32"/>
      <c r="D18" s="364" t="s">
        <v>51</v>
      </c>
      <c r="E18" s="340">
        <f>N44+P44</f>
        <v>0</v>
      </c>
      <c r="F18" s="724"/>
      <c r="G18" s="340">
        <f>N42+P42-E18</f>
        <v>0</v>
      </c>
      <c r="H18" s="724"/>
      <c r="I18" s="339" t="s">
        <v>1813</v>
      </c>
      <c r="J18" s="55"/>
    </row>
    <row r="19" spans="1:18" ht="16.5" customHeight="1" thickBot="1" x14ac:dyDescent="0.25">
      <c r="B19" s="78" t="s">
        <v>1814</v>
      </c>
      <c r="C19" s="79"/>
      <c r="D19" s="364" t="s">
        <v>51</v>
      </c>
      <c r="E19" s="340">
        <f>O44</f>
        <v>0</v>
      </c>
      <c r="F19" s="724"/>
      <c r="G19" s="340">
        <f>O42-E19</f>
        <v>0</v>
      </c>
      <c r="H19" s="724"/>
      <c r="I19" s="339" t="s">
        <v>1815</v>
      </c>
      <c r="J19" s="55"/>
    </row>
    <row r="20" spans="1:18" ht="16.5" customHeight="1" thickBot="1" x14ac:dyDescent="0.25">
      <c r="B20" s="63" t="s">
        <v>1188</v>
      </c>
      <c r="C20" s="59"/>
      <c r="D20" s="216" t="s">
        <v>51</v>
      </c>
      <c r="E20" s="228">
        <f>SUM(E10:E19)</f>
        <v>0</v>
      </c>
      <c r="F20" s="228">
        <f>SUM(F10:F19)</f>
        <v>0</v>
      </c>
      <c r="G20" s="228">
        <f>SUM(G10:G19)</f>
        <v>0</v>
      </c>
      <c r="H20" s="228">
        <f>SUM(H10:H19)</f>
        <v>0</v>
      </c>
      <c r="I20" s="339" t="s">
        <v>1816</v>
      </c>
      <c r="J20" s="55"/>
    </row>
    <row r="21" spans="1:18" ht="16.5" customHeight="1" thickTop="1" x14ac:dyDescent="0.2">
      <c r="B21" s="60"/>
      <c r="C21" s="60"/>
      <c r="D21" s="60"/>
      <c r="E21" s="60"/>
      <c r="F21" s="60"/>
      <c r="G21" s="60"/>
      <c r="H21" s="60"/>
      <c r="I21" s="61"/>
    </row>
    <row r="22" spans="1:18" ht="16.5" customHeight="1" x14ac:dyDescent="0.2">
      <c r="B22" s="21"/>
    </row>
    <row r="23" spans="1:18" ht="16.5" customHeight="1" thickBot="1" x14ac:dyDescent="0.25">
      <c r="B23" s="21"/>
    </row>
    <row r="24" spans="1:18" ht="16.5" customHeight="1" thickTop="1" thickBot="1" x14ac:dyDescent="0.25">
      <c r="B24" s="21"/>
      <c r="F24" s="38"/>
      <c r="G24" s="38"/>
      <c r="H24" s="38"/>
      <c r="I24" s="38"/>
      <c r="J24" s="38"/>
      <c r="K24" s="38"/>
      <c r="L24" s="215" t="s">
        <v>1</v>
      </c>
      <c r="M24" s="215" t="s">
        <v>1</v>
      </c>
      <c r="N24" s="38"/>
      <c r="O24" s="416" t="s">
        <v>2401</v>
      </c>
      <c r="P24" s="417">
        <v>2</v>
      </c>
    </row>
    <row r="25" spans="1:18" ht="14.25" thickTop="1" thickBot="1" x14ac:dyDescent="0.25">
      <c r="B25" s="21"/>
      <c r="F25" s="871" t="s">
        <v>2605</v>
      </c>
      <c r="G25" s="872"/>
      <c r="H25" s="872"/>
      <c r="I25" s="872"/>
      <c r="J25" s="872"/>
      <c r="K25" s="872"/>
      <c r="L25" s="872"/>
      <c r="M25" s="872"/>
      <c r="N25" s="873"/>
      <c r="O25" s="871" t="s">
        <v>2606</v>
      </c>
      <c r="P25" s="873"/>
    </row>
    <row r="26" spans="1:18" ht="13.5" thickTop="1" x14ac:dyDescent="0.2">
      <c r="A26" s="37"/>
      <c r="B26" s="39" t="s">
        <v>2571</v>
      </c>
      <c r="C26" s="40"/>
      <c r="D26" s="40"/>
      <c r="E26" s="212" t="s">
        <v>1817</v>
      </c>
      <c r="F26" s="355" t="s">
        <v>1818</v>
      </c>
      <c r="G26" s="355" t="s">
        <v>1819</v>
      </c>
      <c r="H26" s="355" t="s">
        <v>1820</v>
      </c>
      <c r="I26" s="355" t="s">
        <v>1821</v>
      </c>
      <c r="J26" s="355" t="s">
        <v>1822</v>
      </c>
      <c r="K26" s="355" t="s">
        <v>1823</v>
      </c>
      <c r="L26" s="355" t="s">
        <v>1824</v>
      </c>
      <c r="M26" s="355" t="s">
        <v>1825</v>
      </c>
      <c r="N26" s="355" t="s">
        <v>1826</v>
      </c>
      <c r="O26" s="355" t="s">
        <v>1827</v>
      </c>
      <c r="P26" s="355" t="s">
        <v>1828</v>
      </c>
      <c r="Q26" s="213" t="s">
        <v>47</v>
      </c>
      <c r="R26" s="55"/>
    </row>
    <row r="27" spans="1:18" ht="63.75" x14ac:dyDescent="0.2">
      <c r="B27" s="41"/>
      <c r="C27"/>
      <c r="D27" s="842" t="s">
        <v>3</v>
      </c>
      <c r="E27" s="7" t="s">
        <v>17</v>
      </c>
      <c r="F27" s="7" t="s">
        <v>1799</v>
      </c>
      <c r="G27" s="7" t="s">
        <v>1801</v>
      </c>
      <c r="H27" s="7" t="s">
        <v>1829</v>
      </c>
      <c r="I27" s="7" t="s">
        <v>1804</v>
      </c>
      <c r="J27" s="7" t="s">
        <v>1806</v>
      </c>
      <c r="K27" s="7" t="s">
        <v>681</v>
      </c>
      <c r="L27" s="524" t="s">
        <v>1809</v>
      </c>
      <c r="M27" s="7" t="s">
        <v>1811</v>
      </c>
      <c r="N27" s="7" t="s">
        <v>639</v>
      </c>
      <c r="O27" s="67" t="s">
        <v>1814</v>
      </c>
      <c r="P27" s="67" t="s">
        <v>1830</v>
      </c>
      <c r="Q27" s="42"/>
      <c r="R27" s="55"/>
    </row>
    <row r="28" spans="1:18" ht="16.5" customHeight="1" x14ac:dyDescent="0.2">
      <c r="B28" s="41"/>
      <c r="C28"/>
      <c r="D28" s="842"/>
      <c r="E28" s="6" t="s">
        <v>52</v>
      </c>
      <c r="F28" s="6" t="s">
        <v>52</v>
      </c>
      <c r="G28" s="6" t="s">
        <v>52</v>
      </c>
      <c r="H28" s="6" t="s">
        <v>52</v>
      </c>
      <c r="I28" s="6" t="s">
        <v>52</v>
      </c>
      <c r="J28" s="6" t="s">
        <v>52</v>
      </c>
      <c r="K28" s="6" t="s">
        <v>52</v>
      </c>
      <c r="L28" s="525" t="s">
        <v>52</v>
      </c>
      <c r="M28" s="6" t="s">
        <v>52</v>
      </c>
      <c r="N28" s="6" t="s">
        <v>52</v>
      </c>
      <c r="O28" s="68" t="s">
        <v>52</v>
      </c>
      <c r="P28" s="68" t="s">
        <v>52</v>
      </c>
      <c r="Q28" s="42"/>
      <c r="R28" s="55"/>
    </row>
    <row r="29" spans="1:18" ht="16.5" customHeight="1" thickBot="1" x14ac:dyDescent="0.25">
      <c r="B29" s="43"/>
      <c r="C29" s="227"/>
      <c r="D29" s="843"/>
      <c r="E29" s="232" t="s">
        <v>49</v>
      </c>
      <c r="F29" s="232" t="s">
        <v>49</v>
      </c>
      <c r="G29" s="232" t="s">
        <v>49</v>
      </c>
      <c r="H29" s="232" t="s">
        <v>49</v>
      </c>
      <c r="I29" s="232" t="s">
        <v>49</v>
      </c>
      <c r="J29" s="232" t="s">
        <v>49</v>
      </c>
      <c r="K29" s="232" t="s">
        <v>49</v>
      </c>
      <c r="L29" s="526" t="s">
        <v>49</v>
      </c>
      <c r="M29" s="232" t="s">
        <v>49</v>
      </c>
      <c r="N29" s="232" t="s">
        <v>49</v>
      </c>
      <c r="O29" s="256" t="s">
        <v>49</v>
      </c>
      <c r="P29" s="256" t="s">
        <v>49</v>
      </c>
      <c r="Q29" s="339" t="s">
        <v>50</v>
      </c>
      <c r="R29" s="55"/>
    </row>
    <row r="30" spans="1:18" ht="16.5" customHeight="1" x14ac:dyDescent="0.2">
      <c r="B30" s="62" t="s">
        <v>2572</v>
      </c>
      <c r="C30" s="70"/>
      <c r="D30" s="322" t="s">
        <v>51</v>
      </c>
      <c r="E30" s="348">
        <f t="shared" ref="E30:E42" si="0">SUM(F30:P30)</f>
        <v>0</v>
      </c>
      <c r="F30" s="831"/>
      <c r="G30" s="831"/>
      <c r="H30" s="831"/>
      <c r="I30" s="831"/>
      <c r="J30" s="831"/>
      <c r="K30" s="831"/>
      <c r="L30" s="831"/>
      <c r="M30" s="831"/>
      <c r="N30" s="831"/>
      <c r="O30" s="831"/>
      <c r="P30" s="831"/>
      <c r="Q30" s="339" t="s">
        <v>1831</v>
      </c>
      <c r="R30" s="55"/>
    </row>
    <row r="31" spans="1:18" ht="16.5" customHeight="1" x14ac:dyDescent="0.2">
      <c r="B31" s="52" t="s">
        <v>1022</v>
      </c>
      <c r="C31" s="32"/>
      <c r="D31" s="364" t="s">
        <v>51</v>
      </c>
      <c r="E31" s="348">
        <f t="shared" si="0"/>
        <v>0</v>
      </c>
      <c r="F31" s="723"/>
      <c r="G31" s="723"/>
      <c r="H31" s="723"/>
      <c r="I31" s="723"/>
      <c r="J31" s="723"/>
      <c r="K31" s="723"/>
      <c r="L31" s="723"/>
      <c r="M31" s="723"/>
      <c r="N31" s="723"/>
      <c r="O31" s="719"/>
      <c r="P31" s="341"/>
      <c r="Q31" s="339" t="s">
        <v>1832</v>
      </c>
      <c r="R31" s="55"/>
    </row>
    <row r="32" spans="1:18" ht="16.5" customHeight="1" x14ac:dyDescent="0.2">
      <c r="B32" s="52" t="s">
        <v>1024</v>
      </c>
      <c r="C32" s="32"/>
      <c r="D32" s="364" t="s">
        <v>2</v>
      </c>
      <c r="E32" s="348">
        <f t="shared" si="0"/>
        <v>0</v>
      </c>
      <c r="F32" s="712"/>
      <c r="G32" s="712"/>
      <c r="H32" s="712"/>
      <c r="I32" s="712"/>
      <c r="J32" s="712"/>
      <c r="K32" s="712"/>
      <c r="L32" s="712"/>
      <c r="M32" s="712"/>
      <c r="N32" s="712"/>
      <c r="O32" s="719"/>
      <c r="P32" s="341"/>
      <c r="Q32" s="339" t="s">
        <v>1833</v>
      </c>
      <c r="R32" s="55"/>
    </row>
    <row r="33" spans="2:18" ht="16.5" customHeight="1" x14ac:dyDescent="0.2">
      <c r="B33" s="52" t="s">
        <v>1834</v>
      </c>
      <c r="C33" s="57"/>
      <c r="D33" s="364" t="s">
        <v>2</v>
      </c>
      <c r="E33" s="348">
        <f t="shared" si="0"/>
        <v>0</v>
      </c>
      <c r="F33" s="350"/>
      <c r="G33" s="350"/>
      <c r="H33" s="350"/>
      <c r="I33" s="350"/>
      <c r="J33" s="350"/>
      <c r="K33" s="350"/>
      <c r="L33" s="350"/>
      <c r="M33" s="350"/>
      <c r="N33" s="350"/>
      <c r="O33" s="341"/>
      <c r="P33" s="341"/>
      <c r="Q33" s="339" t="s">
        <v>1835</v>
      </c>
      <c r="R33" s="55"/>
    </row>
    <row r="34" spans="2:18" ht="16.5" customHeight="1" x14ac:dyDescent="0.2">
      <c r="B34" s="52" t="s">
        <v>1836</v>
      </c>
      <c r="C34" s="32"/>
      <c r="D34" s="364" t="s">
        <v>51</v>
      </c>
      <c r="E34" s="348">
        <f t="shared" si="0"/>
        <v>0</v>
      </c>
      <c r="F34" s="350"/>
      <c r="G34" s="350"/>
      <c r="H34" s="350"/>
      <c r="I34" s="350"/>
      <c r="J34" s="350"/>
      <c r="K34" s="350"/>
      <c r="L34" s="350"/>
      <c r="M34" s="350"/>
      <c r="N34" s="350"/>
      <c r="O34" s="341"/>
      <c r="P34" s="341"/>
      <c r="Q34" s="339" t="s">
        <v>1837</v>
      </c>
      <c r="R34" s="55"/>
    </row>
    <row r="35" spans="2:18" ht="16.5" customHeight="1" x14ac:dyDescent="0.2">
      <c r="B35" s="52" t="s">
        <v>1838</v>
      </c>
      <c r="C35" s="32"/>
      <c r="D35" s="364" t="s">
        <v>63</v>
      </c>
      <c r="E35" s="348">
        <f t="shared" si="0"/>
        <v>0</v>
      </c>
      <c r="F35" s="350"/>
      <c r="G35" s="350"/>
      <c r="H35" s="350"/>
      <c r="I35" s="350"/>
      <c r="J35" s="350"/>
      <c r="K35" s="350"/>
      <c r="L35" s="350"/>
      <c r="M35" s="350"/>
      <c r="N35" s="350"/>
      <c r="O35" s="341"/>
      <c r="P35" s="341"/>
      <c r="Q35" s="339" t="s">
        <v>1839</v>
      </c>
      <c r="R35" s="55"/>
    </row>
    <row r="36" spans="2:18" ht="16.5" customHeight="1" x14ac:dyDescent="0.2">
      <c r="B36" s="52" t="s">
        <v>1840</v>
      </c>
      <c r="C36" s="32"/>
      <c r="D36" s="364" t="s">
        <v>63</v>
      </c>
      <c r="E36" s="348">
        <f t="shared" si="0"/>
        <v>0</v>
      </c>
      <c r="F36" s="350"/>
      <c r="G36" s="350"/>
      <c r="H36" s="350"/>
      <c r="I36" s="350"/>
      <c r="J36" s="350"/>
      <c r="K36" s="350"/>
      <c r="L36" s="350"/>
      <c r="M36" s="350"/>
      <c r="N36" s="350"/>
      <c r="O36" s="341"/>
      <c r="P36" s="341"/>
      <c r="Q36" s="339" t="s">
        <v>1841</v>
      </c>
      <c r="R36" s="55"/>
    </row>
    <row r="37" spans="2:18" ht="16.5" customHeight="1" x14ac:dyDescent="0.2">
      <c r="B37" s="52" t="s">
        <v>1842</v>
      </c>
      <c r="C37" s="32"/>
      <c r="D37" s="364" t="s">
        <v>63</v>
      </c>
      <c r="E37" s="348">
        <f t="shared" si="0"/>
        <v>0</v>
      </c>
      <c r="F37" s="350"/>
      <c r="G37" s="350"/>
      <c r="H37" s="350"/>
      <c r="I37" s="350"/>
      <c r="J37" s="350"/>
      <c r="K37" s="350"/>
      <c r="L37" s="350"/>
      <c r="M37" s="341"/>
      <c r="N37" s="350"/>
      <c r="O37" s="341"/>
      <c r="P37" s="341"/>
      <c r="Q37" s="339" t="s">
        <v>1843</v>
      </c>
      <c r="R37" s="55"/>
    </row>
    <row r="38" spans="2:18" ht="16.5" customHeight="1" x14ac:dyDescent="0.2">
      <c r="B38" s="52" t="s">
        <v>1844</v>
      </c>
      <c r="C38" s="32"/>
      <c r="D38" s="364" t="s">
        <v>63</v>
      </c>
      <c r="E38" s="348">
        <f t="shared" si="0"/>
        <v>0</v>
      </c>
      <c r="F38" s="350"/>
      <c r="G38" s="350"/>
      <c r="H38" s="350"/>
      <c r="I38" s="350"/>
      <c r="J38" s="350"/>
      <c r="K38" s="350"/>
      <c r="L38" s="350"/>
      <c r="M38" s="350"/>
      <c r="N38" s="350"/>
      <c r="O38" s="341"/>
      <c r="P38" s="341"/>
      <c r="Q38" s="339" t="s">
        <v>1845</v>
      </c>
      <c r="R38" s="55"/>
    </row>
    <row r="39" spans="2:18" ht="16.5" customHeight="1" x14ac:dyDescent="0.2">
      <c r="B39" s="52" t="s">
        <v>1846</v>
      </c>
      <c r="C39" s="32"/>
      <c r="D39" s="364" t="s">
        <v>2</v>
      </c>
      <c r="E39" s="348">
        <f t="shared" si="0"/>
        <v>0</v>
      </c>
      <c r="F39" s="350"/>
      <c r="G39" s="350"/>
      <c r="H39" s="350"/>
      <c r="I39" s="350"/>
      <c r="J39" s="350"/>
      <c r="K39" s="350"/>
      <c r="L39" s="350"/>
      <c r="M39" s="350"/>
      <c r="N39" s="350"/>
      <c r="O39" s="341"/>
      <c r="P39" s="341"/>
      <c r="Q39" s="339" t="s">
        <v>1847</v>
      </c>
      <c r="R39" s="55"/>
    </row>
    <row r="40" spans="2:18" ht="16.5" customHeight="1" x14ac:dyDescent="0.2">
      <c r="B40" s="78" t="s">
        <v>1848</v>
      </c>
      <c r="C40" s="136"/>
      <c r="D40" s="364" t="s">
        <v>2</v>
      </c>
      <c r="E40" s="348">
        <f t="shared" si="0"/>
        <v>0</v>
      </c>
      <c r="F40" s="719"/>
      <c r="G40" s="719"/>
      <c r="H40" s="719"/>
      <c r="I40" s="719"/>
      <c r="J40" s="719"/>
      <c r="K40" s="719"/>
      <c r="L40" s="719"/>
      <c r="M40" s="719"/>
      <c r="N40" s="719"/>
      <c r="O40" s="712"/>
      <c r="P40" s="341"/>
      <c r="Q40" s="339" t="s">
        <v>1849</v>
      </c>
      <c r="R40" s="55"/>
    </row>
    <row r="41" spans="2:18" ht="16.5" customHeight="1" thickBot="1" x14ac:dyDescent="0.25">
      <c r="B41" s="52" t="s">
        <v>263</v>
      </c>
      <c r="C41" s="57"/>
      <c r="D41" s="364" t="s">
        <v>63</v>
      </c>
      <c r="E41" s="348">
        <f t="shared" si="0"/>
        <v>0</v>
      </c>
      <c r="F41" s="721"/>
      <c r="G41" s="721"/>
      <c r="H41" s="721"/>
      <c r="I41" s="721"/>
      <c r="J41" s="721"/>
      <c r="K41" s="721"/>
      <c r="L41" s="721"/>
      <c r="M41" s="721"/>
      <c r="N41" s="721"/>
      <c r="O41" s="721"/>
      <c r="P41" s="341"/>
      <c r="Q41" s="339" t="s">
        <v>1850</v>
      </c>
      <c r="R41" s="55"/>
    </row>
    <row r="42" spans="2:18" ht="16.5" customHeight="1" x14ac:dyDescent="0.2">
      <c r="B42" s="49" t="s">
        <v>2573</v>
      </c>
      <c r="C42" s="32"/>
      <c r="D42" s="322" t="s">
        <v>51</v>
      </c>
      <c r="E42" s="228">
        <f t="shared" si="0"/>
        <v>0</v>
      </c>
      <c r="F42" s="228">
        <f t="shared" ref="F42:P42" si="1">SUM(F31:F41)</f>
        <v>0</v>
      </c>
      <c r="G42" s="228">
        <f t="shared" si="1"/>
        <v>0</v>
      </c>
      <c r="H42" s="228">
        <f t="shared" si="1"/>
        <v>0</v>
      </c>
      <c r="I42" s="228">
        <f t="shared" si="1"/>
        <v>0</v>
      </c>
      <c r="J42" s="228">
        <f t="shared" si="1"/>
        <v>0</v>
      </c>
      <c r="K42" s="228">
        <f t="shared" si="1"/>
        <v>0</v>
      </c>
      <c r="L42" s="228">
        <f t="shared" si="1"/>
        <v>0</v>
      </c>
      <c r="M42" s="228">
        <f t="shared" si="1"/>
        <v>0</v>
      </c>
      <c r="N42" s="228">
        <f t="shared" si="1"/>
        <v>0</v>
      </c>
      <c r="O42" s="228">
        <f t="shared" si="1"/>
        <v>0</v>
      </c>
      <c r="P42" s="228">
        <f t="shared" si="1"/>
        <v>0</v>
      </c>
      <c r="Q42" s="339" t="s">
        <v>1851</v>
      </c>
      <c r="R42" s="55"/>
    </row>
    <row r="43" spans="2:18" ht="16.5" customHeight="1" x14ac:dyDescent="0.2">
      <c r="B43" s="52" t="s">
        <v>1852</v>
      </c>
      <c r="C43" s="57"/>
      <c r="D43" s="2"/>
      <c r="E43" s="5"/>
      <c r="F43" s="5"/>
      <c r="G43" s="5"/>
      <c r="H43" s="5"/>
      <c r="I43" s="5"/>
      <c r="J43" s="5"/>
      <c r="K43" s="5"/>
      <c r="L43" s="5"/>
      <c r="M43" s="5"/>
      <c r="N43" s="5"/>
      <c r="O43" s="5"/>
      <c r="P43" s="5"/>
      <c r="Q43" s="51"/>
      <c r="R43" s="55"/>
    </row>
    <row r="44" spans="2:18" ht="16.5" customHeight="1" x14ac:dyDescent="0.2">
      <c r="B44" s="52" t="s">
        <v>807</v>
      </c>
      <c r="C44" s="32"/>
      <c r="D44" s="364" t="s">
        <v>51</v>
      </c>
      <c r="E44" s="348">
        <f>SUM(F44:P44)</f>
        <v>0</v>
      </c>
      <c r="F44" s="350"/>
      <c r="G44" s="350"/>
      <c r="H44" s="350"/>
      <c r="I44" s="350"/>
      <c r="J44" s="350"/>
      <c r="K44" s="350"/>
      <c r="L44" s="350"/>
      <c r="M44" s="350"/>
      <c r="N44" s="350"/>
      <c r="O44" s="350"/>
      <c r="P44" s="341"/>
      <c r="Q44" s="339" t="s">
        <v>1853</v>
      </c>
      <c r="R44" s="55"/>
    </row>
    <row r="45" spans="2:18" ht="16.5" customHeight="1" x14ac:dyDescent="0.2">
      <c r="B45" s="52" t="s">
        <v>809</v>
      </c>
      <c r="C45" s="32"/>
      <c r="D45" s="364" t="s">
        <v>51</v>
      </c>
      <c r="E45" s="348">
        <f>SUM(F45:P45)</f>
        <v>0</v>
      </c>
      <c r="F45" s="350"/>
      <c r="G45" s="350"/>
      <c r="H45" s="350"/>
      <c r="I45" s="350"/>
      <c r="J45" s="350"/>
      <c r="K45" s="350"/>
      <c r="L45" s="350"/>
      <c r="M45" s="350"/>
      <c r="N45" s="350"/>
      <c r="O45" s="350"/>
      <c r="P45" s="341"/>
      <c r="Q45" s="339" t="s">
        <v>1854</v>
      </c>
      <c r="R45" s="55"/>
    </row>
    <row r="46" spans="2:18" ht="16.5" customHeight="1" thickBot="1" x14ac:dyDescent="0.25">
      <c r="B46" s="103" t="s">
        <v>811</v>
      </c>
      <c r="C46" s="104"/>
      <c r="D46" s="216" t="s">
        <v>51</v>
      </c>
      <c r="E46" s="348">
        <f>SUM(F46:P46)</f>
        <v>0</v>
      </c>
      <c r="F46" s="340">
        <f>F42-SUM(F44:F45)</f>
        <v>0</v>
      </c>
      <c r="G46" s="340">
        <f>G42-SUM(G44:G45)</f>
        <v>0</v>
      </c>
      <c r="H46" s="340">
        <f>H42-SUM(H44:H45)</f>
        <v>0</v>
      </c>
      <c r="I46" s="340">
        <f>I42-SUM(I44:I45)</f>
        <v>0</v>
      </c>
      <c r="J46" s="340">
        <f t="shared" ref="J46:P46" si="2">J42-SUM(J44:J45)</f>
        <v>0</v>
      </c>
      <c r="K46" s="340">
        <f t="shared" si="2"/>
        <v>0</v>
      </c>
      <c r="L46" s="340">
        <f>L42-SUM(L44:L45)</f>
        <v>0</v>
      </c>
      <c r="M46" s="340">
        <f>M42-SUM(M44:M45)</f>
        <v>0</v>
      </c>
      <c r="N46" s="340">
        <f t="shared" si="2"/>
        <v>0</v>
      </c>
      <c r="O46" s="340">
        <f t="shared" si="2"/>
        <v>0</v>
      </c>
      <c r="P46" s="340">
        <f t="shared" si="2"/>
        <v>0</v>
      </c>
      <c r="Q46" s="339" t="s">
        <v>1855</v>
      </c>
      <c r="R46" s="55"/>
    </row>
    <row r="47" spans="2:18" ht="15.95" customHeight="1" thickTop="1" thickBot="1" x14ac:dyDescent="0.25">
      <c r="B47" s="60"/>
      <c r="C47" s="60"/>
      <c r="D47" s="60"/>
      <c r="E47" s="60"/>
      <c r="F47" s="60"/>
      <c r="G47" s="60"/>
      <c r="H47" s="60"/>
      <c r="I47" s="60"/>
      <c r="J47" s="60"/>
      <c r="K47" s="60"/>
      <c r="L47" s="60"/>
      <c r="M47" s="60"/>
      <c r="N47" s="60"/>
      <c r="O47" s="60"/>
      <c r="P47" s="60"/>
      <c r="Q47" s="61"/>
    </row>
    <row r="48" spans="2:18" ht="16.5" customHeight="1" thickTop="1" thickBot="1" x14ac:dyDescent="0.25">
      <c r="E48" s="38"/>
      <c r="F48" s="416" t="s">
        <v>2401</v>
      </c>
      <c r="G48" s="417">
        <v>4</v>
      </c>
    </row>
    <row r="49" spans="1:8" ht="16.5" customHeight="1" thickTop="1" x14ac:dyDescent="0.2">
      <c r="A49" s="37"/>
      <c r="B49" s="39" t="s">
        <v>1857</v>
      </c>
      <c r="C49" s="40"/>
      <c r="D49" s="40"/>
      <c r="E49" s="355" t="s">
        <v>1817</v>
      </c>
      <c r="F49" s="326" t="s">
        <v>1856</v>
      </c>
      <c r="G49" s="356" t="s">
        <v>47</v>
      </c>
      <c r="H49" s="55"/>
    </row>
    <row r="50" spans="1:8" ht="16.5" customHeight="1" x14ac:dyDescent="0.2">
      <c r="B50" s="41"/>
      <c r="C50"/>
      <c r="D50" s="842"/>
      <c r="E50" s="6" t="s">
        <v>2402</v>
      </c>
      <c r="F50" s="6" t="s">
        <v>2403</v>
      </c>
      <c r="G50" s="42"/>
      <c r="H50" s="55"/>
    </row>
    <row r="51" spans="1:8" ht="16.5" customHeight="1" thickBot="1" x14ac:dyDescent="0.25">
      <c r="B51" s="43"/>
      <c r="C51" s="227"/>
      <c r="D51" s="843"/>
      <c r="E51" s="232" t="s">
        <v>49</v>
      </c>
      <c r="F51" s="232" t="s">
        <v>49</v>
      </c>
      <c r="G51" s="339" t="s">
        <v>50</v>
      </c>
      <c r="H51" s="55"/>
    </row>
    <row r="52" spans="1:8" ht="40.700000000000003" customHeight="1" thickBot="1" x14ac:dyDescent="0.25">
      <c r="B52" s="869" t="s">
        <v>2574</v>
      </c>
      <c r="C52" s="870"/>
      <c r="D52" s="216" t="s">
        <v>51</v>
      </c>
      <c r="E52" s="350"/>
      <c r="F52" s="351"/>
      <c r="G52" s="339" t="s">
        <v>1858</v>
      </c>
      <c r="H52" s="55"/>
    </row>
    <row r="53" spans="1:8" ht="16.5" customHeight="1" thickTop="1" thickBot="1" x14ac:dyDescent="0.25">
      <c r="B53" s="60"/>
      <c r="C53" s="60"/>
      <c r="D53" s="60"/>
      <c r="E53" s="60"/>
      <c r="F53" s="60"/>
      <c r="G53" s="61"/>
    </row>
    <row r="54" spans="1:8" ht="16.5" customHeight="1" thickTop="1" thickBot="1" x14ac:dyDescent="0.25">
      <c r="E54" s="38"/>
      <c r="F54" s="416" t="s">
        <v>2401</v>
      </c>
      <c r="G54" s="417">
        <v>5</v>
      </c>
    </row>
    <row r="55" spans="1:8" ht="16.5" customHeight="1" thickTop="1" x14ac:dyDescent="0.2">
      <c r="A55" s="37"/>
      <c r="B55" s="39" t="s">
        <v>1859</v>
      </c>
      <c r="C55" s="40"/>
      <c r="D55" s="40"/>
      <c r="E55" s="355" t="s">
        <v>1817</v>
      </c>
      <c r="F55" s="326" t="s">
        <v>1856</v>
      </c>
      <c r="G55" s="356" t="s">
        <v>47</v>
      </c>
      <c r="H55" s="55"/>
    </row>
    <row r="56" spans="1:8" ht="16.5" customHeight="1" x14ac:dyDescent="0.2">
      <c r="B56" s="41"/>
      <c r="C56"/>
      <c r="D56" s="842"/>
      <c r="E56" s="6" t="s">
        <v>2402</v>
      </c>
      <c r="F56" s="6" t="s">
        <v>2403</v>
      </c>
      <c r="G56" s="42"/>
      <c r="H56" s="55"/>
    </row>
    <row r="57" spans="1:8" ht="16.5" customHeight="1" thickBot="1" x14ac:dyDescent="0.25">
      <c r="B57" s="43"/>
      <c r="C57" s="227"/>
      <c r="D57" s="843"/>
      <c r="E57" s="232" t="s">
        <v>49</v>
      </c>
      <c r="F57" s="232" t="s">
        <v>49</v>
      </c>
      <c r="G57" s="339" t="s">
        <v>50</v>
      </c>
      <c r="H57" s="55"/>
    </row>
    <row r="58" spans="1:8" ht="16.5" customHeight="1" x14ac:dyDescent="0.2">
      <c r="B58" s="62" t="s">
        <v>1860</v>
      </c>
      <c r="C58" s="70"/>
      <c r="D58"/>
      <c r="E58" s="5"/>
      <c r="F58" s="5"/>
      <c r="G58" s="51"/>
      <c r="H58" s="55"/>
    </row>
    <row r="59" spans="1:8" ht="16.5" customHeight="1" x14ac:dyDescent="0.2">
      <c r="B59" s="52" t="s">
        <v>1861</v>
      </c>
      <c r="C59" s="32"/>
      <c r="D59" s="364" t="s">
        <v>63</v>
      </c>
      <c r="E59" s="350"/>
      <c r="F59" s="351"/>
      <c r="G59" s="339" t="s">
        <v>1862</v>
      </c>
      <c r="H59" s="55"/>
    </row>
    <row r="60" spans="1:8" ht="16.5" customHeight="1" x14ac:dyDescent="0.2">
      <c r="B60" s="52" t="s">
        <v>1863</v>
      </c>
      <c r="C60" s="57"/>
      <c r="D60" s="364" t="s">
        <v>63</v>
      </c>
      <c r="E60" s="350"/>
      <c r="F60" s="351"/>
      <c r="G60" s="339" t="s">
        <v>1864</v>
      </c>
      <c r="H60" s="55"/>
    </row>
    <row r="61" spans="1:8" ht="16.5" customHeight="1" x14ac:dyDescent="0.2">
      <c r="B61" s="52" t="s">
        <v>681</v>
      </c>
      <c r="C61" s="32"/>
      <c r="D61" s="364" t="s">
        <v>63</v>
      </c>
      <c r="E61" s="350"/>
      <c r="F61" s="351"/>
      <c r="G61" s="339" t="s">
        <v>1865</v>
      </c>
      <c r="H61" s="55"/>
    </row>
    <row r="62" spans="1:8" ht="16.5" customHeight="1" thickBot="1" x14ac:dyDescent="0.25">
      <c r="B62" s="52" t="s">
        <v>639</v>
      </c>
      <c r="C62" s="32"/>
      <c r="D62" s="364" t="s">
        <v>63</v>
      </c>
      <c r="E62" s="350"/>
      <c r="F62" s="351"/>
      <c r="G62" s="339" t="s">
        <v>1866</v>
      </c>
      <c r="H62" s="55"/>
    </row>
    <row r="63" spans="1:8" ht="16.5" customHeight="1" x14ac:dyDescent="0.2">
      <c r="B63" s="49" t="s">
        <v>1867</v>
      </c>
      <c r="C63" s="32"/>
      <c r="D63" s="364" t="s">
        <v>63</v>
      </c>
      <c r="E63" s="228">
        <f>SUM(E59:E62)</f>
        <v>0</v>
      </c>
      <c r="F63" s="228">
        <f>SUM(F59:F62)</f>
        <v>0</v>
      </c>
      <c r="G63" s="339" t="s">
        <v>1868</v>
      </c>
      <c r="H63" s="55"/>
    </row>
    <row r="64" spans="1:8" ht="16.5" customHeight="1" thickBot="1" x14ac:dyDescent="0.25">
      <c r="B64" s="52" t="s">
        <v>1869</v>
      </c>
      <c r="C64" s="32"/>
      <c r="D64" s="364" t="s">
        <v>51</v>
      </c>
      <c r="E64" s="350"/>
      <c r="F64" s="351"/>
      <c r="G64" s="339" t="s">
        <v>1870</v>
      </c>
      <c r="H64" s="55"/>
    </row>
    <row r="65" spans="2:8" ht="16.5" customHeight="1" x14ac:dyDescent="0.2">
      <c r="B65" s="49" t="s">
        <v>2390</v>
      </c>
      <c r="C65" s="32"/>
      <c r="D65" s="364" t="s">
        <v>63</v>
      </c>
      <c r="E65" s="228">
        <f>SUM(E63:E64)</f>
        <v>0</v>
      </c>
      <c r="F65" s="228">
        <f>SUM(F63:F64)</f>
        <v>0</v>
      </c>
      <c r="G65" s="339" t="s">
        <v>1871</v>
      </c>
      <c r="H65" s="55"/>
    </row>
    <row r="66" spans="2:8" ht="16.5" customHeight="1" thickBot="1" x14ac:dyDescent="0.25">
      <c r="B66" s="58" t="s">
        <v>2391</v>
      </c>
      <c r="C66" s="104"/>
      <c r="D66" s="216" t="s">
        <v>51</v>
      </c>
      <c r="E66" s="350"/>
      <c r="F66" s="351"/>
      <c r="G66" s="339" t="s">
        <v>1872</v>
      </c>
      <c r="H66" s="55"/>
    </row>
    <row r="67" spans="2:8" ht="16.5" customHeight="1" thickTop="1" x14ac:dyDescent="0.2">
      <c r="B67" s="150"/>
      <c r="C67" s="60"/>
      <c r="D67" s="60"/>
      <c r="E67" s="60"/>
      <c r="F67" s="60"/>
      <c r="G67" s="61"/>
    </row>
    <row r="68" spans="2:8" ht="16.5" customHeight="1" x14ac:dyDescent="0.2"/>
    <row r="69" spans="2:8" ht="16.5" customHeight="1" x14ac:dyDescent="0.2"/>
    <row r="70" spans="2:8" ht="16.5" customHeight="1" x14ac:dyDescent="0.2"/>
    <row r="71" spans="2:8" ht="16.5" customHeight="1" x14ac:dyDescent="0.2"/>
    <row r="72" spans="2:8" ht="16.5" customHeight="1" x14ac:dyDescent="0.2"/>
    <row r="73" spans="2:8" ht="16.5" customHeight="1" x14ac:dyDescent="0.2"/>
    <row r="74" spans="2:8" ht="16.5" customHeight="1" x14ac:dyDescent="0.2"/>
    <row r="75" spans="2:8" ht="16.5" customHeight="1" x14ac:dyDescent="0.2"/>
    <row r="76" spans="2:8" ht="16.5" customHeight="1" x14ac:dyDescent="0.2"/>
  </sheetData>
  <mergeCells count="7">
    <mergeCell ref="D56:D57"/>
    <mergeCell ref="B52:C52"/>
    <mergeCell ref="F25:N25"/>
    <mergeCell ref="O25:P25"/>
    <mergeCell ref="D7:D9"/>
    <mergeCell ref="D27:D29"/>
    <mergeCell ref="D50:D51"/>
  </mergeCells>
  <phoneticPr fontId="32" type="noConversion"/>
  <dataValidations count="2">
    <dataValidation allowBlank="1" showInputMessage="1" showErrorMessage="1" promptTitle="Lease dilapidations" prompt="Please split out lease dilapidation provisions the trust holds, including restatement of prior year. This does not require restatement in accounts if not already separately disclosed but must be separately identified in the TACs, even where not material." sqref="L24" xr:uid="{912B4876-7E7C-49E3-B419-F0CDDD53DC30}"/>
    <dataValidation allowBlank="1" showInputMessage="1" showErrorMessage="1" promptTitle="Clinician pension tax provision" prompt="This column is to capture provisions held for lump sums due to clinicians on retirement where 'scheme pays' is expected to be used to settle the additional tax liability under the 2019/20 scheme. This also populates a receivable from NHSE in TAC18." sqref="M24" xr:uid="{FE1ADF77-9977-4039-AA50-42C331A42F26}"/>
  </dataValidations>
  <pageMargins left="0.23622047244094491" right="0.23622047244094491" top="0.74803149606299213" bottom="0.74803149606299213" header="0.31496062992125984" footer="0.31496062992125984"/>
  <pageSetup paperSize="9" scale="45" fitToHeight="3" orientation="portrait" r:id="rId1"/>
  <rowBreaks count="1" manualBreakCount="1">
    <brk id="48" min="1" max="14"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7797A-3996-4F8C-BB23-BAE6A3B4DBDB}">
  <sheetPr codeName="Sheet83">
    <tabColor theme="2"/>
    <pageSetUpPr fitToPage="1"/>
  </sheetPr>
  <dimension ref="A1:K42"/>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5.28515625" style="15" customWidth="1"/>
    <col min="4" max="4" width="9.28515625" style="15" customWidth="1"/>
    <col min="5" max="39" width="13.42578125" style="15" customWidth="1"/>
    <col min="40" max="16384" width="9.28515625" style="15"/>
  </cols>
  <sheetData>
    <row r="1" spans="1:11" ht="18.75" customHeight="1" x14ac:dyDescent="0.2">
      <c r="B1" s="16"/>
    </row>
    <row r="2" spans="1:11" ht="18.75" customHeight="1" x14ac:dyDescent="0.25">
      <c r="B2" s="17" t="s">
        <v>440</v>
      </c>
    </row>
    <row r="3" spans="1:11" ht="18.75" customHeight="1" x14ac:dyDescent="0.25">
      <c r="B3" s="17" t="s">
        <v>2379</v>
      </c>
    </row>
    <row r="4" spans="1:11" ht="18.75" customHeight="1" thickBot="1" x14ac:dyDescent="0.25">
      <c r="B4" s="18" t="s">
        <v>4</v>
      </c>
    </row>
    <row r="5" spans="1:11" ht="15.95" customHeight="1" thickTop="1" thickBot="1" x14ac:dyDescent="0.25">
      <c r="B5" s="27"/>
      <c r="C5" s="27"/>
      <c r="D5" s="27"/>
      <c r="E5" s="27"/>
      <c r="F5" s="27"/>
      <c r="G5" s="27"/>
      <c r="H5" s="27"/>
      <c r="I5" s="564" t="s">
        <v>2401</v>
      </c>
      <c r="J5" s="563">
        <v>1</v>
      </c>
    </row>
    <row r="6" spans="1:11" ht="15.95" customHeight="1" thickTop="1" x14ac:dyDescent="0.2">
      <c r="A6" s="37"/>
      <c r="B6" s="874" t="s">
        <v>2575</v>
      </c>
      <c r="C6"/>
      <c r="D6"/>
      <c r="E6" s="355" t="s">
        <v>1873</v>
      </c>
      <c r="F6" s="355" t="s">
        <v>1874</v>
      </c>
      <c r="G6" s="355" t="s">
        <v>1875</v>
      </c>
      <c r="H6" s="355" t="s">
        <v>1876</v>
      </c>
      <c r="I6" s="561" t="s">
        <v>1877</v>
      </c>
      <c r="J6" s="562" t="s">
        <v>47</v>
      </c>
      <c r="K6" s="29"/>
    </row>
    <row r="7" spans="1:11" ht="63.75" x14ac:dyDescent="0.2">
      <c r="B7" s="874"/>
      <c r="C7"/>
      <c r="D7" s="842" t="s">
        <v>3</v>
      </c>
      <c r="E7" s="7" t="s">
        <v>1878</v>
      </c>
      <c r="F7" s="7" t="s">
        <v>1879</v>
      </c>
      <c r="G7" s="7" t="s">
        <v>1880</v>
      </c>
      <c r="H7" s="7" t="s">
        <v>1881</v>
      </c>
      <c r="I7" s="7" t="s">
        <v>1882</v>
      </c>
      <c r="J7" s="35"/>
      <c r="K7" s="29"/>
    </row>
    <row r="8" spans="1:11" ht="15.95" customHeight="1" x14ac:dyDescent="0.2">
      <c r="B8" s="66"/>
      <c r="C8"/>
      <c r="D8" s="842"/>
      <c r="E8" s="6" t="s">
        <v>52</v>
      </c>
      <c r="F8" s="6" t="s">
        <v>52</v>
      </c>
      <c r="G8" s="6" t="s">
        <v>52</v>
      </c>
      <c r="H8" s="6" t="s">
        <v>52</v>
      </c>
      <c r="I8" s="6" t="s">
        <v>52</v>
      </c>
      <c r="J8" s="35"/>
      <c r="K8" s="29"/>
    </row>
    <row r="9" spans="1:11" ht="15.95" customHeight="1" thickBot="1" x14ac:dyDescent="0.25">
      <c r="B9" s="69"/>
      <c r="C9" s="227"/>
      <c r="D9" s="843"/>
      <c r="E9" s="229" t="s">
        <v>49</v>
      </c>
      <c r="F9" s="229" t="s">
        <v>49</v>
      </c>
      <c r="G9" s="229" t="s">
        <v>49</v>
      </c>
      <c r="H9" s="229" t="s">
        <v>49</v>
      </c>
      <c r="I9" s="229" t="s">
        <v>49</v>
      </c>
      <c r="J9" s="339" t="s">
        <v>50</v>
      </c>
      <c r="K9" s="29"/>
    </row>
    <row r="10" spans="1:11" ht="15.95" customHeight="1" x14ac:dyDescent="0.2">
      <c r="B10" s="72" t="s">
        <v>2576</v>
      </c>
      <c r="C10"/>
      <c r="D10" s="316" t="s">
        <v>51</v>
      </c>
      <c r="E10" s="348">
        <f>SUM(F10:I10)</f>
        <v>0</v>
      </c>
      <c r="F10" s="340">
        <f>F41</f>
        <v>0</v>
      </c>
      <c r="G10" s="340">
        <f>G41</f>
        <v>0</v>
      </c>
      <c r="H10" s="340">
        <f>H41</f>
        <v>0</v>
      </c>
      <c r="I10" s="340">
        <f>I41</f>
        <v>0</v>
      </c>
      <c r="J10" s="339" t="s">
        <v>1883</v>
      </c>
      <c r="K10" s="29"/>
    </row>
    <row r="11" spans="1:11" ht="15.95" customHeight="1" x14ac:dyDescent="0.2">
      <c r="B11" s="94" t="s">
        <v>219</v>
      </c>
      <c r="C11" s="97"/>
      <c r="D11" s="342" t="s">
        <v>51</v>
      </c>
      <c r="E11" s="348">
        <f>SUM(F11:I11)</f>
        <v>0</v>
      </c>
      <c r="F11" s="721"/>
      <c r="G11" s="721"/>
      <c r="H11" s="721"/>
      <c r="I11" s="721"/>
      <c r="J11" s="339" t="s">
        <v>1886</v>
      </c>
      <c r="K11" s="29"/>
    </row>
    <row r="12" spans="1:11" ht="15.95" customHeight="1" x14ac:dyDescent="0.2">
      <c r="B12" s="84" t="s">
        <v>1024</v>
      </c>
      <c r="C12"/>
      <c r="D12" s="342" t="s">
        <v>2</v>
      </c>
      <c r="E12" s="348">
        <f t="shared" ref="E12:E20" si="0">SUM(F12:I12)</f>
        <v>0</v>
      </c>
      <c r="F12" s="712"/>
      <c r="G12" s="712"/>
      <c r="H12" s="712"/>
      <c r="I12" s="712"/>
      <c r="J12" s="339" t="s">
        <v>1887</v>
      </c>
      <c r="K12" s="29"/>
    </row>
    <row r="13" spans="1:11" ht="15.95" customHeight="1" x14ac:dyDescent="0.2">
      <c r="B13" s="94" t="s">
        <v>234</v>
      </c>
      <c r="C13" s="97"/>
      <c r="D13" s="342" t="s">
        <v>63</v>
      </c>
      <c r="E13" s="348">
        <f t="shared" si="0"/>
        <v>0</v>
      </c>
      <c r="F13" s="712"/>
      <c r="G13" s="712"/>
      <c r="H13" s="719"/>
      <c r="I13" s="719"/>
      <c r="J13" s="339" t="s">
        <v>1888</v>
      </c>
      <c r="K13" s="29"/>
    </row>
    <row r="14" spans="1:11" ht="15.95" customHeight="1" x14ac:dyDescent="0.2">
      <c r="B14" s="84" t="s">
        <v>1041</v>
      </c>
      <c r="C14"/>
      <c r="D14" s="342" t="s">
        <v>51</v>
      </c>
      <c r="E14" s="348">
        <f t="shared" si="0"/>
        <v>0</v>
      </c>
      <c r="F14" s="340">
        <f>('TAC13 Intangibles'!E22-'TAC13 Intangibles'!O22)-('TAC13 Intangibles'!E39-'TAC13 Intangibles'!O39)</f>
        <v>0</v>
      </c>
      <c r="G14" s="340">
        <f>('TAC14 PPE'!E24-'TAC14 PPE'!N24)-('TAC14 PPE'!E42-'TAC14 PPE'!N42)</f>
        <v>0</v>
      </c>
      <c r="H14" s="341"/>
      <c r="I14" s="341"/>
      <c r="J14" s="339" t="s">
        <v>1889</v>
      </c>
      <c r="K14" s="29"/>
    </row>
    <row r="15" spans="1:11" ht="25.5" x14ac:dyDescent="0.2">
      <c r="B15" s="186" t="s">
        <v>1890</v>
      </c>
      <c r="C15" s="345" t="s">
        <v>1</v>
      </c>
      <c r="D15" s="342" t="s">
        <v>63</v>
      </c>
      <c r="E15" s="348">
        <f t="shared" si="0"/>
        <v>0</v>
      </c>
      <c r="F15" s="343"/>
      <c r="G15" s="343"/>
      <c r="H15" s="343"/>
      <c r="I15" s="341"/>
      <c r="J15" s="339" t="s">
        <v>1891</v>
      </c>
      <c r="K15" s="29"/>
    </row>
    <row r="16" spans="1:11" ht="15.95" customHeight="1" x14ac:dyDescent="0.2">
      <c r="B16" s="143" t="s">
        <v>1892</v>
      </c>
      <c r="C16" s="96"/>
      <c r="D16" s="342" t="s">
        <v>63</v>
      </c>
      <c r="E16" s="348">
        <f t="shared" si="0"/>
        <v>0</v>
      </c>
      <c r="F16" s="343"/>
      <c r="G16" s="343"/>
      <c r="H16" s="343"/>
      <c r="I16" s="343"/>
      <c r="J16" s="339" t="s">
        <v>1893</v>
      </c>
      <c r="K16" s="29"/>
    </row>
    <row r="17" spans="1:11" ht="15.95" customHeight="1" x14ac:dyDescent="0.2">
      <c r="B17" s="143" t="s">
        <v>1894</v>
      </c>
      <c r="C17" s="96"/>
      <c r="D17" s="342" t="s">
        <v>63</v>
      </c>
      <c r="E17" s="348">
        <f t="shared" si="0"/>
        <v>0</v>
      </c>
      <c r="F17" s="343"/>
      <c r="G17" s="343"/>
      <c r="H17" s="343"/>
      <c r="I17" s="343"/>
      <c r="J17" s="339" t="s">
        <v>1895</v>
      </c>
      <c r="K17" s="29"/>
    </row>
    <row r="18" spans="1:11" ht="15.95" customHeight="1" x14ac:dyDescent="0.2">
      <c r="B18" s="143" t="s">
        <v>99</v>
      </c>
      <c r="C18" s="96"/>
      <c r="D18" s="342" t="s">
        <v>2</v>
      </c>
      <c r="E18" s="348">
        <f t="shared" si="0"/>
        <v>0</v>
      </c>
      <c r="F18" s="343"/>
      <c r="G18" s="343"/>
      <c r="H18" s="343"/>
      <c r="I18" s="343"/>
      <c r="J18" s="339" t="s">
        <v>1896</v>
      </c>
      <c r="K18" s="29"/>
    </row>
    <row r="19" spans="1:11" ht="15.95" customHeight="1" x14ac:dyDescent="0.2">
      <c r="B19" s="143" t="s">
        <v>105</v>
      </c>
      <c r="C19" s="96"/>
      <c r="D19" s="342" t="s">
        <v>2</v>
      </c>
      <c r="E19" s="348">
        <f t="shared" si="0"/>
        <v>0</v>
      </c>
      <c r="F19" s="343"/>
      <c r="G19" s="343"/>
      <c r="H19" s="343"/>
      <c r="I19" s="343"/>
      <c r="J19" s="339" t="s">
        <v>1897</v>
      </c>
      <c r="K19" s="29"/>
    </row>
    <row r="20" spans="1:11" ht="15.95" customHeight="1" thickBot="1" x14ac:dyDescent="0.25">
      <c r="B20" s="143" t="s">
        <v>263</v>
      </c>
      <c r="C20" s="96"/>
      <c r="D20" s="342" t="s">
        <v>63</v>
      </c>
      <c r="E20" s="348">
        <f t="shared" si="0"/>
        <v>0</v>
      </c>
      <c r="F20" s="721"/>
      <c r="G20" s="721"/>
      <c r="H20" s="721"/>
      <c r="I20" s="721"/>
      <c r="J20" s="339" t="s">
        <v>1898</v>
      </c>
      <c r="K20" s="29"/>
    </row>
    <row r="21" spans="1:11" ht="15.95" customHeight="1" thickBot="1" x14ac:dyDescent="0.25">
      <c r="B21" s="73" t="s">
        <v>2577</v>
      </c>
      <c r="C21" s="36"/>
      <c r="D21" s="365" t="s">
        <v>2</v>
      </c>
      <c r="E21" s="228">
        <f>SUM(E11:E20)</f>
        <v>0</v>
      </c>
      <c r="F21" s="228">
        <f>SUM(F11:F20)</f>
        <v>0</v>
      </c>
      <c r="G21" s="228">
        <f>SUM(G11:G20)</f>
        <v>0</v>
      </c>
      <c r="H21" s="228">
        <f>SUM(H11:H20)</f>
        <v>0</v>
      </c>
      <c r="I21" s="228">
        <f>SUM(I11:I20)</f>
        <v>0</v>
      </c>
      <c r="J21" s="339" t="s">
        <v>1899</v>
      </c>
      <c r="K21" s="29"/>
    </row>
    <row r="22" spans="1:11" ht="15.95" customHeight="1" thickTop="1" thickBot="1" x14ac:dyDescent="0.25">
      <c r="B22" s="33"/>
      <c r="C22" s="33"/>
      <c r="D22" s="33"/>
      <c r="E22" s="33"/>
      <c r="F22" s="33"/>
      <c r="G22" s="33"/>
      <c r="H22" s="33"/>
      <c r="I22" s="33"/>
      <c r="J22" s="34"/>
    </row>
    <row r="23" spans="1:11" ht="15.95" customHeight="1" thickTop="1" thickBot="1" x14ac:dyDescent="0.25">
      <c r="B23" s="27"/>
      <c r="C23" s="27"/>
      <c r="D23" s="27"/>
      <c r="E23" s="27"/>
      <c r="F23" s="27"/>
      <c r="G23" s="27"/>
      <c r="H23" s="27"/>
      <c r="I23" s="564" t="s">
        <v>2401</v>
      </c>
      <c r="J23" s="563">
        <v>2</v>
      </c>
      <c r="K23" s="29"/>
    </row>
    <row r="24" spans="1:11" ht="15.95" customHeight="1" thickTop="1" x14ac:dyDescent="0.2">
      <c r="A24" s="37"/>
      <c r="B24" s="874" t="s">
        <v>2578</v>
      </c>
      <c r="C24"/>
      <c r="D24"/>
      <c r="E24" s="366" t="s">
        <v>1900</v>
      </c>
      <c r="F24" s="366" t="s">
        <v>1901</v>
      </c>
      <c r="G24" s="366" t="s">
        <v>1902</v>
      </c>
      <c r="H24" s="366" t="s">
        <v>1903</v>
      </c>
      <c r="I24" s="366" t="s">
        <v>1904</v>
      </c>
      <c r="J24" s="356" t="s">
        <v>47</v>
      </c>
      <c r="K24" s="29"/>
    </row>
    <row r="25" spans="1:11" ht="63.75" x14ac:dyDescent="0.2">
      <c r="B25" s="874"/>
      <c r="C25"/>
      <c r="D25" s="842" t="s">
        <v>3</v>
      </c>
      <c r="E25" s="7" t="s">
        <v>1878</v>
      </c>
      <c r="F25" s="7" t="s">
        <v>1879</v>
      </c>
      <c r="G25" s="7" t="s">
        <v>1880</v>
      </c>
      <c r="H25" s="7" t="s">
        <v>1881</v>
      </c>
      <c r="I25" s="7" t="s">
        <v>1882</v>
      </c>
      <c r="J25" s="35"/>
      <c r="K25" s="29"/>
    </row>
    <row r="26" spans="1:11" ht="15.95" customHeight="1" x14ac:dyDescent="0.2">
      <c r="B26" s="66"/>
      <c r="C26"/>
      <c r="D26" s="842"/>
      <c r="E26" s="6" t="s">
        <v>2365</v>
      </c>
      <c r="F26" s="6" t="s">
        <v>2365</v>
      </c>
      <c r="G26" s="6" t="s">
        <v>2365</v>
      </c>
      <c r="H26" s="6" t="s">
        <v>2365</v>
      </c>
      <c r="I26" s="6" t="s">
        <v>2365</v>
      </c>
      <c r="J26" s="35"/>
      <c r="K26" s="29"/>
    </row>
    <row r="27" spans="1:11" ht="15.95" customHeight="1" thickBot="1" x14ac:dyDescent="0.25">
      <c r="B27" s="69"/>
      <c r="C27" s="227"/>
      <c r="D27" s="843"/>
      <c r="E27" s="229" t="s">
        <v>49</v>
      </c>
      <c r="F27" s="229" t="s">
        <v>49</v>
      </c>
      <c r="G27" s="229" t="s">
        <v>49</v>
      </c>
      <c r="H27" s="229" t="s">
        <v>49</v>
      </c>
      <c r="I27" s="229" t="s">
        <v>49</v>
      </c>
      <c r="J27" s="339" t="s">
        <v>50</v>
      </c>
      <c r="K27" s="29"/>
    </row>
    <row r="28" spans="1:11" ht="15.95" customHeight="1" x14ac:dyDescent="0.2">
      <c r="B28" s="167" t="s">
        <v>2579</v>
      </c>
      <c r="C28" s="113"/>
      <c r="D28" s="316" t="s">
        <v>51</v>
      </c>
      <c r="E28" s="348">
        <f>SUM(F28:I28)</f>
        <v>0</v>
      </c>
      <c r="F28" s="327"/>
      <c r="G28" s="327"/>
      <c r="H28" s="327"/>
      <c r="I28" s="327"/>
      <c r="J28" s="339" t="s">
        <v>1883</v>
      </c>
      <c r="K28" s="29"/>
    </row>
    <row r="29" spans="1:11" ht="15.95" customHeight="1" thickBot="1" x14ac:dyDescent="0.25">
      <c r="B29" s="143" t="s">
        <v>216</v>
      </c>
      <c r="C29" s="96"/>
      <c r="D29" s="342" t="s">
        <v>2</v>
      </c>
      <c r="E29" s="348">
        <f>SUM(F29:I29)</f>
        <v>0</v>
      </c>
      <c r="F29" s="327"/>
      <c r="G29" s="327"/>
      <c r="H29" s="327"/>
      <c r="I29" s="327"/>
      <c r="J29" s="339" t="s">
        <v>1884</v>
      </c>
      <c r="K29" s="29"/>
    </row>
    <row r="30" spans="1:11" ht="15.95" customHeight="1" x14ac:dyDescent="0.2">
      <c r="B30" s="168" t="s">
        <v>2580</v>
      </c>
      <c r="C30" s="96"/>
      <c r="D30" s="342" t="s">
        <v>51</v>
      </c>
      <c r="E30" s="228">
        <f>SUM(E28:E29)</f>
        <v>0</v>
      </c>
      <c r="F30" s="228">
        <f>SUM(F28:F29)</f>
        <v>0</v>
      </c>
      <c r="G30" s="228">
        <f>SUM(G28:G29)</f>
        <v>0</v>
      </c>
      <c r="H30" s="228">
        <f>SUM(H28:H29)</f>
        <v>0</v>
      </c>
      <c r="I30" s="228">
        <f>SUM(I28:I29)</f>
        <v>0</v>
      </c>
      <c r="J30" s="339" t="s">
        <v>1885</v>
      </c>
      <c r="K30" s="29"/>
    </row>
    <row r="31" spans="1:11" ht="15.95" customHeight="1" x14ac:dyDescent="0.2">
      <c r="B31" s="84" t="s">
        <v>219</v>
      </c>
      <c r="C31" s="96"/>
      <c r="D31" s="342" t="s">
        <v>51</v>
      </c>
      <c r="E31" s="348">
        <f t="shared" ref="E31:E40" si="1">SUM(F31:I31)</f>
        <v>0</v>
      </c>
      <c r="F31" s="721"/>
      <c r="G31" s="721"/>
      <c r="H31" s="721"/>
      <c r="I31" s="721"/>
      <c r="J31" s="339" t="s">
        <v>1886</v>
      </c>
      <c r="K31" s="29"/>
    </row>
    <row r="32" spans="1:11" ht="15.95" customHeight="1" x14ac:dyDescent="0.2">
      <c r="B32" s="94" t="s">
        <v>1024</v>
      </c>
      <c r="C32" s="96"/>
      <c r="D32" s="342" t="s">
        <v>2</v>
      </c>
      <c r="E32" s="348">
        <f t="shared" si="1"/>
        <v>0</v>
      </c>
      <c r="F32" s="710"/>
      <c r="G32" s="710"/>
      <c r="H32" s="710"/>
      <c r="I32" s="710"/>
      <c r="J32" s="339" t="s">
        <v>1887</v>
      </c>
      <c r="K32" s="29"/>
    </row>
    <row r="33" spans="2:11" ht="15.95" customHeight="1" x14ac:dyDescent="0.2">
      <c r="B33" s="84" t="s">
        <v>234</v>
      </c>
      <c r="C33"/>
      <c r="D33" s="342" t="s">
        <v>63</v>
      </c>
      <c r="E33" s="348">
        <f t="shared" si="1"/>
        <v>0</v>
      </c>
      <c r="F33" s="720"/>
      <c r="G33" s="720"/>
      <c r="H33" s="719"/>
      <c r="I33" s="719"/>
      <c r="J33" s="339" t="s">
        <v>1888</v>
      </c>
      <c r="K33" s="29"/>
    </row>
    <row r="34" spans="2:11" ht="15.95" customHeight="1" x14ac:dyDescent="0.2">
      <c r="B34" s="187" t="s">
        <v>1041</v>
      </c>
      <c r="C34" s="171"/>
      <c r="D34" s="342" t="s">
        <v>51</v>
      </c>
      <c r="E34" s="348">
        <f t="shared" si="1"/>
        <v>0</v>
      </c>
      <c r="F34" s="340">
        <f>('TAC13 Intangibles'!E68-'TAC13 Intangibles'!O68)-('TAC13 Intangibles'!E87-'TAC13 Intangibles'!O87)</f>
        <v>0</v>
      </c>
      <c r="G34" s="340">
        <f>('TAC14 PPE'!E72-'TAC14 PPE'!N72)-('TAC14 PPE'!E91-'TAC14 PPE'!N91)</f>
        <v>0</v>
      </c>
      <c r="H34" s="341"/>
      <c r="I34" s="341"/>
      <c r="J34" s="339" t="s">
        <v>1889</v>
      </c>
      <c r="K34" s="29"/>
    </row>
    <row r="35" spans="2:11" ht="25.5" x14ac:dyDescent="0.2">
      <c r="B35" s="186" t="s">
        <v>1890</v>
      </c>
      <c r="C35" s="345" t="s">
        <v>1</v>
      </c>
      <c r="D35" s="342" t="s">
        <v>63</v>
      </c>
      <c r="E35" s="348">
        <f t="shared" si="1"/>
        <v>0</v>
      </c>
      <c r="F35" s="327"/>
      <c r="G35" s="327"/>
      <c r="H35" s="327"/>
      <c r="I35" s="341"/>
      <c r="J35" s="339" t="s">
        <v>1891</v>
      </c>
      <c r="K35" s="29"/>
    </row>
    <row r="36" spans="2:11" ht="15.95" customHeight="1" x14ac:dyDescent="0.2">
      <c r="B36" s="143" t="s">
        <v>1892</v>
      </c>
      <c r="C36" s="96"/>
      <c r="D36" s="342" t="s">
        <v>63</v>
      </c>
      <c r="E36" s="348">
        <f t="shared" si="1"/>
        <v>0</v>
      </c>
      <c r="F36" s="327"/>
      <c r="G36" s="327"/>
      <c r="H36" s="327"/>
      <c r="I36" s="327"/>
      <c r="J36" s="339" t="s">
        <v>1893</v>
      </c>
      <c r="K36" s="29"/>
    </row>
    <row r="37" spans="2:11" ht="15.95" customHeight="1" x14ac:dyDescent="0.2">
      <c r="B37" s="143" t="s">
        <v>1894</v>
      </c>
      <c r="C37" s="96"/>
      <c r="D37" s="342" t="s">
        <v>63</v>
      </c>
      <c r="E37" s="348">
        <f t="shared" si="1"/>
        <v>0</v>
      </c>
      <c r="F37" s="327"/>
      <c r="G37" s="327"/>
      <c r="H37" s="327"/>
      <c r="I37" s="327"/>
      <c r="J37" s="339" t="s">
        <v>1895</v>
      </c>
      <c r="K37" s="29"/>
    </row>
    <row r="38" spans="2:11" ht="15.95" customHeight="1" x14ac:dyDescent="0.2">
      <c r="B38" s="84" t="s">
        <v>99</v>
      </c>
      <c r="C38"/>
      <c r="D38" s="342" t="s">
        <v>2</v>
      </c>
      <c r="E38" s="348">
        <f t="shared" si="1"/>
        <v>0</v>
      </c>
      <c r="F38" s="327"/>
      <c r="G38" s="327"/>
      <c r="H38" s="327"/>
      <c r="I38" s="327"/>
      <c r="J38" s="339" t="s">
        <v>1896</v>
      </c>
      <c r="K38" s="29"/>
    </row>
    <row r="39" spans="2:11" ht="15.95" customHeight="1" x14ac:dyDescent="0.2">
      <c r="B39" s="94" t="s">
        <v>105</v>
      </c>
      <c r="C39" s="97"/>
      <c r="D39" s="342" t="s">
        <v>2</v>
      </c>
      <c r="E39" s="348">
        <f t="shared" si="1"/>
        <v>0</v>
      </c>
      <c r="F39" s="327"/>
      <c r="G39" s="327"/>
      <c r="H39" s="327"/>
      <c r="I39" s="327"/>
      <c r="J39" s="339" t="s">
        <v>1897</v>
      </c>
      <c r="K39" s="29"/>
    </row>
    <row r="40" spans="2:11" ht="15.95" customHeight="1" thickBot="1" x14ac:dyDescent="0.25">
      <c r="B40" s="94" t="s">
        <v>263</v>
      </c>
      <c r="C40" s="97"/>
      <c r="D40" s="342" t="s">
        <v>63</v>
      </c>
      <c r="E40" s="348">
        <f t="shared" si="1"/>
        <v>0</v>
      </c>
      <c r="F40" s="721"/>
      <c r="G40" s="721"/>
      <c r="H40" s="721"/>
      <c r="I40" s="721"/>
      <c r="J40" s="339" t="s">
        <v>1898</v>
      </c>
      <c r="K40" s="29"/>
    </row>
    <row r="41" spans="2:11" ht="15.95" customHeight="1" thickBot="1" x14ac:dyDescent="0.25">
      <c r="B41" s="98" t="s">
        <v>2581</v>
      </c>
      <c r="C41" s="188"/>
      <c r="D41" s="365" t="s">
        <v>2</v>
      </c>
      <c r="E41" s="228">
        <f>SUM(E30:E40)</f>
        <v>0</v>
      </c>
      <c r="F41" s="228">
        <f>SUM(F30:F40)</f>
        <v>0</v>
      </c>
      <c r="G41" s="228">
        <f>SUM(G30:G40)</f>
        <v>0</v>
      </c>
      <c r="H41" s="228">
        <f>SUM(H30:H40)</f>
        <v>0</v>
      </c>
      <c r="I41" s="228">
        <f>SUM(I30:I40)</f>
        <v>0</v>
      </c>
      <c r="J41" s="339" t="s">
        <v>1899</v>
      </c>
      <c r="K41" s="29"/>
    </row>
    <row r="42" spans="2:11" ht="15.95" customHeight="1" thickTop="1" x14ac:dyDescent="0.2">
      <c r="B42" s="33"/>
      <c r="C42" s="33"/>
      <c r="D42" s="33"/>
      <c r="E42" s="33"/>
      <c r="F42" s="33"/>
      <c r="G42" s="33"/>
      <c r="H42" s="33"/>
      <c r="I42" s="33"/>
      <c r="J42" s="34"/>
    </row>
  </sheetData>
  <mergeCells count="4">
    <mergeCell ref="B6:B7"/>
    <mergeCell ref="D7:D9"/>
    <mergeCell ref="B24:B25"/>
    <mergeCell ref="D25:D27"/>
  </mergeCells>
  <dataValidations disablePrompts="1" count="1">
    <dataValidation allowBlank="1" showInputMessage="1" showErrorMessage="1" promptTitle="Transfers to I&amp;E reserve" prompt="The lower of the impairment amount charged to operating expenditure and the balance on the reval reserve should be transferred to the I&amp;E reserve where an impairment has arisen from a clear consumption of economic benefits.(GAM, para 4.210 - 4.214)" sqref="C35 C15" xr:uid="{6C39FDA2-18B1-428F-9834-9834C63666BB}"/>
  </dataValidations>
  <pageMargins left="0.25" right="0.25" top="0.75" bottom="0.75" header="0.3" footer="0.3"/>
  <pageSetup paperSize="9" scale="60"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B8619-A6C9-494A-AACB-F86A996C01D8}">
  <sheetPr codeName="Sheet84">
    <tabColor theme="2"/>
    <pageSetUpPr fitToPage="1"/>
  </sheetPr>
  <dimension ref="A1:N63"/>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5.28515625" style="15" customWidth="1"/>
    <col min="4" max="4" width="9.28515625" style="15" customWidth="1"/>
    <col min="5" max="34" width="13.42578125" style="15" customWidth="1"/>
    <col min="35" max="16384" width="9.28515625" style="15"/>
  </cols>
  <sheetData>
    <row r="1" spans="1:14" ht="18.75" customHeight="1" x14ac:dyDescent="0.2">
      <c r="B1" s="16"/>
    </row>
    <row r="2" spans="1:14" ht="18.75" customHeight="1" x14ac:dyDescent="0.25">
      <c r="B2" s="17" t="s">
        <v>440</v>
      </c>
    </row>
    <row r="3" spans="1:14" ht="18.75" customHeight="1" x14ac:dyDescent="0.25">
      <c r="B3" s="17" t="s">
        <v>2364</v>
      </c>
    </row>
    <row r="4" spans="1:14" ht="18.75" customHeight="1" x14ac:dyDescent="0.2">
      <c r="B4" s="18" t="s">
        <v>4</v>
      </c>
    </row>
    <row r="5" spans="1:14" ht="15.95" customHeight="1" thickBot="1" x14ac:dyDescent="0.25"/>
    <row r="6" spans="1:14" ht="15.95" customHeight="1" thickTop="1" thickBot="1" x14ac:dyDescent="0.25">
      <c r="B6" s="38"/>
      <c r="C6" s="38"/>
      <c r="D6" s="38"/>
      <c r="E6" s="38"/>
      <c r="F6" s="38"/>
      <c r="G6" s="38"/>
      <c r="H6" s="38"/>
      <c r="I6" s="38"/>
      <c r="J6" s="38"/>
      <c r="K6" s="38"/>
      <c r="L6" s="416" t="s">
        <v>2401</v>
      </c>
      <c r="M6" s="417">
        <v>1</v>
      </c>
    </row>
    <row r="7" spans="1:14" ht="15.95" customHeight="1" thickTop="1" x14ac:dyDescent="0.2">
      <c r="A7" s="37"/>
      <c r="B7" s="847" t="s">
        <v>1905</v>
      </c>
      <c r="C7" s="40"/>
      <c r="D7" s="40"/>
      <c r="E7" s="367" t="s">
        <v>1906</v>
      </c>
      <c r="F7" s="367" t="s">
        <v>1907</v>
      </c>
      <c r="G7" s="367" t="s">
        <v>1908</v>
      </c>
      <c r="H7" s="367" t="s">
        <v>1909</v>
      </c>
      <c r="I7" s="366" t="s">
        <v>1910</v>
      </c>
      <c r="J7" s="366" t="s">
        <v>1911</v>
      </c>
      <c r="K7" s="366" t="s">
        <v>1912</v>
      </c>
      <c r="L7" s="366" t="s">
        <v>1913</v>
      </c>
      <c r="M7" s="368" t="s">
        <v>47</v>
      </c>
      <c r="N7" s="55"/>
    </row>
    <row r="8" spans="1:14" ht="43.15" customHeight="1" x14ac:dyDescent="0.2">
      <c r="B8" s="848"/>
      <c r="C8"/>
      <c r="D8" s="842" t="s">
        <v>3</v>
      </c>
      <c r="E8" s="7" t="s">
        <v>17</v>
      </c>
      <c r="F8" s="7" t="s">
        <v>1914</v>
      </c>
      <c r="G8" s="7" t="s">
        <v>1915</v>
      </c>
      <c r="H8" s="7" t="s">
        <v>1916</v>
      </c>
      <c r="I8" s="7" t="s">
        <v>17</v>
      </c>
      <c r="J8" s="7" t="s">
        <v>1914</v>
      </c>
      <c r="K8" s="7" t="s">
        <v>1915</v>
      </c>
      <c r="L8" s="7" t="s">
        <v>1916</v>
      </c>
      <c r="M8" s="42"/>
      <c r="N8" s="55"/>
    </row>
    <row r="9" spans="1:14" ht="15.95" customHeight="1" x14ac:dyDescent="0.2">
      <c r="B9" s="419"/>
      <c r="C9"/>
      <c r="D9" s="842"/>
      <c r="E9" s="6" t="s">
        <v>2402</v>
      </c>
      <c r="F9" s="6" t="s">
        <v>2402</v>
      </c>
      <c r="G9" s="6" t="s">
        <v>2402</v>
      </c>
      <c r="H9" s="6" t="s">
        <v>2402</v>
      </c>
      <c r="I9" s="6" t="s">
        <v>2403</v>
      </c>
      <c r="J9" s="6" t="s">
        <v>2403</v>
      </c>
      <c r="K9" s="6" t="s">
        <v>2403</v>
      </c>
      <c r="L9" s="6" t="s">
        <v>2403</v>
      </c>
      <c r="M9" s="42"/>
      <c r="N9" s="55"/>
    </row>
    <row r="10" spans="1:14" ht="15.95" customHeight="1" thickBot="1" x14ac:dyDescent="0.25">
      <c r="B10" s="438"/>
      <c r="C10" s="227"/>
      <c r="D10" s="843"/>
      <c r="E10" s="232" t="s">
        <v>49</v>
      </c>
      <c r="F10" s="232" t="s">
        <v>49</v>
      </c>
      <c r="G10" s="232" t="s">
        <v>49</v>
      </c>
      <c r="H10" s="232" t="s">
        <v>49</v>
      </c>
      <c r="I10" s="232" t="s">
        <v>49</v>
      </c>
      <c r="J10" s="232" t="s">
        <v>49</v>
      </c>
      <c r="K10" s="232" t="s">
        <v>49</v>
      </c>
      <c r="L10" s="232" t="s">
        <v>49</v>
      </c>
      <c r="M10" s="339" t="s">
        <v>50</v>
      </c>
      <c r="N10" s="55"/>
    </row>
    <row r="11" spans="1:14" ht="15.95" customHeight="1" x14ac:dyDescent="0.2">
      <c r="B11" s="511" t="s">
        <v>1917</v>
      </c>
      <c r="C11" s="113"/>
      <c r="D11" s="316" t="s">
        <v>51</v>
      </c>
      <c r="E11" s="228">
        <f t="shared" ref="E11:L11" si="0">SUM(E13:E15)</f>
        <v>0</v>
      </c>
      <c r="F11" s="228">
        <f>SUM(F13:F15)</f>
        <v>0</v>
      </c>
      <c r="G11" s="228">
        <f t="shared" si="0"/>
        <v>0</v>
      </c>
      <c r="H11" s="228">
        <f t="shared" si="0"/>
        <v>0</v>
      </c>
      <c r="I11" s="228">
        <f t="shared" si="0"/>
        <v>0</v>
      </c>
      <c r="J11" s="228">
        <f t="shared" si="0"/>
        <v>0</v>
      </c>
      <c r="K11" s="228">
        <f t="shared" si="0"/>
        <v>0</v>
      </c>
      <c r="L11" s="228">
        <f t="shared" si="0"/>
        <v>0</v>
      </c>
      <c r="M11" s="339" t="s">
        <v>1918</v>
      </c>
      <c r="N11" s="55"/>
    </row>
    <row r="12" spans="1:14" ht="15.95" customHeight="1" x14ac:dyDescent="0.2">
      <c r="B12" s="539" t="s">
        <v>1919</v>
      </c>
      <c r="C12" s="95"/>
      <c r="D12"/>
      <c r="E12" s="5"/>
      <c r="F12" s="5"/>
      <c r="G12" s="5"/>
      <c r="H12" s="5"/>
      <c r="I12" s="5"/>
      <c r="J12" s="5"/>
      <c r="K12" s="5"/>
      <c r="L12" s="5"/>
      <c r="M12" s="51"/>
      <c r="N12" s="55"/>
    </row>
    <row r="13" spans="1:14" ht="15.95" customHeight="1" x14ac:dyDescent="0.2">
      <c r="B13" s="204" t="s">
        <v>19</v>
      </c>
      <c r="C13" s="96"/>
      <c r="D13" s="369" t="s">
        <v>51</v>
      </c>
      <c r="E13" s="370">
        <f>SUM(F13:H13)</f>
        <v>0</v>
      </c>
      <c r="F13" s="371"/>
      <c r="G13" s="371"/>
      <c r="H13" s="371"/>
      <c r="I13" s="370">
        <f>SUM(J13:L13)</f>
        <v>0</v>
      </c>
      <c r="J13" s="372"/>
      <c r="K13" s="372"/>
      <c r="L13" s="372"/>
      <c r="M13" s="339" t="s">
        <v>1920</v>
      </c>
      <c r="N13" s="55"/>
    </row>
    <row r="14" spans="1:14" ht="15.95" customHeight="1" x14ac:dyDescent="0.2">
      <c r="B14" s="204" t="s">
        <v>20</v>
      </c>
      <c r="C14" s="96"/>
      <c r="D14" s="369" t="s">
        <v>51</v>
      </c>
      <c r="E14" s="370">
        <f t="shared" ref="E14:E20" si="1">SUM(F14:H14)</f>
        <v>0</v>
      </c>
      <c r="F14" s="371"/>
      <c r="G14" s="371"/>
      <c r="H14" s="371"/>
      <c r="I14" s="370">
        <f>SUM(J14:L14)</f>
        <v>0</v>
      </c>
      <c r="J14" s="372"/>
      <c r="K14" s="372"/>
      <c r="L14" s="372"/>
      <c r="M14" s="339" t="s">
        <v>1921</v>
      </c>
      <c r="N14" s="55"/>
    </row>
    <row r="15" spans="1:14" ht="15.95" customHeight="1" x14ac:dyDescent="0.2">
      <c r="B15" s="204" t="s">
        <v>21</v>
      </c>
      <c r="C15" s="96"/>
      <c r="D15" s="369" t="s">
        <v>51</v>
      </c>
      <c r="E15" s="370">
        <f t="shared" si="1"/>
        <v>0</v>
      </c>
      <c r="F15" s="371"/>
      <c r="G15" s="371"/>
      <c r="H15" s="371"/>
      <c r="I15" s="370">
        <f>SUM(J15:L15)</f>
        <v>0</v>
      </c>
      <c r="J15" s="372"/>
      <c r="K15" s="372"/>
      <c r="L15" s="372"/>
      <c r="M15" s="339" t="s">
        <v>1922</v>
      </c>
      <c r="N15" s="55"/>
    </row>
    <row r="16" spans="1:14" ht="15.95" customHeight="1" thickBot="1" x14ac:dyDescent="0.25">
      <c r="B16" s="439" t="s">
        <v>1716</v>
      </c>
      <c r="C16"/>
      <c r="D16" s="369" t="s">
        <v>63</v>
      </c>
      <c r="E16" s="370">
        <f t="shared" si="1"/>
        <v>0</v>
      </c>
      <c r="F16" s="371"/>
      <c r="G16" s="371"/>
      <c r="H16" s="371"/>
      <c r="I16" s="370">
        <f>SUM(J16:L16)</f>
        <v>0</v>
      </c>
      <c r="J16" s="372"/>
      <c r="K16" s="372"/>
      <c r="L16" s="372"/>
      <c r="M16" s="339" t="s">
        <v>1923</v>
      </c>
      <c r="N16" s="55"/>
    </row>
    <row r="17" spans="1:14" ht="15.95" customHeight="1" x14ac:dyDescent="0.2">
      <c r="B17" s="565" t="s">
        <v>1924</v>
      </c>
      <c r="C17" s="373" t="s">
        <v>1</v>
      </c>
      <c r="D17" s="369" t="s">
        <v>51</v>
      </c>
      <c r="E17" s="228">
        <f>E11+E16</f>
        <v>0</v>
      </c>
      <c r="F17" s="228">
        <f>F11+F16</f>
        <v>0</v>
      </c>
      <c r="G17" s="228">
        <f t="shared" ref="G17:L17" si="2">G11+G16</f>
        <v>0</v>
      </c>
      <c r="H17" s="228">
        <f t="shared" si="2"/>
        <v>0</v>
      </c>
      <c r="I17" s="228">
        <f t="shared" si="2"/>
        <v>0</v>
      </c>
      <c r="J17" s="228">
        <f t="shared" si="2"/>
        <v>0</v>
      </c>
      <c r="K17" s="228">
        <f t="shared" si="2"/>
        <v>0</v>
      </c>
      <c r="L17" s="228">
        <f t="shared" si="2"/>
        <v>0</v>
      </c>
      <c r="M17" s="339" t="s">
        <v>1925</v>
      </c>
      <c r="N17" s="55"/>
    </row>
    <row r="18" spans="1:14" ht="15.95" customHeight="1" x14ac:dyDescent="0.2">
      <c r="B18" s="77" t="s">
        <v>19</v>
      </c>
      <c r="C18"/>
      <c r="D18" s="369" t="s">
        <v>51</v>
      </c>
      <c r="E18" s="370">
        <f t="shared" si="1"/>
        <v>0</v>
      </c>
      <c r="F18" s="370">
        <f>F17-SUM(F19:F20)</f>
        <v>0</v>
      </c>
      <c r="G18" s="370">
        <f>G17-SUM(G19:G20)</f>
        <v>0</v>
      </c>
      <c r="H18" s="370">
        <f>H17-SUM(H19:H20)</f>
        <v>0</v>
      </c>
      <c r="I18" s="370">
        <f>SUM(J18:L18)</f>
        <v>0</v>
      </c>
      <c r="J18" s="370">
        <f>J17-SUM(J19:J20)</f>
        <v>0</v>
      </c>
      <c r="K18" s="370">
        <f>K17-SUM(K19:K20)</f>
        <v>0</v>
      </c>
      <c r="L18" s="370">
        <f>L17-SUM(L19:L20)</f>
        <v>0</v>
      </c>
      <c r="M18" s="339" t="s">
        <v>1926</v>
      </c>
      <c r="N18" s="55"/>
    </row>
    <row r="19" spans="1:14" ht="15.95" customHeight="1" x14ac:dyDescent="0.2">
      <c r="B19" s="510" t="s">
        <v>20</v>
      </c>
      <c r="C19" s="97"/>
      <c r="D19" s="369" t="s">
        <v>51</v>
      </c>
      <c r="E19" s="370">
        <f t="shared" si="1"/>
        <v>0</v>
      </c>
      <c r="F19" s="371"/>
      <c r="G19" s="371"/>
      <c r="H19" s="371"/>
      <c r="I19" s="370">
        <f>SUM(J19:L19)</f>
        <v>0</v>
      </c>
      <c r="J19" s="372"/>
      <c r="K19" s="372"/>
      <c r="L19" s="372"/>
      <c r="M19" s="339" t="s">
        <v>1927</v>
      </c>
      <c r="N19" s="55"/>
    </row>
    <row r="20" spans="1:14" ht="15.95" customHeight="1" thickBot="1" x14ac:dyDescent="0.25">
      <c r="B20" s="479" t="s">
        <v>21</v>
      </c>
      <c r="C20" s="59"/>
      <c r="D20" s="218" t="s">
        <v>51</v>
      </c>
      <c r="E20" s="370">
        <f t="shared" si="1"/>
        <v>0</v>
      </c>
      <c r="F20" s="371"/>
      <c r="G20" s="371"/>
      <c r="H20" s="371"/>
      <c r="I20" s="370">
        <f>SUM(J20:L20)</f>
        <v>0</v>
      </c>
      <c r="J20" s="372"/>
      <c r="K20" s="372"/>
      <c r="L20" s="372"/>
      <c r="M20" s="339" t="s">
        <v>1928</v>
      </c>
      <c r="N20" s="55"/>
    </row>
    <row r="21" spans="1:14" ht="15.95" customHeight="1" thickTop="1" thickBot="1" x14ac:dyDescent="0.25">
      <c r="B21" s="430"/>
      <c r="C21" s="60"/>
      <c r="D21" s="60"/>
      <c r="E21" s="60"/>
      <c r="F21" s="60"/>
      <c r="G21" s="60"/>
      <c r="H21" s="60"/>
      <c r="I21" s="60"/>
      <c r="J21" s="60"/>
      <c r="K21" s="60"/>
      <c r="L21" s="60"/>
      <c r="M21" s="61"/>
    </row>
    <row r="22" spans="1:14" ht="15.95" customHeight="1" thickTop="1" thickBot="1" x14ac:dyDescent="0.25">
      <c r="B22" s="431"/>
      <c r="C22" s="38"/>
      <c r="D22" s="38"/>
      <c r="E22" s="38"/>
      <c r="F22" s="38"/>
      <c r="G22" s="38"/>
      <c r="H22" s="38"/>
      <c r="I22" s="38"/>
      <c r="J22" s="38"/>
      <c r="K22" s="38"/>
      <c r="L22" s="416" t="s">
        <v>2401</v>
      </c>
      <c r="M22" s="417">
        <v>2</v>
      </c>
    </row>
    <row r="23" spans="1:14" ht="15.95" customHeight="1" thickTop="1" x14ac:dyDescent="0.2">
      <c r="A23" s="37"/>
      <c r="B23" s="847" t="s">
        <v>2483</v>
      </c>
      <c r="C23" s="40"/>
      <c r="D23" s="40"/>
      <c r="E23" s="367" t="s">
        <v>1906</v>
      </c>
      <c r="F23" s="367" t="s">
        <v>1907</v>
      </c>
      <c r="G23" s="367" t="s">
        <v>1908</v>
      </c>
      <c r="H23" s="367" t="s">
        <v>1909</v>
      </c>
      <c r="I23" s="366" t="s">
        <v>1910</v>
      </c>
      <c r="J23" s="366" t="s">
        <v>1911</v>
      </c>
      <c r="K23" s="366" t="s">
        <v>1912</v>
      </c>
      <c r="L23" s="366" t="s">
        <v>1913</v>
      </c>
      <c r="M23" s="368" t="s">
        <v>47</v>
      </c>
      <c r="N23" s="55"/>
    </row>
    <row r="24" spans="1:14" ht="41.45" customHeight="1" x14ac:dyDescent="0.2">
      <c r="B24" s="848"/>
      <c r="C24"/>
      <c r="D24" s="842" t="s">
        <v>3</v>
      </c>
      <c r="E24" s="7" t="s">
        <v>17</v>
      </c>
      <c r="F24" s="7" t="s">
        <v>1914</v>
      </c>
      <c r="G24" s="7" t="s">
        <v>1915</v>
      </c>
      <c r="H24" s="7" t="s">
        <v>1916</v>
      </c>
      <c r="I24" s="7" t="s">
        <v>17</v>
      </c>
      <c r="J24" s="7" t="s">
        <v>1914</v>
      </c>
      <c r="K24" s="7" t="s">
        <v>1915</v>
      </c>
      <c r="L24" s="7" t="s">
        <v>1916</v>
      </c>
      <c r="M24" s="42"/>
      <c r="N24" s="55"/>
    </row>
    <row r="25" spans="1:14" ht="15.95" customHeight="1" x14ac:dyDescent="0.2">
      <c r="B25" s="419"/>
      <c r="C25"/>
      <c r="D25" s="842"/>
      <c r="E25" s="6" t="s">
        <v>2402</v>
      </c>
      <c r="F25" s="6" t="s">
        <v>2402</v>
      </c>
      <c r="G25" s="6" t="s">
        <v>2402</v>
      </c>
      <c r="H25" s="6" t="s">
        <v>2402</v>
      </c>
      <c r="I25" s="6" t="s">
        <v>2403</v>
      </c>
      <c r="J25" s="6" t="s">
        <v>2403</v>
      </c>
      <c r="K25" s="6" t="s">
        <v>2403</v>
      </c>
      <c r="L25" s="6" t="s">
        <v>2403</v>
      </c>
      <c r="M25" s="42"/>
      <c r="N25" s="55"/>
    </row>
    <row r="26" spans="1:14" ht="15.95" customHeight="1" thickBot="1" x14ac:dyDescent="0.25">
      <c r="B26" s="438"/>
      <c r="C26" s="227"/>
      <c r="D26" s="843"/>
      <c r="E26" s="232" t="s">
        <v>49</v>
      </c>
      <c r="F26" s="232" t="s">
        <v>49</v>
      </c>
      <c r="G26" s="232" t="s">
        <v>49</v>
      </c>
      <c r="H26" s="232" t="s">
        <v>49</v>
      </c>
      <c r="I26" s="232" t="s">
        <v>49</v>
      </c>
      <c r="J26" s="232" t="s">
        <v>49</v>
      </c>
      <c r="K26" s="232" t="s">
        <v>49</v>
      </c>
      <c r="L26" s="232" t="s">
        <v>49</v>
      </c>
      <c r="M26" s="339" t="s">
        <v>50</v>
      </c>
      <c r="N26" s="55"/>
    </row>
    <row r="27" spans="1:14" ht="25.5" x14ac:dyDescent="0.2">
      <c r="B27" s="405" t="s">
        <v>2484</v>
      </c>
      <c r="C27" s="373" t="s">
        <v>1</v>
      </c>
      <c r="D27" s="316" t="s">
        <v>51</v>
      </c>
      <c r="E27" s="228">
        <f>SUM(E29:E31)</f>
        <v>0</v>
      </c>
      <c r="F27" s="228">
        <f>SUM(F29:F31)</f>
        <v>0</v>
      </c>
      <c r="G27" s="228">
        <f t="shared" ref="G27:L27" si="3">SUM(G29:G31)</f>
        <v>0</v>
      </c>
      <c r="H27" s="228">
        <f t="shared" si="3"/>
        <v>0</v>
      </c>
      <c r="I27" s="228">
        <f t="shared" si="3"/>
        <v>0</v>
      </c>
      <c r="J27" s="228">
        <f t="shared" si="3"/>
        <v>0</v>
      </c>
      <c r="K27" s="228">
        <f t="shared" si="3"/>
        <v>0</v>
      </c>
      <c r="L27" s="228">
        <f t="shared" si="3"/>
        <v>0</v>
      </c>
      <c r="M27" s="339" t="s">
        <v>1929</v>
      </c>
      <c r="N27" s="55"/>
    </row>
    <row r="28" spans="1:14" ht="15.95" customHeight="1" x14ac:dyDescent="0.2">
      <c r="B28" s="515" t="s">
        <v>1930</v>
      </c>
      <c r="C28" s="95"/>
      <c r="D28"/>
      <c r="E28" s="5"/>
      <c r="F28" s="5"/>
      <c r="G28" s="5"/>
      <c r="H28" s="5"/>
      <c r="I28" s="5"/>
      <c r="J28" s="5"/>
      <c r="K28" s="5"/>
      <c r="L28" s="5"/>
      <c r="M28" s="51"/>
      <c r="N28" s="55"/>
    </row>
    <row r="29" spans="1:14" ht="15.95" customHeight="1" x14ac:dyDescent="0.2">
      <c r="B29" s="204" t="s">
        <v>19</v>
      </c>
      <c r="C29" s="96"/>
      <c r="D29" s="369" t="s">
        <v>51</v>
      </c>
      <c r="E29" s="370">
        <f>SUM(F29:H29)</f>
        <v>0</v>
      </c>
      <c r="F29" s="371"/>
      <c r="G29" s="371"/>
      <c r="H29" s="371"/>
      <c r="I29" s="370">
        <f>SUM(J29:L29)</f>
        <v>0</v>
      </c>
      <c r="J29" s="372"/>
      <c r="K29" s="372"/>
      <c r="L29" s="372"/>
      <c r="M29" s="339" t="s">
        <v>1931</v>
      </c>
      <c r="N29" s="55"/>
    </row>
    <row r="30" spans="1:14" ht="15.95" customHeight="1" x14ac:dyDescent="0.2">
      <c r="B30" s="204" t="s">
        <v>20</v>
      </c>
      <c r="C30" s="96"/>
      <c r="D30" s="369" t="s">
        <v>51</v>
      </c>
      <c r="E30" s="370">
        <f>SUM(F30:H30)</f>
        <v>0</v>
      </c>
      <c r="F30" s="371"/>
      <c r="G30" s="371"/>
      <c r="H30" s="371"/>
      <c r="I30" s="370">
        <f>SUM(J30:L30)</f>
        <v>0</v>
      </c>
      <c r="J30" s="372"/>
      <c r="K30" s="372"/>
      <c r="L30" s="372"/>
      <c r="M30" s="339" t="s">
        <v>1932</v>
      </c>
      <c r="N30" s="55"/>
    </row>
    <row r="31" spans="1:14" ht="15.95" customHeight="1" thickBot="1" x14ac:dyDescent="0.25">
      <c r="B31" s="479" t="s">
        <v>21</v>
      </c>
      <c r="C31" s="59"/>
      <c r="D31" s="218" t="s">
        <v>51</v>
      </c>
      <c r="E31" s="370">
        <f>SUM(F31:H31)</f>
        <v>0</v>
      </c>
      <c r="F31" s="371"/>
      <c r="G31" s="371"/>
      <c r="H31" s="371"/>
      <c r="I31" s="370">
        <f>SUM(J31:L31)</f>
        <v>0</v>
      </c>
      <c r="J31" s="372"/>
      <c r="K31" s="372"/>
      <c r="L31" s="372"/>
      <c r="M31" s="339" t="s">
        <v>1933</v>
      </c>
      <c r="N31" s="55"/>
    </row>
    <row r="32" spans="1:14" ht="15.95" customHeight="1" thickTop="1" thickBot="1" x14ac:dyDescent="0.25">
      <c r="B32" s="430"/>
      <c r="C32" s="60"/>
      <c r="D32" s="60"/>
      <c r="E32" s="60"/>
      <c r="F32" s="60"/>
      <c r="G32" s="60"/>
      <c r="H32" s="60"/>
      <c r="I32" s="60"/>
      <c r="J32" s="60"/>
      <c r="K32" s="60"/>
      <c r="L32" s="60"/>
      <c r="M32" s="61"/>
    </row>
    <row r="33" spans="1:14" ht="15.95" customHeight="1" thickTop="1" thickBot="1" x14ac:dyDescent="0.25">
      <c r="B33" s="566"/>
      <c r="C33" s="27"/>
      <c r="D33" s="27"/>
      <c r="E33" s="27"/>
      <c r="F33" s="27"/>
      <c r="G33" s="27"/>
      <c r="H33" s="27"/>
      <c r="I33" s="27"/>
      <c r="J33" s="27"/>
      <c r="K33" s="27"/>
      <c r="L33" s="564" t="s">
        <v>2401</v>
      </c>
      <c r="M33" s="563">
        <v>4</v>
      </c>
    </row>
    <row r="34" spans="1:14" ht="15.95" customHeight="1" thickTop="1" x14ac:dyDescent="0.2">
      <c r="A34" s="37"/>
      <c r="B34" s="875" t="s">
        <v>1934</v>
      </c>
      <c r="C34" s="28"/>
      <c r="D34" s="28"/>
      <c r="E34" s="367" t="s">
        <v>1906</v>
      </c>
      <c r="F34" s="367" t="s">
        <v>1907</v>
      </c>
      <c r="G34" s="367" t="s">
        <v>1908</v>
      </c>
      <c r="H34" s="367" t="s">
        <v>1909</v>
      </c>
      <c r="I34" s="366" t="s">
        <v>1910</v>
      </c>
      <c r="J34" s="366" t="s">
        <v>1911</v>
      </c>
      <c r="K34" s="366" t="s">
        <v>1912</v>
      </c>
      <c r="L34" s="366" t="s">
        <v>1913</v>
      </c>
      <c r="M34" s="368" t="s">
        <v>47</v>
      </c>
      <c r="N34" s="29"/>
    </row>
    <row r="35" spans="1:14" ht="43.15" customHeight="1" x14ac:dyDescent="0.2">
      <c r="B35" s="876"/>
      <c r="C35"/>
      <c r="D35" s="842" t="s">
        <v>3</v>
      </c>
      <c r="E35" s="7" t="s">
        <v>17</v>
      </c>
      <c r="F35" s="7" t="s">
        <v>1914</v>
      </c>
      <c r="G35" s="7" t="s">
        <v>1915</v>
      </c>
      <c r="H35" s="7" t="s">
        <v>1916</v>
      </c>
      <c r="I35" s="7" t="s">
        <v>17</v>
      </c>
      <c r="J35" s="7" t="s">
        <v>1914</v>
      </c>
      <c r="K35" s="7" t="s">
        <v>1915</v>
      </c>
      <c r="L35" s="7" t="s">
        <v>1916</v>
      </c>
      <c r="M35"/>
      <c r="N35" s="29"/>
    </row>
    <row r="36" spans="1:14" ht="15.95" customHeight="1" x14ac:dyDescent="0.2">
      <c r="B36" s="568"/>
      <c r="C36"/>
      <c r="D36" s="842"/>
      <c r="E36" s="6" t="s">
        <v>2402</v>
      </c>
      <c r="F36" s="6" t="s">
        <v>2402</v>
      </c>
      <c r="G36" s="6" t="s">
        <v>2402</v>
      </c>
      <c r="H36" s="6" t="s">
        <v>2402</v>
      </c>
      <c r="I36" s="6" t="s">
        <v>2403</v>
      </c>
      <c r="J36" s="6" t="s">
        <v>2403</v>
      </c>
      <c r="K36" s="6" t="s">
        <v>2403</v>
      </c>
      <c r="L36" s="6" t="s">
        <v>2403</v>
      </c>
      <c r="M36"/>
      <c r="N36" s="29"/>
    </row>
    <row r="37" spans="1:14" ht="15.95" customHeight="1" thickBot="1" x14ac:dyDescent="0.25">
      <c r="B37" s="189" t="s">
        <v>1935</v>
      </c>
      <c r="C37" s="227"/>
      <c r="D37" s="843"/>
      <c r="E37" s="329" t="s">
        <v>53</v>
      </c>
      <c r="F37" s="329" t="s">
        <v>1278</v>
      </c>
      <c r="G37" s="329" t="s">
        <v>1278</v>
      </c>
      <c r="H37" s="329" t="s">
        <v>1278</v>
      </c>
      <c r="I37" s="329" t="s">
        <v>53</v>
      </c>
      <c r="J37" s="329" t="s">
        <v>1278</v>
      </c>
      <c r="K37" s="329" t="s">
        <v>1278</v>
      </c>
      <c r="L37" s="329" t="s">
        <v>1278</v>
      </c>
      <c r="M37" s="339" t="s">
        <v>50</v>
      </c>
      <c r="N37" s="29"/>
    </row>
    <row r="38" spans="1:14" ht="28.7" customHeight="1" thickBot="1" x14ac:dyDescent="0.25">
      <c r="B38" s="569" t="s">
        <v>2582</v>
      </c>
      <c r="C38" s="308"/>
      <c r="D38" s="374" t="s">
        <v>51</v>
      </c>
      <c r="E38" s="370">
        <f>SUM(F38:H38)</f>
        <v>0</v>
      </c>
      <c r="F38" s="371"/>
      <c r="G38" s="371"/>
      <c r="H38" s="371"/>
      <c r="I38" s="370">
        <f>SUM(J38:L38)</f>
        <v>0</v>
      </c>
      <c r="J38" s="372"/>
      <c r="K38" s="372"/>
      <c r="L38" s="372"/>
      <c r="M38" s="339" t="s">
        <v>1936</v>
      </c>
      <c r="N38" s="29"/>
    </row>
    <row r="39" spans="1:14" ht="15.95" customHeight="1" thickTop="1" thickBot="1" x14ac:dyDescent="0.25">
      <c r="B39" s="558"/>
      <c r="C39" s="33"/>
      <c r="D39" s="33"/>
      <c r="E39" s="33"/>
      <c r="F39" s="33"/>
      <c r="G39" s="33"/>
      <c r="H39" s="33"/>
      <c r="I39" s="33"/>
      <c r="J39" s="33"/>
      <c r="K39" s="33"/>
      <c r="L39" s="33"/>
      <c r="M39" s="34"/>
    </row>
    <row r="40" spans="1:14" ht="15.95" customHeight="1" thickTop="1" thickBot="1" x14ac:dyDescent="0.25">
      <c r="B40" s="431"/>
      <c r="C40" s="38"/>
      <c r="D40" s="38"/>
      <c r="E40" s="38"/>
      <c r="F40" s="38"/>
      <c r="G40" s="38"/>
      <c r="H40" s="38"/>
      <c r="I40" s="38"/>
      <c r="J40" s="38"/>
      <c r="K40" s="38"/>
      <c r="L40" s="416" t="s">
        <v>2401</v>
      </c>
      <c r="M40" s="417">
        <v>5</v>
      </c>
    </row>
    <row r="41" spans="1:14" ht="15.95" customHeight="1" thickTop="1" x14ac:dyDescent="0.2">
      <c r="A41" s="37"/>
      <c r="B41" s="847" t="s">
        <v>1937</v>
      </c>
      <c r="C41" s="40"/>
      <c r="D41" s="40"/>
      <c r="E41" s="367" t="s">
        <v>1906</v>
      </c>
      <c r="F41" s="367" t="s">
        <v>1907</v>
      </c>
      <c r="G41" s="367" t="s">
        <v>1908</v>
      </c>
      <c r="H41" s="367" t="s">
        <v>1909</v>
      </c>
      <c r="I41" s="366" t="s">
        <v>1910</v>
      </c>
      <c r="J41" s="366" t="s">
        <v>1911</v>
      </c>
      <c r="K41" s="366" t="s">
        <v>1912</v>
      </c>
      <c r="L41" s="366" t="s">
        <v>1913</v>
      </c>
      <c r="M41" s="368" t="s">
        <v>47</v>
      </c>
      <c r="N41" s="55"/>
    </row>
    <row r="42" spans="1:14" ht="43.15" customHeight="1" x14ac:dyDescent="0.2">
      <c r="B42" s="848"/>
      <c r="C42"/>
      <c r="D42" s="842" t="s">
        <v>3</v>
      </c>
      <c r="E42" s="7" t="s">
        <v>17</v>
      </c>
      <c r="F42" s="7" t="s">
        <v>1914</v>
      </c>
      <c r="G42" s="7" t="s">
        <v>1915</v>
      </c>
      <c r="H42" s="7" t="s">
        <v>1916</v>
      </c>
      <c r="I42" s="7" t="s">
        <v>17</v>
      </c>
      <c r="J42" s="7" t="s">
        <v>1914</v>
      </c>
      <c r="K42" s="7" t="s">
        <v>1915</v>
      </c>
      <c r="L42" s="7" t="s">
        <v>1916</v>
      </c>
      <c r="M42" s="42"/>
      <c r="N42" s="55"/>
    </row>
    <row r="43" spans="1:14" ht="15.95" customHeight="1" x14ac:dyDescent="0.2">
      <c r="B43" s="419"/>
      <c r="C43"/>
      <c r="D43" s="842"/>
      <c r="E43" s="6" t="s">
        <v>2402</v>
      </c>
      <c r="F43" s="6" t="s">
        <v>2402</v>
      </c>
      <c r="G43" s="6" t="s">
        <v>2402</v>
      </c>
      <c r="H43" s="6" t="s">
        <v>2402</v>
      </c>
      <c r="I43" s="6" t="s">
        <v>2403</v>
      </c>
      <c r="J43" s="6" t="s">
        <v>2403</v>
      </c>
      <c r="K43" s="6" t="s">
        <v>2403</v>
      </c>
      <c r="L43" s="6" t="s">
        <v>2403</v>
      </c>
      <c r="M43" s="42"/>
      <c r="N43" s="55"/>
    </row>
    <row r="44" spans="1:14" ht="15.95" customHeight="1" thickBot="1" x14ac:dyDescent="0.25">
      <c r="B44" s="438"/>
      <c r="C44" s="227"/>
      <c r="D44" s="843"/>
      <c r="E44" s="232" t="s">
        <v>49</v>
      </c>
      <c r="F44" s="232" t="s">
        <v>49</v>
      </c>
      <c r="G44" s="232" t="s">
        <v>49</v>
      </c>
      <c r="H44" s="232" t="s">
        <v>49</v>
      </c>
      <c r="I44" s="232" t="s">
        <v>49</v>
      </c>
      <c r="J44" s="232" t="s">
        <v>49</v>
      </c>
      <c r="K44" s="232" t="s">
        <v>49</v>
      </c>
      <c r="L44" s="232" t="s">
        <v>49</v>
      </c>
      <c r="M44" s="339" t="s">
        <v>50</v>
      </c>
      <c r="N44" s="55"/>
    </row>
    <row r="45" spans="1:14" ht="25.5" x14ac:dyDescent="0.2">
      <c r="B45" s="570" t="s">
        <v>1938</v>
      </c>
      <c r="C45" s="113"/>
      <c r="D45" s="369" t="s">
        <v>51</v>
      </c>
      <c r="E45" s="370">
        <f>SUM(F45:H45)</f>
        <v>0</v>
      </c>
      <c r="F45" s="371"/>
      <c r="G45" s="371"/>
      <c r="H45" s="371"/>
      <c r="I45" s="370">
        <f>SUM(J45:L45)</f>
        <v>0</v>
      </c>
      <c r="J45" s="372"/>
      <c r="K45" s="372"/>
      <c r="L45" s="372"/>
      <c r="M45" s="339" t="s">
        <v>1939</v>
      </c>
      <c r="N45" s="55"/>
    </row>
    <row r="46" spans="1:14" ht="25.5" x14ac:dyDescent="0.2">
      <c r="B46" s="571" t="s">
        <v>1940</v>
      </c>
      <c r="C46" s="95"/>
      <c r="D46" s="190"/>
      <c r="E46" s="191"/>
      <c r="F46" s="192"/>
      <c r="G46" s="192"/>
      <c r="H46" s="192"/>
      <c r="I46" s="191"/>
      <c r="J46" s="193"/>
      <c r="K46" s="193"/>
      <c r="L46" s="193"/>
      <c r="M46" s="194"/>
      <c r="N46" s="55"/>
    </row>
    <row r="47" spans="1:14" ht="24" customHeight="1" x14ac:dyDescent="0.2">
      <c r="B47" s="421" t="s">
        <v>1941</v>
      </c>
      <c r="C47"/>
      <c r="D47"/>
      <c r="E47" s="5"/>
      <c r="F47" s="5"/>
      <c r="G47" s="5"/>
      <c r="H47" s="5"/>
      <c r="I47" s="5"/>
      <c r="J47" s="5"/>
      <c r="K47" s="5"/>
      <c r="L47" s="5"/>
      <c r="M47" s="51"/>
      <c r="N47" s="55"/>
    </row>
    <row r="48" spans="1:14" ht="15.95" customHeight="1" x14ac:dyDescent="0.2">
      <c r="B48" s="533" t="s">
        <v>1942</v>
      </c>
      <c r="C48" s="373" t="s">
        <v>1</v>
      </c>
      <c r="D48" s="369" t="s">
        <v>51</v>
      </c>
      <c r="E48" s="370">
        <f t="shared" ref="E48:E55" si="4">SUM(F48:H48)</f>
        <v>0</v>
      </c>
      <c r="F48" s="371"/>
      <c r="G48" s="371"/>
      <c r="H48" s="371"/>
      <c r="I48" s="370">
        <f t="shared" ref="I48:I55" si="5">SUM(J48:L48)</f>
        <v>0</v>
      </c>
      <c r="J48" s="372"/>
      <c r="K48" s="372"/>
      <c r="L48" s="372"/>
      <c r="M48" s="339" t="s">
        <v>1943</v>
      </c>
      <c r="N48" s="55"/>
    </row>
    <row r="49" spans="2:14" ht="15.95" customHeight="1" x14ac:dyDescent="0.2">
      <c r="B49" s="572" t="s">
        <v>1944</v>
      </c>
      <c r="C49"/>
      <c r="D49" s="369" t="s">
        <v>51</v>
      </c>
      <c r="E49" s="370">
        <f t="shared" si="4"/>
        <v>0</v>
      </c>
      <c r="F49" s="371"/>
      <c r="G49" s="371"/>
      <c r="H49" s="371"/>
      <c r="I49" s="370">
        <f t="shared" si="5"/>
        <v>0</v>
      </c>
      <c r="J49" s="372"/>
      <c r="K49" s="372"/>
      <c r="L49" s="372"/>
      <c r="M49" s="339" t="s">
        <v>1945</v>
      </c>
      <c r="N49" s="55"/>
    </row>
    <row r="50" spans="2:14" ht="28.5" customHeight="1" x14ac:dyDescent="0.2">
      <c r="B50" s="573" t="s">
        <v>1946</v>
      </c>
      <c r="C50" s="171"/>
      <c r="D50" s="369" t="s">
        <v>51</v>
      </c>
      <c r="E50" s="370">
        <f t="shared" si="4"/>
        <v>0</v>
      </c>
      <c r="F50" s="371"/>
      <c r="G50" s="371"/>
      <c r="H50" s="371"/>
      <c r="I50" s="370">
        <f t="shared" si="5"/>
        <v>0</v>
      </c>
      <c r="J50" s="372"/>
      <c r="K50" s="372"/>
      <c r="L50" s="372"/>
      <c r="M50" s="339" t="s">
        <v>1947</v>
      </c>
      <c r="N50" s="55"/>
    </row>
    <row r="51" spans="2:14" ht="15.95" customHeight="1" x14ac:dyDescent="0.2">
      <c r="B51" s="533" t="s">
        <v>1948</v>
      </c>
      <c r="C51" s="373" t="s">
        <v>1</v>
      </c>
      <c r="D51" s="369" t="s">
        <v>51</v>
      </c>
      <c r="E51" s="370">
        <f t="shared" si="4"/>
        <v>0</v>
      </c>
      <c r="F51" s="371"/>
      <c r="G51" s="371"/>
      <c r="H51" s="371"/>
      <c r="I51" s="370">
        <f t="shared" si="5"/>
        <v>0</v>
      </c>
      <c r="J51" s="372"/>
      <c r="K51" s="372"/>
      <c r="L51" s="372"/>
      <c r="M51" s="339" t="s">
        <v>1949</v>
      </c>
      <c r="N51" s="55"/>
    </row>
    <row r="52" spans="2:14" ht="15.95" customHeight="1" x14ac:dyDescent="0.2">
      <c r="B52" s="77" t="s">
        <v>1950</v>
      </c>
      <c r="C52"/>
      <c r="D52" s="369" t="s">
        <v>51</v>
      </c>
      <c r="E52" s="370">
        <f t="shared" si="4"/>
        <v>0</v>
      </c>
      <c r="F52" s="371"/>
      <c r="G52" s="371"/>
      <c r="H52" s="371"/>
      <c r="I52" s="370">
        <f t="shared" si="5"/>
        <v>0</v>
      </c>
      <c r="J52" s="372"/>
      <c r="K52" s="372"/>
      <c r="L52" s="372"/>
      <c r="M52" s="339" t="s">
        <v>1951</v>
      </c>
      <c r="N52" s="55"/>
    </row>
    <row r="53" spans="2:14" ht="15.95" customHeight="1" x14ac:dyDescent="0.2">
      <c r="B53" s="533" t="s">
        <v>1952</v>
      </c>
      <c r="C53" s="373" t="s">
        <v>1</v>
      </c>
      <c r="D53" s="369" t="s">
        <v>51</v>
      </c>
      <c r="E53" s="370">
        <f t="shared" si="4"/>
        <v>0</v>
      </c>
      <c r="F53" s="371"/>
      <c r="G53" s="371"/>
      <c r="H53" s="371"/>
      <c r="I53" s="370">
        <f t="shared" si="5"/>
        <v>0</v>
      </c>
      <c r="J53" s="372"/>
      <c r="K53" s="372"/>
      <c r="L53" s="372"/>
      <c r="M53" s="339" t="s">
        <v>1953</v>
      </c>
      <c r="N53" s="55"/>
    </row>
    <row r="54" spans="2:14" ht="15.95" customHeight="1" x14ac:dyDescent="0.2">
      <c r="B54" s="195" t="s">
        <v>1954</v>
      </c>
      <c r="C54" s="96"/>
      <c r="D54" s="369" t="s">
        <v>51</v>
      </c>
      <c r="E54" s="370">
        <f t="shared" si="4"/>
        <v>0</v>
      </c>
      <c r="F54" s="371"/>
      <c r="G54" s="371"/>
      <c r="H54" s="371"/>
      <c r="I54" s="370">
        <f t="shared" si="5"/>
        <v>0</v>
      </c>
      <c r="J54" s="372"/>
      <c r="K54" s="372"/>
      <c r="L54" s="372"/>
      <c r="M54" s="339" t="s">
        <v>1955</v>
      </c>
      <c r="N54" s="55"/>
    </row>
    <row r="55" spans="2:14" ht="15.95" customHeight="1" x14ac:dyDescent="0.2">
      <c r="B55" s="195" t="s">
        <v>1956</v>
      </c>
      <c r="C55" s="97"/>
      <c r="D55" s="369" t="s">
        <v>51</v>
      </c>
      <c r="E55" s="370">
        <f t="shared" si="4"/>
        <v>0</v>
      </c>
      <c r="F55" s="371"/>
      <c r="G55" s="371"/>
      <c r="H55" s="371"/>
      <c r="I55" s="370">
        <f t="shared" si="5"/>
        <v>0</v>
      </c>
      <c r="J55" s="372"/>
      <c r="K55" s="372"/>
      <c r="L55" s="372"/>
      <c r="M55" s="339" t="s">
        <v>1957</v>
      </c>
      <c r="N55" s="55"/>
    </row>
    <row r="56" spans="2:14" ht="33.4" customHeight="1" x14ac:dyDescent="0.2">
      <c r="B56" s="574" t="s">
        <v>1958</v>
      </c>
      <c r="C56"/>
      <c r="D56"/>
      <c r="E56" s="5"/>
      <c r="F56" s="5"/>
      <c r="G56" s="5"/>
      <c r="H56" s="5"/>
      <c r="I56" s="5"/>
      <c r="J56" s="5"/>
      <c r="K56" s="5"/>
      <c r="L56" s="5"/>
      <c r="M56" s="51"/>
      <c r="N56" s="55"/>
    </row>
    <row r="57" spans="2:14" ht="15.95" customHeight="1" x14ac:dyDescent="0.2">
      <c r="B57" s="575" t="s">
        <v>1959</v>
      </c>
      <c r="C57" s="373" t="s">
        <v>1</v>
      </c>
      <c r="D57" s="369" t="s">
        <v>51</v>
      </c>
      <c r="E57" s="370">
        <f>SUM(F57:H57)</f>
        <v>0</v>
      </c>
      <c r="F57" s="371"/>
      <c r="G57" s="371"/>
      <c r="H57" s="371"/>
      <c r="I57" s="370">
        <f>SUM(J57:L57)</f>
        <v>0</v>
      </c>
      <c r="J57" s="372"/>
      <c r="K57" s="372"/>
      <c r="L57" s="372"/>
      <c r="M57" s="339" t="s">
        <v>1960</v>
      </c>
      <c r="N57" s="55"/>
    </row>
    <row r="58" spans="2:14" ht="15.95" customHeight="1" x14ac:dyDescent="0.2">
      <c r="B58" s="576" t="s">
        <v>1961</v>
      </c>
      <c r="C58" s="373" t="s">
        <v>1</v>
      </c>
      <c r="D58" s="369" t="s">
        <v>51</v>
      </c>
      <c r="E58" s="370">
        <f>SUM(F58:H58)</f>
        <v>0</v>
      </c>
      <c r="F58" s="371"/>
      <c r="G58" s="371"/>
      <c r="H58" s="371"/>
      <c r="I58" s="370">
        <f>SUM(J58:L58)</f>
        <v>0</v>
      </c>
      <c r="J58" s="372"/>
      <c r="K58" s="372"/>
      <c r="L58" s="372"/>
      <c r="M58" s="339" t="s">
        <v>1962</v>
      </c>
      <c r="N58" s="55"/>
    </row>
    <row r="59" spans="2:14" ht="15.95" customHeight="1" x14ac:dyDescent="0.2">
      <c r="B59" s="577"/>
      <c r="C59" s="95"/>
      <c r="D59"/>
      <c r="E59" s="5"/>
      <c r="F59" s="5"/>
      <c r="G59" s="5"/>
      <c r="H59" s="5"/>
      <c r="I59" s="5"/>
      <c r="J59" s="5"/>
      <c r="K59" s="5"/>
      <c r="L59" s="5"/>
      <c r="M59" s="51"/>
      <c r="N59" s="55"/>
    </row>
    <row r="60" spans="2:14" ht="15.95" customHeight="1" x14ac:dyDescent="0.2">
      <c r="B60" s="539" t="s">
        <v>1963</v>
      </c>
      <c r="C60" s="96"/>
      <c r="D60" s="369" t="s">
        <v>51</v>
      </c>
      <c r="E60" s="370">
        <f>E45+SUM(E57:E58)</f>
        <v>0</v>
      </c>
      <c r="F60" s="370">
        <f>F45+SUM(F57:F58)</f>
        <v>0</v>
      </c>
      <c r="G60" s="370">
        <f t="shared" ref="G60:L60" si="6">G45+SUM(G57:G58)</f>
        <v>0</v>
      </c>
      <c r="H60" s="370">
        <f t="shared" si="6"/>
        <v>0</v>
      </c>
      <c r="I60" s="370">
        <f t="shared" si="6"/>
        <v>0</v>
      </c>
      <c r="J60" s="370">
        <f t="shared" si="6"/>
        <v>0</v>
      </c>
      <c r="K60" s="370">
        <f t="shared" si="6"/>
        <v>0</v>
      </c>
      <c r="L60" s="370">
        <f t="shared" si="6"/>
        <v>0</v>
      </c>
      <c r="M60" s="339" t="s">
        <v>1964</v>
      </c>
      <c r="N60" s="55"/>
    </row>
    <row r="61" spans="2:14" ht="15.95" customHeight="1" x14ac:dyDescent="0.2">
      <c r="B61" s="439"/>
      <c r="C61"/>
      <c r="D61"/>
      <c r="E61" s="5"/>
      <c r="F61" s="5"/>
      <c r="G61" s="5"/>
      <c r="H61" s="5"/>
      <c r="I61" s="5"/>
      <c r="J61" s="5"/>
      <c r="K61" s="5"/>
      <c r="L61" s="5"/>
      <c r="M61" s="51"/>
      <c r="N61" s="55"/>
    </row>
    <row r="62" spans="2:14" ht="15.95" customHeight="1" thickBot="1" x14ac:dyDescent="0.25">
      <c r="B62" s="578" t="s">
        <v>1965</v>
      </c>
      <c r="C62" s="215" t="s">
        <v>1</v>
      </c>
      <c r="D62" s="218" t="s">
        <v>51</v>
      </c>
      <c r="E62" s="370">
        <f>SUM(F62:H62)</f>
        <v>0</v>
      </c>
      <c r="F62" s="371"/>
      <c r="G62" s="371"/>
      <c r="H62" s="371"/>
      <c r="I62" s="370">
        <f>SUM(J62:L62)</f>
        <v>0</v>
      </c>
      <c r="J62" s="372"/>
      <c r="K62" s="372"/>
      <c r="L62" s="372"/>
      <c r="M62" s="339" t="s">
        <v>1966</v>
      </c>
      <c r="N62" s="55"/>
    </row>
    <row r="63" spans="2:14" ht="15.95" customHeight="1" thickTop="1" x14ac:dyDescent="0.2">
      <c r="B63" s="60"/>
      <c r="C63" s="60"/>
      <c r="D63" s="60"/>
      <c r="E63" s="60"/>
      <c r="F63" s="60"/>
      <c r="G63" s="60"/>
      <c r="H63" s="60"/>
      <c r="I63" s="60"/>
      <c r="J63" s="60"/>
      <c r="K63" s="60"/>
      <c r="L63" s="60"/>
      <c r="M63" s="61"/>
    </row>
  </sheetData>
  <mergeCells count="8">
    <mergeCell ref="B41:B42"/>
    <mergeCell ref="D42:D44"/>
    <mergeCell ref="B7:B8"/>
    <mergeCell ref="D8:D10"/>
    <mergeCell ref="B23:B24"/>
    <mergeCell ref="D24:D26"/>
    <mergeCell ref="B34:B35"/>
    <mergeCell ref="D35:D37"/>
  </mergeCells>
  <dataValidations count="9">
    <dataValidation type="list" allowBlank="1" showInputMessage="1" showErrorMessage="1" errorTitle="Input must be a positive" error="Please select number from list" sqref="F38:H38" xr:uid="{C8D445A0-55F1-4101-88B6-8EF5B7B9EDB9}">
      <formula1>"0,1,2,3,4,5,6,7,8,9,10"</formula1>
    </dataValidation>
    <dataValidation type="list" allowBlank="1" showInputMessage="1" showErrorMessage="1" errorTitle="Input figure must be positive" error="Please select figure from dropdown " sqref="J38:L38" xr:uid="{C56B0975-0BA2-4431-92D4-A6DA1F9C504D}">
      <formula1>"0,1,2,3,4,5,6,7,8,9,10"</formula1>
    </dataValidation>
    <dataValidation allowBlank="1" showInputMessage="1" showErrorMessage="1" promptTitle="PFI support income" prompt="This figure should include amounts recognised in I&amp;E in the period only.  It should not include any PFI support received in the form of PDC." sqref="C62" xr:uid="{F835192F-77FE-43CD-9921-97598DABB4D3}"/>
    <dataValidation allowBlank="1" showInputMessage="1" showErrorMessage="1" promptTitle="Other amounts payable" prompt="This should include only payments committed to as part of the PFI contract in addition to the unitary payment.  It should NOT include capital or revenue schemes from the provider OUTSIDE of the PFI scheme.  Use of these lines are expected to be limited." sqref="C57:C58" xr:uid="{AB79F78E-55D2-4F80-B4F9-4C21B0666FFD}"/>
    <dataValidation allowBlank="1" showInputMessage="1" showErrorMessage="1" promptTitle="Contingent rent" prompt="Contingent rent recorded in this row will populate the interest expense note on TAC11 Finance &amp; other." sqref="C53" xr:uid="{C935AE1D-0693-47A3-ADC3-F7D1DCABDEE1}"/>
    <dataValidation allowBlank="1" showInputMessage="1" showErrorMessage="1" promptTitle="Capital lifecycle" prompt="Capital lifecycle additions should be categorised as 'additions-purchased' rather then 'additions-leased' on TAC14 PPE." sqref="C51" xr:uid="{FA2F84DB-55AA-4114-8A19-99EE8D357C63}"/>
    <dataValidation allowBlank="1" showInputMessage="1" showErrorMessage="1" promptTitle="Interest expense" prompt="The interest charge recorded in this row will populate the interest expense note on TAC11 Finance &amp; other." sqref="C48" xr:uid="{F3D6A308-DAAD-41D0-8CF1-C0FA6FA285AF}"/>
    <dataValidation allowBlank="1" showInputMessage="1" showErrorMessage="1" promptTitle="Total future commitments" prompt="The FReM requires disclosure of total future commitments under the scheme. This is likely to be the total future unitary payments plus other payments committed to under the scheme. It should reflect any committed contract variations." sqref="C27" xr:uid="{C7338AF1-E3A8-4BEC-9C2E-3B07A0901B22}"/>
    <dataValidation allowBlank="1" showInputMessage="1" showErrorMessage="1" promptTitle="Net lease obligation" prompt="This will equate to the total PFI, LIFT or other service concession liability recorded in the borrowings note on your balance sheet." sqref="C17" xr:uid="{E00E765B-D1DB-49D4-97E4-1C19298E814E}"/>
  </dataValidations>
  <pageMargins left="0.25" right="0.25" top="0.75" bottom="0.75" header="0.3" footer="0.3"/>
  <pageSetup paperSize="9" scale="48"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F07BB-3A3D-4E2E-BDBC-8ACB014EA23A}">
  <sheetPr codeName="Sheet85">
    <tabColor theme="2"/>
    <pageSetUpPr fitToPage="1"/>
  </sheetPr>
  <dimension ref="A1:L24"/>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5.28515625" style="15" customWidth="1"/>
    <col min="4" max="4" width="9.28515625" style="15" customWidth="1"/>
    <col min="5" max="37" width="13.42578125" style="15" customWidth="1"/>
    <col min="38" max="16384" width="9.28515625" style="15"/>
  </cols>
  <sheetData>
    <row r="1" spans="1:12" ht="18.75" customHeight="1" x14ac:dyDescent="0.2">
      <c r="B1" s="16"/>
    </row>
    <row r="2" spans="1:12" ht="18.75" customHeight="1" x14ac:dyDescent="0.25">
      <c r="B2" s="17" t="s">
        <v>440</v>
      </c>
    </row>
    <row r="3" spans="1:12" ht="18.75" customHeight="1" x14ac:dyDescent="0.25">
      <c r="B3" s="17" t="s">
        <v>2380</v>
      </c>
    </row>
    <row r="4" spans="1:12" ht="18.75" customHeight="1" x14ac:dyDescent="0.2">
      <c r="B4" s="18" t="s">
        <v>4</v>
      </c>
    </row>
    <row r="6" spans="1:12" ht="15.95" customHeight="1" thickBot="1" x14ac:dyDescent="0.25">
      <c r="B6" s="23"/>
    </row>
    <row r="7" spans="1:12" ht="15.95" customHeight="1" thickTop="1" thickBot="1" x14ac:dyDescent="0.25">
      <c r="B7" s="38"/>
      <c r="C7" s="38"/>
      <c r="D7" s="38"/>
      <c r="E7" s="38"/>
      <c r="F7" s="38"/>
      <c r="G7" s="38"/>
      <c r="H7" s="38"/>
      <c r="I7" s="38"/>
      <c r="J7" s="416" t="s">
        <v>2401</v>
      </c>
      <c r="K7" s="417">
        <v>1</v>
      </c>
    </row>
    <row r="8" spans="1:12" ht="15.95" customHeight="1" thickTop="1" x14ac:dyDescent="0.2">
      <c r="A8" s="37"/>
      <c r="B8" s="867" t="s">
        <v>1967</v>
      </c>
      <c r="C8"/>
      <c r="D8"/>
      <c r="E8" s="376" t="s">
        <v>1968</v>
      </c>
      <c r="F8" s="376" t="s">
        <v>1969</v>
      </c>
      <c r="G8" s="376" t="s">
        <v>1970</v>
      </c>
      <c r="H8" s="377" t="s">
        <v>1971</v>
      </c>
      <c r="I8" s="377" t="s">
        <v>1972</v>
      </c>
      <c r="J8" s="377" t="s">
        <v>1973</v>
      </c>
      <c r="K8" s="378" t="s">
        <v>47</v>
      </c>
      <c r="L8" s="55"/>
    </row>
    <row r="9" spans="1:12" ht="31.7" customHeight="1" x14ac:dyDescent="0.2">
      <c r="B9" s="867"/>
      <c r="C9"/>
      <c r="D9" s="842" t="s">
        <v>3</v>
      </c>
      <c r="E9" s="7" t="s">
        <v>17</v>
      </c>
      <c r="F9" s="7" t="s">
        <v>1914</v>
      </c>
      <c r="G9" s="7" t="s">
        <v>1915</v>
      </c>
      <c r="H9" s="7" t="s">
        <v>17</v>
      </c>
      <c r="I9" s="7" t="s">
        <v>1914</v>
      </c>
      <c r="J9" s="7" t="s">
        <v>1915</v>
      </c>
      <c r="K9" s="42"/>
      <c r="L9" s="55"/>
    </row>
    <row r="10" spans="1:12" ht="15.95" customHeight="1" x14ac:dyDescent="0.2">
      <c r="B10" s="41"/>
      <c r="C10"/>
      <c r="D10" s="842"/>
      <c r="E10" s="6" t="s">
        <v>2402</v>
      </c>
      <c r="F10" s="6" t="s">
        <v>2402</v>
      </c>
      <c r="G10" s="6" t="s">
        <v>2402</v>
      </c>
      <c r="H10" s="6" t="s">
        <v>2403</v>
      </c>
      <c r="I10" s="6" t="s">
        <v>2403</v>
      </c>
      <c r="J10" s="6" t="s">
        <v>2403</v>
      </c>
      <c r="K10" s="42"/>
      <c r="L10" s="55"/>
    </row>
    <row r="11" spans="1:12" ht="15.95" customHeight="1" thickBot="1" x14ac:dyDescent="0.25">
      <c r="B11" s="43"/>
      <c r="C11" s="227"/>
      <c r="D11" s="843"/>
      <c r="E11" s="232" t="s">
        <v>49</v>
      </c>
      <c r="F11" s="232" t="s">
        <v>49</v>
      </c>
      <c r="G11" s="232" t="s">
        <v>49</v>
      </c>
      <c r="H11" s="232" t="s">
        <v>49</v>
      </c>
      <c r="I11" s="232" t="s">
        <v>49</v>
      </c>
      <c r="J11" s="232" t="s">
        <v>49</v>
      </c>
      <c r="K11" s="379" t="s">
        <v>50</v>
      </c>
      <c r="L11" s="55"/>
    </row>
    <row r="12" spans="1:12" ht="15.95" customHeight="1" x14ac:dyDescent="0.2">
      <c r="B12" s="196" t="s">
        <v>19</v>
      </c>
      <c r="C12" s="45"/>
      <c r="D12" s="380" t="s">
        <v>51</v>
      </c>
      <c r="E12" s="381">
        <f>SUM(F12:G12)</f>
        <v>0</v>
      </c>
      <c r="F12" s="382"/>
      <c r="G12" s="382"/>
      <c r="H12" s="381">
        <f>SUM(I12:J12)</f>
        <v>0</v>
      </c>
      <c r="I12" s="383"/>
      <c r="J12" s="383"/>
      <c r="K12" s="379" t="s">
        <v>1974</v>
      </c>
      <c r="L12" s="55"/>
    </row>
    <row r="13" spans="1:12" ht="15.95" customHeight="1" x14ac:dyDescent="0.2">
      <c r="B13" s="52" t="s">
        <v>20</v>
      </c>
      <c r="C13" s="32"/>
      <c r="D13" s="380" t="s">
        <v>51</v>
      </c>
      <c r="E13" s="381">
        <f>SUM(F13:G13)</f>
        <v>0</v>
      </c>
      <c r="F13" s="382"/>
      <c r="G13" s="382"/>
      <c r="H13" s="381">
        <f>SUM(I13:J13)</f>
        <v>0</v>
      </c>
      <c r="I13" s="383"/>
      <c r="J13" s="383"/>
      <c r="K13" s="379" t="s">
        <v>1975</v>
      </c>
      <c r="L13" s="55"/>
    </row>
    <row r="14" spans="1:12" ht="15.95" customHeight="1" thickBot="1" x14ac:dyDescent="0.25">
      <c r="B14" s="52" t="s">
        <v>21</v>
      </c>
      <c r="C14" s="32"/>
      <c r="D14" s="380" t="s">
        <v>51</v>
      </c>
      <c r="E14" s="381">
        <f>SUM(F14:G14)</f>
        <v>0</v>
      </c>
      <c r="F14" s="382"/>
      <c r="G14" s="382"/>
      <c r="H14" s="381">
        <f>SUM(I14:J14)</f>
        <v>0</v>
      </c>
      <c r="I14" s="383"/>
      <c r="J14" s="383"/>
      <c r="K14" s="379" t="s">
        <v>1976</v>
      </c>
      <c r="L14" s="55"/>
    </row>
    <row r="15" spans="1:12" ht="15.95" customHeight="1" x14ac:dyDescent="0.2">
      <c r="B15" s="49" t="s">
        <v>17</v>
      </c>
      <c r="C15" s="32"/>
      <c r="D15" s="384" t="s">
        <v>51</v>
      </c>
      <c r="E15" s="228">
        <f>SUM(E12:E14)</f>
        <v>0</v>
      </c>
      <c r="F15" s="228">
        <f>SUM(F12:F14)</f>
        <v>0</v>
      </c>
      <c r="G15" s="228">
        <f t="shared" ref="G15:J15" si="0">SUM(G12:G14)</f>
        <v>0</v>
      </c>
      <c r="H15" s="228">
        <f t="shared" si="0"/>
        <v>0</v>
      </c>
      <c r="I15" s="228">
        <f t="shared" si="0"/>
        <v>0</v>
      </c>
      <c r="J15" s="228">
        <f t="shared" si="0"/>
        <v>0</v>
      </c>
      <c r="K15" s="379" t="s">
        <v>1977</v>
      </c>
      <c r="L15" s="55"/>
    </row>
    <row r="16" spans="1:12" ht="15.95" customHeight="1" thickBot="1" x14ac:dyDescent="0.25">
      <c r="B16" s="103" t="s">
        <v>1978</v>
      </c>
      <c r="C16" s="64"/>
      <c r="D16" s="219" t="s">
        <v>51</v>
      </c>
      <c r="E16" s="381">
        <f>SUM(F16:G16)</f>
        <v>0</v>
      </c>
      <c r="F16" s="382"/>
      <c r="G16" s="382"/>
      <c r="H16" s="381">
        <f>SUM(I16:J16)</f>
        <v>0</v>
      </c>
      <c r="I16" s="383"/>
      <c r="J16" s="383"/>
      <c r="K16" s="379" t="s">
        <v>1979</v>
      </c>
      <c r="L16" s="55"/>
    </row>
    <row r="17" spans="1:12" ht="15.95" customHeight="1" thickTop="1" thickBot="1" x14ac:dyDescent="0.25">
      <c r="B17" s="60"/>
      <c r="C17" s="60"/>
      <c r="D17" s="60"/>
      <c r="E17" s="60"/>
      <c r="F17" s="60"/>
      <c r="G17" s="60"/>
      <c r="H17" s="60"/>
      <c r="I17" s="60"/>
      <c r="J17" s="60"/>
      <c r="K17" s="61"/>
    </row>
    <row r="18" spans="1:12" ht="15.95" customHeight="1" thickTop="1" thickBot="1" x14ac:dyDescent="0.25">
      <c r="B18" s="27"/>
      <c r="C18" s="27"/>
      <c r="D18" s="27"/>
      <c r="E18" s="27"/>
      <c r="F18" s="27"/>
      <c r="G18" s="27"/>
      <c r="H18" s="27"/>
      <c r="I18" s="27"/>
      <c r="J18" s="564" t="s">
        <v>2401</v>
      </c>
      <c r="K18" s="563">
        <v>2</v>
      </c>
    </row>
    <row r="19" spans="1:12" ht="15.95" customHeight="1" thickTop="1" x14ac:dyDescent="0.2">
      <c r="A19" s="37"/>
      <c r="B19" s="877" t="s">
        <v>1980</v>
      </c>
      <c r="C19" s="28"/>
      <c r="D19" s="28"/>
      <c r="E19" s="376" t="s">
        <v>1968</v>
      </c>
      <c r="F19" s="376" t="s">
        <v>1969</v>
      </c>
      <c r="G19" s="376" t="s">
        <v>1970</v>
      </c>
      <c r="H19" s="377" t="s">
        <v>1971</v>
      </c>
      <c r="I19" s="377" t="s">
        <v>1972</v>
      </c>
      <c r="J19" s="377" t="s">
        <v>1973</v>
      </c>
      <c r="K19" s="378" t="s">
        <v>47</v>
      </c>
      <c r="L19" s="29"/>
    </row>
    <row r="20" spans="1:12" ht="28.5" customHeight="1" x14ac:dyDescent="0.2">
      <c r="B20" s="878"/>
      <c r="C20"/>
      <c r="D20" s="842" t="s">
        <v>3</v>
      </c>
      <c r="E20" s="7" t="s">
        <v>17</v>
      </c>
      <c r="F20" s="7" t="s">
        <v>1914</v>
      </c>
      <c r="G20" s="7" t="s">
        <v>1915</v>
      </c>
      <c r="H20" s="7" t="s">
        <v>17</v>
      </c>
      <c r="I20" s="7" t="s">
        <v>1914</v>
      </c>
      <c r="J20" s="7" t="s">
        <v>1915</v>
      </c>
      <c r="K20" s="35"/>
      <c r="L20" s="29"/>
    </row>
    <row r="21" spans="1:12" ht="15.95" customHeight="1" x14ac:dyDescent="0.2">
      <c r="B21" s="66"/>
      <c r="C21"/>
      <c r="D21" s="842"/>
      <c r="E21" s="6" t="s">
        <v>2402</v>
      </c>
      <c r="F21" s="6" t="s">
        <v>2402</v>
      </c>
      <c r="G21" s="6" t="s">
        <v>2402</v>
      </c>
      <c r="H21" s="6" t="s">
        <v>2403</v>
      </c>
      <c r="I21" s="6" t="s">
        <v>2403</v>
      </c>
      <c r="J21" s="6" t="s">
        <v>2403</v>
      </c>
      <c r="K21" s="35"/>
      <c r="L21" s="29"/>
    </row>
    <row r="22" spans="1:12" ht="13.5" thickBot="1" x14ac:dyDescent="0.25">
      <c r="B22" s="69"/>
      <c r="C22" s="227"/>
      <c r="D22" s="842"/>
      <c r="E22" s="329" t="s">
        <v>53</v>
      </c>
      <c r="F22" s="329" t="s">
        <v>1278</v>
      </c>
      <c r="G22" s="329" t="s">
        <v>1278</v>
      </c>
      <c r="H22" s="329" t="s">
        <v>53</v>
      </c>
      <c r="I22" s="329" t="s">
        <v>1278</v>
      </c>
      <c r="J22" s="329" t="s">
        <v>1278</v>
      </c>
      <c r="K22" s="379" t="s">
        <v>50</v>
      </c>
      <c r="L22" s="29"/>
    </row>
    <row r="23" spans="1:12" ht="26.25" thickBot="1" x14ac:dyDescent="0.25">
      <c r="B23" s="197" t="s">
        <v>2583</v>
      </c>
      <c r="C23" s="45"/>
      <c r="D23" s="385" t="s">
        <v>51</v>
      </c>
      <c r="E23" s="381">
        <f>SUM(F23:G23)</f>
        <v>0</v>
      </c>
      <c r="F23" s="382"/>
      <c r="G23" s="382"/>
      <c r="H23" s="381">
        <f>SUM(I23:J23)</f>
        <v>0</v>
      </c>
      <c r="I23" s="383"/>
      <c r="J23" s="383"/>
      <c r="K23" s="379" t="s">
        <v>1981</v>
      </c>
      <c r="L23" s="29"/>
    </row>
    <row r="24" spans="1:12" ht="15.95" customHeight="1" thickTop="1" x14ac:dyDescent="0.2">
      <c r="B24" s="33"/>
      <c r="C24" s="33"/>
      <c r="D24" s="198"/>
      <c r="E24" s="33"/>
      <c r="F24" s="33"/>
      <c r="G24" s="33"/>
      <c r="H24" s="33"/>
      <c r="I24" s="33"/>
      <c r="J24" s="33"/>
      <c r="K24" s="34"/>
      <c r="L24" s="156"/>
    </row>
  </sheetData>
  <mergeCells count="4">
    <mergeCell ref="B8:B9"/>
    <mergeCell ref="D9:D11"/>
    <mergeCell ref="B19:B20"/>
    <mergeCell ref="D20:D22"/>
  </mergeCells>
  <dataValidations count="1">
    <dataValidation type="list" allowBlank="1" showInputMessage="1" showErrorMessage="1" errorTitle="This must be a positive figure" error="Please select from dropdown menu" sqref="F23:G23 I23:J23" xr:uid="{80479D70-C991-4835-8811-6329EEBFA50F}">
      <formula1>"0,1,2,3,4,5,6,7,8,9,10"</formula1>
    </dataValidation>
  </dataValidations>
  <pageMargins left="0.7" right="0.7" top="0.75" bottom="0.75" header="0.3" footer="0.3"/>
  <pageSetup paperSize="9" scale="73"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4B7DF-E6C7-4CA8-8B88-81AB8977A2E5}">
  <sheetPr codeName="Sheet86">
    <tabColor theme="2"/>
    <pageSetUpPr fitToPage="1"/>
  </sheetPr>
  <dimension ref="A1:H64"/>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5.28515625" style="15" customWidth="1"/>
    <col min="4" max="4" width="9.28515625" style="15" customWidth="1"/>
    <col min="5" max="7" width="13.42578125" style="15" customWidth="1"/>
    <col min="8" max="8" width="4.42578125" style="15" customWidth="1"/>
    <col min="9" max="39" width="13.42578125" style="15" customWidth="1"/>
    <col min="40" max="16384" width="9.28515625" style="15"/>
  </cols>
  <sheetData>
    <row r="1" spans="1:8" ht="18.75" customHeight="1" x14ac:dyDescent="0.2">
      <c r="B1" s="16"/>
    </row>
    <row r="2" spans="1:8" ht="18.75" customHeight="1" x14ac:dyDescent="0.25">
      <c r="B2" s="17" t="s">
        <v>440</v>
      </c>
    </row>
    <row r="3" spans="1:8" ht="18.75" customHeight="1" x14ac:dyDescent="0.25">
      <c r="B3" s="17" t="s">
        <v>2358</v>
      </c>
    </row>
    <row r="4" spans="1:8" ht="18.75" customHeight="1" thickBot="1" x14ac:dyDescent="0.25">
      <c r="B4" s="18" t="s">
        <v>4</v>
      </c>
    </row>
    <row r="5" spans="1:8" ht="15.95" customHeight="1" thickTop="1" thickBot="1" x14ac:dyDescent="0.25">
      <c r="B5" s="38"/>
      <c r="C5" s="38"/>
      <c r="D5" s="38"/>
      <c r="E5" s="38"/>
      <c r="F5" s="416" t="s">
        <v>2401</v>
      </c>
      <c r="G5" s="417">
        <v>1</v>
      </c>
    </row>
    <row r="6" spans="1:8" ht="15.95" customHeight="1" thickTop="1" x14ac:dyDescent="0.2">
      <c r="A6" s="37"/>
      <c r="B6" s="866" t="s">
        <v>1982</v>
      </c>
      <c r="C6" s="40"/>
      <c r="D6" s="40"/>
      <c r="E6" s="376" t="s">
        <v>1983</v>
      </c>
      <c r="F6" s="377" t="s">
        <v>1984</v>
      </c>
      <c r="G6" s="378" t="s">
        <v>47</v>
      </c>
      <c r="H6" s="55"/>
    </row>
    <row r="7" spans="1:8" ht="15.95" customHeight="1" x14ac:dyDescent="0.2">
      <c r="B7" s="867"/>
      <c r="C7"/>
      <c r="D7" s="842"/>
      <c r="E7" s="6" t="s">
        <v>52</v>
      </c>
      <c r="F7" s="6" t="s">
        <v>2365</v>
      </c>
      <c r="G7" s="42"/>
      <c r="H7" s="55"/>
    </row>
    <row r="8" spans="1:8" ht="15.95" customHeight="1" thickBot="1" x14ac:dyDescent="0.25">
      <c r="B8" s="879"/>
      <c r="C8" s="227"/>
      <c r="D8" s="843"/>
      <c r="E8" s="232" t="s">
        <v>49</v>
      </c>
      <c r="F8" s="232" t="s">
        <v>49</v>
      </c>
      <c r="G8" s="386" t="s">
        <v>50</v>
      </c>
      <c r="H8" s="55"/>
    </row>
    <row r="9" spans="1:8" ht="15.95" customHeight="1" x14ac:dyDescent="0.2">
      <c r="B9" s="346" t="s">
        <v>2584</v>
      </c>
      <c r="C9" s="308"/>
      <c r="D9" s="322" t="s">
        <v>63</v>
      </c>
      <c r="E9" s="375">
        <f>F24</f>
        <v>0</v>
      </c>
      <c r="F9" s="372"/>
      <c r="G9" s="386" t="s">
        <v>1985</v>
      </c>
      <c r="H9" s="55"/>
    </row>
    <row r="10" spans="1:8" ht="15.95" customHeight="1" thickBot="1" x14ac:dyDescent="0.25">
      <c r="B10" s="52" t="s">
        <v>216</v>
      </c>
      <c r="C10" s="32"/>
      <c r="D10" s="387" t="s">
        <v>2</v>
      </c>
      <c r="E10" s="388"/>
      <c r="F10" s="372"/>
      <c r="G10" s="386" t="s">
        <v>1986</v>
      </c>
      <c r="H10" s="55"/>
    </row>
    <row r="11" spans="1:8" ht="15.95" customHeight="1" x14ac:dyDescent="0.2">
      <c r="B11" s="49" t="s">
        <v>2584</v>
      </c>
      <c r="C11" s="32"/>
      <c r="D11" s="387" t="s">
        <v>63</v>
      </c>
      <c r="E11" s="228">
        <f>SUM(E9:E10)</f>
        <v>0</v>
      </c>
      <c r="F11" s="228">
        <f>SUM(F9:F10)</f>
        <v>0</v>
      </c>
      <c r="G11" s="386" t="s">
        <v>1987</v>
      </c>
      <c r="H11" s="55"/>
    </row>
    <row r="12" spans="1:8" ht="15.95" customHeight="1" x14ac:dyDescent="0.2">
      <c r="B12" s="54" t="s">
        <v>1022</v>
      </c>
      <c r="C12" s="50"/>
      <c r="D12" s="387" t="s">
        <v>63</v>
      </c>
      <c r="E12" s="721"/>
      <c r="F12" s="721"/>
      <c r="G12" s="386" t="s">
        <v>1988</v>
      </c>
      <c r="H12" s="55"/>
    </row>
    <row r="13" spans="1:8" ht="15.95" customHeight="1" x14ac:dyDescent="0.2">
      <c r="B13" s="87" t="s">
        <v>1024</v>
      </c>
      <c r="C13" s="373" t="s">
        <v>1</v>
      </c>
      <c r="D13" s="387" t="s">
        <v>2</v>
      </c>
      <c r="E13" s="371"/>
      <c r="F13" s="372"/>
      <c r="G13" s="386" t="s">
        <v>1989</v>
      </c>
      <c r="H13" s="55"/>
    </row>
    <row r="14" spans="1:8" ht="15.95" customHeight="1" x14ac:dyDescent="0.2">
      <c r="B14" s="52" t="s">
        <v>1990</v>
      </c>
      <c r="C14" s="30"/>
      <c r="D14" s="387" t="s">
        <v>63</v>
      </c>
      <c r="E14" s="371"/>
      <c r="F14" s="372"/>
      <c r="G14" s="386" t="s">
        <v>1991</v>
      </c>
      <c r="H14" s="55"/>
    </row>
    <row r="15" spans="1:8" ht="15.95" customHeight="1" x14ac:dyDescent="0.2">
      <c r="B15" s="52" t="s">
        <v>1992</v>
      </c>
      <c r="C15" s="32"/>
      <c r="D15" s="387" t="s">
        <v>63</v>
      </c>
      <c r="E15" s="371"/>
      <c r="F15" s="372"/>
      <c r="G15" s="386" t="s">
        <v>1993</v>
      </c>
      <c r="H15" s="55"/>
    </row>
    <row r="16" spans="1:8" ht="15.95" customHeight="1" x14ac:dyDescent="0.2">
      <c r="B16" s="52" t="s">
        <v>1994</v>
      </c>
      <c r="C16" s="32"/>
      <c r="D16" s="387" t="s">
        <v>63</v>
      </c>
      <c r="E16" s="371"/>
      <c r="F16" s="372"/>
      <c r="G16" s="386" t="s">
        <v>1995</v>
      </c>
      <c r="H16" s="55"/>
    </row>
    <row r="17" spans="2:8" ht="15.95" customHeight="1" x14ac:dyDescent="0.2">
      <c r="B17" s="52" t="s">
        <v>1996</v>
      </c>
      <c r="C17" s="57"/>
      <c r="D17"/>
      <c r="E17" s="5"/>
      <c r="F17" s="5"/>
      <c r="G17" s="51"/>
      <c r="H17" s="55"/>
    </row>
    <row r="18" spans="2:8" ht="15.95" customHeight="1" x14ac:dyDescent="0.2">
      <c r="B18" s="52" t="s">
        <v>1997</v>
      </c>
      <c r="C18" s="32"/>
      <c r="D18" s="387" t="s">
        <v>2</v>
      </c>
      <c r="E18" s="371"/>
      <c r="F18" s="372"/>
      <c r="G18" s="386" t="s">
        <v>1998</v>
      </c>
      <c r="H18" s="55"/>
    </row>
    <row r="19" spans="2:8" ht="15.95" customHeight="1" x14ac:dyDescent="0.2">
      <c r="B19" s="52" t="s">
        <v>1999</v>
      </c>
      <c r="C19" s="57"/>
      <c r="D19" s="369" t="s">
        <v>51</v>
      </c>
      <c r="E19" s="371"/>
      <c r="F19" s="372"/>
      <c r="G19" s="386" t="s">
        <v>2000</v>
      </c>
      <c r="H19" s="55"/>
    </row>
    <row r="20" spans="2:8" ht="15.95" customHeight="1" x14ac:dyDescent="0.2">
      <c r="B20" s="52" t="s">
        <v>2001</v>
      </c>
      <c r="C20" s="48"/>
      <c r="D20" s="369" t="s">
        <v>1261</v>
      </c>
      <c r="E20" s="371"/>
      <c r="F20" s="372"/>
      <c r="G20" s="386" t="s">
        <v>2002</v>
      </c>
      <c r="H20" s="55"/>
    </row>
    <row r="21" spans="2:8" ht="15.95" customHeight="1" x14ac:dyDescent="0.2">
      <c r="B21" s="87" t="s">
        <v>2003</v>
      </c>
      <c r="C21" s="373" t="s">
        <v>1</v>
      </c>
      <c r="D21" s="369" t="s">
        <v>2</v>
      </c>
      <c r="E21" s="371"/>
      <c r="F21" s="372"/>
      <c r="G21" s="386" t="s">
        <v>2004</v>
      </c>
      <c r="H21" s="55"/>
    </row>
    <row r="22" spans="2:8" ht="15.95" customHeight="1" x14ac:dyDescent="0.2">
      <c r="B22" s="52" t="s">
        <v>2005</v>
      </c>
      <c r="C22" s="31"/>
      <c r="D22" s="387" t="s">
        <v>51</v>
      </c>
      <c r="E22" s="371"/>
      <c r="F22" s="372"/>
      <c r="G22" s="386" t="s">
        <v>2006</v>
      </c>
      <c r="H22" s="55"/>
    </row>
    <row r="23" spans="2:8" ht="15.95" customHeight="1" thickBot="1" x14ac:dyDescent="0.25">
      <c r="B23" s="54" t="s">
        <v>2007</v>
      </c>
      <c r="C23" s="32"/>
      <c r="D23" s="369" t="s">
        <v>51</v>
      </c>
      <c r="E23" s="721"/>
      <c r="F23" s="721"/>
      <c r="G23" s="386" t="s">
        <v>2008</v>
      </c>
      <c r="H23" s="55"/>
    </row>
    <row r="24" spans="2:8" ht="15.95" customHeight="1" x14ac:dyDescent="0.2">
      <c r="B24" s="137" t="s">
        <v>2585</v>
      </c>
      <c r="C24" s="32"/>
      <c r="D24" s="387" t="s">
        <v>63</v>
      </c>
      <c r="E24" s="228">
        <f>SUM(E11:E23)</f>
        <v>0</v>
      </c>
      <c r="F24" s="228">
        <f>SUM(F11:F23)</f>
        <v>0</v>
      </c>
      <c r="G24" s="386" t="s">
        <v>2009</v>
      </c>
      <c r="H24" s="55"/>
    </row>
    <row r="25" spans="2:8" ht="15.95" customHeight="1" x14ac:dyDescent="0.2">
      <c r="B25" s="117"/>
      <c r="C25" s="57"/>
      <c r="D25"/>
      <c r="E25" s="5"/>
      <c r="F25" s="5"/>
      <c r="G25" s="51"/>
      <c r="H25" s="55"/>
    </row>
    <row r="26" spans="2:8" ht="15.95" customHeight="1" x14ac:dyDescent="0.2">
      <c r="B26" s="49" t="s">
        <v>2586</v>
      </c>
      <c r="C26" s="32"/>
      <c r="D26" s="369" t="s">
        <v>51</v>
      </c>
      <c r="E26" s="375">
        <f>F42</f>
        <v>0</v>
      </c>
      <c r="F26" s="372"/>
      <c r="G26" s="386" t="s">
        <v>2010</v>
      </c>
      <c r="H26" s="55"/>
    </row>
    <row r="27" spans="2:8" ht="15.95" customHeight="1" thickBot="1" x14ac:dyDescent="0.25">
      <c r="B27" s="52" t="s">
        <v>216</v>
      </c>
      <c r="C27" s="32"/>
      <c r="D27" s="387" t="s">
        <v>2</v>
      </c>
      <c r="E27" s="388"/>
      <c r="F27" s="372"/>
      <c r="G27" s="386" t="s">
        <v>2011</v>
      </c>
      <c r="H27" s="55"/>
    </row>
    <row r="28" spans="2:8" ht="15.95" customHeight="1" x14ac:dyDescent="0.2">
      <c r="B28" s="49" t="s">
        <v>2587</v>
      </c>
      <c r="C28" s="32"/>
      <c r="D28" s="369" t="s">
        <v>51</v>
      </c>
      <c r="E28" s="228">
        <f>SUM(E26:E27)</f>
        <v>0</v>
      </c>
      <c r="F28" s="228">
        <f>SUM(F26:F27)</f>
        <v>0</v>
      </c>
      <c r="G28" s="386" t="s">
        <v>2012</v>
      </c>
      <c r="H28" s="55"/>
    </row>
    <row r="29" spans="2:8" ht="15.95" customHeight="1" x14ac:dyDescent="0.2">
      <c r="B29" s="52" t="s">
        <v>1022</v>
      </c>
      <c r="C29" s="50"/>
      <c r="D29" s="369" t="s">
        <v>51</v>
      </c>
      <c r="E29" s="721"/>
      <c r="F29" s="721"/>
      <c r="G29" s="386" t="s">
        <v>2013</v>
      </c>
      <c r="H29" s="55"/>
    </row>
    <row r="30" spans="2:8" ht="15.95" customHeight="1" x14ac:dyDescent="0.2">
      <c r="B30" s="87" t="s">
        <v>1024</v>
      </c>
      <c r="C30" s="373" t="s">
        <v>1</v>
      </c>
      <c r="D30" s="387" t="s">
        <v>2</v>
      </c>
      <c r="E30" s="371"/>
      <c r="F30" s="372"/>
      <c r="G30" s="386" t="s">
        <v>2014</v>
      </c>
      <c r="H30" s="55"/>
    </row>
    <row r="31" spans="2:8" ht="15.95" customHeight="1" x14ac:dyDescent="0.2">
      <c r="B31" s="52" t="s">
        <v>2015</v>
      </c>
      <c r="C31" s="31"/>
      <c r="D31" s="369" t="s">
        <v>51</v>
      </c>
      <c r="E31" s="371"/>
      <c r="F31" s="372"/>
      <c r="G31" s="386" t="s">
        <v>2016</v>
      </c>
      <c r="H31" s="55"/>
    </row>
    <row r="32" spans="2:8" ht="15.95" customHeight="1" x14ac:dyDescent="0.2">
      <c r="B32" s="52" t="s">
        <v>2017</v>
      </c>
      <c r="C32" s="57"/>
      <c r="D32"/>
      <c r="E32" s="5"/>
      <c r="F32" s="5"/>
      <c r="G32" s="51"/>
      <c r="H32" s="55"/>
    </row>
    <row r="33" spans="1:8" ht="25.5" x14ac:dyDescent="0.2">
      <c r="B33" s="199" t="s">
        <v>2018</v>
      </c>
      <c r="C33" s="57"/>
      <c r="D33" s="369" t="s">
        <v>51</v>
      </c>
      <c r="E33" s="371"/>
      <c r="F33" s="372"/>
      <c r="G33" s="386" t="s">
        <v>2019</v>
      </c>
      <c r="H33" s="55"/>
    </row>
    <row r="34" spans="1:8" ht="15.95" customHeight="1" x14ac:dyDescent="0.2">
      <c r="B34" s="200" t="s">
        <v>2020</v>
      </c>
      <c r="C34" s="32"/>
      <c r="D34" s="387" t="s">
        <v>2</v>
      </c>
      <c r="E34" s="371"/>
      <c r="F34" s="372"/>
      <c r="G34" s="386" t="s">
        <v>2021</v>
      </c>
      <c r="H34" s="55"/>
    </row>
    <row r="35" spans="1:8" ht="43.15" customHeight="1" x14ac:dyDescent="0.2">
      <c r="B35" s="199" t="s">
        <v>2022</v>
      </c>
      <c r="C35" s="32"/>
      <c r="D35" s="387" t="s">
        <v>2</v>
      </c>
      <c r="E35" s="371"/>
      <c r="F35" s="372"/>
      <c r="G35" s="386" t="s">
        <v>2023</v>
      </c>
      <c r="H35" s="55"/>
    </row>
    <row r="36" spans="1:8" ht="15.95" customHeight="1" x14ac:dyDescent="0.2">
      <c r="B36" s="52" t="s">
        <v>2024</v>
      </c>
      <c r="C36" s="32"/>
      <c r="D36" s="369" t="s">
        <v>51</v>
      </c>
      <c r="E36" s="371"/>
      <c r="F36" s="372"/>
      <c r="G36" s="386" t="s">
        <v>2025</v>
      </c>
      <c r="H36" s="55"/>
    </row>
    <row r="37" spans="1:8" ht="15.95" customHeight="1" x14ac:dyDescent="0.2">
      <c r="B37" s="52" t="s">
        <v>2026</v>
      </c>
      <c r="C37" s="57"/>
      <c r="D37" s="369" t="s">
        <v>51</v>
      </c>
      <c r="E37" s="375">
        <f>-E16</f>
        <v>0</v>
      </c>
      <c r="F37" s="375">
        <f>-F16</f>
        <v>0</v>
      </c>
      <c r="G37" s="386" t="s">
        <v>2027</v>
      </c>
      <c r="H37" s="55"/>
    </row>
    <row r="38" spans="1:8" ht="15.95" customHeight="1" x14ac:dyDescent="0.2">
      <c r="B38" s="52" t="s">
        <v>1999</v>
      </c>
      <c r="C38" s="48"/>
      <c r="D38" s="387" t="s">
        <v>63</v>
      </c>
      <c r="E38" s="375">
        <f>-E19</f>
        <v>0</v>
      </c>
      <c r="F38" s="375">
        <f>-F19</f>
        <v>0</v>
      </c>
      <c r="G38" s="386" t="s">
        <v>2028</v>
      </c>
      <c r="H38" s="55"/>
    </row>
    <row r="39" spans="1:8" ht="15.95" customHeight="1" x14ac:dyDescent="0.2">
      <c r="B39" s="87" t="s">
        <v>2003</v>
      </c>
      <c r="C39" s="373" t="s">
        <v>1</v>
      </c>
      <c r="D39" s="369" t="s">
        <v>2</v>
      </c>
      <c r="E39" s="371"/>
      <c r="F39" s="372"/>
      <c r="G39" s="386" t="s">
        <v>2029</v>
      </c>
      <c r="H39" s="55"/>
    </row>
    <row r="40" spans="1:8" ht="15.95" customHeight="1" x14ac:dyDescent="0.2">
      <c r="B40" s="52" t="s">
        <v>2030</v>
      </c>
      <c r="C40" s="30"/>
      <c r="D40" s="387" t="s">
        <v>63</v>
      </c>
      <c r="E40" s="371"/>
      <c r="F40" s="372"/>
      <c r="G40" s="386" t="s">
        <v>2031</v>
      </c>
      <c r="H40" s="55"/>
    </row>
    <row r="41" spans="1:8" ht="15.95" customHeight="1" thickBot="1" x14ac:dyDescent="0.25">
      <c r="B41" s="54" t="s">
        <v>2007</v>
      </c>
      <c r="C41" s="32"/>
      <c r="D41" s="387" t="s">
        <v>63</v>
      </c>
      <c r="E41" s="721"/>
      <c r="F41" s="721"/>
      <c r="G41" s="386" t="s">
        <v>2032</v>
      </c>
      <c r="H41" s="55"/>
    </row>
    <row r="42" spans="1:8" ht="15.95" customHeight="1" thickBot="1" x14ac:dyDescent="0.25">
      <c r="B42" s="49" t="s">
        <v>2588</v>
      </c>
      <c r="C42" s="32"/>
      <c r="D42" s="369" t="s">
        <v>51</v>
      </c>
      <c r="E42" s="228">
        <f>SUM(E28:E41)</f>
        <v>0</v>
      </c>
      <c r="F42" s="228">
        <f>SUM(F28:F41)</f>
        <v>0</v>
      </c>
      <c r="G42" s="386" t="s">
        <v>2033</v>
      </c>
      <c r="H42" s="55"/>
    </row>
    <row r="43" spans="1:8" ht="15.95" customHeight="1" thickBot="1" x14ac:dyDescent="0.25">
      <c r="B43" s="63" t="s">
        <v>2589</v>
      </c>
      <c r="C43" s="59"/>
      <c r="D43" s="218" t="s">
        <v>2</v>
      </c>
      <c r="E43" s="228">
        <f>E24+E42</f>
        <v>0</v>
      </c>
      <c r="F43" s="228">
        <f>F24+F42</f>
        <v>0</v>
      </c>
      <c r="G43" s="386" t="s">
        <v>2034</v>
      </c>
      <c r="H43" s="55"/>
    </row>
    <row r="44" spans="1:8" ht="15.95" customHeight="1" thickTop="1" thickBot="1" x14ac:dyDescent="0.25">
      <c r="B44" s="60"/>
      <c r="C44" s="60"/>
      <c r="D44" s="60"/>
      <c r="E44" s="60"/>
      <c r="F44" s="60"/>
      <c r="G44" s="61"/>
    </row>
    <row r="45" spans="1:8" ht="15.95" customHeight="1" thickTop="1" thickBot="1" x14ac:dyDescent="0.25">
      <c r="B45" s="38"/>
      <c r="C45" s="38"/>
      <c r="D45" s="38"/>
      <c r="E45" s="38"/>
      <c r="F45" s="416" t="s">
        <v>2401</v>
      </c>
      <c r="G45" s="417">
        <v>2</v>
      </c>
    </row>
    <row r="46" spans="1:8" ht="15.95" customHeight="1" thickTop="1" x14ac:dyDescent="0.2">
      <c r="A46" s="37"/>
      <c r="B46" s="866" t="s">
        <v>2035</v>
      </c>
      <c r="C46" s="40"/>
      <c r="D46" s="40"/>
      <c r="E46" s="376" t="s">
        <v>1983</v>
      </c>
      <c r="F46" s="377" t="s">
        <v>1984</v>
      </c>
      <c r="G46" s="378" t="s">
        <v>47</v>
      </c>
      <c r="H46" s="55"/>
    </row>
    <row r="47" spans="1:8" ht="15.95" customHeight="1" x14ac:dyDescent="0.2">
      <c r="B47" s="867"/>
      <c r="C47"/>
      <c r="D47" s="842"/>
      <c r="E47" s="6" t="s">
        <v>2402</v>
      </c>
      <c r="F47" s="6" t="s">
        <v>2403</v>
      </c>
      <c r="G47" s="42"/>
      <c r="H47" s="55"/>
    </row>
    <row r="48" spans="1:8" ht="15.95" customHeight="1" thickBot="1" x14ac:dyDescent="0.25">
      <c r="B48" s="879"/>
      <c r="C48" s="227"/>
      <c r="D48" s="843"/>
      <c r="E48" s="232" t="s">
        <v>49</v>
      </c>
      <c r="F48" s="232" t="s">
        <v>49</v>
      </c>
      <c r="G48" s="386" t="s">
        <v>50</v>
      </c>
      <c r="H48" s="55"/>
    </row>
    <row r="49" spans="1:8" ht="15.95" customHeight="1" x14ac:dyDescent="0.2">
      <c r="B49" s="47" t="s">
        <v>2036</v>
      </c>
      <c r="C49"/>
      <c r="D49" s="322" t="s">
        <v>63</v>
      </c>
      <c r="E49" s="375">
        <f>E24</f>
        <v>0</v>
      </c>
      <c r="F49" s="375">
        <f>F24</f>
        <v>0</v>
      </c>
      <c r="G49" s="386" t="s">
        <v>2037</v>
      </c>
      <c r="H49" s="55"/>
    </row>
    <row r="50" spans="1:8" ht="15.95" customHeight="1" thickBot="1" x14ac:dyDescent="0.25">
      <c r="B50" s="52" t="s">
        <v>2038</v>
      </c>
      <c r="C50" s="32"/>
      <c r="D50" s="369" t="s">
        <v>51</v>
      </c>
      <c r="E50" s="375">
        <f>E42</f>
        <v>0</v>
      </c>
      <c r="F50" s="375">
        <f>F42</f>
        <v>0</v>
      </c>
      <c r="G50" s="386" t="s">
        <v>2039</v>
      </c>
      <c r="H50" s="55"/>
    </row>
    <row r="51" spans="1:8" ht="25.5" x14ac:dyDescent="0.2">
      <c r="B51" s="137" t="s">
        <v>2590</v>
      </c>
      <c r="C51" s="48"/>
      <c r="D51" s="369" t="s">
        <v>2</v>
      </c>
      <c r="E51" s="228">
        <f>SUM(E49:E50)</f>
        <v>0</v>
      </c>
      <c r="F51" s="228">
        <f>SUM(F49:F50)</f>
        <v>0</v>
      </c>
      <c r="G51" s="386" t="s">
        <v>2040</v>
      </c>
      <c r="H51" s="55"/>
    </row>
    <row r="52" spans="1:8" ht="28.5" customHeight="1" thickBot="1" x14ac:dyDescent="0.25">
      <c r="B52" s="83" t="s">
        <v>2041</v>
      </c>
      <c r="C52" s="373" t="s">
        <v>1</v>
      </c>
      <c r="D52" s="387" t="s">
        <v>63</v>
      </c>
      <c r="E52" s="371"/>
      <c r="F52" s="372"/>
      <c r="G52" s="386" t="s">
        <v>2042</v>
      </c>
      <c r="H52" s="201"/>
    </row>
    <row r="53" spans="1:8" ht="26.25" thickBot="1" x14ac:dyDescent="0.25">
      <c r="B53" s="100" t="s">
        <v>2591</v>
      </c>
      <c r="C53" s="171"/>
      <c r="D53" s="387"/>
      <c r="E53" s="228">
        <f>SUM(E51:E52)</f>
        <v>0</v>
      </c>
      <c r="F53" s="228">
        <f>SUM(F51:F52)</f>
        <v>0</v>
      </c>
      <c r="G53" s="386" t="s">
        <v>2043</v>
      </c>
      <c r="H53" s="55"/>
    </row>
    <row r="54" spans="1:8" ht="15.95" customHeight="1" thickTop="1" thickBot="1" x14ac:dyDescent="0.25">
      <c r="B54" s="60"/>
      <c r="C54" s="60"/>
      <c r="D54" s="60"/>
      <c r="E54" s="60"/>
      <c r="F54" s="60"/>
      <c r="G54" s="61"/>
    </row>
    <row r="55" spans="1:8" ht="15.95" customHeight="1" thickTop="1" thickBot="1" x14ac:dyDescent="0.25">
      <c r="B55" s="38"/>
      <c r="C55" s="38"/>
      <c r="D55" s="38"/>
      <c r="E55" s="38"/>
      <c r="F55" s="416" t="s">
        <v>2401</v>
      </c>
      <c r="G55" s="417">
        <v>3</v>
      </c>
    </row>
    <row r="56" spans="1:8" ht="15.95" customHeight="1" thickTop="1" x14ac:dyDescent="0.2">
      <c r="A56" s="37"/>
      <c r="B56" s="99" t="s">
        <v>2044</v>
      </c>
      <c r="C56" s="40"/>
      <c r="D56" s="40"/>
      <c r="E56" s="376" t="s">
        <v>1983</v>
      </c>
      <c r="F56" s="377" t="s">
        <v>1984</v>
      </c>
      <c r="G56" s="378" t="s">
        <v>47</v>
      </c>
      <c r="H56" s="55"/>
    </row>
    <row r="57" spans="1:8" ht="15.95" customHeight="1" x14ac:dyDescent="0.2">
      <c r="B57" s="41"/>
      <c r="C57"/>
      <c r="D57" s="842"/>
      <c r="E57" s="6" t="s">
        <v>52</v>
      </c>
      <c r="F57" s="6" t="s">
        <v>2365</v>
      </c>
      <c r="G57" s="42"/>
      <c r="H57" s="55"/>
    </row>
    <row r="58" spans="1:8" ht="15.95" customHeight="1" thickBot="1" x14ac:dyDescent="0.25">
      <c r="B58" s="43"/>
      <c r="C58" s="227"/>
      <c r="D58" s="843"/>
      <c r="E58" s="232" t="s">
        <v>49</v>
      </c>
      <c r="F58" s="232" t="s">
        <v>49</v>
      </c>
      <c r="G58" s="386" t="s">
        <v>50</v>
      </c>
      <c r="H58" s="55"/>
    </row>
    <row r="59" spans="1:8" ht="15.95" customHeight="1" x14ac:dyDescent="0.2">
      <c r="B59" s="361" t="s">
        <v>1990</v>
      </c>
      <c r="C59" s="308"/>
      <c r="D59" s="387" t="s">
        <v>2</v>
      </c>
      <c r="E59" s="375">
        <f>E14</f>
        <v>0</v>
      </c>
      <c r="F59" s="375">
        <f>F14</f>
        <v>0</v>
      </c>
      <c r="G59" s="386" t="s">
        <v>2045</v>
      </c>
      <c r="H59" s="55"/>
    </row>
    <row r="60" spans="1:8" ht="15.95" customHeight="1" x14ac:dyDescent="0.2">
      <c r="B60" s="117" t="s">
        <v>2046</v>
      </c>
      <c r="C60" s="32"/>
      <c r="D60" s="387" t="s">
        <v>2</v>
      </c>
      <c r="E60" s="375">
        <f>E15+E31</f>
        <v>0</v>
      </c>
      <c r="F60" s="375">
        <f>F15+F31</f>
        <v>0</v>
      </c>
      <c r="G60" s="386" t="s">
        <v>2047</v>
      </c>
      <c r="H60" s="55"/>
    </row>
    <row r="61" spans="1:8" ht="15.95" customHeight="1" x14ac:dyDescent="0.2">
      <c r="B61" s="117" t="s">
        <v>2048</v>
      </c>
      <c r="C61" s="32"/>
      <c r="D61" s="387" t="s">
        <v>2</v>
      </c>
      <c r="E61" s="375">
        <f>E20</f>
        <v>0</v>
      </c>
      <c r="F61" s="375">
        <f>F20</f>
        <v>0</v>
      </c>
      <c r="G61" s="386" t="s">
        <v>2049</v>
      </c>
      <c r="H61" s="55"/>
    </row>
    <row r="62" spans="1:8" ht="15.95" customHeight="1" thickBot="1" x14ac:dyDescent="0.25">
      <c r="B62" s="117" t="s">
        <v>2050</v>
      </c>
      <c r="C62" s="32"/>
      <c r="D62" s="387" t="s">
        <v>2</v>
      </c>
      <c r="E62" s="371"/>
      <c r="F62" s="372"/>
      <c r="G62" s="386" t="s">
        <v>2051</v>
      </c>
      <c r="H62" s="55"/>
    </row>
    <row r="63" spans="1:8" ht="15.95" customHeight="1" thickBot="1" x14ac:dyDescent="0.25">
      <c r="B63" s="63" t="s">
        <v>2052</v>
      </c>
      <c r="C63" s="175"/>
      <c r="D63" s="218" t="s">
        <v>1261</v>
      </c>
      <c r="E63" s="228">
        <f>SUM(E59:E62)</f>
        <v>0</v>
      </c>
      <c r="F63" s="228">
        <f>SUM(F59:F62)</f>
        <v>0</v>
      </c>
      <c r="G63" s="386" t="s">
        <v>2053</v>
      </c>
      <c r="H63" s="55"/>
    </row>
    <row r="64" spans="1:8" ht="15.95" customHeight="1" thickTop="1" x14ac:dyDescent="0.2">
      <c r="B64" s="60"/>
      <c r="C64" s="60"/>
      <c r="D64" s="60"/>
      <c r="E64" s="60"/>
      <c r="F64" s="60"/>
      <c r="G64" s="61"/>
    </row>
  </sheetData>
  <mergeCells count="5">
    <mergeCell ref="B6:B8"/>
    <mergeCell ref="D7:D8"/>
    <mergeCell ref="B46:B48"/>
    <mergeCell ref="D47:D48"/>
    <mergeCell ref="D57:D58"/>
  </mergeCells>
  <dataValidations count="3">
    <dataValidation allowBlank="1" showInputMessage="1" showErrorMessage="1" promptTitle="Transfer by absorption: pension" prompt="As the net asset/liability is recorded on either TAC20 Payables or TAC18 Receivables, when completing TAC30 Transfers, enter the net pension liability/asset taken on in the 'other liabilities' or 'other assets' column as appropriate." sqref="C13 C30" xr:uid="{2A5FDBB2-64BC-4D3D-A444-FA4BDAE6D8A5}"/>
    <dataValidation allowBlank="1" showInputMessage="1" showErrorMessage="1" promptTitle="Pension for TUPE'd staff" prompt="If staff have TUPE'd in or out of your organisation, and this is not part of an absorption transfer, the transferring pension asset/liability should be recorded coming in or out of here." sqref="C39 C21" xr:uid="{ACAA0498-B8C7-44BA-8FAC-47E5DA84C3A0}"/>
    <dataValidation allowBlank="1" showInputMessage="1" showErrorMessage="1" promptTitle="Separate assets on the SoFP" prompt="Per paragraph 116(a) of IAS 19, any reimbursement right (e.g. from an insurer) is recognised as a separate asset and is not offset against the net defined benefit obligation on the SoFP." sqref="C52" xr:uid="{41B0C7C0-3A2A-4363-8E1F-CA63E979B253}"/>
  </dataValidations>
  <pageMargins left="0.7" right="0.7" top="0.75" bottom="0.75" header="0.3" footer="0.3"/>
  <pageSetup paperSize="9" scale="4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EFB18-4CAD-4B67-B370-8E24D912F213}">
  <sheetPr codeName="Sheet87">
    <tabColor theme="2"/>
    <pageSetUpPr fitToPage="1"/>
  </sheetPr>
  <dimension ref="A1:L109"/>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5.28515625" style="15" customWidth="1"/>
    <col min="4" max="4" width="9.28515625" style="15" customWidth="1"/>
    <col min="5" max="19" width="15" style="15" customWidth="1"/>
    <col min="20" max="41" width="13.42578125" style="15" customWidth="1"/>
    <col min="42" max="16384" width="9.28515625" style="15"/>
  </cols>
  <sheetData>
    <row r="1" spans="1:11" ht="18.75" customHeight="1" x14ac:dyDescent="0.2">
      <c r="B1" s="16"/>
    </row>
    <row r="2" spans="1:11" ht="18.75" customHeight="1" x14ac:dyDescent="0.25">
      <c r="B2" s="17" t="s">
        <v>440</v>
      </c>
    </row>
    <row r="3" spans="1:11" ht="18.75" customHeight="1" x14ac:dyDescent="0.25">
      <c r="B3" s="17" t="s">
        <v>2381</v>
      </c>
    </row>
    <row r="4" spans="1:11" ht="18.75" customHeight="1" x14ac:dyDescent="0.2">
      <c r="B4" s="18" t="s">
        <v>4</v>
      </c>
    </row>
    <row r="5" spans="1:11" ht="18.75" customHeight="1" thickBot="1" x14ac:dyDescent="0.25">
      <c r="B5" s="18"/>
    </row>
    <row r="6" spans="1:11" ht="18.75" customHeight="1" thickTop="1" thickBot="1" x14ac:dyDescent="0.25">
      <c r="B6" s="202"/>
      <c r="C6" s="202"/>
      <c r="D6" s="202"/>
      <c r="E6" s="202"/>
      <c r="F6" s="202"/>
      <c r="G6" s="416" t="s">
        <v>2401</v>
      </c>
      <c r="H6" s="417">
        <v>1</v>
      </c>
      <c r="J6" s="202"/>
      <c r="K6" s="202"/>
    </row>
    <row r="7" spans="1:11" s="24" customFormat="1" ht="15.95" customHeight="1" thickTop="1" thickBot="1" x14ac:dyDescent="0.25">
      <c r="C7" s="431"/>
      <c r="D7" s="431"/>
      <c r="E7" s="880" t="s">
        <v>2054</v>
      </c>
      <c r="F7" s="881"/>
      <c r="G7" s="881"/>
      <c r="H7" s="882"/>
      <c r="I7" s="431"/>
    </row>
    <row r="8" spans="1:11" s="24" customFormat="1" ht="15.95" customHeight="1" thickTop="1" x14ac:dyDescent="0.2">
      <c r="A8" s="579"/>
      <c r="B8" s="442" t="s">
        <v>2485</v>
      </c>
      <c r="C8" s="1"/>
      <c r="D8" s="1"/>
      <c r="E8" s="580" t="s">
        <v>2056</v>
      </c>
      <c r="F8" s="580" t="s">
        <v>2057</v>
      </c>
      <c r="G8" s="580" t="s">
        <v>2058</v>
      </c>
      <c r="H8" s="580" t="s">
        <v>2059</v>
      </c>
      <c r="I8" s="581" t="s">
        <v>47</v>
      </c>
      <c r="J8" s="582"/>
    </row>
    <row r="9" spans="1:11" s="24" customFormat="1" ht="51" x14ac:dyDescent="0.2">
      <c r="B9" s="862" t="s">
        <v>2060</v>
      </c>
      <c r="C9" s="863"/>
      <c r="D9" s="583"/>
      <c r="E9" s="203" t="s">
        <v>2061</v>
      </c>
      <c r="F9" s="203" t="s">
        <v>2062</v>
      </c>
      <c r="G9" s="203" t="s">
        <v>2491</v>
      </c>
      <c r="H9" s="832" t="s">
        <v>2492</v>
      </c>
      <c r="I9" s="840"/>
      <c r="J9" s="582"/>
    </row>
    <row r="10" spans="1:11" s="24" customFormat="1" ht="15.95" customHeight="1" x14ac:dyDescent="0.2">
      <c r="B10" s="862"/>
      <c r="C10" s="863"/>
      <c r="D10" s="860" t="s">
        <v>3</v>
      </c>
      <c r="E10" s="6" t="s">
        <v>2402</v>
      </c>
      <c r="F10" s="6" t="s">
        <v>2402</v>
      </c>
      <c r="G10" s="6" t="s">
        <v>2402</v>
      </c>
      <c r="H10" s="6" t="s">
        <v>2402</v>
      </c>
      <c r="I10" s="584"/>
      <c r="J10" s="582"/>
    </row>
    <row r="11" spans="1:11" s="24" customFormat="1" ht="15.95" customHeight="1" thickBot="1" x14ac:dyDescent="0.25">
      <c r="B11" s="864"/>
      <c r="C11" s="865"/>
      <c r="D11" s="861"/>
      <c r="E11" s="498" t="s">
        <v>49</v>
      </c>
      <c r="F11" s="498" t="s">
        <v>49</v>
      </c>
      <c r="G11" s="498" t="s">
        <v>49</v>
      </c>
      <c r="H11" s="498" t="s">
        <v>49</v>
      </c>
      <c r="I11" s="837" t="s">
        <v>50</v>
      </c>
      <c r="J11" s="582"/>
    </row>
    <row r="12" spans="1:11" s="24" customFormat="1" ht="15.95" customHeight="1" x14ac:dyDescent="0.2">
      <c r="B12" s="511" t="s">
        <v>2063</v>
      </c>
      <c r="C12" s="530"/>
      <c r="D12" s="1"/>
      <c r="E12" s="587"/>
      <c r="F12" s="587"/>
      <c r="G12" s="587"/>
      <c r="H12" s="833"/>
      <c r="I12" s="588"/>
      <c r="J12" s="582"/>
    </row>
    <row r="13" spans="1:11" s="589" customFormat="1" ht="25.5" x14ac:dyDescent="0.2">
      <c r="B13" s="472" t="s">
        <v>2064</v>
      </c>
      <c r="C13" s="590" t="s">
        <v>1</v>
      </c>
      <c r="D13" s="591" t="s">
        <v>51</v>
      </c>
      <c r="E13" s="592">
        <f>SUM(F13:H13)</f>
        <v>0</v>
      </c>
      <c r="F13" s="593"/>
      <c r="G13" s="594"/>
      <c r="H13" s="834"/>
      <c r="I13" s="837" t="s">
        <v>2065</v>
      </c>
      <c r="J13" s="582"/>
      <c r="K13" s="595"/>
    </row>
    <row r="14" spans="1:11" s="589" customFormat="1" ht="15.95" customHeight="1" x14ac:dyDescent="0.2">
      <c r="B14" s="510" t="s">
        <v>2066</v>
      </c>
      <c r="C14" s="590" t="s">
        <v>1</v>
      </c>
      <c r="D14" s="591" t="s">
        <v>51</v>
      </c>
      <c r="E14" s="592">
        <f t="shared" ref="E14:E17" si="0">SUM(F14:H14)</f>
        <v>0</v>
      </c>
      <c r="F14" s="593"/>
      <c r="G14" s="594"/>
      <c r="H14" s="834"/>
      <c r="I14" s="837" t="s">
        <v>2067</v>
      </c>
      <c r="J14" s="582"/>
      <c r="K14" s="595"/>
    </row>
    <row r="15" spans="1:11" s="24" customFormat="1" ht="15.95" customHeight="1" x14ac:dyDescent="0.2">
      <c r="B15" s="204" t="s">
        <v>139</v>
      </c>
      <c r="C15" s="205"/>
      <c r="D15" s="596" t="s">
        <v>51</v>
      </c>
      <c r="E15" s="592">
        <f>SUM(F15:H15)</f>
        <v>0</v>
      </c>
      <c r="F15" s="593"/>
      <c r="G15" s="593"/>
      <c r="H15" s="835"/>
      <c r="I15" s="837" t="s">
        <v>2068</v>
      </c>
      <c r="J15" s="582"/>
      <c r="K15" s="595"/>
    </row>
    <row r="16" spans="1:11" s="24" customFormat="1" ht="15.95" customHeight="1" x14ac:dyDescent="0.2">
      <c r="B16" s="204" t="s">
        <v>154</v>
      </c>
      <c r="C16" s="205"/>
      <c r="D16" s="596" t="s">
        <v>51</v>
      </c>
      <c r="E16" s="592">
        <f t="shared" si="0"/>
        <v>0</v>
      </c>
      <c r="F16" s="597">
        <f>'TAC19 CCE'!E29</f>
        <v>0</v>
      </c>
      <c r="G16" s="594"/>
      <c r="H16" s="834"/>
      <c r="I16" s="837" t="s">
        <v>2069</v>
      </c>
      <c r="J16" s="582"/>
      <c r="K16" s="595"/>
    </row>
    <row r="17" spans="1:11" s="24" customFormat="1" ht="15.95" customHeight="1" thickBot="1" x14ac:dyDescent="0.25">
      <c r="B17" s="598" t="s">
        <v>2070</v>
      </c>
      <c r="C17" s="599"/>
      <c r="D17" s="600" t="s">
        <v>51</v>
      </c>
      <c r="E17" s="592">
        <f t="shared" si="0"/>
        <v>0</v>
      </c>
      <c r="F17" s="593"/>
      <c r="G17" s="593"/>
      <c r="H17" s="835"/>
      <c r="I17" s="837" t="s">
        <v>2071</v>
      </c>
      <c r="J17" s="582"/>
      <c r="K17" s="595"/>
    </row>
    <row r="18" spans="1:11" s="24" customFormat="1" ht="15.95" customHeight="1" thickBot="1" x14ac:dyDescent="0.25">
      <c r="B18" s="460" t="s">
        <v>2486</v>
      </c>
      <c r="C18" s="518"/>
      <c r="D18" s="601" t="s">
        <v>51</v>
      </c>
      <c r="E18" s="602">
        <f>SUM(F18:H18)</f>
        <v>0</v>
      </c>
      <c r="F18" s="602">
        <f>SUM(F13:F17)</f>
        <v>0</v>
      </c>
      <c r="G18" s="602">
        <f>SUM(G13:G17)</f>
        <v>0</v>
      </c>
      <c r="H18" s="836">
        <f>SUM(H13:H17)</f>
        <v>0</v>
      </c>
      <c r="I18" s="838" t="s">
        <v>2072</v>
      </c>
      <c r="J18" s="582"/>
    </row>
    <row r="19" spans="1:11" s="24" customFormat="1" ht="15.95" customHeight="1" thickTop="1" thickBot="1" x14ac:dyDescent="0.25">
      <c r="B19" s="603"/>
      <c r="C19" s="430"/>
      <c r="D19" s="430"/>
      <c r="E19" s="430"/>
      <c r="F19" s="430"/>
      <c r="G19" s="430"/>
      <c r="H19" s="430"/>
      <c r="I19" s="604"/>
    </row>
    <row r="20" spans="1:11" s="24" customFormat="1" ht="15.95" customHeight="1" thickTop="1" thickBot="1" x14ac:dyDescent="0.25">
      <c r="E20" s="431"/>
      <c r="F20" s="431"/>
      <c r="G20" s="605" t="s">
        <v>2401</v>
      </c>
      <c r="H20" s="606">
        <v>2</v>
      </c>
    </row>
    <row r="21" spans="1:11" s="24" customFormat="1" ht="15.95" customHeight="1" thickTop="1" thickBot="1" x14ac:dyDescent="0.25">
      <c r="B21" s="431"/>
      <c r="C21" s="431"/>
      <c r="D21" s="431"/>
      <c r="E21" s="880" t="s">
        <v>2054</v>
      </c>
      <c r="F21" s="881"/>
      <c r="G21" s="881"/>
      <c r="H21" s="882"/>
      <c r="I21" s="607"/>
    </row>
    <row r="22" spans="1:11" s="24" customFormat="1" ht="15.95" customHeight="1" thickTop="1" x14ac:dyDescent="0.2">
      <c r="A22" s="579"/>
      <c r="B22" s="442" t="s">
        <v>2487</v>
      </c>
      <c r="C22" s="443"/>
      <c r="D22" s="443"/>
      <c r="E22" s="608" t="s">
        <v>2073</v>
      </c>
      <c r="F22" s="608" t="s">
        <v>2074</v>
      </c>
      <c r="G22" s="608" t="s">
        <v>2075</v>
      </c>
      <c r="H22" s="608" t="s">
        <v>2076</v>
      </c>
      <c r="I22" s="581" t="s">
        <v>47</v>
      </c>
      <c r="J22" s="582"/>
    </row>
    <row r="23" spans="1:11" s="24" customFormat="1" ht="51" x14ac:dyDescent="0.2">
      <c r="B23" s="862" t="s">
        <v>2060</v>
      </c>
      <c r="C23" s="863"/>
      <c r="D23" s="860" t="s">
        <v>3</v>
      </c>
      <c r="E23" s="203" t="s">
        <v>17</v>
      </c>
      <c r="F23" s="203" t="s">
        <v>2062</v>
      </c>
      <c r="G23" s="203" t="s">
        <v>2491</v>
      </c>
      <c r="H23" s="832" t="s">
        <v>2492</v>
      </c>
      <c r="I23" s="840"/>
      <c r="J23" s="582"/>
    </row>
    <row r="24" spans="1:11" s="24" customFormat="1" ht="15.95" customHeight="1" x14ac:dyDescent="0.2">
      <c r="B24" s="862"/>
      <c r="C24" s="863"/>
      <c r="D24" s="860"/>
      <c r="E24" s="6" t="s">
        <v>2403</v>
      </c>
      <c r="F24" s="6" t="s">
        <v>2403</v>
      </c>
      <c r="G24" s="6" t="s">
        <v>2403</v>
      </c>
      <c r="H24" s="6" t="s">
        <v>2403</v>
      </c>
      <c r="I24" s="584"/>
      <c r="J24" s="582"/>
    </row>
    <row r="25" spans="1:11" s="24" customFormat="1" ht="15.95" customHeight="1" thickBot="1" x14ac:dyDescent="0.25">
      <c r="B25" s="864"/>
      <c r="C25" s="865"/>
      <c r="D25" s="861"/>
      <c r="E25" s="498" t="s">
        <v>49</v>
      </c>
      <c r="F25" s="498" t="s">
        <v>49</v>
      </c>
      <c r="G25" s="498" t="s">
        <v>49</v>
      </c>
      <c r="H25" s="498" t="s">
        <v>49</v>
      </c>
      <c r="I25" s="837" t="s">
        <v>50</v>
      </c>
      <c r="J25" s="582"/>
    </row>
    <row r="26" spans="1:11" s="24" customFormat="1" ht="15.95" customHeight="1" x14ac:dyDescent="0.2">
      <c r="B26" s="511" t="s">
        <v>2063</v>
      </c>
      <c r="C26" s="530"/>
      <c r="D26" s="1"/>
      <c r="E26" s="587"/>
      <c r="F26" s="587"/>
      <c r="G26" s="587"/>
      <c r="H26" s="833"/>
      <c r="I26" s="588"/>
      <c r="J26" s="582"/>
    </row>
    <row r="27" spans="1:11" s="24" customFormat="1" ht="25.5" x14ac:dyDescent="0.2">
      <c r="B27" s="472" t="s">
        <v>2064</v>
      </c>
      <c r="C27" s="590" t="s">
        <v>1</v>
      </c>
      <c r="D27" s="596" t="s">
        <v>51</v>
      </c>
      <c r="E27" s="592">
        <f t="shared" ref="E27:E32" si="1">SUM(F27:H27)</f>
        <v>0</v>
      </c>
      <c r="F27" s="609"/>
      <c r="G27" s="594"/>
      <c r="H27" s="834"/>
      <c r="I27" s="837" t="s">
        <v>2065</v>
      </c>
      <c r="J27" s="582"/>
      <c r="K27" s="595"/>
    </row>
    <row r="28" spans="1:11" s="24" customFormat="1" ht="13.5" x14ac:dyDescent="0.2">
      <c r="B28" s="510" t="s">
        <v>2066</v>
      </c>
      <c r="C28" s="590" t="s">
        <v>1</v>
      </c>
      <c r="D28" s="596" t="s">
        <v>51</v>
      </c>
      <c r="E28" s="592">
        <f t="shared" si="1"/>
        <v>0</v>
      </c>
      <c r="F28" s="609"/>
      <c r="G28" s="594"/>
      <c r="H28" s="834"/>
      <c r="I28" s="837" t="s">
        <v>2067</v>
      </c>
      <c r="J28" s="582"/>
      <c r="K28" s="595"/>
    </row>
    <row r="29" spans="1:11" s="24" customFormat="1" ht="15.95" customHeight="1" x14ac:dyDescent="0.2">
      <c r="B29" s="204" t="s">
        <v>139</v>
      </c>
      <c r="C29" s="205"/>
      <c r="D29" s="596" t="s">
        <v>51</v>
      </c>
      <c r="E29" s="592">
        <f>SUM(F29:H29)</f>
        <v>0</v>
      </c>
      <c r="F29" s="609"/>
      <c r="G29" s="609"/>
      <c r="H29" s="839"/>
      <c r="I29" s="837" t="s">
        <v>2068</v>
      </c>
      <c r="J29" s="582"/>
      <c r="K29" s="595"/>
    </row>
    <row r="30" spans="1:11" s="24" customFormat="1" ht="15.95" customHeight="1" x14ac:dyDescent="0.2">
      <c r="B30" s="204" t="s">
        <v>154</v>
      </c>
      <c r="C30" s="205"/>
      <c r="D30" s="596" t="s">
        <v>51</v>
      </c>
      <c r="E30" s="592">
        <f t="shared" si="1"/>
        <v>0</v>
      </c>
      <c r="F30" s="597">
        <f>'TAC19 CCE'!G29</f>
        <v>0</v>
      </c>
      <c r="G30" s="594"/>
      <c r="H30" s="834"/>
      <c r="I30" s="837" t="s">
        <v>2069</v>
      </c>
      <c r="J30" s="582"/>
      <c r="K30" s="595"/>
    </row>
    <row r="31" spans="1:11" s="24" customFormat="1" ht="15.95" customHeight="1" thickBot="1" x14ac:dyDescent="0.25">
      <c r="B31" s="598" t="s">
        <v>2070</v>
      </c>
      <c r="C31" s="599"/>
      <c r="D31" s="600" t="s">
        <v>51</v>
      </c>
      <c r="E31" s="592">
        <f t="shared" si="1"/>
        <v>0</v>
      </c>
      <c r="F31" s="609"/>
      <c r="G31" s="609"/>
      <c r="H31" s="839"/>
      <c r="I31" s="837" t="s">
        <v>2071</v>
      </c>
      <c r="J31" s="582"/>
      <c r="K31" s="595"/>
    </row>
    <row r="32" spans="1:11" s="24" customFormat="1" ht="15.95" customHeight="1" thickBot="1" x14ac:dyDescent="0.25">
      <c r="B32" s="460" t="s">
        <v>2488</v>
      </c>
      <c r="C32" s="518"/>
      <c r="D32" s="601" t="s">
        <v>51</v>
      </c>
      <c r="E32" s="602">
        <f t="shared" si="1"/>
        <v>0</v>
      </c>
      <c r="F32" s="602">
        <f>SUM(F27:F31)</f>
        <v>0</v>
      </c>
      <c r="G32" s="602">
        <f>SUM(G27:G31)</f>
        <v>0</v>
      </c>
      <c r="H32" s="836">
        <f>SUM(H27:H31)</f>
        <v>0</v>
      </c>
      <c r="I32" s="838" t="s">
        <v>2072</v>
      </c>
      <c r="J32" s="582"/>
    </row>
    <row r="33" spans="1:10" s="24" customFormat="1" ht="15.95" customHeight="1" thickTop="1" thickBot="1" x14ac:dyDescent="0.25">
      <c r="B33" s="430"/>
      <c r="C33" s="430"/>
      <c r="D33" s="430"/>
      <c r="E33" s="430"/>
      <c r="F33" s="430"/>
      <c r="G33" s="430"/>
      <c r="H33" s="430"/>
      <c r="I33" s="604"/>
    </row>
    <row r="34" spans="1:10" s="24" customFormat="1" ht="15.95" customHeight="1" thickTop="1" thickBot="1" x14ac:dyDescent="0.25">
      <c r="F34" s="605" t="s">
        <v>2401</v>
      </c>
      <c r="G34" s="606">
        <v>3</v>
      </c>
    </row>
    <row r="35" spans="1:10" s="24" customFormat="1" ht="15.95" customHeight="1" thickTop="1" thickBot="1" x14ac:dyDescent="0.25">
      <c r="C35" s="431"/>
      <c r="D35" s="431"/>
      <c r="E35" s="880" t="s">
        <v>2054</v>
      </c>
      <c r="F35" s="881"/>
      <c r="G35" s="882"/>
      <c r="H35" s="431"/>
    </row>
    <row r="36" spans="1:10" s="24" customFormat="1" ht="15.95" customHeight="1" thickTop="1" x14ac:dyDescent="0.2">
      <c r="A36" s="579"/>
      <c r="B36" s="858" t="s">
        <v>2489</v>
      </c>
      <c r="C36" s="1"/>
      <c r="D36" s="1"/>
      <c r="E36" s="580" t="s">
        <v>2056</v>
      </c>
      <c r="F36" s="580" t="s">
        <v>2077</v>
      </c>
      <c r="G36" s="580" t="s">
        <v>2078</v>
      </c>
      <c r="H36" s="581" t="s">
        <v>47</v>
      </c>
      <c r="I36" s="582"/>
    </row>
    <row r="37" spans="1:10" s="24" customFormat="1" ht="51" x14ac:dyDescent="0.2">
      <c r="B37" s="851"/>
      <c r="C37" s="1"/>
      <c r="D37" s="860" t="s">
        <v>3</v>
      </c>
      <c r="E37" s="203" t="s">
        <v>17</v>
      </c>
      <c r="F37" s="203" t="s">
        <v>2079</v>
      </c>
      <c r="G37" s="709" t="s">
        <v>2493</v>
      </c>
      <c r="H37" s="840"/>
      <c r="I37" s="582"/>
    </row>
    <row r="38" spans="1:10" s="24" customFormat="1" ht="15.95" customHeight="1" x14ac:dyDescent="0.2">
      <c r="B38" s="883" t="s">
        <v>2080</v>
      </c>
      <c r="C38" s="884"/>
      <c r="D38" s="860"/>
      <c r="E38" s="6" t="s">
        <v>2402</v>
      </c>
      <c r="F38" s="6" t="s">
        <v>2402</v>
      </c>
      <c r="G38" s="6" t="s">
        <v>2402</v>
      </c>
      <c r="H38" s="584"/>
      <c r="I38" s="582"/>
    </row>
    <row r="39" spans="1:10" s="24" customFormat="1" ht="15.95" customHeight="1" thickBot="1" x14ac:dyDescent="0.25">
      <c r="B39" s="885"/>
      <c r="C39" s="886"/>
      <c r="D39" s="861"/>
      <c r="E39" s="498" t="s">
        <v>49</v>
      </c>
      <c r="F39" s="498" t="s">
        <v>49</v>
      </c>
      <c r="G39" s="498" t="s">
        <v>49</v>
      </c>
      <c r="H39" s="837" t="s">
        <v>50</v>
      </c>
      <c r="I39" s="582"/>
    </row>
    <row r="40" spans="1:10" s="24" customFormat="1" ht="15.95" customHeight="1" x14ac:dyDescent="0.2">
      <c r="B40" s="511" t="s">
        <v>2081</v>
      </c>
      <c r="C40" s="530"/>
      <c r="D40" s="1"/>
      <c r="E40" s="587"/>
      <c r="F40" s="587"/>
      <c r="G40" s="833"/>
      <c r="H40" s="588"/>
      <c r="I40" s="582"/>
    </row>
    <row r="41" spans="1:10" s="24" customFormat="1" ht="15.95" customHeight="1" x14ac:dyDescent="0.2">
      <c r="B41" s="510" t="s">
        <v>1757</v>
      </c>
      <c r="C41" s="205"/>
      <c r="D41" s="596" t="s">
        <v>51</v>
      </c>
      <c r="E41" s="592">
        <f t="shared" ref="E41:E50" si="2">SUM(F41:G41)</f>
        <v>0</v>
      </c>
      <c r="F41" s="597">
        <f>SUM('TAC21 Borrowings'!E16:E18,'TAC21 Borrowings'!E26:E28)</f>
        <v>0</v>
      </c>
      <c r="G41" s="834"/>
      <c r="H41" s="837" t="s">
        <v>2082</v>
      </c>
      <c r="I41" s="582"/>
      <c r="J41" s="595"/>
    </row>
    <row r="42" spans="1:10" s="24" customFormat="1" ht="15.95" customHeight="1" x14ac:dyDescent="0.2">
      <c r="B42" s="204" t="s">
        <v>2083</v>
      </c>
      <c r="C42" s="205"/>
      <c r="D42" s="596" t="s">
        <v>51</v>
      </c>
      <c r="E42" s="592">
        <f>SUM(F42:G42)</f>
        <v>0</v>
      </c>
      <c r="F42" s="597">
        <f>SUM('TAC21 Borrowings'!E11:E12,'TAC21 Borrowings'!E14,'TAC21 Borrowings'!E19,'TAC21 Borrowings'!E29)-SUM(G42:G42)</f>
        <v>0</v>
      </c>
      <c r="G42" s="835"/>
      <c r="H42" s="837" t="s">
        <v>2084</v>
      </c>
      <c r="I42" s="582"/>
      <c r="J42" s="595"/>
    </row>
    <row r="43" spans="1:10" s="24" customFormat="1" ht="15.95" customHeight="1" x14ac:dyDescent="0.2">
      <c r="B43" s="204" t="s">
        <v>1692</v>
      </c>
      <c r="C43" s="205"/>
      <c r="D43" s="596" t="s">
        <v>51</v>
      </c>
      <c r="E43" s="592">
        <f t="shared" si="2"/>
        <v>0</v>
      </c>
      <c r="F43" s="597">
        <f>'TAC21 Borrowings'!E20+'TAC21 Borrowings'!E30</f>
        <v>0</v>
      </c>
      <c r="G43" s="834"/>
      <c r="H43" s="837" t="s">
        <v>2085</v>
      </c>
      <c r="I43" s="582"/>
      <c r="J43" s="595"/>
    </row>
    <row r="44" spans="1:10" s="24" customFormat="1" ht="15.95" customHeight="1" x14ac:dyDescent="0.2">
      <c r="B44" s="204" t="s">
        <v>2086</v>
      </c>
      <c r="C44" s="205"/>
      <c r="D44" s="596" t="s">
        <v>51</v>
      </c>
      <c r="E44" s="592">
        <f t="shared" si="2"/>
        <v>0</v>
      </c>
      <c r="F44" s="597">
        <f>'TAC21 Borrowings'!E21+'TAC21 Borrowings'!E31</f>
        <v>0</v>
      </c>
      <c r="G44" s="834"/>
      <c r="H44" s="837" t="s">
        <v>2087</v>
      </c>
      <c r="I44" s="582"/>
      <c r="J44" s="595"/>
    </row>
    <row r="45" spans="1:10" s="24" customFormat="1" ht="25.5" x14ac:dyDescent="0.2">
      <c r="B45" s="610" t="s">
        <v>2088</v>
      </c>
      <c r="C45" s="590" t="s">
        <v>1</v>
      </c>
      <c r="D45" s="596" t="s">
        <v>51</v>
      </c>
      <c r="E45" s="592">
        <f t="shared" si="2"/>
        <v>0</v>
      </c>
      <c r="F45" s="593"/>
      <c r="G45" s="834"/>
      <c r="H45" s="837" t="s">
        <v>2089</v>
      </c>
      <c r="I45" s="582"/>
      <c r="J45" s="595"/>
    </row>
    <row r="46" spans="1:10" s="24" customFormat="1" ht="25.5" x14ac:dyDescent="0.2">
      <c r="B46" s="610" t="s">
        <v>2090</v>
      </c>
      <c r="C46" s="590" t="s">
        <v>1</v>
      </c>
      <c r="D46" s="596" t="s">
        <v>51</v>
      </c>
      <c r="E46" s="592">
        <f t="shared" si="2"/>
        <v>0</v>
      </c>
      <c r="F46" s="593"/>
      <c r="G46" s="834"/>
      <c r="H46" s="837" t="s">
        <v>2091</v>
      </c>
      <c r="I46" s="582"/>
      <c r="J46" s="595"/>
    </row>
    <row r="47" spans="1:10" s="24" customFormat="1" ht="15.95" customHeight="1" x14ac:dyDescent="0.2">
      <c r="B47" s="204" t="s">
        <v>162</v>
      </c>
      <c r="C47" s="205"/>
      <c r="D47" s="596" t="s">
        <v>51</v>
      </c>
      <c r="E47" s="592">
        <f>SUM(F47:G47)</f>
        <v>0</v>
      </c>
      <c r="F47" s="597">
        <f>'TAC20 Payables'!E80+'TAC20 Payables'!E84-SUM(G47:G47)</f>
        <v>0</v>
      </c>
      <c r="G47" s="835"/>
      <c r="H47" s="837" t="s">
        <v>2092</v>
      </c>
      <c r="I47" s="582"/>
      <c r="J47" s="595"/>
    </row>
    <row r="48" spans="1:10" s="24" customFormat="1" ht="15.95" customHeight="1" x14ac:dyDescent="0.2">
      <c r="B48" s="204" t="s">
        <v>2093</v>
      </c>
      <c r="C48" s="590" t="s">
        <v>1</v>
      </c>
      <c r="D48" s="596" t="s">
        <v>51</v>
      </c>
      <c r="E48" s="592">
        <f t="shared" si="2"/>
        <v>0</v>
      </c>
      <c r="F48" s="593"/>
      <c r="G48" s="834"/>
      <c r="H48" s="837" t="s">
        <v>2094</v>
      </c>
      <c r="I48" s="582"/>
      <c r="J48" s="595"/>
    </row>
    <row r="49" spans="1:10" s="24" customFormat="1" ht="15.95" customHeight="1" thickBot="1" x14ac:dyDescent="0.25">
      <c r="B49" s="598" t="s">
        <v>2095</v>
      </c>
      <c r="C49" s="599"/>
      <c r="D49" s="596" t="s">
        <v>51</v>
      </c>
      <c r="E49" s="592">
        <f t="shared" si="2"/>
        <v>0</v>
      </c>
      <c r="F49" s="593"/>
      <c r="G49" s="835"/>
      <c r="H49" s="837" t="s">
        <v>2096</v>
      </c>
      <c r="I49" s="582"/>
      <c r="J49" s="595"/>
    </row>
    <row r="50" spans="1:10" s="24" customFormat="1" ht="15.95" customHeight="1" thickBot="1" x14ac:dyDescent="0.25">
      <c r="B50" s="460" t="s">
        <v>2486</v>
      </c>
      <c r="C50" s="518"/>
      <c r="D50" s="601" t="s">
        <v>51</v>
      </c>
      <c r="E50" s="602">
        <f t="shared" si="2"/>
        <v>0</v>
      </c>
      <c r="F50" s="602">
        <f>SUM(F41:F49)</f>
        <v>0</v>
      </c>
      <c r="G50" s="836">
        <f t="shared" ref="G50" si="3">SUM(G41:G49)</f>
        <v>0</v>
      </c>
      <c r="H50" s="838" t="s">
        <v>2097</v>
      </c>
      <c r="I50" s="582"/>
      <c r="J50" s="595"/>
    </row>
    <row r="51" spans="1:10" s="24" customFormat="1" ht="15.95" customHeight="1" thickTop="1" thickBot="1" x14ac:dyDescent="0.25">
      <c r="B51" s="603"/>
      <c r="C51" s="430"/>
      <c r="D51" s="430"/>
      <c r="E51" s="430"/>
      <c r="F51" s="430"/>
      <c r="G51" s="430"/>
      <c r="H51" s="604"/>
    </row>
    <row r="52" spans="1:10" s="24" customFormat="1" ht="15.95" customHeight="1" thickTop="1" thickBot="1" x14ac:dyDescent="0.25">
      <c r="F52" s="605" t="s">
        <v>2401</v>
      </c>
      <c r="G52" s="606">
        <v>4</v>
      </c>
    </row>
    <row r="53" spans="1:10" s="24" customFormat="1" ht="15.95" customHeight="1" thickTop="1" thickBot="1" x14ac:dyDescent="0.25">
      <c r="B53" s="431"/>
      <c r="C53" s="431"/>
      <c r="D53" s="431"/>
      <c r="E53" s="880" t="s">
        <v>2054</v>
      </c>
      <c r="F53" s="881"/>
      <c r="G53" s="882"/>
      <c r="H53" s="431"/>
    </row>
    <row r="54" spans="1:10" s="24" customFormat="1" ht="15.95" customHeight="1" thickTop="1" x14ac:dyDescent="0.2">
      <c r="A54" s="579"/>
      <c r="B54" s="858" t="s">
        <v>2490</v>
      </c>
      <c r="C54" s="443"/>
      <c r="D54" s="443"/>
      <c r="E54" s="608" t="s">
        <v>2073</v>
      </c>
      <c r="F54" s="608" t="s">
        <v>2098</v>
      </c>
      <c r="G54" s="608" t="s">
        <v>2099</v>
      </c>
      <c r="H54" s="581" t="s">
        <v>47</v>
      </c>
      <c r="I54" s="582"/>
    </row>
    <row r="55" spans="1:10" s="24" customFormat="1" ht="51" x14ac:dyDescent="0.2">
      <c r="B55" s="851"/>
      <c r="C55" s="1"/>
      <c r="D55" s="860" t="s">
        <v>3</v>
      </c>
      <c r="E55" s="203" t="s">
        <v>17</v>
      </c>
      <c r="F55" s="203" t="s">
        <v>2079</v>
      </c>
      <c r="G55" s="832" t="s">
        <v>2493</v>
      </c>
      <c r="H55" s="840"/>
      <c r="I55" s="582"/>
    </row>
    <row r="56" spans="1:10" s="24" customFormat="1" ht="15.95" customHeight="1" x14ac:dyDescent="0.2">
      <c r="B56" s="883" t="s">
        <v>2080</v>
      </c>
      <c r="C56" s="884"/>
      <c r="D56" s="860"/>
      <c r="E56" s="6" t="s">
        <v>2403</v>
      </c>
      <c r="F56" s="6" t="s">
        <v>2403</v>
      </c>
      <c r="G56" s="6" t="s">
        <v>2403</v>
      </c>
      <c r="H56" s="584"/>
      <c r="I56" s="582"/>
    </row>
    <row r="57" spans="1:10" s="24" customFormat="1" ht="15.95" customHeight="1" thickBot="1" x14ac:dyDescent="0.25">
      <c r="B57" s="885"/>
      <c r="C57" s="886"/>
      <c r="D57" s="861"/>
      <c r="E57" s="498" t="s">
        <v>49</v>
      </c>
      <c r="F57" s="498" t="s">
        <v>49</v>
      </c>
      <c r="G57" s="498" t="s">
        <v>49</v>
      </c>
      <c r="H57" s="837" t="s">
        <v>50</v>
      </c>
      <c r="I57" s="582"/>
    </row>
    <row r="58" spans="1:10" s="24" customFormat="1" ht="15.95" customHeight="1" x14ac:dyDescent="0.2">
      <c r="B58" s="511" t="s">
        <v>2081</v>
      </c>
      <c r="C58" s="530"/>
      <c r="D58" s="1"/>
      <c r="E58" s="587"/>
      <c r="F58" s="587"/>
      <c r="G58" s="833"/>
      <c r="H58" s="588"/>
      <c r="I58" s="582"/>
    </row>
    <row r="59" spans="1:10" s="24" customFormat="1" ht="15.95" customHeight="1" x14ac:dyDescent="0.2">
      <c r="B59" s="510" t="s">
        <v>1757</v>
      </c>
      <c r="C59" s="205"/>
      <c r="D59" s="596" t="s">
        <v>51</v>
      </c>
      <c r="E59" s="592">
        <f t="shared" ref="E59:E68" si="4">SUM(F59:G59)</f>
        <v>0</v>
      </c>
      <c r="F59" s="597">
        <f>SUM('TAC21 Borrowings'!F16:F18,'TAC21 Borrowings'!F26:F28)</f>
        <v>0</v>
      </c>
      <c r="G59" s="834"/>
      <c r="H59" s="837" t="s">
        <v>2082</v>
      </c>
      <c r="I59" s="582"/>
      <c r="J59" s="595"/>
    </row>
    <row r="60" spans="1:10" s="24" customFormat="1" ht="15.95" customHeight="1" x14ac:dyDescent="0.2">
      <c r="B60" s="204" t="s">
        <v>2083</v>
      </c>
      <c r="C60" s="205"/>
      <c r="D60" s="596" t="s">
        <v>51</v>
      </c>
      <c r="E60" s="592">
        <f t="shared" si="4"/>
        <v>0</v>
      </c>
      <c r="F60" s="597">
        <f>SUM('TAC21 Borrowings'!F11:F12,'TAC21 Borrowings'!F14,'TAC21 Borrowings'!F19,'TAC21 Borrowings'!F29)-SUM(G60:G60)</f>
        <v>0</v>
      </c>
      <c r="G60" s="839"/>
      <c r="H60" s="837" t="s">
        <v>2084</v>
      </c>
      <c r="I60" s="582"/>
      <c r="J60" s="595"/>
    </row>
    <row r="61" spans="1:10" s="24" customFormat="1" ht="15.95" customHeight="1" x14ac:dyDescent="0.2">
      <c r="B61" s="204" t="s">
        <v>1692</v>
      </c>
      <c r="C61" s="205"/>
      <c r="D61" s="596" t="s">
        <v>51</v>
      </c>
      <c r="E61" s="592">
        <f t="shared" si="4"/>
        <v>0</v>
      </c>
      <c r="F61" s="597">
        <f>'TAC21 Borrowings'!F20+'TAC21 Borrowings'!F30</f>
        <v>0</v>
      </c>
      <c r="G61" s="834"/>
      <c r="H61" s="837" t="s">
        <v>2085</v>
      </c>
      <c r="I61" s="582"/>
      <c r="J61" s="595"/>
    </row>
    <row r="62" spans="1:10" s="24" customFormat="1" ht="15.95" customHeight="1" x14ac:dyDescent="0.2">
      <c r="B62" s="204" t="s">
        <v>2086</v>
      </c>
      <c r="C62" s="205"/>
      <c r="D62" s="596" t="s">
        <v>51</v>
      </c>
      <c r="E62" s="592">
        <f t="shared" si="4"/>
        <v>0</v>
      </c>
      <c r="F62" s="597">
        <f>'TAC21 Borrowings'!F21+'TAC21 Borrowings'!F31</f>
        <v>0</v>
      </c>
      <c r="G62" s="834"/>
      <c r="H62" s="837" t="s">
        <v>2087</v>
      </c>
      <c r="I62" s="582"/>
      <c r="J62" s="595"/>
    </row>
    <row r="63" spans="1:10" s="24" customFormat="1" ht="25.5" x14ac:dyDescent="0.2">
      <c r="B63" s="610" t="s">
        <v>2088</v>
      </c>
      <c r="C63" s="590" t="s">
        <v>1</v>
      </c>
      <c r="D63" s="596" t="s">
        <v>51</v>
      </c>
      <c r="E63" s="592">
        <f t="shared" si="4"/>
        <v>0</v>
      </c>
      <c r="F63" s="609"/>
      <c r="G63" s="834"/>
      <c r="H63" s="837" t="s">
        <v>2089</v>
      </c>
      <c r="I63" s="582"/>
      <c r="J63" s="595"/>
    </row>
    <row r="64" spans="1:10" s="24" customFormat="1" ht="25.5" x14ac:dyDescent="0.2">
      <c r="B64" s="610" t="s">
        <v>2090</v>
      </c>
      <c r="C64" s="590" t="s">
        <v>1</v>
      </c>
      <c r="D64" s="596" t="s">
        <v>51</v>
      </c>
      <c r="E64" s="592">
        <f t="shared" si="4"/>
        <v>0</v>
      </c>
      <c r="F64" s="609"/>
      <c r="G64" s="834"/>
      <c r="H64" s="837" t="s">
        <v>2091</v>
      </c>
      <c r="I64" s="582"/>
      <c r="J64" s="595"/>
    </row>
    <row r="65" spans="1:12" s="24" customFormat="1" ht="15.95" customHeight="1" x14ac:dyDescent="0.2">
      <c r="B65" s="204" t="s">
        <v>162</v>
      </c>
      <c r="C65" s="205"/>
      <c r="D65" s="596" t="s">
        <v>51</v>
      </c>
      <c r="E65" s="592">
        <f t="shared" si="4"/>
        <v>0</v>
      </c>
      <c r="F65" s="597">
        <f>'TAC20 Payables'!F80+'TAC20 Payables'!F84-SUM(G65:G65)</f>
        <v>0</v>
      </c>
      <c r="G65" s="839"/>
      <c r="H65" s="837" t="s">
        <v>2092</v>
      </c>
      <c r="I65" s="582"/>
      <c r="J65" s="595"/>
    </row>
    <row r="66" spans="1:12" s="24" customFormat="1" ht="15.95" customHeight="1" x14ac:dyDescent="0.2">
      <c r="B66" s="204" t="s">
        <v>2093</v>
      </c>
      <c r="C66" s="590" t="s">
        <v>1</v>
      </c>
      <c r="D66" s="596" t="s">
        <v>51</v>
      </c>
      <c r="E66" s="592">
        <f t="shared" si="4"/>
        <v>0</v>
      </c>
      <c r="F66" s="609"/>
      <c r="G66" s="834"/>
      <c r="H66" s="837" t="s">
        <v>2094</v>
      </c>
      <c r="I66" s="582"/>
      <c r="J66" s="595"/>
    </row>
    <row r="67" spans="1:12" s="24" customFormat="1" ht="15.95" customHeight="1" thickBot="1" x14ac:dyDescent="0.25">
      <c r="B67" s="598" t="s">
        <v>2095</v>
      </c>
      <c r="C67" s="599"/>
      <c r="D67" s="600" t="s">
        <v>51</v>
      </c>
      <c r="E67" s="592">
        <f t="shared" si="4"/>
        <v>0</v>
      </c>
      <c r="F67" s="609"/>
      <c r="G67" s="839"/>
      <c r="H67" s="837" t="s">
        <v>2096</v>
      </c>
      <c r="I67" s="582"/>
      <c r="J67" s="595"/>
    </row>
    <row r="68" spans="1:12" s="24" customFormat="1" ht="15.95" customHeight="1" thickBot="1" x14ac:dyDescent="0.25">
      <c r="B68" s="460" t="s">
        <v>2488</v>
      </c>
      <c r="C68" s="518"/>
      <c r="D68" s="601" t="s">
        <v>51</v>
      </c>
      <c r="E68" s="602">
        <f t="shared" si="4"/>
        <v>0</v>
      </c>
      <c r="F68" s="602">
        <f>SUM(F59:F67)</f>
        <v>0</v>
      </c>
      <c r="G68" s="836">
        <f t="shared" ref="G68" si="5">SUM(G59:G67)</f>
        <v>0</v>
      </c>
      <c r="H68" s="838" t="s">
        <v>2097</v>
      </c>
      <c r="I68" s="582"/>
    </row>
    <row r="69" spans="1:12" s="24" customFormat="1" ht="15.95" customHeight="1" thickTop="1" thickBot="1" x14ac:dyDescent="0.25">
      <c r="B69" s="430"/>
      <c r="C69" s="430"/>
      <c r="D69" s="430"/>
      <c r="E69" s="430"/>
      <c r="F69" s="430"/>
      <c r="G69" s="430"/>
      <c r="H69" s="604"/>
    </row>
    <row r="70" spans="1:12" s="24" customFormat="1" ht="15.95" customHeight="1" thickTop="1" thickBot="1" x14ac:dyDescent="0.25">
      <c r="B70" s="431"/>
      <c r="C70" s="431"/>
      <c r="D70" s="431"/>
      <c r="E70" s="431"/>
      <c r="F70" s="605" t="s">
        <v>2401</v>
      </c>
      <c r="G70" s="606">
        <v>5</v>
      </c>
      <c r="H70" s="611"/>
      <c r="I70" s="611"/>
      <c r="J70" s="611"/>
      <c r="K70" s="611"/>
      <c r="L70" s="611"/>
    </row>
    <row r="71" spans="1:12" s="24" customFormat="1" ht="15.95" customHeight="1" thickTop="1" x14ac:dyDescent="0.2">
      <c r="A71" s="579"/>
      <c r="B71" s="496" t="s">
        <v>2100</v>
      </c>
      <c r="C71" s="1"/>
      <c r="D71" s="1"/>
      <c r="E71" s="580" t="s">
        <v>2056</v>
      </c>
      <c r="F71" s="608" t="s">
        <v>2073</v>
      </c>
      <c r="G71" s="581" t="s">
        <v>47</v>
      </c>
      <c r="H71" s="582"/>
    </row>
    <row r="72" spans="1:12" s="24" customFormat="1" ht="57.4" customHeight="1" x14ac:dyDescent="0.2">
      <c r="B72" s="887" t="s">
        <v>2494</v>
      </c>
      <c r="C72" s="888"/>
      <c r="D72" s="860" t="s">
        <v>3</v>
      </c>
      <c r="E72" s="203" t="s">
        <v>17</v>
      </c>
      <c r="F72" s="203" t="s">
        <v>17</v>
      </c>
      <c r="G72" s="1"/>
      <c r="H72" s="582"/>
    </row>
    <row r="73" spans="1:12" s="24" customFormat="1" ht="15.95" customHeight="1" x14ac:dyDescent="0.2">
      <c r="B73" s="887"/>
      <c r="C73" s="888"/>
      <c r="D73" s="860"/>
      <c r="E73" s="6" t="s">
        <v>2402</v>
      </c>
      <c r="F73" s="6" t="s">
        <v>2403</v>
      </c>
      <c r="G73" s="1"/>
      <c r="H73" s="582"/>
    </row>
    <row r="74" spans="1:12" s="24" customFormat="1" ht="15.95" customHeight="1" thickBot="1" x14ac:dyDescent="0.25">
      <c r="B74" s="889"/>
      <c r="C74" s="890"/>
      <c r="D74" s="861"/>
      <c r="E74" s="498" t="s">
        <v>49</v>
      </c>
      <c r="F74" s="498" t="s">
        <v>49</v>
      </c>
      <c r="G74" s="586" t="s">
        <v>50</v>
      </c>
      <c r="H74" s="582"/>
    </row>
    <row r="75" spans="1:12" s="24" customFormat="1" ht="15.95" customHeight="1" x14ac:dyDescent="0.2">
      <c r="B75" s="511" t="s">
        <v>2101</v>
      </c>
      <c r="C75" s="530"/>
      <c r="D75" s="1"/>
      <c r="E75" s="587"/>
      <c r="F75" s="587"/>
      <c r="G75" s="587"/>
      <c r="H75" s="582"/>
    </row>
    <row r="76" spans="1:12" s="24" customFormat="1" ht="15.95" customHeight="1" x14ac:dyDescent="0.2">
      <c r="B76" s="77" t="s">
        <v>2102</v>
      </c>
      <c r="C76" s="1"/>
      <c r="D76" s="596" t="s">
        <v>51</v>
      </c>
      <c r="E76" s="712"/>
      <c r="F76" s="710"/>
      <c r="G76" s="586" t="s">
        <v>2103</v>
      </c>
      <c r="H76" s="582"/>
    </row>
    <row r="77" spans="1:12" s="24" customFormat="1" ht="15.95" customHeight="1" x14ac:dyDescent="0.2">
      <c r="B77" s="510" t="s">
        <v>2104</v>
      </c>
      <c r="C77" s="514"/>
      <c r="D77" s="596" t="s">
        <v>51</v>
      </c>
      <c r="E77" s="712"/>
      <c r="F77" s="710"/>
      <c r="G77" s="586" t="s">
        <v>2105</v>
      </c>
      <c r="H77" s="582"/>
    </row>
    <row r="78" spans="1:12" s="24" customFormat="1" ht="15.95" customHeight="1" thickBot="1" x14ac:dyDescent="0.25">
      <c r="B78" s="510" t="s">
        <v>2106</v>
      </c>
      <c r="C78" s="514"/>
      <c r="D78" s="596" t="s">
        <v>51</v>
      </c>
      <c r="E78" s="712"/>
      <c r="F78" s="710"/>
      <c r="G78" s="586" t="s">
        <v>2107</v>
      </c>
      <c r="H78" s="582"/>
    </row>
    <row r="79" spans="1:12" s="24" customFormat="1" ht="15.95" customHeight="1" thickBot="1" x14ac:dyDescent="0.25">
      <c r="B79" s="460" t="s">
        <v>2108</v>
      </c>
      <c r="C79" s="518"/>
      <c r="D79" s="601" t="s">
        <v>51</v>
      </c>
      <c r="E79" s="602">
        <f t="shared" ref="E79:F79" si="6">SUM(E76:E78)</f>
        <v>0</v>
      </c>
      <c r="F79" s="612">
        <f t="shared" si="6"/>
        <v>0</v>
      </c>
      <c r="G79" s="586" t="s">
        <v>2109</v>
      </c>
      <c r="H79" s="582"/>
    </row>
    <row r="80" spans="1:12" s="24" customFormat="1" ht="15.95" customHeight="1" thickTop="1" x14ac:dyDescent="0.2">
      <c r="B80" s="613"/>
      <c r="E80" s="614"/>
      <c r="F80" s="430"/>
      <c r="G80" s="604"/>
    </row>
    <row r="81" spans="2:10" s="24" customFormat="1" ht="15.95" customHeight="1" thickBot="1" x14ac:dyDescent="0.25">
      <c r="B81" s="613"/>
    </row>
    <row r="82" spans="2:10" s="24" customFormat="1" ht="15.95" customHeight="1" thickTop="1" thickBot="1" x14ac:dyDescent="0.25">
      <c r="B82" s="566"/>
      <c r="C82" s="566"/>
      <c r="D82" s="566"/>
      <c r="E82" s="566"/>
      <c r="F82" s="566"/>
      <c r="G82" s="566"/>
      <c r="H82" s="725" t="s">
        <v>2401</v>
      </c>
      <c r="I82" s="726">
        <v>6</v>
      </c>
    </row>
    <row r="83" spans="2:10" s="24" customFormat="1" ht="15.95" customHeight="1" thickTop="1" x14ac:dyDescent="0.2">
      <c r="B83" s="567" t="s">
        <v>2110</v>
      </c>
      <c r="C83" s="615"/>
      <c r="D83" s="615"/>
      <c r="E83" s="580" t="s">
        <v>2111</v>
      </c>
      <c r="F83" s="580" t="s">
        <v>2112</v>
      </c>
      <c r="G83" s="608" t="s">
        <v>2113</v>
      </c>
      <c r="H83" s="608" t="s">
        <v>2114</v>
      </c>
      <c r="I83" s="581" t="s">
        <v>47</v>
      </c>
      <c r="J83" s="616"/>
    </row>
    <row r="84" spans="2:10" s="24" customFormat="1" ht="12.75" x14ac:dyDescent="0.2">
      <c r="B84" s="617"/>
      <c r="C84" s="1"/>
      <c r="D84" s="860" t="s">
        <v>3</v>
      </c>
      <c r="E84" s="203" t="s">
        <v>2115</v>
      </c>
      <c r="F84" s="203" t="s">
        <v>2055</v>
      </c>
      <c r="G84" s="203" t="s">
        <v>2115</v>
      </c>
      <c r="H84" s="203" t="s">
        <v>2055</v>
      </c>
      <c r="I84" s="618"/>
      <c r="J84" s="616"/>
    </row>
    <row r="85" spans="2:10" s="24" customFormat="1" ht="15.95" customHeight="1" x14ac:dyDescent="0.2">
      <c r="B85" s="568"/>
      <c r="C85" s="1"/>
      <c r="D85" s="860"/>
      <c r="E85" s="585" t="s">
        <v>48</v>
      </c>
      <c r="F85" s="585" t="s">
        <v>48</v>
      </c>
      <c r="G85" s="585" t="s">
        <v>48</v>
      </c>
      <c r="H85" s="585" t="s">
        <v>48</v>
      </c>
      <c r="I85" s="618"/>
      <c r="J85" s="616"/>
    </row>
    <row r="86" spans="2:10" s="24" customFormat="1" ht="15.95" customHeight="1" x14ac:dyDescent="0.2">
      <c r="B86" s="568"/>
      <c r="C86" s="1"/>
      <c r="D86" s="860"/>
      <c r="E86" s="6" t="s">
        <v>2402</v>
      </c>
      <c r="F86" s="6" t="s">
        <v>2402</v>
      </c>
      <c r="G86" s="6" t="s">
        <v>2403</v>
      </c>
      <c r="H86" s="6" t="s">
        <v>2403</v>
      </c>
      <c r="I86" s="618"/>
      <c r="J86" s="616"/>
    </row>
    <row r="87" spans="2:10" s="24" customFormat="1" ht="15.95" customHeight="1" x14ac:dyDescent="0.2">
      <c r="B87" s="568"/>
      <c r="C87" s="1"/>
      <c r="D87" s="860"/>
      <c r="E87" s="585" t="s">
        <v>52</v>
      </c>
      <c r="F87" s="585" t="s">
        <v>52</v>
      </c>
      <c r="G87" s="585" t="s">
        <v>2365</v>
      </c>
      <c r="H87" s="585" t="s">
        <v>2365</v>
      </c>
      <c r="I87" s="618"/>
      <c r="J87" s="616"/>
    </row>
    <row r="88" spans="2:10" s="24" customFormat="1" ht="15.95" customHeight="1" thickBot="1" x14ac:dyDescent="0.25">
      <c r="B88" s="619"/>
      <c r="C88" s="444"/>
      <c r="D88" s="861"/>
      <c r="E88" s="498" t="s">
        <v>49</v>
      </c>
      <c r="F88" s="498" t="s">
        <v>49</v>
      </c>
      <c r="G88" s="498" t="s">
        <v>49</v>
      </c>
      <c r="H88" s="498" t="s">
        <v>49</v>
      </c>
      <c r="I88" s="586" t="s">
        <v>50</v>
      </c>
      <c r="J88" s="616"/>
    </row>
    <row r="89" spans="2:10" s="24" customFormat="1" ht="15.95" customHeight="1" x14ac:dyDescent="0.2">
      <c r="B89" s="620" t="s">
        <v>2116</v>
      </c>
      <c r="C89" s="530"/>
      <c r="D89" s="1"/>
      <c r="E89" s="587"/>
      <c r="F89" s="587"/>
      <c r="G89" s="587"/>
      <c r="H89" s="587"/>
      <c r="I89" s="621"/>
      <c r="J89" s="616"/>
    </row>
    <row r="90" spans="2:10" s="24" customFormat="1" ht="25.5" x14ac:dyDescent="0.2">
      <c r="B90" s="622" t="s">
        <v>2117</v>
      </c>
      <c r="C90" s="205"/>
      <c r="D90" s="596" t="s">
        <v>51</v>
      </c>
      <c r="E90" s="597">
        <f>E13</f>
        <v>0</v>
      </c>
      <c r="F90" s="712"/>
      <c r="G90" s="597">
        <f>E27</f>
        <v>0</v>
      </c>
      <c r="H90" s="710"/>
      <c r="I90" s="586" t="s">
        <v>2118</v>
      </c>
      <c r="J90" s="616"/>
    </row>
    <row r="91" spans="2:10" s="24" customFormat="1" ht="16.5" customHeight="1" x14ac:dyDescent="0.2">
      <c r="B91" s="622" t="s">
        <v>2066</v>
      </c>
      <c r="C91" s="205"/>
      <c r="D91" s="596" t="s">
        <v>51</v>
      </c>
      <c r="E91" s="597">
        <f>E14</f>
        <v>0</v>
      </c>
      <c r="F91" s="712"/>
      <c r="G91" s="597">
        <f>E28</f>
        <v>0</v>
      </c>
      <c r="H91" s="710"/>
      <c r="I91" s="586" t="s">
        <v>2119</v>
      </c>
      <c r="J91" s="616"/>
    </row>
    <row r="92" spans="2:10" s="24" customFormat="1" ht="15.6" customHeight="1" x14ac:dyDescent="0.2">
      <c r="B92" s="622" t="s">
        <v>139</v>
      </c>
      <c r="C92" s="205"/>
      <c r="D92" s="596" t="s">
        <v>51</v>
      </c>
      <c r="E92" s="597">
        <f>E15</f>
        <v>0</v>
      </c>
      <c r="F92" s="712"/>
      <c r="G92" s="597">
        <f>E29</f>
        <v>0</v>
      </c>
      <c r="H92" s="710"/>
      <c r="I92" s="586" t="s">
        <v>2120</v>
      </c>
      <c r="J92" s="616"/>
    </row>
    <row r="93" spans="2:10" s="24" customFormat="1" ht="15.95" customHeight="1" x14ac:dyDescent="0.2">
      <c r="B93" s="622" t="s">
        <v>154</v>
      </c>
      <c r="C93" s="205"/>
      <c r="D93" s="596" t="s">
        <v>51</v>
      </c>
      <c r="E93" s="597">
        <f>E16</f>
        <v>0</v>
      </c>
      <c r="F93" s="712"/>
      <c r="G93" s="597">
        <f>E30</f>
        <v>0</v>
      </c>
      <c r="H93" s="710"/>
      <c r="I93" s="586" t="s">
        <v>2121</v>
      </c>
      <c r="J93" s="616"/>
    </row>
    <row r="94" spans="2:10" s="24" customFormat="1" ht="15.95" customHeight="1" thickBot="1" x14ac:dyDescent="0.25">
      <c r="B94" s="598" t="s">
        <v>2070</v>
      </c>
      <c r="C94" s="623"/>
      <c r="D94" s="596" t="s">
        <v>51</v>
      </c>
      <c r="E94" s="597">
        <f>E17</f>
        <v>0</v>
      </c>
      <c r="F94" s="712"/>
      <c r="G94" s="597">
        <f>E31</f>
        <v>0</v>
      </c>
      <c r="H94" s="710"/>
      <c r="I94" s="586" t="s">
        <v>2122</v>
      </c>
      <c r="J94" s="616"/>
    </row>
    <row r="95" spans="2:10" s="24" customFormat="1" ht="15.95" customHeight="1" x14ac:dyDescent="0.2">
      <c r="B95" s="624" t="s">
        <v>2123</v>
      </c>
      <c r="C95" s="205"/>
      <c r="D95" s="596" t="s">
        <v>51</v>
      </c>
      <c r="E95" s="602">
        <f>SUM(E90:E94)</f>
        <v>0</v>
      </c>
      <c r="F95" s="602">
        <f>SUM(F90:F94)</f>
        <v>0</v>
      </c>
      <c r="G95" s="602">
        <f>SUM(G90:G94)</f>
        <v>0</v>
      </c>
      <c r="H95" s="602">
        <f>SUM(H90:H94)</f>
        <v>0</v>
      </c>
      <c r="I95" s="586" t="s">
        <v>2124</v>
      </c>
      <c r="J95" s="616"/>
    </row>
    <row r="96" spans="2:10" s="24" customFormat="1" ht="15.95" customHeight="1" x14ac:dyDescent="0.2">
      <c r="B96" s="624" t="s">
        <v>2125</v>
      </c>
      <c r="C96" s="540"/>
      <c r="D96" s="1"/>
      <c r="E96" s="587"/>
      <c r="F96" s="587"/>
      <c r="G96" s="587"/>
      <c r="H96" s="587"/>
      <c r="I96" s="621"/>
      <c r="J96" s="616"/>
    </row>
    <row r="97" spans="2:10" s="24" customFormat="1" ht="15.95" customHeight="1" x14ac:dyDescent="0.2">
      <c r="B97" s="529" t="s">
        <v>1757</v>
      </c>
      <c r="C97" s="205"/>
      <c r="D97" s="596" t="s">
        <v>51</v>
      </c>
      <c r="E97" s="597">
        <f t="shared" ref="E97:E105" si="7">E41</f>
        <v>0</v>
      </c>
      <c r="F97" s="712"/>
      <c r="G97" s="597">
        <f>E59</f>
        <v>0</v>
      </c>
      <c r="H97" s="710"/>
      <c r="I97" s="586" t="s">
        <v>2126</v>
      </c>
      <c r="J97" s="616"/>
    </row>
    <row r="98" spans="2:10" s="24" customFormat="1" ht="15.95" customHeight="1" x14ac:dyDescent="0.2">
      <c r="B98" s="529" t="s">
        <v>2083</v>
      </c>
      <c r="C98" s="205"/>
      <c r="D98" s="596" t="s">
        <v>51</v>
      </c>
      <c r="E98" s="597">
        <f t="shared" si="7"/>
        <v>0</v>
      </c>
      <c r="F98" s="712"/>
      <c r="G98" s="597">
        <f t="shared" ref="G98:G105" si="8">E60</f>
        <v>0</v>
      </c>
      <c r="H98" s="710"/>
      <c r="I98" s="586" t="s">
        <v>2127</v>
      </c>
      <c r="J98" s="616"/>
    </row>
    <row r="99" spans="2:10" s="24" customFormat="1" ht="15.95" customHeight="1" x14ac:dyDescent="0.2">
      <c r="B99" s="529" t="s">
        <v>1692</v>
      </c>
      <c r="C99" s="205"/>
      <c r="D99" s="596" t="s">
        <v>51</v>
      </c>
      <c r="E99" s="597">
        <f t="shared" si="7"/>
        <v>0</v>
      </c>
      <c r="F99" s="712"/>
      <c r="G99" s="597">
        <f t="shared" si="8"/>
        <v>0</v>
      </c>
      <c r="H99" s="710"/>
      <c r="I99" s="586" t="s">
        <v>2128</v>
      </c>
      <c r="J99" s="616"/>
    </row>
    <row r="100" spans="2:10" s="24" customFormat="1" ht="15.95" customHeight="1" x14ac:dyDescent="0.2">
      <c r="B100" s="625" t="s">
        <v>2086</v>
      </c>
      <c r="C100" s="1"/>
      <c r="D100" s="596" t="s">
        <v>51</v>
      </c>
      <c r="E100" s="597">
        <f t="shared" si="7"/>
        <v>0</v>
      </c>
      <c r="F100" s="712"/>
      <c r="G100" s="597">
        <f t="shared" si="8"/>
        <v>0</v>
      </c>
      <c r="H100" s="710"/>
      <c r="I100" s="586" t="s">
        <v>2129</v>
      </c>
      <c r="J100" s="616"/>
    </row>
    <row r="101" spans="2:10" s="24" customFormat="1" ht="25.5" x14ac:dyDescent="0.2">
      <c r="B101" s="626" t="s">
        <v>2130</v>
      </c>
      <c r="C101" s="514"/>
      <c r="D101" s="596" t="s">
        <v>51</v>
      </c>
      <c r="E101" s="597">
        <f t="shared" si="7"/>
        <v>0</v>
      </c>
      <c r="F101" s="712"/>
      <c r="G101" s="597">
        <f t="shared" si="8"/>
        <v>0</v>
      </c>
      <c r="H101" s="710"/>
      <c r="I101" s="586" t="s">
        <v>2131</v>
      </c>
      <c r="J101" s="616"/>
    </row>
    <row r="102" spans="2:10" s="24" customFormat="1" ht="25.5" x14ac:dyDescent="0.2">
      <c r="B102" s="622" t="s">
        <v>2090</v>
      </c>
      <c r="C102" s="514"/>
      <c r="D102" s="596" t="s">
        <v>51</v>
      </c>
      <c r="E102" s="597">
        <f t="shared" si="7"/>
        <v>0</v>
      </c>
      <c r="F102" s="712"/>
      <c r="G102" s="597">
        <f t="shared" si="8"/>
        <v>0</v>
      </c>
      <c r="H102" s="710"/>
      <c r="I102" s="586" t="s">
        <v>2132</v>
      </c>
      <c r="J102" s="616"/>
    </row>
    <row r="103" spans="2:10" s="24" customFormat="1" ht="15.95" customHeight="1" x14ac:dyDescent="0.2">
      <c r="B103" s="529" t="s">
        <v>162</v>
      </c>
      <c r="C103" s="205"/>
      <c r="D103" s="596" t="s">
        <v>51</v>
      </c>
      <c r="E103" s="597">
        <f t="shared" si="7"/>
        <v>0</v>
      </c>
      <c r="F103" s="712"/>
      <c r="G103" s="597">
        <f t="shared" si="8"/>
        <v>0</v>
      </c>
      <c r="H103" s="710"/>
      <c r="I103" s="586" t="s">
        <v>2133</v>
      </c>
      <c r="J103" s="616"/>
    </row>
    <row r="104" spans="2:10" s="24" customFormat="1" ht="15.95" customHeight="1" x14ac:dyDescent="0.2">
      <c r="B104" s="529" t="s">
        <v>2093</v>
      </c>
      <c r="C104" s="205"/>
      <c r="D104" s="596" t="s">
        <v>51</v>
      </c>
      <c r="E104" s="597">
        <f t="shared" si="7"/>
        <v>0</v>
      </c>
      <c r="F104" s="712"/>
      <c r="G104" s="597">
        <f t="shared" si="8"/>
        <v>0</v>
      </c>
      <c r="H104" s="710"/>
      <c r="I104" s="586" t="s">
        <v>2134</v>
      </c>
      <c r="J104" s="616"/>
    </row>
    <row r="105" spans="2:10" s="24" customFormat="1" ht="15.95" customHeight="1" thickBot="1" x14ac:dyDescent="0.25">
      <c r="B105" s="598" t="s">
        <v>2095</v>
      </c>
      <c r="C105" s="599"/>
      <c r="D105" s="596" t="s">
        <v>51</v>
      </c>
      <c r="E105" s="597">
        <f t="shared" si="7"/>
        <v>0</v>
      </c>
      <c r="F105" s="712"/>
      <c r="G105" s="597">
        <f t="shared" si="8"/>
        <v>0</v>
      </c>
      <c r="H105" s="710"/>
      <c r="I105" s="586" t="s">
        <v>2135</v>
      </c>
      <c r="J105" s="616"/>
    </row>
    <row r="106" spans="2:10" s="24" customFormat="1" ht="15.95" customHeight="1" thickBot="1" x14ac:dyDescent="0.25">
      <c r="B106" s="627" t="s">
        <v>2136</v>
      </c>
      <c r="C106" s="628"/>
      <c r="D106" s="629" t="s">
        <v>51</v>
      </c>
      <c r="E106" s="602">
        <f>SUM(E97:E105)</f>
        <v>0</v>
      </c>
      <c r="F106" s="602">
        <f>SUM(F97:F105)</f>
        <v>0</v>
      </c>
      <c r="G106" s="602">
        <f>SUM(G97:G105)</f>
        <v>0</v>
      </c>
      <c r="H106" s="602">
        <f>SUM(H97:H105)</f>
        <v>0</v>
      </c>
      <c r="I106" s="586" t="s">
        <v>2137</v>
      </c>
      <c r="J106" s="616"/>
    </row>
    <row r="107" spans="2:10" s="24" customFormat="1" ht="15.95" customHeight="1" thickTop="1" x14ac:dyDescent="0.2">
      <c r="B107" s="558"/>
      <c r="C107" s="558"/>
      <c r="D107" s="558"/>
      <c r="E107" s="558"/>
      <c r="F107" s="558"/>
      <c r="G107" s="558"/>
      <c r="H107" s="558"/>
      <c r="I107" s="630"/>
    </row>
    <row r="108" spans="2:10" s="24" customFormat="1" ht="15.95" customHeight="1" x14ac:dyDescent="0.2"/>
    <row r="109" spans="2:10" s="24" customFormat="1" ht="15.95" customHeight="1" x14ac:dyDescent="0.2"/>
  </sheetData>
  <mergeCells count="17">
    <mergeCell ref="E21:H21"/>
    <mergeCell ref="E7:H7"/>
    <mergeCell ref="B9:C11"/>
    <mergeCell ref="D10:D11"/>
    <mergeCell ref="B23:C25"/>
    <mergeCell ref="D23:D25"/>
    <mergeCell ref="E35:G35"/>
    <mergeCell ref="B36:B37"/>
    <mergeCell ref="D37:D39"/>
    <mergeCell ref="B38:C39"/>
    <mergeCell ref="B72:C74"/>
    <mergeCell ref="D72:D74"/>
    <mergeCell ref="D84:D88"/>
    <mergeCell ref="E53:G53"/>
    <mergeCell ref="B54:B55"/>
    <mergeCell ref="D55:D57"/>
    <mergeCell ref="B56:C57"/>
  </mergeCells>
  <conditionalFormatting sqref="E80">
    <cfRule type="cellIs" dxfId="1" priority="44" operator="equal">
      <formula>"FAIL"</formula>
    </cfRule>
    <cfRule type="cellIs" dxfId="0" priority="45" operator="equal">
      <formula>"Pass"</formula>
    </cfRule>
  </conditionalFormatting>
  <dataValidations count="4">
    <dataValidation allowBlank="1" showInputMessage="1" showErrorMessage="1" promptTitle="Receivables" prompt="The carrying value of other receivables here should exclude amounts which are not settled in cash (prepayments), taxes, and amounts that do not arise from financial instruments. Accrued income must be included." sqref="C14 C28" xr:uid="{6054C651-E0CF-45EB-921C-0CDD9AFE6A55}"/>
    <dataValidation allowBlank="1" showInputMessage="1" showErrorMessage="1" promptTitle="Receivables" prompt="The carrying value of other receivables here should exclude amounts which are not settled in cash (prepayments), taxes, and amounts that do not arise from financial instruments (PDC dividend). Accrued income must be included." sqref="C13 C27" xr:uid="{6B5EA941-84EA-4DA0-B098-EF74C10CA6AC}"/>
    <dataValidation allowBlank="1" showInputMessage="1" showErrorMessage="1" promptTitle="Trade and other payables" prompt="The carrying value of trade and other payables here should exclude amounts which are not settled in cash (deferred income), taxes and amounts that do not arise from financial instruments (PDC dividends). Accruals must be included." sqref="C45:C46 C63:C64" xr:uid="{FC7BA8C7-25FB-4D53-A681-B03A322FF619}"/>
    <dataValidation allowBlank="1" showInputMessage="1" showErrorMessage="1" promptTitle="Provisions" prompt="Constructive obligations are not financial liabilities. They must be contractual obligations to be considered a financial liability. Provisions for taxes are not financial liabilities" sqref="C66 C48" xr:uid="{62437C0D-9E84-48EE-B5FB-9390AD5F2C65}"/>
  </dataValidations>
  <pageMargins left="0.25" right="0.25" top="0.75" bottom="0.75" header="0.3" footer="0.3"/>
  <pageSetup paperSize="9" scale="48" fitToHeight="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A671B-301A-4C85-AC3A-5CBCD3279A94}">
  <sheetPr codeName="Sheet88">
    <tabColor theme="2"/>
    <pageSetUpPr fitToPage="1"/>
  </sheetPr>
  <dimension ref="A1:T116"/>
  <sheetViews>
    <sheetView showGridLines="0" zoomScale="85" zoomScaleNormal="85" workbookViewId="0"/>
  </sheetViews>
  <sheetFormatPr defaultColWidth="13.42578125" defaultRowHeight="15.95" customHeight="1" x14ac:dyDescent="0.2"/>
  <cols>
    <col min="1" max="1" width="4.42578125" style="15" customWidth="1"/>
    <col min="2" max="2" width="62.28515625" style="15" customWidth="1"/>
    <col min="3" max="3" width="5.28515625" style="15" customWidth="1"/>
    <col min="4" max="4" width="9.28515625" style="15" customWidth="1"/>
    <col min="5" max="6" width="14.42578125" style="15" customWidth="1"/>
    <col min="7" max="16384" width="13.42578125" style="15"/>
  </cols>
  <sheetData>
    <row r="1" spans="1:12" ht="18.75" customHeight="1" x14ac:dyDescent="0.2">
      <c r="B1" s="16"/>
    </row>
    <row r="2" spans="1:12" ht="18.75" customHeight="1" x14ac:dyDescent="0.25">
      <c r="B2" s="17" t="s">
        <v>440</v>
      </c>
    </row>
    <row r="3" spans="1:12" ht="18.75" customHeight="1" x14ac:dyDescent="0.25">
      <c r="B3" s="17" t="s">
        <v>45</v>
      </c>
    </row>
    <row r="4" spans="1:12" ht="18.75" customHeight="1" x14ac:dyDescent="0.2">
      <c r="B4" s="18" t="s">
        <v>4</v>
      </c>
    </row>
    <row r="5" spans="1:12" ht="18.75" customHeight="1" thickBot="1" x14ac:dyDescent="0.25">
      <c r="B5" s="18"/>
    </row>
    <row r="6" spans="1:12" ht="15.95" customHeight="1" thickTop="1" thickBot="1" x14ac:dyDescent="0.25">
      <c r="B6" s="38"/>
      <c r="C6" s="38"/>
      <c r="D6" s="38"/>
      <c r="E6" s="732"/>
      <c r="F6" s="416" t="s">
        <v>2401</v>
      </c>
      <c r="G6" s="417">
        <v>1</v>
      </c>
    </row>
    <row r="7" spans="1:12" ht="15.95" customHeight="1" thickTop="1" x14ac:dyDescent="0.2">
      <c r="A7" s="37"/>
      <c r="B7" s="867" t="s">
        <v>2138</v>
      </c>
      <c r="C7"/>
      <c r="D7"/>
      <c r="E7" s="561" t="s">
        <v>2139</v>
      </c>
      <c r="F7" s="390" t="s">
        <v>2140</v>
      </c>
      <c r="G7" s="391" t="s">
        <v>47</v>
      </c>
      <c r="H7" s="55"/>
    </row>
    <row r="8" spans="1:12" ht="15.95" customHeight="1" x14ac:dyDescent="0.2">
      <c r="B8" s="867"/>
      <c r="C8"/>
      <c r="D8" s="842"/>
      <c r="E8" s="6" t="s">
        <v>2402</v>
      </c>
      <c r="F8" s="6" t="s">
        <v>2403</v>
      </c>
      <c r="G8" s="42"/>
      <c r="H8" s="635"/>
    </row>
    <row r="9" spans="1:12" ht="15.95" customHeight="1" thickBot="1" x14ac:dyDescent="0.25">
      <c r="B9" s="879"/>
      <c r="C9" s="227"/>
      <c r="D9" s="843"/>
      <c r="E9" s="232" t="s">
        <v>49</v>
      </c>
      <c r="F9" s="232" t="s">
        <v>49</v>
      </c>
      <c r="G9" s="392" t="s">
        <v>50</v>
      </c>
      <c r="H9" s="55"/>
      <c r="I9" s="637"/>
      <c r="J9" s="637"/>
      <c r="K9" s="637"/>
      <c r="L9" s="637"/>
    </row>
    <row r="10" spans="1:12" ht="15.95" customHeight="1" x14ac:dyDescent="0.2">
      <c r="B10" s="112" t="s">
        <v>133</v>
      </c>
      <c r="C10" s="113"/>
      <c r="D10" s="393" t="s">
        <v>51</v>
      </c>
      <c r="E10" s="394"/>
      <c r="F10" s="395"/>
      <c r="G10" s="392" t="s">
        <v>2141</v>
      </c>
      <c r="H10" s="635"/>
      <c r="I10" s="637"/>
      <c r="J10" s="637"/>
    </row>
    <row r="11" spans="1:12" ht="15.95" customHeight="1" thickBot="1" x14ac:dyDescent="0.25">
      <c r="B11" s="165" t="s">
        <v>131</v>
      </c>
      <c r="C11" s="96"/>
      <c r="D11" s="393" t="s">
        <v>51</v>
      </c>
      <c r="E11" s="394"/>
      <c r="F11" s="395"/>
      <c r="G11" s="392" t="s">
        <v>2142</v>
      </c>
      <c r="H11" s="55"/>
    </row>
    <row r="12" spans="1:12" ht="15.95" customHeight="1" thickBot="1" x14ac:dyDescent="0.25">
      <c r="B12" s="63" t="s">
        <v>17</v>
      </c>
      <c r="C12" s="59"/>
      <c r="D12" s="218" t="s">
        <v>51</v>
      </c>
      <c r="E12" s="228">
        <f>SUM(E10:E11)</f>
        <v>0</v>
      </c>
      <c r="F12" s="228">
        <f>SUM(F10:F11)</f>
        <v>0</v>
      </c>
      <c r="G12" s="392" t="s">
        <v>2143</v>
      </c>
      <c r="H12" s="55"/>
    </row>
    <row r="13" spans="1:12" ht="15.95" customHeight="1" thickTop="1" thickBot="1" x14ac:dyDescent="0.25">
      <c r="B13" s="60"/>
      <c r="C13" s="60"/>
      <c r="D13" s="60"/>
      <c r="E13" s="60"/>
      <c r="F13" s="60"/>
      <c r="G13" s="61"/>
    </row>
    <row r="14" spans="1:12" ht="15.95" customHeight="1" thickTop="1" thickBot="1" x14ac:dyDescent="0.25">
      <c r="F14" s="416" t="s">
        <v>2401</v>
      </c>
      <c r="G14" s="417">
        <v>2</v>
      </c>
    </row>
    <row r="15" spans="1:12" ht="15.95" customHeight="1" thickTop="1" x14ac:dyDescent="0.2">
      <c r="A15" s="37"/>
      <c r="B15" s="206" t="s">
        <v>2144</v>
      </c>
      <c r="C15" s="40"/>
      <c r="D15" s="40"/>
      <c r="E15" s="212" t="s">
        <v>2139</v>
      </c>
      <c r="F15" s="390" t="s">
        <v>2140</v>
      </c>
      <c r="G15" s="391" t="s">
        <v>47</v>
      </c>
      <c r="H15" s="55"/>
    </row>
    <row r="16" spans="1:12" ht="15.75" customHeight="1" x14ac:dyDescent="0.2">
      <c r="B16" s="898"/>
      <c r="C16"/>
      <c r="D16" s="842"/>
      <c r="E16" s="6" t="s">
        <v>2402</v>
      </c>
      <c r="F16" s="6" t="s">
        <v>2403</v>
      </c>
      <c r="G16" s="42"/>
      <c r="H16" s="55"/>
    </row>
    <row r="17" spans="1:12" ht="15.95" customHeight="1" thickBot="1" x14ac:dyDescent="0.25">
      <c r="B17" s="899"/>
      <c r="C17" s="227"/>
      <c r="D17" s="843"/>
      <c r="E17" s="232" t="s">
        <v>49</v>
      </c>
      <c r="F17" s="232" t="s">
        <v>49</v>
      </c>
      <c r="G17" s="392" t="s">
        <v>50</v>
      </c>
      <c r="H17" s="55"/>
    </row>
    <row r="18" spans="1:12" ht="15.95" customHeight="1" x14ac:dyDescent="0.2">
      <c r="B18" s="112" t="s">
        <v>2145</v>
      </c>
      <c r="C18" s="113"/>
      <c r="D18" s="393" t="s">
        <v>51</v>
      </c>
      <c r="E18" s="394"/>
      <c r="F18" s="395"/>
      <c r="G18" s="392" t="s">
        <v>2146</v>
      </c>
      <c r="H18" s="55"/>
    </row>
    <row r="19" spans="1:12" ht="15.95" customHeight="1" x14ac:dyDescent="0.2">
      <c r="B19" s="47" t="s">
        <v>2147</v>
      </c>
      <c r="C19"/>
      <c r="D19" s="393" t="s">
        <v>51</v>
      </c>
      <c r="E19" s="394"/>
      <c r="F19" s="395"/>
      <c r="G19" s="392" t="s">
        <v>2148</v>
      </c>
      <c r="H19" s="55"/>
    </row>
    <row r="20" spans="1:12" ht="15.95" customHeight="1" thickBot="1" x14ac:dyDescent="0.25">
      <c r="B20" s="114" t="s">
        <v>2149</v>
      </c>
      <c r="C20" s="97"/>
      <c r="D20" s="393" t="s">
        <v>51</v>
      </c>
      <c r="E20" s="394"/>
      <c r="F20" s="395"/>
      <c r="G20" s="392" t="s">
        <v>2150</v>
      </c>
      <c r="H20" s="55"/>
    </row>
    <row r="21" spans="1:12" ht="15.95" customHeight="1" thickBot="1" x14ac:dyDescent="0.25">
      <c r="B21" s="63" t="s">
        <v>17</v>
      </c>
      <c r="C21" s="59"/>
      <c r="D21" s="218" t="s">
        <v>51</v>
      </c>
      <c r="E21" s="228">
        <f>SUM(E18:E20)</f>
        <v>0</v>
      </c>
      <c r="F21" s="228">
        <f>SUM(F18:F20)</f>
        <v>0</v>
      </c>
      <c r="G21" s="392" t="s">
        <v>2151</v>
      </c>
      <c r="H21" s="635"/>
      <c r="I21" s="637"/>
      <c r="J21" s="637"/>
    </row>
    <row r="22" spans="1:12" ht="15.95" customHeight="1" thickTop="1" thickBot="1" x14ac:dyDescent="0.25">
      <c r="B22" s="60"/>
      <c r="C22" s="60"/>
      <c r="D22" s="60"/>
      <c r="E22" s="60"/>
      <c r="F22" s="60"/>
      <c r="G22" s="636"/>
      <c r="H22" s="637"/>
    </row>
    <row r="23" spans="1:12" ht="15.95" customHeight="1" thickTop="1" thickBot="1" x14ac:dyDescent="0.25">
      <c r="E23" s="38"/>
      <c r="F23" s="38"/>
      <c r="G23" s="732"/>
      <c r="H23" s="416" t="s">
        <v>2401</v>
      </c>
      <c r="I23" s="417">
        <v>3</v>
      </c>
    </row>
    <row r="24" spans="1:12" ht="15.95" customHeight="1" thickTop="1" x14ac:dyDescent="0.2">
      <c r="A24" s="37"/>
      <c r="B24" s="206" t="s">
        <v>2152</v>
      </c>
      <c r="C24" s="40"/>
      <c r="D24" s="40"/>
      <c r="E24" s="770">
        <v>44286</v>
      </c>
      <c r="F24" s="770">
        <v>44286</v>
      </c>
      <c r="G24" s="771">
        <v>44286</v>
      </c>
      <c r="H24" s="640">
        <v>44286</v>
      </c>
      <c r="I24" s="391" t="s">
        <v>47</v>
      </c>
      <c r="J24" s="55"/>
    </row>
    <row r="25" spans="1:12" ht="24" customHeight="1" x14ac:dyDescent="0.2">
      <c r="B25" s="883"/>
      <c r="C25" s="1"/>
      <c r="D25" s="860" t="s">
        <v>3</v>
      </c>
      <c r="E25" s="203" t="s">
        <v>2157</v>
      </c>
      <c r="F25" s="7" t="s">
        <v>2158</v>
      </c>
      <c r="G25" s="7" t="s">
        <v>2157</v>
      </c>
      <c r="H25" s="7" t="s">
        <v>2158</v>
      </c>
      <c r="I25" s="639"/>
      <c r="J25" s="635"/>
      <c r="K25" s="637"/>
      <c r="L25" s="637"/>
    </row>
    <row r="26" spans="1:12" ht="15.95" customHeight="1" x14ac:dyDescent="0.2">
      <c r="B26" s="883"/>
      <c r="C26" s="1"/>
      <c r="D26" s="860"/>
      <c r="E26" s="585" t="s">
        <v>52</v>
      </c>
      <c r="F26" s="6" t="s">
        <v>52</v>
      </c>
      <c r="G26" s="6" t="s">
        <v>2365</v>
      </c>
      <c r="H26" s="6" t="s">
        <v>2365</v>
      </c>
      <c r="I26" s="42"/>
      <c r="J26" s="55"/>
    </row>
    <row r="27" spans="1:12" ht="15.6" customHeight="1" thickBot="1" x14ac:dyDescent="0.25">
      <c r="B27" s="885"/>
      <c r="C27" s="444"/>
      <c r="D27" s="861"/>
      <c r="E27" s="498" t="s">
        <v>49</v>
      </c>
      <c r="F27" s="229" t="s">
        <v>49</v>
      </c>
      <c r="G27" s="229" t="s">
        <v>49</v>
      </c>
      <c r="H27" s="229" t="s">
        <v>49</v>
      </c>
      <c r="I27" s="392" t="s">
        <v>50</v>
      </c>
      <c r="J27" s="55"/>
    </row>
    <row r="28" spans="1:12" ht="27.75" customHeight="1" x14ac:dyDescent="0.2">
      <c r="B28" s="657" t="s">
        <v>2594</v>
      </c>
      <c r="C28" s="658" t="s">
        <v>1</v>
      </c>
      <c r="D28" s="659" t="s">
        <v>51</v>
      </c>
      <c r="E28" s="660"/>
      <c r="F28" s="394"/>
      <c r="G28" s="395"/>
      <c r="H28" s="395"/>
      <c r="I28" s="392" t="s">
        <v>2159</v>
      </c>
      <c r="J28" s="55"/>
    </row>
    <row r="29" spans="1:12" ht="27.75" customHeight="1" x14ac:dyDescent="0.2">
      <c r="B29" s="610" t="s">
        <v>2595</v>
      </c>
      <c r="C29" s="658" t="s">
        <v>1</v>
      </c>
      <c r="D29" s="659" t="s">
        <v>51</v>
      </c>
      <c r="E29" s="660"/>
      <c r="F29" s="394"/>
      <c r="G29" s="395"/>
      <c r="H29" s="395"/>
      <c r="I29" s="392" t="s">
        <v>2160</v>
      </c>
      <c r="J29" s="55"/>
    </row>
    <row r="30" spans="1:12" ht="15.95" customHeight="1" x14ac:dyDescent="0.2">
      <c r="B30" s="204" t="s">
        <v>2161</v>
      </c>
      <c r="C30" s="540"/>
      <c r="D30" s="661"/>
      <c r="E30" s="587"/>
      <c r="F30" s="5"/>
      <c r="G30" s="5"/>
      <c r="H30" s="5"/>
      <c r="I30" s="111"/>
      <c r="J30" s="55"/>
    </row>
    <row r="31" spans="1:12" ht="15.95" customHeight="1" x14ac:dyDescent="0.2">
      <c r="B31" s="542" t="s">
        <v>2596</v>
      </c>
      <c r="C31" s="205"/>
      <c r="D31" s="659" t="s">
        <v>51</v>
      </c>
      <c r="E31" s="660"/>
      <c r="F31" s="394"/>
      <c r="G31" s="395"/>
      <c r="H31" s="395"/>
      <c r="I31" s="392" t="s">
        <v>2162</v>
      </c>
      <c r="J31" s="55"/>
    </row>
    <row r="32" spans="1:12" ht="15.95" customHeight="1" x14ac:dyDescent="0.2">
      <c r="B32" s="542" t="s">
        <v>2163</v>
      </c>
      <c r="C32" s="662"/>
      <c r="D32" s="659" t="s">
        <v>51</v>
      </c>
      <c r="E32" s="660"/>
      <c r="F32" s="394"/>
      <c r="G32" s="395"/>
      <c r="H32" s="395"/>
      <c r="I32" s="392" t="s">
        <v>2164</v>
      </c>
      <c r="J32" s="55"/>
    </row>
    <row r="33" spans="1:12" ht="26.25" thickBot="1" x14ac:dyDescent="0.25">
      <c r="B33" s="663" t="s">
        <v>2165</v>
      </c>
      <c r="C33" s="658" t="s">
        <v>1</v>
      </c>
      <c r="D33" s="659" t="s">
        <v>51</v>
      </c>
      <c r="E33" s="660"/>
      <c r="F33" s="394"/>
      <c r="G33" s="395"/>
      <c r="H33" s="395"/>
      <c r="I33" s="392" t="s">
        <v>2166</v>
      </c>
      <c r="J33" s="55"/>
    </row>
    <row r="34" spans="1:12" ht="15.95" customHeight="1" thickBot="1" x14ac:dyDescent="0.25">
      <c r="B34" s="460" t="s">
        <v>2167</v>
      </c>
      <c r="C34" s="518"/>
      <c r="D34" s="664" t="s">
        <v>51</v>
      </c>
      <c r="E34" s="602">
        <f>SUM(E28:E33)</f>
        <v>0</v>
      </c>
      <c r="F34" s="228">
        <f>SUM(F28:F33)</f>
        <v>0</v>
      </c>
      <c r="G34" s="228">
        <f>SUM(G28:G33)</f>
        <v>0</v>
      </c>
      <c r="H34" s="228">
        <f>SUM(H28:H33)</f>
        <v>0</v>
      </c>
      <c r="I34" s="392" t="s">
        <v>2168</v>
      </c>
      <c r="J34" s="55"/>
    </row>
    <row r="35" spans="1:12" ht="15.95" customHeight="1" thickTop="1" thickBot="1" x14ac:dyDescent="0.25">
      <c r="B35" s="430"/>
      <c r="C35" s="430"/>
      <c r="D35" s="430"/>
      <c r="E35" s="430"/>
      <c r="F35" s="60"/>
      <c r="G35" s="60"/>
      <c r="H35" s="60"/>
      <c r="I35" s="61"/>
    </row>
    <row r="36" spans="1:12" ht="15.95" customHeight="1" thickTop="1" thickBot="1" x14ac:dyDescent="0.25">
      <c r="E36" s="38"/>
      <c r="F36" s="38"/>
      <c r="G36" s="732"/>
      <c r="H36" s="416" t="s">
        <v>2401</v>
      </c>
      <c r="I36" s="417">
        <v>4</v>
      </c>
      <c r="J36" s="637"/>
      <c r="K36" s="637"/>
      <c r="L36" s="637"/>
    </row>
    <row r="37" spans="1:12" ht="15.95" customHeight="1" thickTop="1" x14ac:dyDescent="0.2">
      <c r="A37" s="37"/>
      <c r="B37" s="497" t="s">
        <v>2169</v>
      </c>
      <c r="C37" s="443"/>
      <c r="D37" s="443"/>
      <c r="E37" s="772" t="s">
        <v>2153</v>
      </c>
      <c r="F37" s="561" t="s">
        <v>2154</v>
      </c>
      <c r="G37" s="730" t="s">
        <v>2155</v>
      </c>
      <c r="H37" s="390" t="s">
        <v>2156</v>
      </c>
      <c r="I37" s="391" t="s">
        <v>47</v>
      </c>
      <c r="J37" s="55"/>
    </row>
    <row r="38" spans="1:12" ht="24" customHeight="1" x14ac:dyDescent="0.2">
      <c r="B38" s="883"/>
      <c r="C38" s="1"/>
      <c r="D38" s="860" t="s">
        <v>3</v>
      </c>
      <c r="E38" s="203" t="s">
        <v>141</v>
      </c>
      <c r="F38" s="638">
        <v>44286</v>
      </c>
      <c r="G38" s="7" t="s">
        <v>141</v>
      </c>
      <c r="H38" s="7" t="s">
        <v>2170</v>
      </c>
      <c r="I38" s="42"/>
      <c r="J38" s="55"/>
    </row>
    <row r="39" spans="1:12" ht="15.95" customHeight="1" x14ac:dyDescent="0.2">
      <c r="B39" s="883"/>
      <c r="C39" s="1"/>
      <c r="D39" s="860"/>
      <c r="E39" s="6" t="s">
        <v>2402</v>
      </c>
      <c r="F39" s="6" t="s">
        <v>2402</v>
      </c>
      <c r="G39" s="6" t="s">
        <v>2403</v>
      </c>
      <c r="H39" s="6" t="s">
        <v>2403</v>
      </c>
      <c r="I39" s="42"/>
      <c r="J39" s="55"/>
    </row>
    <row r="40" spans="1:12" ht="15.95" customHeight="1" thickBot="1" x14ac:dyDescent="0.25">
      <c r="B40" s="885"/>
      <c r="C40" s="444"/>
      <c r="D40" s="861"/>
      <c r="E40" s="498" t="s">
        <v>49</v>
      </c>
      <c r="F40" s="229" t="s">
        <v>49</v>
      </c>
      <c r="G40" s="229" t="s">
        <v>49</v>
      </c>
      <c r="H40" s="229" t="s">
        <v>49</v>
      </c>
      <c r="I40" s="392" t="s">
        <v>50</v>
      </c>
      <c r="J40" s="55"/>
    </row>
    <row r="41" spans="1:12" ht="15.95" customHeight="1" x14ac:dyDescent="0.2">
      <c r="B41" s="657" t="s">
        <v>2597</v>
      </c>
      <c r="C41" s="658" t="s">
        <v>1</v>
      </c>
      <c r="D41" s="659" t="s">
        <v>51</v>
      </c>
      <c r="E41" s="660"/>
      <c r="F41" s="394"/>
      <c r="G41" s="395"/>
      <c r="H41" s="395"/>
      <c r="I41" s="392" t="s">
        <v>2171</v>
      </c>
      <c r="J41" s="55"/>
    </row>
    <row r="42" spans="1:12" ht="24" customHeight="1" x14ac:dyDescent="0.2">
      <c r="B42" s="610" t="s">
        <v>2598</v>
      </c>
      <c r="C42" s="658" t="s">
        <v>1</v>
      </c>
      <c r="D42" s="659" t="s">
        <v>51</v>
      </c>
      <c r="E42" s="660"/>
      <c r="F42" s="394"/>
      <c r="G42" s="395"/>
      <c r="H42" s="395"/>
      <c r="I42" s="392" t="s">
        <v>2172</v>
      </c>
      <c r="J42" s="55"/>
    </row>
    <row r="43" spans="1:12" ht="15.95" customHeight="1" x14ac:dyDescent="0.2">
      <c r="B43" s="204" t="s">
        <v>2173</v>
      </c>
      <c r="C43" s="540"/>
      <c r="D43" s="666"/>
      <c r="E43" s="587"/>
      <c r="F43" s="633"/>
      <c r="G43" s="633"/>
      <c r="H43" s="633"/>
      <c r="I43" s="111"/>
      <c r="J43" s="55"/>
    </row>
    <row r="44" spans="1:12" ht="15.95" customHeight="1" x14ac:dyDescent="0.2">
      <c r="B44" s="542" t="s">
        <v>2596</v>
      </c>
      <c r="C44" s="205"/>
      <c r="D44" s="659" t="s">
        <v>51</v>
      </c>
      <c r="E44" s="660"/>
      <c r="F44" s="394"/>
      <c r="G44" s="395"/>
      <c r="H44" s="395"/>
      <c r="I44" s="392" t="s">
        <v>2174</v>
      </c>
      <c r="J44" s="55"/>
    </row>
    <row r="45" spans="1:12" ht="15.95" customHeight="1" x14ac:dyDescent="0.2">
      <c r="B45" s="542" t="s">
        <v>2163</v>
      </c>
      <c r="C45" s="662"/>
      <c r="D45" s="659" t="s">
        <v>51</v>
      </c>
      <c r="E45" s="660"/>
      <c r="F45" s="394"/>
      <c r="G45" s="395"/>
      <c r="H45" s="395"/>
      <c r="I45" s="392" t="s">
        <v>2175</v>
      </c>
      <c r="J45" s="55"/>
    </row>
    <row r="46" spans="1:12" ht="25.5" x14ac:dyDescent="0.2">
      <c r="B46" s="663" t="s">
        <v>2165</v>
      </c>
      <c r="C46" s="658" t="s">
        <v>1</v>
      </c>
      <c r="D46" s="659" t="s">
        <v>51</v>
      </c>
      <c r="E46" s="660"/>
      <c r="F46" s="394"/>
      <c r="G46" s="395"/>
      <c r="H46" s="395"/>
      <c r="I46" s="392" t="s">
        <v>2176</v>
      </c>
      <c r="J46" s="55"/>
    </row>
    <row r="47" spans="1:12" ht="26.25" thickBot="1" x14ac:dyDescent="0.25">
      <c r="B47" s="610" t="s">
        <v>2599</v>
      </c>
      <c r="C47" s="205"/>
      <c r="D47" s="646" t="s">
        <v>63</v>
      </c>
      <c r="E47" s="660"/>
      <c r="F47" s="396"/>
      <c r="G47" s="395"/>
      <c r="H47" s="396"/>
      <c r="I47" s="392" t="s">
        <v>2177</v>
      </c>
      <c r="J47" s="55"/>
    </row>
    <row r="48" spans="1:12" ht="15.95" customHeight="1" x14ac:dyDescent="0.2">
      <c r="B48" s="492" t="s">
        <v>2178</v>
      </c>
      <c r="C48" s="649"/>
      <c r="D48" s="659" t="s">
        <v>51</v>
      </c>
      <c r="E48" s="602">
        <f>SUM(E41:E47)</f>
        <v>0</v>
      </c>
      <c r="F48" s="228">
        <f>SUM(F41:F47)</f>
        <v>0</v>
      </c>
      <c r="G48" s="228">
        <f>SUM(G41:G47)</f>
        <v>0</v>
      </c>
      <c r="H48" s="228">
        <f>SUM(H41:H47)</f>
        <v>0</v>
      </c>
      <c r="I48" s="392" t="s">
        <v>2179</v>
      </c>
      <c r="J48" s="55"/>
    </row>
    <row r="49" spans="1:20" ht="26.25" thickBot="1" x14ac:dyDescent="0.25">
      <c r="B49" s="610" t="s">
        <v>2600</v>
      </c>
      <c r="C49" s="205"/>
      <c r="D49" s="513" t="s">
        <v>63</v>
      </c>
      <c r="E49" s="660"/>
      <c r="F49" s="396"/>
      <c r="G49" s="395"/>
      <c r="H49" s="396"/>
      <c r="I49" s="392" t="s">
        <v>2180</v>
      </c>
      <c r="J49" s="55"/>
    </row>
    <row r="50" spans="1:20" ht="15.95" customHeight="1" thickTop="1" x14ac:dyDescent="0.2">
      <c r="B50" s="430"/>
      <c r="C50" s="430"/>
      <c r="D50" s="430"/>
      <c r="E50" s="430"/>
      <c r="F50" s="60"/>
      <c r="G50" s="60"/>
      <c r="H50" s="60"/>
      <c r="I50" s="61"/>
    </row>
    <row r="51" spans="1:20" ht="15.95" customHeight="1" thickBot="1" x14ac:dyDescent="0.25">
      <c r="B51" s="437"/>
      <c r="C51" s="24"/>
      <c r="D51" s="24"/>
      <c r="E51" s="24"/>
      <c r="F51" s="637"/>
    </row>
    <row r="52" spans="1:20" ht="15.95" customHeight="1" thickTop="1" thickBot="1" x14ac:dyDescent="0.25">
      <c r="B52" s="656" t="s">
        <v>2593</v>
      </c>
      <c r="E52" s="605" t="s">
        <v>2401</v>
      </c>
      <c r="F52" s="417">
        <v>6</v>
      </c>
    </row>
    <row r="53" spans="1:20" ht="15.95" customHeight="1" thickTop="1" x14ac:dyDescent="0.2">
      <c r="A53" s="207"/>
      <c r="B53" s="497" t="s">
        <v>2592</v>
      </c>
      <c r="C53" s="443"/>
      <c r="D53" s="443"/>
      <c r="E53" s="665" t="s">
        <v>2139</v>
      </c>
      <c r="F53" s="391" t="s">
        <v>47</v>
      </c>
      <c r="G53" s="55"/>
    </row>
    <row r="54" spans="1:20" ht="15.95" customHeight="1" x14ac:dyDescent="0.2">
      <c r="B54" s="883"/>
      <c r="C54" s="1"/>
      <c r="D54" s="860"/>
      <c r="E54" s="585" t="s">
        <v>52</v>
      </c>
      <c r="F54" s="639"/>
      <c r="G54" s="55"/>
    </row>
    <row r="55" spans="1:20" ht="15.95" customHeight="1" thickBot="1" x14ac:dyDescent="0.25">
      <c r="B55" s="885"/>
      <c r="C55" s="444"/>
      <c r="D55" s="861"/>
      <c r="E55" s="667" t="s">
        <v>49</v>
      </c>
      <c r="F55" s="392" t="s">
        <v>50</v>
      </c>
      <c r="G55" s="55"/>
    </row>
    <row r="56" spans="1:20" ht="15.95" customHeight="1" x14ac:dyDescent="0.2">
      <c r="B56" s="511" t="s">
        <v>2181</v>
      </c>
      <c r="C56" s="512"/>
      <c r="D56" s="659" t="s">
        <v>2</v>
      </c>
      <c r="E56" s="660"/>
      <c r="F56" s="634" t="s">
        <v>2182</v>
      </c>
      <c r="G56" s="635"/>
    </row>
    <row r="57" spans="1:20" ht="15.95" customHeight="1" x14ac:dyDescent="0.2">
      <c r="B57" s="668" t="s">
        <v>2183</v>
      </c>
      <c r="C57" s="514"/>
      <c r="D57" s="659" t="s">
        <v>2</v>
      </c>
      <c r="E57" s="660"/>
      <c r="F57" s="392" t="s">
        <v>2184</v>
      </c>
      <c r="G57" s="55"/>
    </row>
    <row r="58" spans="1:20" ht="15.95" customHeight="1" x14ac:dyDescent="0.2">
      <c r="B58" s="510" t="s">
        <v>2185</v>
      </c>
      <c r="C58" s="514"/>
      <c r="D58" s="646" t="s">
        <v>1261</v>
      </c>
      <c r="E58" s="660"/>
      <c r="F58" s="392" t="s">
        <v>2186</v>
      </c>
      <c r="G58" s="55"/>
    </row>
    <row r="59" spans="1:20" ht="15.95" customHeight="1" thickBot="1" x14ac:dyDescent="0.25">
      <c r="B59" s="668" t="s">
        <v>2187</v>
      </c>
      <c r="C59" s="514"/>
      <c r="D59" s="646" t="s">
        <v>51</v>
      </c>
      <c r="E59" s="660"/>
      <c r="F59" s="392" t="s">
        <v>2188</v>
      </c>
      <c r="G59" s="55"/>
    </row>
    <row r="60" spans="1:20" ht="15.95" customHeight="1" thickBot="1" x14ac:dyDescent="0.25">
      <c r="B60" s="669" t="s">
        <v>2189</v>
      </c>
      <c r="C60" s="518"/>
      <c r="D60" s="664" t="s">
        <v>2</v>
      </c>
      <c r="E60" s="602">
        <f>SUM(E56:E59)</f>
        <v>0</v>
      </c>
      <c r="F60" s="392" t="s">
        <v>2190</v>
      </c>
      <c r="G60" s="55"/>
    </row>
    <row r="61" spans="1:20" ht="15.95" customHeight="1" thickTop="1" thickBot="1" x14ac:dyDescent="0.25">
      <c r="B61" s="24"/>
      <c r="C61" s="24"/>
      <c r="D61" s="24"/>
      <c r="E61" s="430"/>
      <c r="F61" s="61"/>
    </row>
    <row r="62" spans="1:20" ht="15.95" customHeight="1" thickTop="1" thickBot="1" x14ac:dyDescent="0.25">
      <c r="B62" s="656" t="s">
        <v>2593</v>
      </c>
      <c r="C62" s="656"/>
      <c r="D62" s="656"/>
      <c r="E62" s="656"/>
      <c r="F62" s="656"/>
      <c r="G62" s="656"/>
      <c r="H62" s="656"/>
      <c r="I62" s="656"/>
      <c r="J62" s="656"/>
      <c r="K62" s="656"/>
      <c r="L62" s="656"/>
      <c r="M62" s="656"/>
      <c r="N62" s="656"/>
      <c r="O62" s="656"/>
      <c r="P62" s="656"/>
      <c r="Q62" s="656"/>
      <c r="R62" s="416" t="s">
        <v>2401</v>
      </c>
      <c r="S62" s="417">
        <v>7</v>
      </c>
    </row>
    <row r="63" spans="1:20" ht="15.95" customHeight="1" thickTop="1" x14ac:dyDescent="0.2">
      <c r="A63" s="207"/>
      <c r="B63" s="497" t="s">
        <v>2191</v>
      </c>
      <c r="C63" s="443"/>
      <c r="D63" s="443"/>
      <c r="E63" s="670" t="s">
        <v>2155</v>
      </c>
      <c r="F63" s="390" t="s">
        <v>2156</v>
      </c>
      <c r="G63" s="390" t="s">
        <v>2192</v>
      </c>
      <c r="H63" s="390" t="s">
        <v>2193</v>
      </c>
      <c r="I63" s="390" t="s">
        <v>2194</v>
      </c>
      <c r="J63" s="390" t="s">
        <v>2195</v>
      </c>
      <c r="K63" s="390" t="s">
        <v>2196</v>
      </c>
      <c r="L63" s="390" t="s">
        <v>2197</v>
      </c>
      <c r="M63" s="390" t="s">
        <v>2198</v>
      </c>
      <c r="N63" s="390" t="s">
        <v>2199</v>
      </c>
      <c r="O63" s="390" t="s">
        <v>2200</v>
      </c>
      <c r="P63" s="390" t="s">
        <v>2201</v>
      </c>
      <c r="Q63" s="390" t="s">
        <v>2202</v>
      </c>
      <c r="R63" s="389" t="s">
        <v>2139</v>
      </c>
      <c r="S63" s="391" t="s">
        <v>47</v>
      </c>
      <c r="T63" s="55"/>
    </row>
    <row r="64" spans="1:20" ht="25.5" x14ac:dyDescent="0.2">
      <c r="B64" s="883"/>
      <c r="C64" s="1"/>
      <c r="D64" s="860" t="s">
        <v>3</v>
      </c>
      <c r="E64" s="203" t="s">
        <v>2203</v>
      </c>
      <c r="F64" s="7" t="s">
        <v>2204</v>
      </c>
      <c r="G64" s="7" t="s">
        <v>2205</v>
      </c>
      <c r="H64" s="7" t="s">
        <v>2206</v>
      </c>
      <c r="I64" s="7" t="s">
        <v>2207</v>
      </c>
      <c r="J64" s="7" t="s">
        <v>2208</v>
      </c>
      <c r="K64" s="7" t="s">
        <v>2209</v>
      </c>
      <c r="L64" s="7" t="s">
        <v>2210</v>
      </c>
      <c r="M64" s="7" t="s">
        <v>2211</v>
      </c>
      <c r="N64" s="7" t="s">
        <v>2212</v>
      </c>
      <c r="O64" s="7" t="s">
        <v>2213</v>
      </c>
      <c r="P64" s="7" t="s">
        <v>2214</v>
      </c>
      <c r="Q64" s="7" t="s">
        <v>2365</v>
      </c>
      <c r="R64" s="7" t="s">
        <v>52</v>
      </c>
      <c r="S64" s="42"/>
      <c r="T64" s="55"/>
    </row>
    <row r="65" spans="1:20" ht="15.95" customHeight="1" thickBot="1" x14ac:dyDescent="0.25">
      <c r="B65" s="885"/>
      <c r="C65" s="444"/>
      <c r="D65" s="861"/>
      <c r="E65" s="498" t="s">
        <v>49</v>
      </c>
      <c r="F65" s="229" t="s">
        <v>49</v>
      </c>
      <c r="G65" s="229" t="s">
        <v>49</v>
      </c>
      <c r="H65" s="229" t="s">
        <v>49</v>
      </c>
      <c r="I65" s="229" t="s">
        <v>49</v>
      </c>
      <c r="J65" s="229" t="s">
        <v>49</v>
      </c>
      <c r="K65" s="229" t="s">
        <v>49</v>
      </c>
      <c r="L65" s="229" t="s">
        <v>49</v>
      </c>
      <c r="M65" s="229" t="s">
        <v>49</v>
      </c>
      <c r="N65" s="229" t="s">
        <v>49</v>
      </c>
      <c r="O65" s="229" t="s">
        <v>49</v>
      </c>
      <c r="P65" s="229" t="s">
        <v>49</v>
      </c>
      <c r="Q65" s="229" t="s">
        <v>49</v>
      </c>
      <c r="R65" s="229" t="s">
        <v>49</v>
      </c>
      <c r="S65" s="392" t="s">
        <v>50</v>
      </c>
      <c r="T65" s="55"/>
    </row>
    <row r="66" spans="1:20" ht="15.95" customHeight="1" x14ac:dyDescent="0.2">
      <c r="B66" s="671" t="s">
        <v>2215</v>
      </c>
      <c r="C66" s="512"/>
      <c r="D66" s="659" t="s">
        <v>2</v>
      </c>
      <c r="E66" s="672"/>
      <c r="F66" s="397"/>
      <c r="G66" s="397"/>
      <c r="H66" s="397"/>
      <c r="I66" s="397"/>
      <c r="J66" s="397"/>
      <c r="K66" s="397"/>
      <c r="L66" s="397"/>
      <c r="M66" s="397"/>
      <c r="N66" s="397"/>
      <c r="O66" s="397"/>
      <c r="P66" s="397"/>
      <c r="Q66" s="397"/>
      <c r="R66" s="375">
        <f>E60</f>
        <v>0</v>
      </c>
      <c r="S66" s="392" t="s">
        <v>2216</v>
      </c>
      <c r="T66" s="55"/>
    </row>
    <row r="67" spans="1:20" ht="15.95" customHeight="1" x14ac:dyDescent="0.2">
      <c r="B67" s="673" t="s">
        <v>2217</v>
      </c>
      <c r="C67" s="514"/>
      <c r="D67" s="659" t="s">
        <v>2</v>
      </c>
      <c r="E67" s="674"/>
      <c r="F67" s="375">
        <f>E67+F66</f>
        <v>0</v>
      </c>
      <c r="G67" s="375">
        <f t="shared" ref="G67:Q67" si="0">F67+G66</f>
        <v>0</v>
      </c>
      <c r="H67" s="375">
        <f t="shared" si="0"/>
        <v>0</v>
      </c>
      <c r="I67" s="375">
        <f t="shared" si="0"/>
        <v>0</v>
      </c>
      <c r="J67" s="375">
        <f t="shared" si="0"/>
        <v>0</v>
      </c>
      <c r="K67" s="375">
        <f t="shared" si="0"/>
        <v>0</v>
      </c>
      <c r="L67" s="375">
        <f t="shared" si="0"/>
        <v>0</v>
      </c>
      <c r="M67" s="375">
        <f t="shared" si="0"/>
        <v>0</v>
      </c>
      <c r="N67" s="375">
        <f t="shared" si="0"/>
        <v>0</v>
      </c>
      <c r="O67" s="375">
        <f t="shared" si="0"/>
        <v>0</v>
      </c>
      <c r="P67" s="375">
        <f t="shared" si="0"/>
        <v>0</v>
      </c>
      <c r="Q67" s="375">
        <f t="shared" si="0"/>
        <v>0</v>
      </c>
      <c r="R67" s="375">
        <f>Q67+R66</f>
        <v>0</v>
      </c>
      <c r="S67" s="392" t="s">
        <v>2218</v>
      </c>
      <c r="T67" s="55"/>
    </row>
    <row r="68" spans="1:20" ht="15.95" customHeight="1" x14ac:dyDescent="0.2">
      <c r="B68" s="675" t="s">
        <v>2219</v>
      </c>
      <c r="C68" s="514"/>
      <c r="D68" s="646" t="s">
        <v>51</v>
      </c>
      <c r="E68" s="672"/>
      <c r="F68" s="397"/>
      <c r="G68" s="397"/>
      <c r="H68" s="397"/>
      <c r="I68" s="397"/>
      <c r="J68" s="397"/>
      <c r="K68" s="397"/>
      <c r="L68" s="397"/>
      <c r="M68" s="397"/>
      <c r="N68" s="397"/>
      <c r="O68" s="397"/>
      <c r="P68" s="397"/>
      <c r="Q68" s="397"/>
      <c r="R68" s="375">
        <v>0</v>
      </c>
      <c r="S68" s="392" t="s">
        <v>2220</v>
      </c>
      <c r="T68" s="55"/>
    </row>
    <row r="69" spans="1:20" ht="15.95" customHeight="1" thickBot="1" x14ac:dyDescent="0.25">
      <c r="B69" s="764" t="s">
        <v>2221</v>
      </c>
      <c r="C69" s="652"/>
      <c r="D69" s="769" t="s">
        <v>1279</v>
      </c>
      <c r="E69" s="676"/>
      <c r="F69" s="208">
        <f t="shared" ref="F69:N69" si="1">IFERROR(F67/F68,0)</f>
        <v>0</v>
      </c>
      <c r="G69" s="208">
        <f t="shared" si="1"/>
        <v>0</v>
      </c>
      <c r="H69" s="208">
        <f t="shared" si="1"/>
        <v>0</v>
      </c>
      <c r="I69" s="208">
        <f t="shared" si="1"/>
        <v>0</v>
      </c>
      <c r="J69" s="208">
        <f t="shared" si="1"/>
        <v>0</v>
      </c>
      <c r="K69" s="208">
        <f t="shared" si="1"/>
        <v>0</v>
      </c>
      <c r="L69" s="208">
        <f t="shared" si="1"/>
        <v>0</v>
      </c>
      <c r="M69" s="208">
        <f t="shared" si="1"/>
        <v>0</v>
      </c>
      <c r="N69" s="208">
        <f t="shared" si="1"/>
        <v>0</v>
      </c>
      <c r="O69" s="208">
        <f>IFERROR(O67/O68,0)</f>
        <v>0</v>
      </c>
      <c r="P69" s="208">
        <f>IFERROR(P67/P68,0)</f>
        <v>0</v>
      </c>
      <c r="Q69" s="208">
        <f>IFERROR(Q67/Q68,0)</f>
        <v>0</v>
      </c>
      <c r="R69" s="208">
        <f>IFERROR(R67/R68,0)</f>
        <v>0</v>
      </c>
      <c r="S69" s="751" t="s">
        <v>2222</v>
      </c>
      <c r="T69" s="406"/>
    </row>
    <row r="70" spans="1:20" ht="15.95" customHeight="1" thickTop="1" thickBot="1" x14ac:dyDescent="0.3">
      <c r="A70" s="209"/>
      <c r="B70" s="765"/>
      <c r="C70" s="766"/>
      <c r="D70" s="766"/>
      <c r="E70" s="766"/>
      <c r="F70" s="767"/>
      <c r="G70" s="767"/>
      <c r="H70" s="768"/>
      <c r="I70" s="768"/>
      <c r="J70" s="768"/>
      <c r="K70" s="768"/>
      <c r="L70" s="768"/>
      <c r="M70" s="768"/>
      <c r="N70" s="768"/>
      <c r="O70" s="768"/>
      <c r="P70" s="768"/>
      <c r="Q70" s="768"/>
      <c r="R70" s="768"/>
      <c r="S70" s="407"/>
    </row>
    <row r="71" spans="1:20" ht="15.95" customHeight="1" thickTop="1" thickBot="1" x14ac:dyDescent="0.3">
      <c r="B71" s="656" t="s">
        <v>2593</v>
      </c>
      <c r="C71" s="656"/>
      <c r="D71" s="656"/>
      <c r="E71" s="656"/>
      <c r="F71" s="416" t="s">
        <v>2401</v>
      </c>
      <c r="G71" s="417">
        <v>8</v>
      </c>
      <c r="H71" s="209"/>
      <c r="I71" s="209"/>
      <c r="J71" s="209"/>
      <c r="K71" s="209"/>
      <c r="L71" s="209"/>
      <c r="M71" s="209"/>
      <c r="N71" s="209"/>
      <c r="O71" s="209"/>
    </row>
    <row r="72" spans="1:20" ht="15.95" customHeight="1" thickTop="1" x14ac:dyDescent="0.2">
      <c r="A72" s="207"/>
      <c r="B72" s="851" t="s">
        <v>2223</v>
      </c>
      <c r="C72" s="1"/>
      <c r="D72" s="1"/>
      <c r="E72" s="665" t="s">
        <v>2139</v>
      </c>
      <c r="F72" s="390" t="s">
        <v>2140</v>
      </c>
      <c r="G72" s="391" t="s">
        <v>47</v>
      </c>
      <c r="H72" s="55"/>
    </row>
    <row r="73" spans="1:20" ht="15.95" customHeight="1" x14ac:dyDescent="0.2">
      <c r="B73" s="851"/>
      <c r="C73" s="1"/>
      <c r="D73" s="860"/>
      <c r="E73" s="585" t="s">
        <v>52</v>
      </c>
      <c r="F73" s="631">
        <v>44286</v>
      </c>
      <c r="G73" s="42"/>
      <c r="H73" s="55"/>
    </row>
    <row r="74" spans="1:20" ht="15.95" customHeight="1" thickBot="1" x14ac:dyDescent="0.25">
      <c r="B74" s="895"/>
      <c r="C74" s="444"/>
      <c r="D74" s="861"/>
      <c r="E74" s="677" t="s">
        <v>49</v>
      </c>
      <c r="F74" s="232" t="s">
        <v>49</v>
      </c>
      <c r="G74" s="392" t="s">
        <v>50</v>
      </c>
      <c r="H74" s="55"/>
    </row>
    <row r="75" spans="1:20" ht="15.95" customHeight="1" x14ac:dyDescent="0.2">
      <c r="B75" s="511" t="s">
        <v>2224</v>
      </c>
      <c r="C75" s="530"/>
      <c r="D75" s="678"/>
      <c r="E75" s="679"/>
      <c r="F75" s="132"/>
      <c r="G75" s="12"/>
      <c r="H75" s="55"/>
    </row>
    <row r="76" spans="1:20" ht="15.95" customHeight="1" x14ac:dyDescent="0.2">
      <c r="B76" s="204" t="s">
        <v>2225</v>
      </c>
      <c r="C76" s="205"/>
      <c r="D76" s="513" t="s">
        <v>51</v>
      </c>
      <c r="E76" s="712"/>
      <c r="F76" s="710"/>
      <c r="G76" s="653" t="s">
        <v>2226</v>
      </c>
      <c r="H76" s="635"/>
    </row>
    <row r="77" spans="1:20" ht="15.95" customHeight="1" x14ac:dyDescent="0.2">
      <c r="B77" s="204" t="s">
        <v>131</v>
      </c>
      <c r="C77" s="205"/>
      <c r="D77" s="646" t="s">
        <v>51</v>
      </c>
      <c r="E77" s="712"/>
      <c r="F77" s="710"/>
      <c r="G77" s="653" t="s">
        <v>2227</v>
      </c>
      <c r="H77" s="55"/>
    </row>
    <row r="78" spans="1:20" ht="15.95" customHeight="1" thickBot="1" x14ac:dyDescent="0.25">
      <c r="B78" s="204" t="s">
        <v>135</v>
      </c>
      <c r="C78" s="205"/>
      <c r="D78" s="646" t="s">
        <v>51</v>
      </c>
      <c r="E78" s="712"/>
      <c r="F78" s="710"/>
      <c r="G78" s="653" t="s">
        <v>2228</v>
      </c>
      <c r="H78" s="55"/>
    </row>
    <row r="79" spans="1:20" ht="15.95" customHeight="1" x14ac:dyDescent="0.2">
      <c r="B79" s="539" t="s">
        <v>2229</v>
      </c>
      <c r="C79" s="205"/>
      <c r="D79" s="646" t="s">
        <v>51</v>
      </c>
      <c r="E79" s="602">
        <f>SUM(E76:E78)</f>
        <v>0</v>
      </c>
      <c r="F79" s="228">
        <f>SUM(F76:F78)</f>
        <v>0</v>
      </c>
      <c r="G79" s="653" t="s">
        <v>2230</v>
      </c>
      <c r="H79" s="55"/>
    </row>
    <row r="80" spans="1:20" ht="15.95" customHeight="1" x14ac:dyDescent="0.2">
      <c r="B80" s="539" t="s">
        <v>2231</v>
      </c>
      <c r="C80" s="540"/>
      <c r="D80" s="680"/>
      <c r="E80" s="587"/>
      <c r="F80" s="5"/>
      <c r="G80" s="111"/>
      <c r="H80" s="55"/>
    </row>
    <row r="81" spans="1:9" ht="15.95" customHeight="1" x14ac:dyDescent="0.2">
      <c r="B81" s="204" t="s">
        <v>2225</v>
      </c>
      <c r="C81" s="205"/>
      <c r="D81" s="646" t="s">
        <v>63</v>
      </c>
      <c r="E81" s="712"/>
      <c r="F81" s="710"/>
      <c r="G81" s="392" t="s">
        <v>2232</v>
      </c>
      <c r="H81" s="55"/>
      <c r="I81" s="23"/>
    </row>
    <row r="82" spans="1:9" ht="15.95" customHeight="1" x14ac:dyDescent="0.2">
      <c r="B82" s="204" t="s">
        <v>131</v>
      </c>
      <c r="C82" s="205"/>
      <c r="D82" s="646" t="s">
        <v>63</v>
      </c>
      <c r="E82" s="712"/>
      <c r="F82" s="710"/>
      <c r="G82" s="392" t="s">
        <v>2233</v>
      </c>
      <c r="H82" s="55"/>
    </row>
    <row r="83" spans="1:9" ht="15.95" customHeight="1" thickBot="1" x14ac:dyDescent="0.25">
      <c r="B83" s="204" t="s">
        <v>135</v>
      </c>
      <c r="C83" s="205"/>
      <c r="D83" s="646" t="s">
        <v>63</v>
      </c>
      <c r="E83" s="712"/>
      <c r="F83" s="710"/>
      <c r="G83" s="392" t="s">
        <v>2234</v>
      </c>
      <c r="H83" s="55"/>
    </row>
    <row r="84" spans="1:9" ht="15.95" customHeight="1" x14ac:dyDescent="0.2">
      <c r="B84" s="539" t="s">
        <v>2235</v>
      </c>
      <c r="C84" s="205"/>
      <c r="D84" s="646" t="s">
        <v>63</v>
      </c>
      <c r="E84" s="602">
        <f>SUM(E81:E83)</f>
        <v>0</v>
      </c>
      <c r="F84" s="228">
        <f>SUM(F81:F83)</f>
        <v>0</v>
      </c>
      <c r="G84" s="392" t="s">
        <v>2236</v>
      </c>
      <c r="H84" s="55"/>
    </row>
    <row r="85" spans="1:9" ht="15.95" customHeight="1" x14ac:dyDescent="0.2">
      <c r="B85" s="539" t="s">
        <v>2237</v>
      </c>
      <c r="C85" s="205"/>
      <c r="D85" s="646" t="s">
        <v>63</v>
      </c>
      <c r="E85" s="712"/>
      <c r="F85" s="710"/>
      <c r="G85" s="392" t="s">
        <v>2238</v>
      </c>
      <c r="H85" s="55"/>
    </row>
    <row r="86" spans="1:9" ht="15.95" customHeight="1" thickBot="1" x14ac:dyDescent="0.25">
      <c r="B86" s="539" t="s">
        <v>2239</v>
      </c>
      <c r="C86" s="205"/>
      <c r="D86" s="646" t="s">
        <v>51</v>
      </c>
      <c r="E86" s="712"/>
      <c r="F86" s="710"/>
      <c r="G86" s="392" t="s">
        <v>2607</v>
      </c>
      <c r="H86" s="55"/>
    </row>
    <row r="87" spans="1:9" ht="15.95" customHeight="1" x14ac:dyDescent="0.2">
      <c r="B87" s="539" t="s">
        <v>2240</v>
      </c>
      <c r="C87" s="205"/>
      <c r="D87" s="646" t="s">
        <v>2</v>
      </c>
      <c r="E87" s="602">
        <f>SUM(E84:E86,E79)</f>
        <v>0</v>
      </c>
      <c r="F87" s="228">
        <f>SUM(F84:F86,F79)</f>
        <v>0</v>
      </c>
      <c r="G87" s="392" t="s">
        <v>2241</v>
      </c>
      <c r="H87" s="55"/>
    </row>
    <row r="88" spans="1:9" ht="15.95" customHeight="1" x14ac:dyDescent="0.2">
      <c r="B88" s="204"/>
      <c r="C88" s="540"/>
      <c r="D88" s="680"/>
      <c r="E88" s="587"/>
      <c r="F88" s="5"/>
      <c r="G88" s="51"/>
      <c r="H88" s="55"/>
    </row>
    <row r="89" spans="1:9" ht="15.95" customHeight="1" thickBot="1" x14ac:dyDescent="0.25">
      <c r="B89" s="539" t="s">
        <v>2242</v>
      </c>
      <c r="C89" s="648" t="s">
        <v>1</v>
      </c>
      <c r="D89" s="646" t="s">
        <v>51</v>
      </c>
      <c r="E89" s="712"/>
      <c r="F89" s="710"/>
      <c r="G89" s="392" t="s">
        <v>2243</v>
      </c>
      <c r="H89" s="55"/>
      <c r="I89" s="23"/>
    </row>
    <row r="90" spans="1:9" ht="15.95" customHeight="1" thickBot="1" x14ac:dyDescent="0.25">
      <c r="B90" s="421" t="s">
        <v>2244</v>
      </c>
      <c r="C90" s="662"/>
      <c r="D90" s="681" t="s">
        <v>2</v>
      </c>
      <c r="E90" s="602">
        <f>E89-E87</f>
        <v>0</v>
      </c>
      <c r="F90" s="228">
        <f>F89-F87</f>
        <v>0</v>
      </c>
      <c r="G90" s="392" t="s">
        <v>2245</v>
      </c>
      <c r="H90" s="55"/>
    </row>
    <row r="91" spans="1:9" ht="15.95" customHeight="1" thickTop="1" thickBot="1" x14ac:dyDescent="0.25">
      <c r="B91" s="430"/>
      <c r="C91" s="430"/>
      <c r="D91" s="430"/>
      <c r="E91" s="430"/>
      <c r="F91" s="60"/>
      <c r="G91" s="61"/>
    </row>
    <row r="92" spans="1:9" ht="15.95" customHeight="1" thickTop="1" thickBot="1" x14ac:dyDescent="0.25">
      <c r="B92" s="431"/>
      <c r="C92" s="431"/>
      <c r="D92" s="431"/>
      <c r="E92" s="605" t="s">
        <v>2401</v>
      </c>
      <c r="F92" s="417">
        <v>9</v>
      </c>
    </row>
    <row r="93" spans="1:9" ht="15.95" customHeight="1" thickTop="1" x14ac:dyDescent="0.2">
      <c r="A93" s="37"/>
      <c r="B93" s="682" t="s">
        <v>2246</v>
      </c>
      <c r="C93" s="683"/>
      <c r="D93" s="683"/>
      <c r="E93" s="670" t="s">
        <v>2139</v>
      </c>
      <c r="F93" s="391" t="s">
        <v>47</v>
      </c>
      <c r="G93" s="55"/>
    </row>
    <row r="94" spans="1:9" ht="31.7" customHeight="1" x14ac:dyDescent="0.2">
      <c r="B94" s="684"/>
      <c r="C94" s="683"/>
      <c r="D94" s="896" t="s">
        <v>3</v>
      </c>
      <c r="E94" s="685" t="s">
        <v>2247</v>
      </c>
      <c r="F94" s="418"/>
      <c r="G94" s="55"/>
    </row>
    <row r="95" spans="1:9" ht="15.95" customHeight="1" x14ac:dyDescent="0.2">
      <c r="B95" s="684"/>
      <c r="C95" s="683"/>
      <c r="D95" s="896"/>
      <c r="E95" s="686" t="s">
        <v>48</v>
      </c>
      <c r="F95" s="418"/>
      <c r="G95" s="55"/>
      <c r="H95" s="20"/>
    </row>
    <row r="96" spans="1:9" ht="15.95" customHeight="1" x14ac:dyDescent="0.2">
      <c r="B96" s="684"/>
      <c r="C96" s="683"/>
      <c r="D96" s="896"/>
      <c r="E96" s="687">
        <v>44652</v>
      </c>
      <c r="F96" s="418"/>
      <c r="G96" s="55"/>
    </row>
    <row r="97" spans="2:7" ht="15.95" customHeight="1" x14ac:dyDescent="0.2">
      <c r="B97" s="684"/>
      <c r="C97" s="683"/>
      <c r="D97" s="896"/>
      <c r="E97" s="686" t="s">
        <v>2248</v>
      </c>
      <c r="F97" s="418"/>
      <c r="G97" s="55"/>
    </row>
    <row r="98" spans="2:7" ht="15.95" customHeight="1" thickBot="1" x14ac:dyDescent="0.25">
      <c r="B98" s="688"/>
      <c r="C98" s="689"/>
      <c r="D98" s="897"/>
      <c r="E98" s="690" t="s">
        <v>49</v>
      </c>
      <c r="F98" s="392" t="s">
        <v>50</v>
      </c>
      <c r="G98" s="55"/>
    </row>
    <row r="99" spans="2:7" ht="15.95" customHeight="1" x14ac:dyDescent="0.2">
      <c r="B99" s="891" t="s">
        <v>2249</v>
      </c>
      <c r="C99" s="892"/>
      <c r="D99" s="892"/>
      <c r="E99" s="892"/>
      <c r="F99" s="654"/>
      <c r="G99" s="55"/>
    </row>
    <row r="100" spans="2:7" ht="12.75" x14ac:dyDescent="0.2">
      <c r="B100" s="893"/>
      <c r="C100" s="894"/>
      <c r="D100" s="894"/>
      <c r="E100" s="894"/>
      <c r="F100" s="654"/>
      <c r="G100" s="55"/>
    </row>
    <row r="101" spans="2:7" ht="35.450000000000003" customHeight="1" x14ac:dyDescent="0.2">
      <c r="B101" s="893"/>
      <c r="C101" s="894"/>
      <c r="D101" s="894"/>
      <c r="E101" s="894"/>
      <c r="F101" s="654"/>
      <c r="G101" s="55"/>
    </row>
    <row r="102" spans="2:7" ht="15.95" customHeight="1" x14ac:dyDescent="0.2">
      <c r="B102" s="691" t="s">
        <v>2250</v>
      </c>
      <c r="C102" s="683"/>
      <c r="D102" s="683"/>
      <c r="E102" s="692"/>
      <c r="F102" s="655"/>
      <c r="G102" s="55"/>
    </row>
    <row r="103" spans="2:7" ht="15.6" customHeight="1" x14ac:dyDescent="0.2">
      <c r="B103" s="528" t="s">
        <v>23</v>
      </c>
      <c r="C103" s="693"/>
      <c r="D103" s="694" t="s">
        <v>51</v>
      </c>
      <c r="E103" s="712"/>
      <c r="F103" s="653" t="s">
        <v>2251</v>
      </c>
      <c r="G103" s="55"/>
    </row>
    <row r="104" spans="2:7" ht="15.95" customHeight="1" x14ac:dyDescent="0.2">
      <c r="B104" s="528" t="s">
        <v>2252</v>
      </c>
      <c r="C104" s="695"/>
      <c r="D104" s="694" t="s">
        <v>63</v>
      </c>
      <c r="E104" s="712"/>
      <c r="F104" s="653" t="s">
        <v>2253</v>
      </c>
      <c r="G104" s="55"/>
    </row>
    <row r="105" spans="2:7" ht="28.7" customHeight="1" thickBot="1" x14ac:dyDescent="0.25">
      <c r="B105" s="696" t="s">
        <v>2254</v>
      </c>
      <c r="C105" s="695"/>
      <c r="D105" s="694" t="s">
        <v>2</v>
      </c>
      <c r="E105" s="712"/>
      <c r="F105" s="653" t="s">
        <v>2255</v>
      </c>
      <c r="G105" s="55"/>
    </row>
    <row r="106" spans="2:7" ht="15.95" customHeight="1" x14ac:dyDescent="0.2">
      <c r="B106" s="697" t="s">
        <v>2256</v>
      </c>
      <c r="C106" s="695"/>
      <c r="D106" s="694" t="s">
        <v>2</v>
      </c>
      <c r="E106" s="698">
        <f>SUM(E103:E105)</f>
        <v>0</v>
      </c>
      <c r="F106" s="653" t="s">
        <v>2257</v>
      </c>
      <c r="G106" s="55"/>
    </row>
    <row r="107" spans="2:7" ht="15.95" customHeight="1" x14ac:dyDescent="0.2">
      <c r="B107" s="699"/>
      <c r="C107" s="683"/>
      <c r="D107" s="683"/>
      <c r="E107" s="692"/>
      <c r="F107" s="654"/>
      <c r="G107" s="55"/>
    </row>
    <row r="108" spans="2:7" ht="15.95" customHeight="1" x14ac:dyDescent="0.2">
      <c r="B108" s="691" t="s">
        <v>2258</v>
      </c>
      <c r="C108" s="683"/>
      <c r="D108" s="683"/>
      <c r="E108" s="692"/>
      <c r="F108" s="654"/>
      <c r="G108" s="55"/>
    </row>
    <row r="109" spans="2:7" ht="15.95" customHeight="1" x14ac:dyDescent="0.2">
      <c r="B109" s="528" t="s">
        <v>24</v>
      </c>
      <c r="C109" s="693"/>
      <c r="D109" s="694" t="s">
        <v>63</v>
      </c>
      <c r="E109" s="712"/>
      <c r="F109" s="653" t="s">
        <v>2259</v>
      </c>
      <c r="G109" s="55"/>
    </row>
    <row r="110" spans="2:7" ht="15.95" customHeight="1" x14ac:dyDescent="0.2">
      <c r="B110" s="528" t="s">
        <v>25</v>
      </c>
      <c r="C110" s="693"/>
      <c r="D110" s="694" t="s">
        <v>63</v>
      </c>
      <c r="E110" s="712"/>
      <c r="F110" s="653" t="s">
        <v>2260</v>
      </c>
      <c r="G110" s="55"/>
    </row>
    <row r="111" spans="2:7" ht="15.95" customHeight="1" x14ac:dyDescent="0.2">
      <c r="B111" s="528" t="s">
        <v>46</v>
      </c>
      <c r="C111" s="693"/>
      <c r="D111" s="694" t="s">
        <v>51</v>
      </c>
      <c r="E111" s="712"/>
      <c r="F111" s="653" t="s">
        <v>2261</v>
      </c>
      <c r="G111" s="55"/>
    </row>
    <row r="112" spans="2:7" ht="15.95" customHeight="1" thickBot="1" x14ac:dyDescent="0.25">
      <c r="B112" s="528" t="s">
        <v>2262</v>
      </c>
      <c r="C112" s="693"/>
      <c r="D112" s="694" t="s">
        <v>2</v>
      </c>
      <c r="E112" s="712"/>
      <c r="F112" s="653" t="s">
        <v>2263</v>
      </c>
      <c r="G112" s="55"/>
    </row>
    <row r="113" spans="2:7" ht="15.95" customHeight="1" x14ac:dyDescent="0.2">
      <c r="B113" s="700" t="s">
        <v>2264</v>
      </c>
      <c r="C113" s="695"/>
      <c r="D113" s="694" t="s">
        <v>2</v>
      </c>
      <c r="E113" s="698">
        <f>SUM(E109:E112)</f>
        <v>0</v>
      </c>
      <c r="F113" s="653" t="s">
        <v>2265</v>
      </c>
      <c r="G113" s="55"/>
    </row>
    <row r="114" spans="2:7" ht="15.95" customHeight="1" x14ac:dyDescent="0.2">
      <c r="B114" s="699"/>
      <c r="C114" s="683"/>
      <c r="D114" s="683"/>
      <c r="E114" s="692"/>
      <c r="F114" s="654"/>
      <c r="G114" s="55"/>
    </row>
    <row r="115" spans="2:7" ht="15.95" customHeight="1" thickBot="1" x14ac:dyDescent="0.25">
      <c r="B115" s="701" t="s">
        <v>2266</v>
      </c>
      <c r="C115" s="693"/>
      <c r="D115" s="694" t="s">
        <v>51</v>
      </c>
      <c r="E115" s="712"/>
      <c r="F115" s="653" t="s">
        <v>2267</v>
      </c>
      <c r="G115" s="55"/>
    </row>
    <row r="116" spans="2:7" ht="15.95" customHeight="1" thickTop="1" x14ac:dyDescent="0.2">
      <c r="B116" s="60"/>
      <c r="C116" s="60"/>
      <c r="D116" s="60"/>
      <c r="E116" s="60"/>
      <c r="F116" s="636"/>
    </row>
  </sheetData>
  <mergeCells count="16">
    <mergeCell ref="B54:B55"/>
    <mergeCell ref="D54:D55"/>
    <mergeCell ref="B7:B9"/>
    <mergeCell ref="D8:D9"/>
    <mergeCell ref="B16:B17"/>
    <mergeCell ref="D16:D17"/>
    <mergeCell ref="B25:B27"/>
    <mergeCell ref="D25:D27"/>
    <mergeCell ref="B38:B40"/>
    <mergeCell ref="D38:D40"/>
    <mergeCell ref="B99:E101"/>
    <mergeCell ref="B64:B65"/>
    <mergeCell ref="D64:D65"/>
    <mergeCell ref="B72:B74"/>
    <mergeCell ref="D73:D74"/>
    <mergeCell ref="D94:D98"/>
  </mergeCells>
  <dataValidations disablePrompts="1" count="11">
    <dataValidation allowBlank="1" showInputMessage="1" showErrorMessage="1" promptTitle="Key staff members" prompt="These rows should be used only for balances with the key staff member directly / individually. Balances with bodies deemed to be related parties by connection with these members should be included on OTD0180" sqref="C42" xr:uid="{D161268B-718E-486C-9E56-A5B8D896F98C}"/>
    <dataValidation allowBlank="1" showInputMessage="1" showErrorMessage="1" promptTitle="Board members" prompt="These rows should be used only for balances with the board member directly / individually. Balances with bodies deemed to be related parties by connection with these members should be included on OTD0180" sqref="C41" xr:uid="{6F40E390-CC30-459E-A4C9-D5D04B4B30C3}"/>
    <dataValidation allowBlank="1" showInputMessage="1" showErrorMessage="1" promptTitle="Key staff members" prompt="These rows should be used only for transactions with the key staff member directly / individually. Transactions with bodies deemed to be related parties by connection with these members should be included on OTD0120" sqref="C29" xr:uid="{26514AB1-230C-42C9-9EF5-EC04D5D89E7F}"/>
    <dataValidation allowBlank="1" showInputMessage="1" showErrorMessage="1" promptTitle="Board members" prompt="These rows should be used only for transactions with the board member directly / individually. Transactions with bodies deemed to be related parties by connection with these members should be included on OTD0120" sqref="C28" xr:uid="{1F0C0739-09A9-4995-B419-CEA0362FD99E}"/>
    <dataValidation type="decimal" operator="lessThanOrEqual" allowBlank="1" showInputMessage="1" showErrorMessage="1" errorTitle="Positive values not permitted" error="All amounts with related parties written off in year should be entered as negative figures" sqref="G49" xr:uid="{25F07B9F-0445-40B6-A726-3D8CE64096D1}">
      <formula1>0</formula1>
    </dataValidation>
    <dataValidation type="decimal" operator="lessThanOrEqual" allowBlank="1" showInputMessage="1" showErrorMessage="1" errorTitle="Positive values not permitted" error="All amounts with related parties witten off in year should be entered as negative figures" sqref="E49 E56:E59" xr:uid="{2F236888-1485-42F7-9A9D-6E6077750A56}">
      <formula1>0</formula1>
    </dataValidation>
    <dataValidation type="decimal" operator="lessThanOrEqual" allowBlank="1" showInputMessage="1" showErrorMessage="1" errorTitle="Positive values not permitted" error="All credit loss allowances against related parties should be entered as negative figures" sqref="E47 G47" xr:uid="{792F6EA5-F08D-43BB-A6D8-584618875BC3}">
      <formula1>0</formula1>
    </dataValidation>
    <dataValidation allowBlank="1" showInputMessage="1" showErrorMessage="1" promptTitle="Other related parties" prompt="In addition to other related parties of the trust and its key personnel (outside of WGA), this should include balances with related parties of DHSC ministers and other senior officials. Refer to TAC completion instructions." sqref="C46" xr:uid="{51CE9502-8131-4FFE-840F-1AE5EF678274}"/>
    <dataValidation allowBlank="1" showInputMessage="1" showErrorMessage="1" promptTitle="Other related parties" prompt="In addition to other related parties of the trust and its key personnel (outside of WGA), this should include transactions with related parties of DHSC ministers and other senior officials. Refer to TAC completion instructions." sqref="C33" xr:uid="{B7E8B4B5-5D27-4A30-8B82-0F0F2622E97D}"/>
    <dataValidation allowBlank="1" showInputMessage="1" showErrorMessage="1" promptTitle="Capital Resource Limit" prompt="This limit is picked up from row 16 on the sheet '16. Limits - NHS Trusts Only' in the monthly monitoring section of this return." sqref="C89" xr:uid="{35F29148-92DA-40BC-9642-E65E7C42A625}"/>
    <dataValidation type="decimal" operator="greaterThanOrEqual" allowBlank="1" showInputMessage="1" showErrorMessage="1" errorTitle="Negative values not permitted" error="All amounts with related parties should be entered as positive figures" sqref="E28:H29 E31:H33 E41:H42 E44:E46 E48:G48 H44:H49 G44:G46 F44:F47 F49" xr:uid="{7D04F94B-AC0B-4B2D-89C5-FCB0ECDE025E}">
      <formula1>0</formula1>
    </dataValidation>
  </dataValidations>
  <pageMargins left="0.7" right="0.7" top="0.75" bottom="0.75" header="0.3" footer="0.3"/>
  <pageSetup paperSize="9" scale="56"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7CDD4-394A-4F82-BA4A-F001AF29617C}">
  <sheetPr codeName="Sheet89">
    <tabColor theme="2"/>
    <pageSetUpPr fitToPage="1"/>
  </sheetPr>
  <dimension ref="A1:K82"/>
  <sheetViews>
    <sheetView showGridLines="0" zoomScale="85" zoomScaleNormal="85" workbookViewId="0"/>
  </sheetViews>
  <sheetFormatPr defaultColWidth="9.28515625" defaultRowHeight="15.95" customHeight="1" x14ac:dyDescent="0.2"/>
  <cols>
    <col min="1" max="1" width="4.42578125" style="15" customWidth="1"/>
    <col min="2" max="2" width="64.7109375" style="15" customWidth="1"/>
    <col min="3" max="3" width="5.28515625" style="15" customWidth="1"/>
    <col min="4" max="4" width="9.28515625" style="15" customWidth="1"/>
    <col min="5" max="9" width="13.42578125" style="15" customWidth="1"/>
    <col min="10" max="10" width="5.5703125" style="15" customWidth="1"/>
    <col min="11" max="11" width="16.85546875" style="26" customWidth="1"/>
    <col min="12" max="32" width="13.42578125" style="15" customWidth="1"/>
    <col min="33" max="16384" width="9.28515625" style="15"/>
  </cols>
  <sheetData>
    <row r="1" spans="1:11" ht="18.75" customHeight="1" x14ac:dyDescent="0.2">
      <c r="B1" s="16"/>
    </row>
    <row r="2" spans="1:11" ht="18.75" customHeight="1" x14ac:dyDescent="0.25">
      <c r="B2" s="17" t="s">
        <v>440</v>
      </c>
    </row>
    <row r="3" spans="1:11" ht="18.75" customHeight="1" x14ac:dyDescent="0.25">
      <c r="B3" s="17" t="s">
        <v>27</v>
      </c>
    </row>
    <row r="4" spans="1:11" ht="18.75" customHeight="1" thickBot="1" x14ac:dyDescent="0.25">
      <c r="B4" s="18" t="s">
        <v>4</v>
      </c>
    </row>
    <row r="5" spans="1:11" ht="15.95" customHeight="1" thickTop="1" thickBot="1" x14ac:dyDescent="0.25">
      <c r="B5" s="38"/>
      <c r="C5" s="38"/>
      <c r="D5" s="38"/>
      <c r="E5" s="38"/>
      <c r="F5" s="38"/>
      <c r="G5" s="38"/>
      <c r="H5" s="416" t="s">
        <v>2401</v>
      </c>
      <c r="I5" s="417">
        <v>1</v>
      </c>
    </row>
    <row r="6" spans="1:11" ht="15.95" customHeight="1" thickTop="1" x14ac:dyDescent="0.2">
      <c r="A6" s="37"/>
      <c r="B6" s="144" t="s">
        <v>2268</v>
      </c>
      <c r="C6"/>
      <c r="D6"/>
      <c r="E6" s="389" t="s">
        <v>2269</v>
      </c>
      <c r="F6" s="389" t="s">
        <v>2270</v>
      </c>
      <c r="G6" s="390" t="s">
        <v>2271</v>
      </c>
      <c r="H6" s="390" t="s">
        <v>2272</v>
      </c>
      <c r="I6" s="391" t="s">
        <v>47</v>
      </c>
      <c r="J6" s="55"/>
    </row>
    <row r="7" spans="1:11" ht="25.5" x14ac:dyDescent="0.2">
      <c r="B7" s="41"/>
      <c r="C7"/>
      <c r="D7" s="842" t="s">
        <v>3</v>
      </c>
      <c r="E7" s="7" t="s">
        <v>2273</v>
      </c>
      <c r="F7" s="7" t="s">
        <v>2274</v>
      </c>
      <c r="G7" s="7" t="s">
        <v>2273</v>
      </c>
      <c r="H7" s="7" t="s">
        <v>2274</v>
      </c>
      <c r="I7" s="42"/>
      <c r="J7" s="55"/>
    </row>
    <row r="8" spans="1:11" ht="15.95" customHeight="1" x14ac:dyDescent="0.2">
      <c r="B8" s="902"/>
      <c r="C8"/>
      <c r="D8" s="842"/>
      <c r="E8" s="6" t="s">
        <v>52</v>
      </c>
      <c r="F8" s="6" t="s">
        <v>52</v>
      </c>
      <c r="G8" s="6" t="s">
        <v>2365</v>
      </c>
      <c r="H8" s="6" t="s">
        <v>2365</v>
      </c>
      <c r="I8" s="42"/>
      <c r="J8" s="55"/>
    </row>
    <row r="9" spans="1:11" ht="15.95" customHeight="1" thickBot="1" x14ac:dyDescent="0.25">
      <c r="B9" s="903"/>
      <c r="C9" s="227"/>
      <c r="D9" s="843"/>
      <c r="E9" s="232" t="s">
        <v>53</v>
      </c>
      <c r="F9" s="232" t="s">
        <v>49</v>
      </c>
      <c r="G9" s="232" t="s">
        <v>53</v>
      </c>
      <c r="H9" s="232" t="s">
        <v>49</v>
      </c>
      <c r="I9" s="392" t="s">
        <v>50</v>
      </c>
      <c r="J9" s="55"/>
    </row>
    <row r="10" spans="1:11" ht="15.95" customHeight="1" x14ac:dyDescent="0.2">
      <c r="B10" s="346" t="s">
        <v>2275</v>
      </c>
      <c r="C10" s="309"/>
      <c r="D10" s="309"/>
      <c r="E10" s="399"/>
      <c r="F10" s="399"/>
      <c r="G10" s="399"/>
      <c r="H10" s="399"/>
      <c r="I10" s="400"/>
      <c r="J10" s="55"/>
    </row>
    <row r="11" spans="1:11" ht="15.95" customHeight="1" x14ac:dyDescent="0.2">
      <c r="B11" s="47" t="s">
        <v>2276</v>
      </c>
      <c r="C11"/>
      <c r="D11"/>
      <c r="E11" s="5"/>
      <c r="F11" s="5"/>
      <c r="G11" s="5"/>
      <c r="H11" s="5"/>
      <c r="I11" s="51"/>
      <c r="J11" s="55"/>
    </row>
    <row r="12" spans="1:11" ht="15.95" customHeight="1" x14ac:dyDescent="0.2">
      <c r="B12" s="56" t="s">
        <v>2277</v>
      </c>
      <c r="C12" s="57"/>
      <c r="D12" s="393" t="s">
        <v>51</v>
      </c>
      <c r="E12" s="394"/>
      <c r="F12" s="394"/>
      <c r="G12" s="395"/>
      <c r="H12" s="395"/>
      <c r="I12" s="392" t="s">
        <v>2278</v>
      </c>
      <c r="J12" s="55"/>
      <c r="K12" s="19"/>
    </row>
    <row r="13" spans="1:11" ht="15.95" customHeight="1" x14ac:dyDescent="0.2">
      <c r="B13" s="56" t="s">
        <v>2279</v>
      </c>
      <c r="C13" s="32"/>
      <c r="D13" s="393" t="s">
        <v>51</v>
      </c>
      <c r="E13" s="394"/>
      <c r="F13" s="394"/>
      <c r="G13" s="395"/>
      <c r="H13" s="395"/>
      <c r="I13" s="392" t="s">
        <v>2280</v>
      </c>
      <c r="J13" s="55"/>
      <c r="K13" s="19"/>
    </row>
    <row r="14" spans="1:11" ht="15.95" customHeight="1" x14ac:dyDescent="0.2">
      <c r="B14" s="56" t="s">
        <v>2281</v>
      </c>
      <c r="C14" s="57"/>
      <c r="D14" s="393" t="s">
        <v>51</v>
      </c>
      <c r="E14" s="394"/>
      <c r="F14" s="394"/>
      <c r="G14" s="395"/>
      <c r="H14" s="395"/>
      <c r="I14" s="392" t="s">
        <v>2282</v>
      </c>
      <c r="J14" s="55"/>
      <c r="K14" s="19"/>
    </row>
    <row r="15" spans="1:11" ht="15.95" customHeight="1" x14ac:dyDescent="0.2">
      <c r="B15" s="52" t="s">
        <v>2283</v>
      </c>
      <c r="C15" s="48"/>
      <c r="D15" s="393" t="s">
        <v>51</v>
      </c>
      <c r="E15" s="394"/>
      <c r="F15" s="394"/>
      <c r="G15" s="395"/>
      <c r="H15" s="395"/>
      <c r="I15" s="392" t="s">
        <v>2284</v>
      </c>
      <c r="J15" s="55"/>
      <c r="K15" s="19"/>
    </row>
    <row r="16" spans="1:11" ht="15.95" customHeight="1" x14ac:dyDescent="0.2">
      <c r="B16" s="87" t="s">
        <v>2285</v>
      </c>
      <c r="C16" s="398" t="s">
        <v>1</v>
      </c>
      <c r="D16"/>
      <c r="E16" s="5"/>
      <c r="F16" s="5"/>
      <c r="G16" s="5"/>
      <c r="H16" s="5"/>
      <c r="I16" s="51"/>
      <c r="J16" s="55"/>
      <c r="K16" s="19"/>
    </row>
    <row r="17" spans="2:11" ht="15.95" customHeight="1" x14ac:dyDescent="0.2">
      <c r="B17" s="56" t="s">
        <v>2286</v>
      </c>
      <c r="C17" s="30"/>
      <c r="D17" s="393" t="s">
        <v>51</v>
      </c>
      <c r="E17" s="394"/>
      <c r="F17" s="394"/>
      <c r="G17" s="395"/>
      <c r="H17" s="395"/>
      <c r="I17" s="392" t="s">
        <v>2287</v>
      </c>
      <c r="J17" s="55"/>
      <c r="K17" s="19"/>
    </row>
    <row r="18" spans="2:11" ht="15.95" customHeight="1" x14ac:dyDescent="0.2">
      <c r="B18" s="56" t="s">
        <v>2288</v>
      </c>
      <c r="C18" s="32"/>
      <c r="D18" s="393" t="s">
        <v>51</v>
      </c>
      <c r="E18" s="394"/>
      <c r="F18" s="394"/>
      <c r="G18" s="395"/>
      <c r="H18" s="395"/>
      <c r="I18" s="392" t="s">
        <v>2289</v>
      </c>
      <c r="J18" s="55"/>
      <c r="K18" s="19"/>
    </row>
    <row r="19" spans="2:11" ht="15.95" customHeight="1" x14ac:dyDescent="0.2">
      <c r="B19" s="56" t="s">
        <v>2290</v>
      </c>
      <c r="C19" s="50"/>
      <c r="D19" s="393" t="s">
        <v>51</v>
      </c>
      <c r="E19" s="394"/>
      <c r="F19" s="394"/>
      <c r="G19" s="395"/>
      <c r="H19" s="395"/>
      <c r="I19" s="392" t="s">
        <v>2291</v>
      </c>
      <c r="J19" s="55"/>
      <c r="K19" s="19"/>
    </row>
    <row r="20" spans="2:11" ht="15.95" customHeight="1" x14ac:dyDescent="0.2">
      <c r="B20" s="87" t="s">
        <v>2292</v>
      </c>
      <c r="C20" s="398" t="s">
        <v>1</v>
      </c>
      <c r="D20"/>
      <c r="E20" s="5"/>
      <c r="F20" s="5"/>
      <c r="G20" s="5"/>
      <c r="H20" s="5"/>
      <c r="I20" s="51"/>
      <c r="J20" s="55"/>
      <c r="K20" s="19"/>
    </row>
    <row r="21" spans="2:11" ht="15.95" customHeight="1" x14ac:dyDescent="0.2">
      <c r="B21" s="56" t="s">
        <v>2277</v>
      </c>
      <c r="C21"/>
      <c r="D21" s="393" t="s">
        <v>51</v>
      </c>
      <c r="E21" s="394"/>
      <c r="F21" s="394"/>
      <c r="G21" s="395"/>
      <c r="H21" s="395"/>
      <c r="I21" s="392" t="s">
        <v>2293</v>
      </c>
      <c r="J21" s="55"/>
      <c r="K21" s="19"/>
    </row>
    <row r="22" spans="2:11" ht="15.95" customHeight="1" x14ac:dyDescent="0.2">
      <c r="B22" s="210" t="s">
        <v>2294</v>
      </c>
      <c r="C22" s="398" t="s">
        <v>1</v>
      </c>
      <c r="D22" s="393" t="s">
        <v>51</v>
      </c>
      <c r="E22" s="394"/>
      <c r="F22" s="394"/>
      <c r="G22" s="395"/>
      <c r="H22" s="395"/>
      <c r="I22" s="392" t="s">
        <v>2295</v>
      </c>
      <c r="J22" s="55"/>
      <c r="K22" s="19"/>
    </row>
    <row r="23" spans="2:11" ht="15.95" customHeight="1" thickBot="1" x14ac:dyDescent="0.25">
      <c r="B23" s="56" t="s">
        <v>2290</v>
      </c>
      <c r="C23" s="30"/>
      <c r="D23" s="393" t="s">
        <v>51</v>
      </c>
      <c r="E23" s="394"/>
      <c r="F23" s="394"/>
      <c r="G23" s="395"/>
      <c r="H23" s="395"/>
      <c r="I23" s="392" t="s">
        <v>2296</v>
      </c>
      <c r="J23" s="55"/>
      <c r="K23" s="19"/>
    </row>
    <row r="24" spans="2:11" ht="15.95" customHeight="1" x14ac:dyDescent="0.2">
      <c r="B24" s="49" t="s">
        <v>2297</v>
      </c>
      <c r="C24" s="32"/>
      <c r="D24" s="393" t="s">
        <v>51</v>
      </c>
      <c r="E24" s="228">
        <f>SUM(E12:E23)</f>
        <v>0</v>
      </c>
      <c r="F24" s="228">
        <f>SUM(F12:F23)</f>
        <v>0</v>
      </c>
      <c r="G24" s="228">
        <f>SUM(G12:G23)</f>
        <v>0</v>
      </c>
      <c r="H24" s="228">
        <f>SUM(H12:H23)</f>
        <v>0</v>
      </c>
      <c r="I24" s="392" t="s">
        <v>2298</v>
      </c>
      <c r="J24" s="55"/>
      <c r="K24" s="19"/>
    </row>
    <row r="25" spans="2:11" ht="15.95" customHeight="1" x14ac:dyDescent="0.2">
      <c r="B25" s="49" t="s">
        <v>2299</v>
      </c>
      <c r="C25" s="57"/>
      <c r="D25"/>
      <c r="E25" s="5"/>
      <c r="F25" s="5"/>
      <c r="G25" s="5"/>
      <c r="H25" s="5"/>
      <c r="I25" s="51"/>
      <c r="J25" s="55"/>
      <c r="K25" s="19"/>
    </row>
    <row r="26" spans="2:11" ht="15.95" customHeight="1" x14ac:dyDescent="0.2">
      <c r="B26" s="52" t="s">
        <v>2300</v>
      </c>
      <c r="C26" s="398" t="s">
        <v>1</v>
      </c>
      <c r="D26" s="393" t="s">
        <v>51</v>
      </c>
      <c r="E26" s="394"/>
      <c r="F26" s="394"/>
      <c r="G26" s="395"/>
      <c r="H26" s="395"/>
      <c r="I26" s="392" t="s">
        <v>2301</v>
      </c>
      <c r="J26" s="55"/>
      <c r="K26" s="19"/>
    </row>
    <row r="27" spans="2:11" ht="15.95" customHeight="1" x14ac:dyDescent="0.2">
      <c r="B27" s="52" t="s">
        <v>2302</v>
      </c>
      <c r="C27" s="398" t="s">
        <v>1</v>
      </c>
      <c r="D27" s="393" t="s">
        <v>51</v>
      </c>
      <c r="E27" s="394"/>
      <c r="F27" s="394"/>
      <c r="G27" s="395"/>
      <c r="H27" s="395"/>
      <c r="I27" s="392" t="s">
        <v>2303</v>
      </c>
      <c r="J27" s="55"/>
      <c r="K27" s="19"/>
    </row>
    <row r="28" spans="2:11" ht="15.95" customHeight="1" x14ac:dyDescent="0.2">
      <c r="B28" s="52" t="s">
        <v>2304</v>
      </c>
      <c r="C28" s="398" t="s">
        <v>1</v>
      </c>
      <c r="D28"/>
      <c r="E28" s="5"/>
      <c r="F28" s="5"/>
      <c r="G28" s="5"/>
      <c r="H28" s="5"/>
      <c r="I28" s="51"/>
      <c r="J28" s="55"/>
      <c r="K28" s="19"/>
    </row>
    <row r="29" spans="2:11" ht="15.95" customHeight="1" x14ac:dyDescent="0.2">
      <c r="B29" s="56" t="s">
        <v>2305</v>
      </c>
      <c r="C29" s="32"/>
      <c r="D29" s="393" t="s">
        <v>51</v>
      </c>
      <c r="E29" s="394"/>
      <c r="F29" s="394"/>
      <c r="G29" s="395"/>
      <c r="H29" s="395"/>
      <c r="I29" s="392" t="s">
        <v>2306</v>
      </c>
      <c r="J29" s="55"/>
      <c r="K29" s="19"/>
    </row>
    <row r="30" spans="2:11" ht="15.95" customHeight="1" x14ac:dyDescent="0.2">
      <c r="B30" s="56" t="s">
        <v>2307</v>
      </c>
      <c r="C30" s="32"/>
      <c r="D30" s="393" t="s">
        <v>51</v>
      </c>
      <c r="E30" s="394"/>
      <c r="F30" s="394"/>
      <c r="G30" s="395"/>
      <c r="H30" s="395"/>
      <c r="I30" s="392" t="s">
        <v>2308</v>
      </c>
      <c r="J30" s="55"/>
      <c r="K30" s="19"/>
    </row>
    <row r="31" spans="2:11" ht="15.95" customHeight="1" x14ac:dyDescent="0.2">
      <c r="B31" s="56" t="s">
        <v>2309</v>
      </c>
      <c r="C31" s="32"/>
      <c r="D31" s="393" t="s">
        <v>51</v>
      </c>
      <c r="E31" s="394"/>
      <c r="F31" s="394"/>
      <c r="G31" s="395"/>
      <c r="H31" s="395"/>
      <c r="I31" s="392" t="s">
        <v>2310</v>
      </c>
      <c r="J31" s="55"/>
      <c r="K31" s="19"/>
    </row>
    <row r="32" spans="2:11" ht="15.95" customHeight="1" x14ac:dyDescent="0.2">
      <c r="B32" s="641" t="s">
        <v>2311</v>
      </c>
      <c r="C32" s="642"/>
      <c r="D32" s="393" t="s">
        <v>51</v>
      </c>
      <c r="E32" s="394"/>
      <c r="F32" s="394"/>
      <c r="G32" s="395"/>
      <c r="H32" s="395"/>
      <c r="I32" s="392" t="s">
        <v>2312</v>
      </c>
      <c r="J32" s="55"/>
      <c r="K32" s="19"/>
    </row>
    <row r="33" spans="2:11" ht="38.25" x14ac:dyDescent="0.2">
      <c r="B33" s="643" t="s">
        <v>2495</v>
      </c>
      <c r="C33" s="644"/>
      <c r="D33" s="393" t="s">
        <v>51</v>
      </c>
      <c r="E33" s="394"/>
      <c r="F33" s="394"/>
      <c r="G33" s="395"/>
      <c r="H33" s="395"/>
      <c r="I33" s="392" t="s">
        <v>2313</v>
      </c>
      <c r="J33" s="55"/>
      <c r="K33" s="19"/>
    </row>
    <row r="34" spans="2:11" ht="15.75" customHeight="1" x14ac:dyDescent="0.2">
      <c r="B34" s="643" t="s">
        <v>2496</v>
      </c>
      <c r="C34" s="644"/>
      <c r="D34" s="393" t="s">
        <v>51</v>
      </c>
      <c r="E34" s="394"/>
      <c r="F34" s="394"/>
      <c r="G34" s="395"/>
      <c r="H34" s="395"/>
      <c r="I34" s="392" t="s">
        <v>2314</v>
      </c>
      <c r="J34" s="55"/>
      <c r="K34" s="19"/>
    </row>
    <row r="35" spans="2:11" ht="28.5" customHeight="1" x14ac:dyDescent="0.2">
      <c r="B35" s="643" t="s">
        <v>2497</v>
      </c>
      <c r="C35" s="644"/>
      <c r="D35" s="393" t="s">
        <v>51</v>
      </c>
      <c r="E35" s="394"/>
      <c r="F35" s="394"/>
      <c r="G35" s="395"/>
      <c r="H35" s="395"/>
      <c r="I35" s="392" t="s">
        <v>2315</v>
      </c>
      <c r="J35" s="55"/>
      <c r="K35" s="19"/>
    </row>
    <row r="36" spans="2:11" ht="15.95" customHeight="1" x14ac:dyDescent="0.2">
      <c r="B36" s="641" t="s">
        <v>2316</v>
      </c>
      <c r="C36" s="644"/>
      <c r="D36" s="393" t="s">
        <v>51</v>
      </c>
      <c r="E36" s="394"/>
      <c r="F36" s="394"/>
      <c r="G36" s="395"/>
      <c r="H36" s="395"/>
      <c r="I36" s="392" t="s">
        <v>2317</v>
      </c>
      <c r="J36" s="55"/>
      <c r="K36" s="19"/>
    </row>
    <row r="37" spans="2:11" ht="15.95" customHeight="1" x14ac:dyDescent="0.2">
      <c r="B37" s="56" t="s">
        <v>2318</v>
      </c>
      <c r="C37" s="32"/>
      <c r="D37" s="393" t="s">
        <v>51</v>
      </c>
      <c r="E37" s="394"/>
      <c r="F37" s="394"/>
      <c r="G37" s="395"/>
      <c r="H37" s="395"/>
      <c r="I37" s="392" t="s">
        <v>2319</v>
      </c>
      <c r="J37" s="55"/>
      <c r="K37" s="19"/>
    </row>
    <row r="38" spans="2:11" ht="15.95" customHeight="1" x14ac:dyDescent="0.2">
      <c r="B38" s="56" t="s">
        <v>2320</v>
      </c>
      <c r="C38" s="50"/>
      <c r="D38" s="393" t="s">
        <v>51</v>
      </c>
      <c r="E38" s="394"/>
      <c r="F38" s="394"/>
      <c r="G38" s="395"/>
      <c r="H38" s="395"/>
      <c r="I38" s="392" t="s">
        <v>2321</v>
      </c>
      <c r="J38" s="55"/>
      <c r="K38" s="19"/>
    </row>
    <row r="39" spans="2:11" ht="15.95" customHeight="1" x14ac:dyDescent="0.2">
      <c r="B39" s="87" t="s">
        <v>2322</v>
      </c>
      <c r="C39" s="398" t="s">
        <v>1</v>
      </c>
      <c r="D39" s="393" t="s">
        <v>51</v>
      </c>
      <c r="E39" s="394"/>
      <c r="F39" s="394"/>
      <c r="G39" s="395"/>
      <c r="H39" s="395"/>
      <c r="I39" s="392" t="s">
        <v>2323</v>
      </c>
      <c r="J39" s="55"/>
      <c r="K39" s="19"/>
    </row>
    <row r="40" spans="2:11" ht="15.95" customHeight="1" thickBot="1" x14ac:dyDescent="0.25">
      <c r="B40" s="52" t="s">
        <v>2324</v>
      </c>
      <c r="C40" s="398" t="s">
        <v>1</v>
      </c>
      <c r="D40" s="393" t="s">
        <v>51</v>
      </c>
      <c r="E40" s="394"/>
      <c r="F40" s="394"/>
      <c r="G40" s="395"/>
      <c r="H40" s="395"/>
      <c r="I40" s="392" t="s">
        <v>2325</v>
      </c>
      <c r="J40" s="55"/>
      <c r="K40" s="19"/>
    </row>
    <row r="41" spans="2:11" ht="15.95" customHeight="1" thickBot="1" x14ac:dyDescent="0.25">
      <c r="B41" s="49" t="s">
        <v>2326</v>
      </c>
      <c r="C41" s="32"/>
      <c r="D41" s="393" t="s">
        <v>51</v>
      </c>
      <c r="E41" s="228">
        <f>SUM(E26:E40)</f>
        <v>0</v>
      </c>
      <c r="F41" s="228">
        <f>SUM(F26:F40)</f>
        <v>0</v>
      </c>
      <c r="G41" s="228">
        <f>SUM(G26:G40)</f>
        <v>0</v>
      </c>
      <c r="H41" s="228">
        <f>SUM(H26:H40)</f>
        <v>0</v>
      </c>
      <c r="I41" s="392" t="s">
        <v>2327</v>
      </c>
      <c r="J41" s="55"/>
    </row>
    <row r="42" spans="2:11" ht="15.95" customHeight="1" x14ac:dyDescent="0.2">
      <c r="B42" s="49" t="s">
        <v>2328</v>
      </c>
      <c r="C42" s="32"/>
      <c r="D42" s="393" t="s">
        <v>51</v>
      </c>
      <c r="E42" s="228">
        <f>E24+E41</f>
        <v>0</v>
      </c>
      <c r="F42" s="228">
        <f>F24+F41</f>
        <v>0</v>
      </c>
      <c r="G42" s="228">
        <f>G24+G41</f>
        <v>0</v>
      </c>
      <c r="H42" s="228">
        <f>H24+H41</f>
        <v>0</v>
      </c>
      <c r="I42" s="392" t="s">
        <v>2329</v>
      </c>
      <c r="J42" s="55"/>
    </row>
    <row r="43" spans="2:11" ht="26.85" customHeight="1" x14ac:dyDescent="0.2">
      <c r="B43" s="645" t="s">
        <v>2498</v>
      </c>
      <c r="C43" s="548"/>
      <c r="D43" s="1"/>
      <c r="E43" s="5"/>
      <c r="F43" s="5"/>
      <c r="G43" s="5"/>
      <c r="H43" s="5"/>
      <c r="I43" s="51"/>
      <c r="J43" s="55"/>
    </row>
    <row r="44" spans="2:11" ht="15.95" customHeight="1" x14ac:dyDescent="0.2">
      <c r="B44" s="88" t="s">
        <v>2330</v>
      </c>
      <c r="C44" s="447"/>
      <c r="D44" s="646" t="s">
        <v>51</v>
      </c>
      <c r="E44" s="394"/>
      <c r="F44" s="394"/>
      <c r="G44" s="395"/>
      <c r="H44" s="395"/>
      <c r="I44" s="392" t="s">
        <v>2331</v>
      </c>
      <c r="J44" s="55"/>
      <c r="K44" s="19"/>
    </row>
    <row r="45" spans="2:11" ht="15.95" customHeight="1" x14ac:dyDescent="0.2">
      <c r="B45" s="88" t="s">
        <v>2283</v>
      </c>
      <c r="C45" s="647"/>
      <c r="D45" s="646" t="s">
        <v>51</v>
      </c>
      <c r="E45" s="394"/>
      <c r="F45" s="394"/>
      <c r="G45" s="395"/>
      <c r="H45" s="395"/>
      <c r="I45" s="392" t="s">
        <v>2332</v>
      </c>
      <c r="J45" s="55"/>
      <c r="K45" s="19"/>
    </row>
    <row r="46" spans="2:11" ht="15.95" customHeight="1" x14ac:dyDescent="0.2">
      <c r="B46" s="481" t="s">
        <v>2333</v>
      </c>
      <c r="C46" s="648" t="s">
        <v>1</v>
      </c>
      <c r="D46" s="646" t="s">
        <v>51</v>
      </c>
      <c r="E46" s="394"/>
      <c r="F46" s="394"/>
      <c r="G46" s="395"/>
      <c r="H46" s="395"/>
      <c r="I46" s="392" t="s">
        <v>2334</v>
      </c>
      <c r="J46" s="55"/>
      <c r="K46" s="19"/>
    </row>
    <row r="47" spans="2:11" ht="15.95" customHeight="1" x14ac:dyDescent="0.2">
      <c r="B47" s="88" t="s">
        <v>2335</v>
      </c>
      <c r="C47" s="649"/>
      <c r="D47" s="646" t="s">
        <v>51</v>
      </c>
      <c r="E47" s="394"/>
      <c r="F47" s="394"/>
      <c r="G47" s="395"/>
      <c r="H47" s="395"/>
      <c r="I47" s="392" t="s">
        <v>2336</v>
      </c>
      <c r="J47" s="55"/>
      <c r="K47" s="19"/>
    </row>
    <row r="48" spans="2:11" ht="15.95" customHeight="1" x14ac:dyDescent="0.2">
      <c r="B48" s="900" t="s">
        <v>2613</v>
      </c>
      <c r="C48" s="901"/>
      <c r="D48" s="901"/>
      <c r="E48" s="5"/>
      <c r="F48" s="5"/>
      <c r="G48" s="5"/>
      <c r="H48" s="5"/>
      <c r="I48" s="12"/>
      <c r="J48" s="55"/>
      <c r="K48" s="19"/>
    </row>
    <row r="49" spans="1:11" ht="35.450000000000003" customHeight="1" x14ac:dyDescent="0.2">
      <c r="B49" s="900"/>
      <c r="C49" s="901"/>
      <c r="D49" s="901"/>
      <c r="E49" s="5"/>
      <c r="F49" s="5"/>
      <c r="G49" s="5"/>
      <c r="H49" s="5"/>
      <c r="I49" s="12"/>
      <c r="J49" s="55"/>
      <c r="K49" s="19"/>
    </row>
    <row r="50" spans="1:11" ht="12.75" x14ac:dyDescent="0.2">
      <c r="B50" s="650" t="s">
        <v>2499</v>
      </c>
      <c r="C50" s="649"/>
      <c r="D50" s="1"/>
      <c r="E50" s="5"/>
      <c r="F50" s="5"/>
      <c r="G50" s="5"/>
      <c r="H50" s="5"/>
      <c r="I50" s="5"/>
      <c r="J50" s="55"/>
    </row>
    <row r="51" spans="1:11" ht="15.95" customHeight="1" x14ac:dyDescent="0.2">
      <c r="B51" s="88" t="s">
        <v>2337</v>
      </c>
      <c r="C51" s="447"/>
      <c r="D51" s="646" t="s">
        <v>51</v>
      </c>
      <c r="E51" s="394"/>
      <c r="F51" s="394"/>
      <c r="G51" s="395"/>
      <c r="H51" s="395"/>
      <c r="I51" s="392" t="s">
        <v>2338</v>
      </c>
      <c r="J51" s="55"/>
      <c r="K51" s="19"/>
    </row>
    <row r="52" spans="1:11" ht="15.95" customHeight="1" x14ac:dyDescent="0.2">
      <c r="B52" s="88" t="s">
        <v>2302</v>
      </c>
      <c r="C52" s="548"/>
      <c r="D52" s="646" t="s">
        <v>51</v>
      </c>
      <c r="E52" s="394"/>
      <c r="F52" s="394"/>
      <c r="G52" s="395"/>
      <c r="H52" s="395"/>
      <c r="I52" s="392" t="s">
        <v>2339</v>
      </c>
      <c r="J52" s="55"/>
      <c r="K52" s="19"/>
    </row>
    <row r="53" spans="1:11" ht="15.95" customHeight="1" x14ac:dyDescent="0.2">
      <c r="B53" s="429" t="s">
        <v>2500</v>
      </c>
      <c r="C53" s="642"/>
      <c r="D53" s="646" t="s">
        <v>51</v>
      </c>
      <c r="E53" s="394"/>
      <c r="F53" s="394"/>
      <c r="G53" s="395"/>
      <c r="H53" s="395"/>
      <c r="I53" s="392" t="s">
        <v>2340</v>
      </c>
      <c r="J53" s="55"/>
      <c r="K53" s="19"/>
    </row>
    <row r="54" spans="1:11" ht="16.5" customHeight="1" x14ac:dyDescent="0.2">
      <c r="B54" s="641" t="s">
        <v>2501</v>
      </c>
      <c r="C54" s="642"/>
      <c r="D54" s="646" t="s">
        <v>51</v>
      </c>
      <c r="E54" s="394"/>
      <c r="F54" s="394"/>
      <c r="G54" s="395"/>
      <c r="H54" s="395"/>
      <c r="I54" s="392" t="s">
        <v>2341</v>
      </c>
      <c r="J54" s="55"/>
      <c r="K54" s="19"/>
    </row>
    <row r="55" spans="1:11" ht="25.5" x14ac:dyDescent="0.2">
      <c r="B55" s="643" t="s">
        <v>2502</v>
      </c>
      <c r="C55" s="642"/>
      <c r="D55" s="646" t="s">
        <v>51</v>
      </c>
      <c r="E55" s="394"/>
      <c r="F55" s="394"/>
      <c r="G55" s="395"/>
      <c r="H55" s="395"/>
      <c r="I55" s="392" t="s">
        <v>2342</v>
      </c>
      <c r="J55" s="55"/>
      <c r="K55" s="19"/>
    </row>
    <row r="56" spans="1:11" ht="15.95" customHeight="1" x14ac:dyDescent="0.2">
      <c r="B56" s="481" t="s">
        <v>2322</v>
      </c>
      <c r="C56" s="648" t="s">
        <v>1</v>
      </c>
      <c r="D56" s="646" t="s">
        <v>51</v>
      </c>
      <c r="E56" s="394"/>
      <c r="F56" s="394"/>
      <c r="G56" s="395"/>
      <c r="H56" s="395"/>
      <c r="I56" s="392" t="s">
        <v>2343</v>
      </c>
      <c r="J56" s="55"/>
      <c r="K56" s="19"/>
    </row>
    <row r="57" spans="1:11" ht="15.95" customHeight="1" thickBot="1" x14ac:dyDescent="0.25">
      <c r="B57" s="122" t="s">
        <v>2324</v>
      </c>
      <c r="C57" s="59"/>
      <c r="D57" s="218" t="s">
        <v>51</v>
      </c>
      <c r="E57" s="394"/>
      <c r="F57" s="394"/>
      <c r="G57" s="395"/>
      <c r="H57" s="395"/>
      <c r="I57" s="392" t="s">
        <v>2344</v>
      </c>
      <c r="J57" s="55"/>
      <c r="K57" s="19"/>
    </row>
    <row r="58" spans="1:11" ht="15.95" customHeight="1" thickTop="1" x14ac:dyDescent="0.2">
      <c r="B58" s="60"/>
      <c r="C58" s="60"/>
      <c r="D58" s="60"/>
      <c r="E58" s="60"/>
      <c r="F58" s="60"/>
      <c r="G58" s="60"/>
      <c r="H58" s="60"/>
      <c r="I58" s="61"/>
    </row>
    <row r="59" spans="1:11" ht="15.95" customHeight="1" x14ac:dyDescent="0.2">
      <c r="B59" s="21"/>
    </row>
    <row r="60" spans="1:11" ht="15.95" customHeight="1" thickBot="1" x14ac:dyDescent="0.25">
      <c r="B60" s="21"/>
    </row>
    <row r="61" spans="1:11" ht="15.95" customHeight="1" thickTop="1" thickBot="1" x14ac:dyDescent="0.25">
      <c r="B61" s="38"/>
      <c r="C61" s="38"/>
      <c r="D61" s="38"/>
      <c r="E61" s="38"/>
      <c r="F61" s="416" t="s">
        <v>2401</v>
      </c>
      <c r="G61" s="417">
        <v>2</v>
      </c>
    </row>
    <row r="62" spans="1:11" ht="15.95" customHeight="1" thickTop="1" x14ac:dyDescent="0.2">
      <c r="A62" s="37"/>
      <c r="B62" s="144" t="s">
        <v>2345</v>
      </c>
      <c r="C62"/>
      <c r="D62"/>
      <c r="E62" s="389" t="s">
        <v>2269</v>
      </c>
      <c r="F62" s="390" t="s">
        <v>2271</v>
      </c>
      <c r="G62" s="391" t="s">
        <v>47</v>
      </c>
      <c r="H62" s="55"/>
    </row>
    <row r="63" spans="1:11" ht="25.5" x14ac:dyDescent="0.2">
      <c r="B63" s="41"/>
      <c r="C63"/>
      <c r="D63" s="842" t="s">
        <v>3</v>
      </c>
      <c r="E63" s="7" t="s">
        <v>2274</v>
      </c>
      <c r="F63" s="7" t="s">
        <v>2274</v>
      </c>
      <c r="G63" s="42"/>
      <c r="H63" s="55"/>
    </row>
    <row r="64" spans="1:11" ht="15.95" customHeight="1" x14ac:dyDescent="0.2">
      <c r="B64" s="41"/>
      <c r="C64"/>
      <c r="D64" s="842"/>
      <c r="E64" s="6" t="s">
        <v>52</v>
      </c>
      <c r="F64" s="6" t="s">
        <v>2365</v>
      </c>
      <c r="G64" s="42"/>
      <c r="H64" s="55"/>
    </row>
    <row r="65" spans="1:10" ht="15.95" customHeight="1" thickBot="1" x14ac:dyDescent="0.25">
      <c r="B65" s="43"/>
      <c r="C65" s="227"/>
      <c r="D65" s="843"/>
      <c r="E65" s="232" t="s">
        <v>49</v>
      </c>
      <c r="F65" s="232" t="s">
        <v>49</v>
      </c>
      <c r="G65" s="392" t="s">
        <v>50</v>
      </c>
      <c r="H65" s="55"/>
    </row>
    <row r="66" spans="1:10" ht="15.95" customHeight="1" x14ac:dyDescent="0.2">
      <c r="B66" s="211" t="s">
        <v>2346</v>
      </c>
      <c r="C66" s="170"/>
      <c r="D66" s="5"/>
      <c r="E66" s="5"/>
      <c r="F66" s="5"/>
      <c r="G66" s="51"/>
      <c r="H66" s="55"/>
    </row>
    <row r="67" spans="1:10" ht="15.95" customHeight="1" thickBot="1" x14ac:dyDescent="0.25">
      <c r="B67" s="147" t="s">
        <v>2347</v>
      </c>
      <c r="C67" s="59"/>
      <c r="D67" s="218" t="s">
        <v>51</v>
      </c>
      <c r="E67" s="394"/>
      <c r="F67" s="395"/>
      <c r="G67" s="392" t="s">
        <v>2348</v>
      </c>
      <c r="H67" s="55"/>
    </row>
    <row r="68" spans="1:10" ht="15.95" customHeight="1" thickTop="1" thickBot="1" x14ac:dyDescent="0.25">
      <c r="B68" s="60"/>
      <c r="C68" s="60"/>
      <c r="D68" s="60"/>
      <c r="E68" s="60"/>
      <c r="F68" s="60"/>
      <c r="G68" s="61"/>
    </row>
    <row r="69" spans="1:10" ht="15.95" customHeight="1" thickTop="1" thickBot="1" x14ac:dyDescent="0.25">
      <c r="B69" s="38"/>
      <c r="C69" s="38"/>
      <c r="D69" s="38"/>
      <c r="E69" s="38"/>
      <c r="F69" s="38"/>
      <c r="G69" s="38"/>
      <c r="H69" s="416" t="s">
        <v>2401</v>
      </c>
      <c r="I69" s="417">
        <v>3</v>
      </c>
    </row>
    <row r="70" spans="1:10" ht="15.95" customHeight="1" thickTop="1" x14ac:dyDescent="0.2">
      <c r="A70" s="37"/>
      <c r="B70" s="442" t="s">
        <v>2349</v>
      </c>
      <c r="C70" s="443"/>
      <c r="D70" s="40"/>
      <c r="E70" s="389" t="s">
        <v>2269</v>
      </c>
      <c r="F70" s="389" t="s">
        <v>2270</v>
      </c>
      <c r="G70" s="390" t="s">
        <v>2271</v>
      </c>
      <c r="H70" s="390" t="s">
        <v>2272</v>
      </c>
      <c r="I70" s="391" t="s">
        <v>47</v>
      </c>
      <c r="J70" s="55"/>
    </row>
    <row r="71" spans="1:10" ht="25.5" x14ac:dyDescent="0.2">
      <c r="B71" s="900" t="s">
        <v>2503</v>
      </c>
      <c r="C71" s="901"/>
      <c r="D71" s="842" t="s">
        <v>3</v>
      </c>
      <c r="E71" s="7" t="s">
        <v>2273</v>
      </c>
      <c r="F71" s="7" t="s">
        <v>2274</v>
      </c>
      <c r="G71" s="7" t="s">
        <v>2273</v>
      </c>
      <c r="H71" s="7" t="s">
        <v>2274</v>
      </c>
      <c r="I71" s="42"/>
      <c r="J71" s="55"/>
    </row>
    <row r="72" spans="1:10" ht="15.95" customHeight="1" x14ac:dyDescent="0.2">
      <c r="B72" s="900"/>
      <c r="C72" s="901"/>
      <c r="D72" s="842"/>
      <c r="E72" s="6" t="s">
        <v>52</v>
      </c>
      <c r="F72" s="6" t="s">
        <v>52</v>
      </c>
      <c r="G72" s="6" t="s">
        <v>2365</v>
      </c>
      <c r="H72" s="6" t="s">
        <v>2365</v>
      </c>
      <c r="I72" s="42"/>
      <c r="J72" s="55"/>
    </row>
    <row r="73" spans="1:10" ht="15.95" customHeight="1" thickBot="1" x14ac:dyDescent="0.25">
      <c r="B73" s="438"/>
      <c r="C73" s="444"/>
      <c r="D73" s="843"/>
      <c r="E73" s="232" t="s">
        <v>53</v>
      </c>
      <c r="F73" s="232" t="s">
        <v>49</v>
      </c>
      <c r="G73" s="232" t="s">
        <v>53</v>
      </c>
      <c r="H73" s="232" t="s">
        <v>49</v>
      </c>
      <c r="I73" s="392" t="s">
        <v>50</v>
      </c>
      <c r="J73" s="55"/>
    </row>
    <row r="74" spans="1:10" ht="15.95" customHeight="1" x14ac:dyDescent="0.2">
      <c r="B74" s="421" t="s">
        <v>2350</v>
      </c>
      <c r="C74" s="648" t="s">
        <v>1</v>
      </c>
      <c r="D74" s="393" t="s">
        <v>51</v>
      </c>
      <c r="E74" s="394"/>
      <c r="F74" s="394"/>
      <c r="G74" s="395"/>
      <c r="H74" s="395"/>
      <c r="I74" s="392" t="s">
        <v>2351</v>
      </c>
      <c r="J74" s="55"/>
    </row>
    <row r="75" spans="1:10" ht="15.95" customHeight="1" x14ac:dyDescent="0.2">
      <c r="B75" s="577" t="s">
        <v>2504</v>
      </c>
      <c r="C75" s="540"/>
      <c r="D75" s="5"/>
      <c r="E75" s="5"/>
      <c r="F75" s="5"/>
      <c r="G75" s="5"/>
      <c r="H75" s="5"/>
      <c r="I75" s="51"/>
      <c r="J75" s="55"/>
    </row>
    <row r="76" spans="1:10" ht="15.95" customHeight="1" x14ac:dyDescent="0.2">
      <c r="B76" s="204" t="s">
        <v>2392</v>
      </c>
      <c r="C76" s="205"/>
      <c r="D76" s="393" t="s">
        <v>51</v>
      </c>
      <c r="E76" s="396"/>
      <c r="F76" s="394"/>
      <c r="G76" s="396"/>
      <c r="H76" s="395"/>
      <c r="I76" s="392" t="s">
        <v>2352</v>
      </c>
      <c r="J76" s="55"/>
    </row>
    <row r="77" spans="1:10" ht="15.95" customHeight="1" x14ac:dyDescent="0.2">
      <c r="B77" s="204" t="s">
        <v>2393</v>
      </c>
      <c r="C77" s="205"/>
      <c r="D77" s="393" t="s">
        <v>51</v>
      </c>
      <c r="E77" s="396"/>
      <c r="F77" s="394"/>
      <c r="G77" s="396"/>
      <c r="H77" s="395"/>
      <c r="I77" s="392" t="s">
        <v>2353</v>
      </c>
      <c r="J77" s="55"/>
    </row>
    <row r="78" spans="1:10" ht="15.95" customHeight="1" x14ac:dyDescent="0.2">
      <c r="B78" s="204" t="s">
        <v>2394</v>
      </c>
      <c r="C78" s="205"/>
      <c r="D78" s="393" t="s">
        <v>51</v>
      </c>
      <c r="E78" s="396"/>
      <c r="F78" s="394"/>
      <c r="G78" s="396"/>
      <c r="H78" s="395"/>
      <c r="I78" s="392" t="s">
        <v>2354</v>
      </c>
      <c r="J78" s="55"/>
    </row>
    <row r="79" spans="1:10" ht="15.95" customHeight="1" x14ac:dyDescent="0.2">
      <c r="B79" s="77" t="s">
        <v>2395</v>
      </c>
      <c r="C79" s="1"/>
      <c r="D79" s="393" t="s">
        <v>51</v>
      </c>
      <c r="E79" s="396"/>
      <c r="F79" s="394"/>
      <c r="G79" s="396"/>
      <c r="H79" s="395"/>
      <c r="I79" s="392" t="s">
        <v>2355</v>
      </c>
      <c r="J79" s="55"/>
    </row>
    <row r="80" spans="1:10" ht="15.95" customHeight="1" thickBot="1" x14ac:dyDescent="0.25">
      <c r="B80" s="651" t="s">
        <v>2396</v>
      </c>
      <c r="C80" s="652"/>
      <c r="D80" s="218" t="s">
        <v>51</v>
      </c>
      <c r="E80" s="396"/>
      <c r="F80" s="394"/>
      <c r="G80" s="396"/>
      <c r="H80" s="395"/>
      <c r="I80" s="392" t="s">
        <v>2356</v>
      </c>
      <c r="J80" s="55"/>
    </row>
    <row r="81" spans="2:9" ht="15.95" customHeight="1" thickTop="1" x14ac:dyDescent="0.2">
      <c r="B81" s="60"/>
      <c r="C81" s="60"/>
      <c r="D81" s="60"/>
      <c r="E81" s="60"/>
      <c r="F81" s="60"/>
      <c r="G81" s="60"/>
      <c r="H81" s="60"/>
      <c r="I81" s="61"/>
    </row>
    <row r="82" spans="2:9" ht="15.95" customHeight="1" x14ac:dyDescent="0.2">
      <c r="B82" s="21"/>
    </row>
  </sheetData>
  <mergeCells count="6">
    <mergeCell ref="B48:D49"/>
    <mergeCell ref="D63:D65"/>
    <mergeCell ref="B71:C72"/>
    <mergeCell ref="D71:D73"/>
    <mergeCell ref="D7:D9"/>
    <mergeCell ref="B8:B9"/>
  </mergeCells>
  <phoneticPr fontId="32" type="noConversion"/>
  <dataValidations count="14">
    <dataValidation type="decimal" operator="greaterThanOrEqual" allowBlank="1" showInputMessage="1" showErrorMessage="1" sqref="F76:F80" xr:uid="{DA98315B-E58C-4603-88DE-5DF50C7D05A7}">
      <formula1>0</formula1>
    </dataValidation>
    <dataValidation allowBlank="1" showInputMessage="1" showErrorMessage="1" promptTitle="Bad debts and claims abandoned" prompt="Excludes cases between the provider and other NHS bodies.  A case is defined as an individual debtor as opposed to an individual invoice." sqref="C46 C16" xr:uid="{217FED45-B302-46A9-A0FA-BF0FA8AD20C3}"/>
    <dataValidation allowBlank="1" showInputMessage="1" showErrorMessage="1" promptTitle="Gifts" prompt="Refer to DHSC GAM (para 5.191) and MPM (Annex 4.12) for the definition of a gift and more information. In the unlikely event your organisation makes a gift over £300k, contact NHSI.  Do not include here any gifts made to other WGA bodies." sqref="C74" xr:uid="{C6080679-2D4C-4266-BD0E-1FDB79BAA7A6}"/>
    <dataValidation allowBlank="1" showInputMessage="1" showErrorMessage="1" promptTitle="Special severance payments" prompt="Individual special severance payments over £95k that required HMT approval must be recorded in this line and no other." sqref="C56" xr:uid="{F1BFEAA6-1549-4781-A0F4-C4C00CFEEFEF}"/>
    <dataValidation allowBlank="1" showInputMessage="1" showErrorMessage="1" promptTitle="Special severance payments" prompt="This should be consistent with 'payments requiring HMT approval' in the exit packages note._x000a__x000a_Providers are reminded that HMT approval must be obtained through NHSI for all special severance payments due to their novel and contentious nature." sqref="C39" xr:uid="{74DC033F-2542-4244-97B8-5A2AB68FA26F}"/>
    <dataValidation allowBlank="1" showInputMessage="1" showErrorMessage="1" promptTitle="Stores losses" prompt="The total net losses revealed at any one store within the year should be aggregated and treated as one case (e.g. pharmaceutical stores)." sqref="C22" xr:uid="{768D27CA-DDCE-4C34-BF11-D3745E0BA1B8}"/>
    <dataValidation allowBlank="1" showInputMessage="1" showErrorMessage="1" promptTitle="Damage to property and stores:" prompt="Losses of property and other assets should be aggregated to produce a total loss per case." sqref="C20" xr:uid="{43866269-A99D-4F51-95FD-861CA43E3653}"/>
    <dataValidation allowBlank="1" showInputMessage="1" showErrorMessage="1" promptTitle="Compensation payments" prompt="Only when liable under court order or legally binding arbitration. Excludes payments within provisions of a contract or statutory scheme. Also excludes payments into court. Also excludes out-of-court settlements, which are ex-gratia." sqref="C26" xr:uid="{0B90A8EB-A4AE-4FBA-810D-CB210F1B5185}"/>
    <dataValidation allowBlank="1" showInputMessage="1" showErrorMessage="1" promptTitle="Extra statutory and regulatory" prompt="These are payments within the broad intention of the statute or regulation, but go beyond a strict interpretation of its terms." sqref="C40" xr:uid="{C7778247-FF44-4C58-8091-A641F5F9BED6}"/>
    <dataValidation allowBlank="1" showInputMessage="1" showErrorMessage="1" promptTitle="Extra contractual payments" prompt="An extra-contractual payment is one which, although not legally due under contract, appears to be an obligation which the courts might uphold. Typically these arise from the organisation’s action or inaction in relation to a contract." sqref="C27" xr:uid="{223A7DBB-6C78-4336-9378-F590B8554491}"/>
    <dataValidation allowBlank="1" showInputMessage="1" showErrorMessage="1" promptTitle="Ex gratia payments" prompt="Payments that the organisation does not have to make and/or go beyond statutory cover, legal liability or administrative rules." sqref="C28" xr:uid="{56C48758-49C8-4FC7-88E5-4441F61093FA}"/>
    <dataValidation allowBlank="1" showInputMessage="1" showErrorMessage="1" promptTitle="No. cases" prompt="For overtime corrective payments the total settlement should be considered one case rather than each individual employee as a separate case." sqref="E34:E35" xr:uid="{69861B5F-FA2C-44D8-82EE-3F611C9CD7A3}"/>
    <dataValidation allowBlank="1" showInputMessage="1" showErrorMessage="1" promptTitle="No. bad debts" prompt="The number of cases for bad debts and claims abandoned should be one case per debtor not each invoice." sqref="E17:E19" xr:uid="{A3AC0E4B-4D0C-4953-A707-09A3F449280E}"/>
    <dataValidation allowBlank="1" showInputMessage="1" showErrorMessage="1" promptTitle="Number of stores" prompt="The number of cases for stores losses, should be one case per store." sqref="E22" xr:uid="{C7543059-DD09-4EC9-A383-9EFED893FC9F}"/>
  </dataValidations>
  <pageMargins left="0.7" right="0.7" top="0.75" bottom="0.75" header="0.3" footer="0.3"/>
  <pageSetup paperSize="9"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3CCE8-49AA-4645-9DA3-3EE548500D1A}">
  <sheetPr codeName="Sheet61">
    <tabColor theme="2"/>
    <pageSetUpPr fitToPage="1"/>
  </sheetPr>
  <dimension ref="A1:K56"/>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9.28515625" style="15" customWidth="1"/>
    <col min="4" max="6" width="13.42578125" style="15" customWidth="1"/>
    <col min="7" max="7" width="7.28515625" style="15" customWidth="1"/>
    <col min="8" max="32" width="13.42578125" style="15" customWidth="1"/>
    <col min="33" max="16384" width="9.28515625" style="15"/>
  </cols>
  <sheetData>
    <row r="1" spans="1:8" ht="18.75" customHeight="1" x14ac:dyDescent="0.2">
      <c r="B1" s="16"/>
    </row>
    <row r="2" spans="1:8" ht="18.75" customHeight="1" x14ac:dyDescent="0.25">
      <c r="B2" s="17" t="s">
        <v>440</v>
      </c>
      <c r="H2" s="406"/>
    </row>
    <row r="3" spans="1:8" ht="18.75" customHeight="1" x14ac:dyDescent="0.25">
      <c r="B3" s="17" t="s">
        <v>2367</v>
      </c>
      <c r="H3" s="406"/>
    </row>
    <row r="4" spans="1:8" ht="18.75" customHeight="1" thickBot="1" x14ac:dyDescent="0.25">
      <c r="B4" s="18" t="s">
        <v>4</v>
      </c>
      <c r="H4" s="406"/>
    </row>
    <row r="5" spans="1:8" ht="15.95" customHeight="1" thickTop="1" thickBot="1" x14ac:dyDescent="0.25">
      <c r="B5" s="38"/>
      <c r="C5" s="38"/>
      <c r="D5" s="38"/>
      <c r="E5" s="416" t="s">
        <v>2401</v>
      </c>
      <c r="F5" s="417">
        <v>1</v>
      </c>
      <c r="H5" s="406"/>
    </row>
    <row r="6" spans="1:8" ht="15.95" customHeight="1" thickTop="1" x14ac:dyDescent="0.2">
      <c r="A6" s="37"/>
      <c r="B6" s="39" t="s">
        <v>199</v>
      </c>
      <c r="C6" s="40"/>
      <c r="D6" s="236" t="s">
        <v>200</v>
      </c>
      <c r="E6" s="237" t="s">
        <v>201</v>
      </c>
      <c r="F6" s="238" t="s">
        <v>47</v>
      </c>
      <c r="G6" s="55"/>
      <c r="H6" s="406"/>
    </row>
    <row r="7" spans="1:8" ht="24" customHeight="1" x14ac:dyDescent="0.2">
      <c r="B7" s="41"/>
      <c r="C7" s="842" t="s">
        <v>3</v>
      </c>
      <c r="D7" s="6" t="s">
        <v>130</v>
      </c>
      <c r="E7" s="6" t="s">
        <v>130</v>
      </c>
      <c r="F7"/>
      <c r="G7" s="55"/>
      <c r="H7" s="406"/>
    </row>
    <row r="8" spans="1:8" ht="15.95" customHeight="1" x14ac:dyDescent="0.2">
      <c r="B8" s="41"/>
      <c r="C8" s="842"/>
      <c r="D8" s="6" t="s">
        <v>2402</v>
      </c>
      <c r="E8" s="6" t="s">
        <v>2403</v>
      </c>
      <c r="F8"/>
      <c r="G8" s="55"/>
      <c r="H8" s="406"/>
    </row>
    <row r="9" spans="1:8" ht="15.95" customHeight="1" thickBot="1" x14ac:dyDescent="0.25">
      <c r="B9" s="43"/>
      <c r="C9" s="843"/>
      <c r="D9" s="232" t="s">
        <v>49</v>
      </c>
      <c r="E9" s="232" t="s">
        <v>49</v>
      </c>
      <c r="F9" s="243" t="s">
        <v>50</v>
      </c>
      <c r="G9" s="55"/>
      <c r="H9" s="406"/>
    </row>
    <row r="10" spans="1:8" ht="15.95" customHeight="1" x14ac:dyDescent="0.2">
      <c r="B10" s="53" t="s">
        <v>5</v>
      </c>
      <c r="C10"/>
      <c r="D10" s="5"/>
      <c r="E10" s="5"/>
      <c r="F10" s="5"/>
      <c r="G10" s="55"/>
      <c r="H10" s="406"/>
    </row>
    <row r="11" spans="1:8" ht="15.95" customHeight="1" x14ac:dyDescent="0.2">
      <c r="B11" s="52" t="s">
        <v>131</v>
      </c>
      <c r="C11" s="244" t="s">
        <v>51</v>
      </c>
      <c r="D11" s="245">
        <f>'TAC13 Intangibles'!E47</f>
        <v>0</v>
      </c>
      <c r="E11" s="245">
        <f>'TAC13 Intangibles'!E95</f>
        <v>0</v>
      </c>
      <c r="F11" s="243" t="s">
        <v>132</v>
      </c>
      <c r="G11" s="55"/>
      <c r="H11" s="406"/>
    </row>
    <row r="12" spans="1:8" ht="15.95" customHeight="1" x14ac:dyDescent="0.2">
      <c r="B12" s="52" t="s">
        <v>133</v>
      </c>
      <c r="C12" s="244" t="s">
        <v>51</v>
      </c>
      <c r="D12" s="245">
        <f>'TAC14 PPE'!E110</f>
        <v>0</v>
      </c>
      <c r="E12" s="245">
        <f>'TAC14 PPE'!E123</f>
        <v>0</v>
      </c>
      <c r="F12" s="243" t="s">
        <v>134</v>
      </c>
      <c r="G12" s="55"/>
      <c r="H12" s="406"/>
    </row>
    <row r="13" spans="1:8" ht="15.95" customHeight="1" x14ac:dyDescent="0.2">
      <c r="B13" s="47" t="s">
        <v>135</v>
      </c>
      <c r="C13" s="244" t="s">
        <v>51</v>
      </c>
      <c r="D13" s="245">
        <f>'TAC15 Investments &amp; groups'!E22+'TAC15 Investments &amp; groups'!F22</f>
        <v>0</v>
      </c>
      <c r="E13" s="245">
        <f>'TAC15 Investments &amp; groups'!E12+'TAC15 Investments &amp; groups'!F12</f>
        <v>0</v>
      </c>
      <c r="F13" s="243" t="s">
        <v>136</v>
      </c>
      <c r="G13" s="55"/>
      <c r="H13" s="406"/>
    </row>
    <row r="14" spans="1:8" ht="15.95" customHeight="1" x14ac:dyDescent="0.2">
      <c r="B14" s="52" t="s">
        <v>137</v>
      </c>
      <c r="C14" s="244" t="s">
        <v>51</v>
      </c>
      <c r="D14" s="245">
        <f>'TAC15 Investments &amp; groups'!E46+'TAC15 Investments &amp; groups'!F46</f>
        <v>0</v>
      </c>
      <c r="E14" s="245">
        <f>'TAC15 Investments &amp; groups'!E33+'TAC15 Investments &amp; groups'!F33</f>
        <v>0</v>
      </c>
      <c r="F14" s="243" t="s">
        <v>138</v>
      </c>
      <c r="G14" s="55"/>
      <c r="H14" s="406"/>
    </row>
    <row r="15" spans="1:8" ht="15.95" customHeight="1" x14ac:dyDescent="0.2">
      <c r="B15" s="52" t="s">
        <v>139</v>
      </c>
      <c r="C15" s="244" t="s">
        <v>51</v>
      </c>
      <c r="D15" s="245">
        <f>'TAC15 Investments &amp; groups'!E70+'TAC15 Investments &amp; groups'!F70</f>
        <v>0</v>
      </c>
      <c r="E15" s="245">
        <f>'TAC15 Investments &amp; groups'!E55+'TAC15 Investments &amp; groups'!F55</f>
        <v>0</v>
      </c>
      <c r="F15" s="243" t="s">
        <v>140</v>
      </c>
      <c r="G15" s="55"/>
      <c r="H15" s="406"/>
    </row>
    <row r="16" spans="1:8" ht="15.95" customHeight="1" x14ac:dyDescent="0.2">
      <c r="B16" s="52" t="s">
        <v>141</v>
      </c>
      <c r="C16" s="244" t="s">
        <v>51</v>
      </c>
      <c r="D16" s="245">
        <f>'TAC18 Receivables'!E52</f>
        <v>0</v>
      </c>
      <c r="E16" s="245">
        <f>'TAC18 Receivables'!F52</f>
        <v>0</v>
      </c>
      <c r="F16" s="243" t="s">
        <v>142</v>
      </c>
      <c r="G16" s="55"/>
      <c r="H16" s="406"/>
    </row>
    <row r="17" spans="2:11" ht="15.95" customHeight="1" thickBot="1" x14ac:dyDescent="0.25">
      <c r="B17" s="47" t="s">
        <v>143</v>
      </c>
      <c r="C17" s="244" t="s">
        <v>51</v>
      </c>
      <c r="D17" s="245">
        <f>'TAC18 Receivables'!E111</f>
        <v>0</v>
      </c>
      <c r="E17" s="245">
        <f>'TAC18 Receivables'!F111</f>
        <v>0</v>
      </c>
      <c r="F17" s="243" t="s">
        <v>144</v>
      </c>
      <c r="G17" s="55"/>
      <c r="H17" s="406"/>
    </row>
    <row r="18" spans="2:11" ht="15.95" customHeight="1" x14ac:dyDescent="0.2">
      <c r="B18" s="49" t="s">
        <v>145</v>
      </c>
      <c r="C18" s="244" t="s">
        <v>51</v>
      </c>
      <c r="D18" s="228">
        <f>SUM(D11:D17)</f>
        <v>0</v>
      </c>
      <c r="E18" s="228">
        <f>SUM(E11:E17)</f>
        <v>0</v>
      </c>
      <c r="F18" s="243" t="s">
        <v>146</v>
      </c>
      <c r="G18" s="55"/>
      <c r="H18" s="406"/>
    </row>
    <row r="19" spans="2:11" ht="15.95" customHeight="1" x14ac:dyDescent="0.2">
      <c r="B19" s="49" t="s">
        <v>6</v>
      </c>
      <c r="C19"/>
      <c r="D19" s="5"/>
      <c r="E19" s="5"/>
      <c r="F19" s="5"/>
      <c r="G19" s="55"/>
      <c r="H19" s="406"/>
    </row>
    <row r="20" spans="2:11" ht="15.95" customHeight="1" x14ac:dyDescent="0.2">
      <c r="B20" s="47" t="s">
        <v>147</v>
      </c>
      <c r="C20" s="244" t="s">
        <v>51</v>
      </c>
      <c r="D20" s="245">
        <f>'TAC17 Inventories'!E24</f>
        <v>0</v>
      </c>
      <c r="E20" s="245">
        <f>'TAC17 Inventories'!E47</f>
        <v>0</v>
      </c>
      <c r="F20" s="243" t="s">
        <v>148</v>
      </c>
      <c r="G20" s="55"/>
      <c r="H20" s="406"/>
    </row>
    <row r="21" spans="2:11" ht="15.95" customHeight="1" x14ac:dyDescent="0.2">
      <c r="B21" s="74" t="s">
        <v>141</v>
      </c>
      <c r="C21" s="244" t="s">
        <v>51</v>
      </c>
      <c r="D21" s="245">
        <f>'TAC18 Receivables'!E31</f>
        <v>0</v>
      </c>
      <c r="E21" s="245">
        <f>'TAC18 Receivables'!F31</f>
        <v>0</v>
      </c>
      <c r="F21" s="243" t="s">
        <v>149</v>
      </c>
      <c r="G21" s="55"/>
      <c r="H21" s="406"/>
    </row>
    <row r="22" spans="2:11" ht="15.95" customHeight="1" x14ac:dyDescent="0.2">
      <c r="B22" s="52" t="s">
        <v>139</v>
      </c>
      <c r="C22" s="244" t="s">
        <v>51</v>
      </c>
      <c r="D22" s="245">
        <f>'TAC15 Investments &amp; groups'!E81+'TAC15 Investments &amp; groups'!F81</f>
        <v>0</v>
      </c>
      <c r="E22" s="245">
        <f>'TAC15 Investments &amp; groups'!G81+'TAC15 Investments &amp; groups'!H81</f>
        <v>0</v>
      </c>
      <c r="F22" s="243" t="s">
        <v>150</v>
      </c>
      <c r="G22" s="55"/>
      <c r="H22" s="406"/>
    </row>
    <row r="23" spans="2:11" ht="15.95" customHeight="1" x14ac:dyDescent="0.2">
      <c r="B23" s="47" t="s">
        <v>143</v>
      </c>
      <c r="C23" s="244" t="s">
        <v>51</v>
      </c>
      <c r="D23" s="245">
        <f>'TAC18 Receivables'!E107</f>
        <v>0</v>
      </c>
      <c r="E23" s="245">
        <f>'TAC18 Receivables'!F107</f>
        <v>0</v>
      </c>
      <c r="F23" s="243" t="s">
        <v>151</v>
      </c>
      <c r="G23" s="55"/>
      <c r="H23" s="406"/>
    </row>
    <row r="24" spans="2:11" ht="15.95" customHeight="1" x14ac:dyDescent="0.2">
      <c r="B24" s="74" t="s">
        <v>152</v>
      </c>
      <c r="C24" s="244" t="s">
        <v>51</v>
      </c>
      <c r="D24" s="245">
        <f>'TAC16 AHFS'!D19</f>
        <v>0</v>
      </c>
      <c r="E24" s="245">
        <f>'TAC16 AHFS'!D37</f>
        <v>0</v>
      </c>
      <c r="F24" s="243" t="s">
        <v>153</v>
      </c>
      <c r="G24" s="55"/>
      <c r="H24" s="406"/>
    </row>
    <row r="25" spans="2:11" ht="15.95" customHeight="1" thickBot="1" x14ac:dyDescent="0.25">
      <c r="B25" s="52" t="s">
        <v>154</v>
      </c>
      <c r="C25" s="244" t="s">
        <v>51</v>
      </c>
      <c r="D25" s="245">
        <f>'TAC19 CCE'!E17+'TAC19 CCE'!F17</f>
        <v>0</v>
      </c>
      <c r="E25" s="245">
        <f>'TAC19 CCE'!E12+'TAC19 CCE'!F12</f>
        <v>0</v>
      </c>
      <c r="F25" s="243" t="s">
        <v>155</v>
      </c>
      <c r="G25" s="55"/>
      <c r="H25" s="406"/>
    </row>
    <row r="26" spans="2:11" ht="15.95" customHeight="1" x14ac:dyDescent="0.2">
      <c r="B26" s="49" t="s">
        <v>156</v>
      </c>
      <c r="C26" s="244" t="s">
        <v>51</v>
      </c>
      <c r="D26" s="228">
        <f>SUM(D20:D25)</f>
        <v>0</v>
      </c>
      <c r="E26" s="228">
        <f>SUM(E20:E25)</f>
        <v>0</v>
      </c>
      <c r="F26" s="243" t="s">
        <v>157</v>
      </c>
      <c r="G26" s="55"/>
      <c r="H26" s="406"/>
    </row>
    <row r="27" spans="2:11" ht="15.95" customHeight="1" x14ac:dyDescent="0.2">
      <c r="B27" s="49" t="s">
        <v>7</v>
      </c>
      <c r="C27"/>
      <c r="D27" s="5"/>
      <c r="E27" s="5"/>
      <c r="F27" s="5"/>
      <c r="G27" s="55"/>
      <c r="H27" s="406"/>
    </row>
    <row r="28" spans="2:11" ht="15.95" customHeight="1" x14ac:dyDescent="0.2">
      <c r="B28" s="52" t="s">
        <v>158</v>
      </c>
      <c r="C28" s="244" t="s">
        <v>63</v>
      </c>
      <c r="D28" s="245">
        <f>-'TAC20 Payables'!E23</f>
        <v>0</v>
      </c>
      <c r="E28" s="245">
        <f>-'TAC20 Payables'!F23</f>
        <v>0</v>
      </c>
      <c r="F28" s="243" t="s">
        <v>159</v>
      </c>
      <c r="G28" s="55"/>
      <c r="H28" s="406"/>
    </row>
    <row r="29" spans="2:11" ht="15.95" customHeight="1" x14ac:dyDescent="0.2">
      <c r="B29" s="47" t="s">
        <v>160</v>
      </c>
      <c r="C29" s="244" t="s">
        <v>63</v>
      </c>
      <c r="D29" s="245">
        <f>-'TAC21 Borrowings'!E23</f>
        <v>0</v>
      </c>
      <c r="E29" s="245">
        <f>-'TAC21 Borrowings'!F23</f>
        <v>0</v>
      </c>
      <c r="F29" s="243" t="s">
        <v>161</v>
      </c>
      <c r="G29" s="55"/>
      <c r="H29" s="406"/>
    </row>
    <row r="30" spans="2:11" ht="15.95" customHeight="1" x14ac:dyDescent="0.2">
      <c r="B30" s="74" t="s">
        <v>162</v>
      </c>
      <c r="C30" s="244" t="s">
        <v>63</v>
      </c>
      <c r="D30" s="245">
        <f>-'TAC20 Payables'!E80</f>
        <v>0</v>
      </c>
      <c r="E30" s="245">
        <f>-'TAC20 Payables'!F80</f>
        <v>0</v>
      </c>
      <c r="F30" s="243" t="s">
        <v>163</v>
      </c>
      <c r="G30" s="55"/>
      <c r="H30" s="406"/>
    </row>
    <row r="31" spans="2:11" ht="15.95" customHeight="1" x14ac:dyDescent="0.2">
      <c r="B31" s="74" t="s">
        <v>164</v>
      </c>
      <c r="C31" s="244" t="s">
        <v>63</v>
      </c>
      <c r="D31" s="245">
        <f>-'TAC22 Provisions'!E20</f>
        <v>0</v>
      </c>
      <c r="E31" s="245">
        <f>-'TAC22 Provisions'!F20</f>
        <v>0</v>
      </c>
      <c r="F31" s="243" t="s">
        <v>165</v>
      </c>
      <c r="G31" s="55"/>
      <c r="H31" s="406"/>
    </row>
    <row r="32" spans="2:11" ht="15.95" customHeight="1" x14ac:dyDescent="0.2">
      <c r="B32" s="52" t="s">
        <v>166</v>
      </c>
      <c r="C32" s="244" t="s">
        <v>63</v>
      </c>
      <c r="D32" s="245">
        <f>-'TAC20 Payables'!E60</f>
        <v>0</v>
      </c>
      <c r="E32" s="245">
        <f>-'TAC20 Payables'!F60</f>
        <v>0</v>
      </c>
      <c r="F32" s="243" t="s">
        <v>167</v>
      </c>
      <c r="G32" s="55"/>
      <c r="H32" s="406"/>
      <c r="K32" s="406"/>
    </row>
    <row r="33" spans="2:8" ht="15.95" customHeight="1" thickBot="1" x14ac:dyDescent="0.25">
      <c r="B33" s="52" t="s">
        <v>168</v>
      </c>
      <c r="C33" s="244" t="s">
        <v>63</v>
      </c>
      <c r="D33" s="245">
        <f>-'TAC16 AHFS'!D47</f>
        <v>0</v>
      </c>
      <c r="E33" s="245">
        <f>-'TAC16 AHFS'!E47</f>
        <v>0</v>
      </c>
      <c r="F33" s="243" t="s">
        <v>169</v>
      </c>
      <c r="G33" s="55"/>
      <c r="H33" s="406"/>
    </row>
    <row r="34" spans="2:8" ht="15.95" customHeight="1" thickBot="1" x14ac:dyDescent="0.25">
      <c r="B34" s="49" t="s">
        <v>170</v>
      </c>
      <c r="C34" s="244" t="s">
        <v>63</v>
      </c>
      <c r="D34" s="228">
        <f>SUM(D28:D33)</f>
        <v>0</v>
      </c>
      <c r="E34" s="228">
        <f>SUM(E28:E33)</f>
        <v>0</v>
      </c>
      <c r="F34" s="243" t="s">
        <v>171</v>
      </c>
      <c r="G34" s="55"/>
      <c r="H34" s="406"/>
    </row>
    <row r="35" spans="2:8" ht="15.95" customHeight="1" x14ac:dyDescent="0.2">
      <c r="B35" s="49" t="s">
        <v>172</v>
      </c>
      <c r="C35" s="244" t="s">
        <v>2</v>
      </c>
      <c r="D35" s="228">
        <f>D26+D18+D34</f>
        <v>0</v>
      </c>
      <c r="E35" s="228">
        <f>E26+E18+E34</f>
        <v>0</v>
      </c>
      <c r="F35" s="243" t="s">
        <v>173</v>
      </c>
      <c r="G35" s="55"/>
      <c r="H35" s="406"/>
    </row>
    <row r="36" spans="2:8" ht="15.95" customHeight="1" x14ac:dyDescent="0.2">
      <c r="B36" s="49" t="s">
        <v>8</v>
      </c>
      <c r="C36"/>
      <c r="D36" s="5"/>
      <c r="E36" s="5"/>
      <c r="F36" s="5"/>
      <c r="G36" s="55"/>
      <c r="H36" s="406"/>
    </row>
    <row r="37" spans="2:8" ht="15.95" customHeight="1" x14ac:dyDescent="0.2">
      <c r="B37" s="52" t="s">
        <v>158</v>
      </c>
      <c r="C37" s="244" t="s">
        <v>63</v>
      </c>
      <c r="D37" s="245">
        <f>-'TAC20 Payables'!E34</f>
        <v>0</v>
      </c>
      <c r="E37" s="245">
        <f>-'TAC20 Payables'!F34</f>
        <v>0</v>
      </c>
      <c r="F37" s="243" t="s">
        <v>174</v>
      </c>
      <c r="G37" s="55"/>
      <c r="H37" s="406"/>
    </row>
    <row r="38" spans="2:8" ht="15.95" customHeight="1" x14ac:dyDescent="0.2">
      <c r="B38" s="47" t="s">
        <v>160</v>
      </c>
      <c r="C38" s="244" t="s">
        <v>63</v>
      </c>
      <c r="D38" s="245">
        <f>-'TAC21 Borrowings'!E33</f>
        <v>0</v>
      </c>
      <c r="E38" s="245">
        <f>-'TAC21 Borrowings'!F33</f>
        <v>0</v>
      </c>
      <c r="F38" s="243" t="s">
        <v>175</v>
      </c>
      <c r="G38" s="55"/>
      <c r="H38" s="406"/>
    </row>
    <row r="39" spans="2:8" ht="15.95" customHeight="1" x14ac:dyDescent="0.2">
      <c r="B39" s="74" t="s">
        <v>162</v>
      </c>
      <c r="C39" s="244" t="s">
        <v>63</v>
      </c>
      <c r="D39" s="245">
        <f>-'TAC20 Payables'!E84</f>
        <v>0</v>
      </c>
      <c r="E39" s="245">
        <f>-'TAC20 Payables'!F84</f>
        <v>0</v>
      </c>
      <c r="F39" s="243" t="s">
        <v>176</v>
      </c>
      <c r="G39" s="55"/>
      <c r="H39" s="406"/>
    </row>
    <row r="40" spans="2:8" ht="15.95" customHeight="1" x14ac:dyDescent="0.2">
      <c r="B40" s="74" t="s">
        <v>164</v>
      </c>
      <c r="C40" s="244" t="s">
        <v>63</v>
      </c>
      <c r="D40" s="245">
        <f>-'TAC22 Provisions'!G20</f>
        <v>0</v>
      </c>
      <c r="E40" s="245">
        <f>-'TAC22 Provisions'!H20</f>
        <v>0</v>
      </c>
      <c r="F40" s="243" t="s">
        <v>177</v>
      </c>
      <c r="G40" s="55"/>
      <c r="H40" s="406"/>
    </row>
    <row r="41" spans="2:8" ht="15.95" customHeight="1" thickBot="1" x14ac:dyDescent="0.25">
      <c r="B41" s="74" t="s">
        <v>166</v>
      </c>
      <c r="C41" s="244" t="s">
        <v>63</v>
      </c>
      <c r="D41" s="245">
        <f>-'TAC20 Payables'!E69</f>
        <v>0</v>
      </c>
      <c r="E41" s="245">
        <f>-'TAC20 Payables'!F69</f>
        <v>0</v>
      </c>
      <c r="F41" s="243" t="s">
        <v>178</v>
      </c>
      <c r="G41" s="55"/>
      <c r="H41" s="406"/>
    </row>
    <row r="42" spans="2:8" ht="15.95" customHeight="1" thickBot="1" x14ac:dyDescent="0.25">
      <c r="B42" s="49" t="s">
        <v>179</v>
      </c>
      <c r="C42" s="244" t="s">
        <v>63</v>
      </c>
      <c r="D42" s="228">
        <f>SUM(D37:D41)</f>
        <v>0</v>
      </c>
      <c r="E42" s="228">
        <f>SUM(E37:E41)</f>
        <v>0</v>
      </c>
      <c r="F42" s="243" t="s">
        <v>180</v>
      </c>
      <c r="G42" s="55"/>
      <c r="H42" s="406"/>
    </row>
    <row r="43" spans="2:8" ht="15.95" customHeight="1" x14ac:dyDescent="0.2">
      <c r="B43" s="49" t="s">
        <v>26</v>
      </c>
      <c r="C43" s="244" t="s">
        <v>2</v>
      </c>
      <c r="D43" s="228">
        <f>D35+D42</f>
        <v>0</v>
      </c>
      <c r="E43" s="228">
        <f>E35+E42</f>
        <v>0</v>
      </c>
      <c r="F43" s="243" t="s">
        <v>181</v>
      </c>
      <c r="G43" s="55"/>
      <c r="H43" s="406"/>
    </row>
    <row r="44" spans="2:8" ht="15.95" customHeight="1" x14ac:dyDescent="0.2">
      <c r="B44" s="75" t="s">
        <v>182</v>
      </c>
      <c r="C44"/>
      <c r="D44" s="5"/>
      <c r="E44" s="5"/>
      <c r="F44" s="5"/>
      <c r="G44" s="55"/>
      <c r="H44" s="406"/>
    </row>
    <row r="45" spans="2:8" ht="15.95" customHeight="1" x14ac:dyDescent="0.2">
      <c r="B45" s="76" t="s">
        <v>9</v>
      </c>
      <c r="C45"/>
      <c r="D45" s="5"/>
      <c r="E45" s="5"/>
      <c r="F45" s="5"/>
      <c r="G45" s="55"/>
      <c r="H45" s="406"/>
    </row>
    <row r="46" spans="2:8" ht="15.95" customHeight="1" x14ac:dyDescent="0.2">
      <c r="B46" s="52" t="s">
        <v>183</v>
      </c>
      <c r="C46" s="244" t="s">
        <v>51</v>
      </c>
      <c r="D46" s="245">
        <f>'TAC04 SOCIE'!H39</f>
        <v>0</v>
      </c>
      <c r="E46" s="245">
        <f>'TAC04 SOCIE'!H77</f>
        <v>0</v>
      </c>
      <c r="F46" s="243" t="s">
        <v>184</v>
      </c>
      <c r="G46" s="55"/>
      <c r="H46" s="406"/>
    </row>
    <row r="47" spans="2:8" ht="15.95" customHeight="1" x14ac:dyDescent="0.2">
      <c r="B47" s="52" t="s">
        <v>185</v>
      </c>
      <c r="C47" s="244" t="s">
        <v>51</v>
      </c>
      <c r="D47" s="245">
        <f>'TAC23 Reval Res'!E21</f>
        <v>0</v>
      </c>
      <c r="E47" s="245">
        <f>'TAC23 Reval Res'!E41</f>
        <v>0</v>
      </c>
      <c r="F47" s="243" t="s">
        <v>186</v>
      </c>
      <c r="G47" s="55"/>
      <c r="H47" s="406"/>
    </row>
    <row r="48" spans="2:8" ht="15.95" customHeight="1" x14ac:dyDescent="0.2">
      <c r="B48" s="52" t="s">
        <v>187</v>
      </c>
      <c r="C48" s="244" t="s">
        <v>2</v>
      </c>
      <c r="D48" s="245">
        <f>'TAC04 SOCIE'!J39</f>
        <v>0</v>
      </c>
      <c r="E48" s="245">
        <f>'TAC04 SOCIE'!J77</f>
        <v>0</v>
      </c>
      <c r="F48" s="243" t="s">
        <v>188</v>
      </c>
      <c r="G48" s="55"/>
      <c r="H48" s="406"/>
    </row>
    <row r="49" spans="2:8" ht="15.95" customHeight="1" x14ac:dyDescent="0.2">
      <c r="B49" s="74" t="s">
        <v>189</v>
      </c>
      <c r="C49" s="244" t="s">
        <v>2</v>
      </c>
      <c r="D49" s="245">
        <f>'TAC04 SOCIE'!K39</f>
        <v>0</v>
      </c>
      <c r="E49" s="245">
        <f>'TAC04 SOCIE'!K77</f>
        <v>0</v>
      </c>
      <c r="F49" s="243" t="s">
        <v>190</v>
      </c>
      <c r="G49" s="55"/>
      <c r="H49" s="406"/>
    </row>
    <row r="50" spans="2:8" ht="15.95" customHeight="1" x14ac:dyDescent="0.2">
      <c r="B50" s="74" t="s">
        <v>191</v>
      </c>
      <c r="C50" s="244" t="s">
        <v>2</v>
      </c>
      <c r="D50" s="245">
        <f>'TAC04 SOCIE'!L39</f>
        <v>0</v>
      </c>
      <c r="E50" s="245">
        <f>'TAC04 SOCIE'!L77</f>
        <v>0</v>
      </c>
      <c r="F50" s="243" t="s">
        <v>192</v>
      </c>
      <c r="G50" s="55"/>
      <c r="H50" s="406"/>
    </row>
    <row r="51" spans="2:8" ht="15.95" customHeight="1" x14ac:dyDescent="0.2">
      <c r="B51" s="52" t="s">
        <v>193</v>
      </c>
      <c r="C51" s="244" t="s">
        <v>2</v>
      </c>
      <c r="D51" s="245">
        <f>'TAC04 SOCIE'!M39</f>
        <v>0</v>
      </c>
      <c r="E51" s="245">
        <f>'TAC04 SOCIE'!M77</f>
        <v>0</v>
      </c>
      <c r="F51" s="243" t="s">
        <v>194</v>
      </c>
      <c r="G51" s="55"/>
      <c r="H51" s="406"/>
    </row>
    <row r="52" spans="2:8" ht="15.95" customHeight="1" x14ac:dyDescent="0.2">
      <c r="B52" s="53" t="s">
        <v>10</v>
      </c>
      <c r="C52"/>
      <c r="D52" s="5"/>
      <c r="E52" s="5"/>
      <c r="F52" s="5"/>
      <c r="G52" s="55"/>
      <c r="H52" s="406"/>
    </row>
    <row r="53" spans="2:8" ht="15.95" customHeight="1" x14ac:dyDescent="0.2">
      <c r="B53" s="52" t="s">
        <v>195</v>
      </c>
      <c r="C53" s="244" t="s">
        <v>51</v>
      </c>
      <c r="D53" s="245">
        <f>'TAC04 SOCIE'!G39</f>
        <v>0</v>
      </c>
      <c r="E53" s="245">
        <f>'TAC04 SOCIE'!G77</f>
        <v>0</v>
      </c>
      <c r="F53" s="243" t="s">
        <v>196</v>
      </c>
      <c r="G53" s="55"/>
      <c r="H53" s="406"/>
    </row>
    <row r="54" spans="2:8" ht="15.95" customHeight="1" thickBot="1" x14ac:dyDescent="0.25">
      <c r="B54" s="78" t="s">
        <v>202</v>
      </c>
      <c r="C54" s="244" t="s">
        <v>51</v>
      </c>
      <c r="D54" s="245">
        <f>'TAC04 SOCIE'!F39</f>
        <v>0</v>
      </c>
      <c r="E54" s="245">
        <f>'TAC04 SOCIE'!F77</f>
        <v>0</v>
      </c>
      <c r="F54" s="243" t="s">
        <v>203</v>
      </c>
      <c r="G54" s="55"/>
      <c r="H54" s="406"/>
    </row>
    <row r="55" spans="2:8" ht="15.95" customHeight="1" thickBot="1" x14ac:dyDescent="0.25">
      <c r="B55" s="63" t="s">
        <v>197</v>
      </c>
      <c r="C55" s="246" t="s">
        <v>2</v>
      </c>
      <c r="D55" s="228">
        <f>SUM(D46:D54)</f>
        <v>0</v>
      </c>
      <c r="E55" s="228">
        <f>SUM(E46:E54)</f>
        <v>0</v>
      </c>
      <c r="F55" s="243" t="s">
        <v>198</v>
      </c>
      <c r="G55" s="55"/>
      <c r="H55" s="406"/>
    </row>
    <row r="56" spans="2:8" ht="15.95" customHeight="1" thickTop="1" x14ac:dyDescent="0.2">
      <c r="B56" s="60"/>
      <c r="C56" s="60"/>
      <c r="D56" s="60"/>
      <c r="E56" s="60"/>
      <c r="F56" s="61"/>
    </row>
  </sheetData>
  <mergeCells count="1">
    <mergeCell ref="C7:C9"/>
  </mergeCells>
  <pageMargins left="0.70866141732283472" right="0.70866141732283472" top="0.74803149606299213" bottom="0.74803149606299213" header="0.31496062992125984" footer="0.31496062992125984"/>
  <pageSetup paperSize="9"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6529-0636-48C5-8FB8-FCC66A5DE925}">
  <sheetPr codeName="Sheet62">
    <tabColor theme="2"/>
  </sheetPr>
  <dimension ref="A1:O78"/>
  <sheetViews>
    <sheetView showGridLines="0" zoomScale="85" zoomScaleNormal="85" zoomScaleSheetLayoutView="85" workbookViewId="0"/>
  </sheetViews>
  <sheetFormatPr defaultColWidth="13.42578125" defaultRowHeight="15.95" customHeight="1" x14ac:dyDescent="0.2"/>
  <cols>
    <col min="1" max="1" width="4.42578125" style="15" customWidth="1"/>
    <col min="2" max="2" width="62.28515625" style="15" customWidth="1"/>
    <col min="3" max="3" width="5.28515625" style="15" customWidth="1"/>
    <col min="4" max="4" width="9.28515625" style="15" customWidth="1"/>
    <col min="5" max="16384" width="13.42578125" style="15"/>
  </cols>
  <sheetData>
    <row r="1" spans="1:15" ht="18.75" customHeight="1" x14ac:dyDescent="0.2">
      <c r="B1" s="16"/>
    </row>
    <row r="2" spans="1:15" ht="18.75" customHeight="1" x14ac:dyDescent="0.25">
      <c r="B2" s="17" t="s">
        <v>440</v>
      </c>
    </row>
    <row r="3" spans="1:15" ht="18.75" customHeight="1" x14ac:dyDescent="0.25">
      <c r="B3" s="17" t="s">
        <v>2368</v>
      </c>
    </row>
    <row r="4" spans="1:15" ht="18.75" customHeight="1" thickBot="1" x14ac:dyDescent="0.25">
      <c r="B4" s="18" t="s">
        <v>4</v>
      </c>
    </row>
    <row r="5" spans="1:15" ht="18.75" customHeight="1" thickTop="1" thickBot="1" x14ac:dyDescent="0.25">
      <c r="B5" s="18"/>
      <c r="L5" s="416" t="s">
        <v>2401</v>
      </c>
      <c r="M5" s="417">
        <v>1</v>
      </c>
    </row>
    <row r="6" spans="1:15" ht="15.95" customHeight="1" thickTop="1" thickBot="1" x14ac:dyDescent="0.25">
      <c r="B6" s="38"/>
      <c r="C6" s="38"/>
      <c r="D6" s="38"/>
      <c r="E6" s="38"/>
      <c r="F6" s="844" t="s">
        <v>10</v>
      </c>
      <c r="G6" s="845"/>
      <c r="H6" s="844" t="s">
        <v>9</v>
      </c>
      <c r="I6" s="846"/>
      <c r="J6" s="846"/>
      <c r="K6" s="846"/>
      <c r="L6" s="846"/>
      <c r="M6" s="845"/>
      <c r="N6" s="38"/>
    </row>
    <row r="7" spans="1:15" ht="15.95" customHeight="1" thickTop="1" x14ac:dyDescent="0.2">
      <c r="A7" s="37"/>
      <c r="B7" s="442" t="s">
        <v>2505</v>
      </c>
      <c r="C7" s="443"/>
      <c r="D7" s="40"/>
      <c r="E7" s="236" t="s">
        <v>204</v>
      </c>
      <c r="F7" s="236" t="s">
        <v>205</v>
      </c>
      <c r="G7" s="236" t="s">
        <v>206</v>
      </c>
      <c r="H7" s="236" t="s">
        <v>207</v>
      </c>
      <c r="I7" s="236" t="s">
        <v>208</v>
      </c>
      <c r="J7" s="236" t="s">
        <v>209</v>
      </c>
      <c r="K7" s="236" t="s">
        <v>210</v>
      </c>
      <c r="L7" s="236" t="s">
        <v>211</v>
      </c>
      <c r="M7" s="236" t="s">
        <v>212</v>
      </c>
      <c r="N7" s="238" t="s">
        <v>47</v>
      </c>
      <c r="O7" s="55"/>
    </row>
    <row r="8" spans="1:15" ht="51" x14ac:dyDescent="0.2">
      <c r="B8" s="419"/>
      <c r="C8" s="1"/>
      <c r="D8" s="842" t="s">
        <v>3</v>
      </c>
      <c r="E8" s="7" t="s">
        <v>17</v>
      </c>
      <c r="F8" s="67" t="s">
        <v>202</v>
      </c>
      <c r="G8" s="7" t="s">
        <v>213</v>
      </c>
      <c r="H8" s="7" t="s">
        <v>214</v>
      </c>
      <c r="I8" s="7" t="s">
        <v>185</v>
      </c>
      <c r="J8" s="7" t="s">
        <v>187</v>
      </c>
      <c r="K8" s="7" t="s">
        <v>189</v>
      </c>
      <c r="L8" s="7" t="s">
        <v>191</v>
      </c>
      <c r="M8" s="7" t="s">
        <v>193</v>
      </c>
      <c r="N8" s="42"/>
      <c r="O8" s="55"/>
    </row>
    <row r="9" spans="1:15" ht="15.95" customHeight="1" x14ac:dyDescent="0.2">
      <c r="B9" s="419"/>
      <c r="C9" s="1"/>
      <c r="D9" s="842"/>
      <c r="E9" s="6" t="s">
        <v>52</v>
      </c>
      <c r="F9" s="68" t="s">
        <v>52</v>
      </c>
      <c r="G9" s="6" t="s">
        <v>52</v>
      </c>
      <c r="H9" s="6" t="s">
        <v>52</v>
      </c>
      <c r="I9" s="6" t="s">
        <v>52</v>
      </c>
      <c r="J9" s="6" t="s">
        <v>52</v>
      </c>
      <c r="K9" s="6" t="s">
        <v>52</v>
      </c>
      <c r="L9" s="6" t="s">
        <v>52</v>
      </c>
      <c r="M9" s="6" t="s">
        <v>52</v>
      </c>
      <c r="N9" s="42"/>
      <c r="O9" s="55"/>
    </row>
    <row r="10" spans="1:15" ht="15.95" customHeight="1" thickBot="1" x14ac:dyDescent="0.25">
      <c r="B10" s="438"/>
      <c r="C10" s="444"/>
      <c r="D10" s="843"/>
      <c r="E10" s="229" t="s">
        <v>49</v>
      </c>
      <c r="F10" s="240" t="s">
        <v>49</v>
      </c>
      <c r="G10" s="229" t="s">
        <v>49</v>
      </c>
      <c r="H10" s="229" t="s">
        <v>49</v>
      </c>
      <c r="I10" s="229" t="s">
        <v>49</v>
      </c>
      <c r="J10" s="229" t="s">
        <v>49</v>
      </c>
      <c r="K10" s="229" t="s">
        <v>49</v>
      </c>
      <c r="L10" s="229" t="s">
        <v>49</v>
      </c>
      <c r="M10" s="229" t="s">
        <v>49</v>
      </c>
      <c r="N10" s="243" t="s">
        <v>50</v>
      </c>
      <c r="O10" s="55"/>
    </row>
    <row r="11" spans="1:15" ht="15.95" customHeight="1" x14ac:dyDescent="0.2">
      <c r="B11" s="445" t="s">
        <v>2506</v>
      </c>
      <c r="C11" s="446"/>
      <c r="D11" s="226" t="s">
        <v>2</v>
      </c>
      <c r="E11" s="247">
        <f>SUM(F11:M11)</f>
        <v>0</v>
      </c>
      <c r="F11" s="247">
        <f>F77</f>
        <v>0</v>
      </c>
      <c r="G11" s="247">
        <f>G77</f>
        <v>0</v>
      </c>
      <c r="H11" s="247">
        <f t="shared" ref="H11:M11" si="0">H77</f>
        <v>0</v>
      </c>
      <c r="I11" s="247">
        <f t="shared" si="0"/>
        <v>0</v>
      </c>
      <c r="J11" s="247">
        <f t="shared" si="0"/>
        <v>0</v>
      </c>
      <c r="K11" s="247">
        <f t="shared" si="0"/>
        <v>0</v>
      </c>
      <c r="L11" s="247">
        <f t="shared" si="0"/>
        <v>0</v>
      </c>
      <c r="M11" s="247">
        <f t="shared" si="0"/>
        <v>0</v>
      </c>
      <c r="N11" s="243" t="s">
        <v>215</v>
      </c>
      <c r="O11" s="55"/>
    </row>
    <row r="12" spans="1:15" ht="15.95" customHeight="1" x14ac:dyDescent="0.2">
      <c r="B12" s="422" t="s">
        <v>219</v>
      </c>
      <c r="C12" s="447"/>
      <c r="D12" s="249" t="s">
        <v>2</v>
      </c>
      <c r="E12" s="247">
        <f t="shared" ref="E12:E36" si="1">SUM(F12:M12)</f>
        <v>0</v>
      </c>
      <c r="F12" s="721"/>
      <c r="G12" s="721"/>
      <c r="H12" s="721"/>
      <c r="I12" s="220">
        <f>'TAC23 Reval Res'!E11</f>
        <v>0</v>
      </c>
      <c r="J12" s="721"/>
      <c r="K12" s="721"/>
      <c r="L12" s="721"/>
      <c r="M12" s="721"/>
      <c r="N12" s="243" t="s">
        <v>220</v>
      </c>
      <c r="O12" s="55"/>
    </row>
    <row r="13" spans="1:15" ht="15.4" customHeight="1" x14ac:dyDescent="0.2">
      <c r="B13" s="422" t="s">
        <v>221</v>
      </c>
      <c r="C13" s="447"/>
      <c r="D13" s="249" t="s">
        <v>2</v>
      </c>
      <c r="E13" s="247">
        <f t="shared" si="1"/>
        <v>0</v>
      </c>
      <c r="F13" s="221"/>
      <c r="G13" s="221"/>
      <c r="H13" s="235"/>
      <c r="I13" s="235"/>
      <c r="J13" s="235"/>
      <c r="K13" s="235"/>
      <c r="L13" s="235"/>
      <c r="M13" s="221"/>
      <c r="N13" s="243" t="s">
        <v>222</v>
      </c>
      <c r="O13" s="55"/>
    </row>
    <row r="14" spans="1:15" ht="15.4" customHeight="1" x14ac:dyDescent="0.2">
      <c r="B14" s="422" t="s">
        <v>223</v>
      </c>
      <c r="C14" s="447"/>
      <c r="D14" s="249" t="s">
        <v>2</v>
      </c>
      <c r="E14" s="247">
        <f>SUM(F14:M14)</f>
        <v>0</v>
      </c>
      <c r="F14" s="235"/>
      <c r="G14" s="235"/>
      <c r="H14" s="235"/>
      <c r="I14" s="235"/>
      <c r="J14" s="235"/>
      <c r="K14" s="235"/>
      <c r="L14" s="235"/>
      <c r="M14" s="221"/>
      <c r="N14" s="243" t="s">
        <v>224</v>
      </c>
      <c r="O14" s="55"/>
    </row>
    <row r="15" spans="1:15" ht="15.95" customHeight="1" x14ac:dyDescent="0.2">
      <c r="B15" s="422" t="s">
        <v>225</v>
      </c>
      <c r="C15" s="447"/>
      <c r="D15" s="249" t="s">
        <v>226</v>
      </c>
      <c r="E15" s="247">
        <f t="shared" si="1"/>
        <v>0</v>
      </c>
      <c r="F15" s="235"/>
      <c r="G15" s="221"/>
      <c r="H15" s="221"/>
      <c r="I15" s="221"/>
      <c r="J15" s="221"/>
      <c r="K15" s="221"/>
      <c r="L15" s="221"/>
      <c r="M15" s="221"/>
      <c r="N15" s="243" t="s">
        <v>227</v>
      </c>
      <c r="O15" s="55"/>
    </row>
    <row r="16" spans="1:15" ht="15.95" customHeight="1" x14ac:dyDescent="0.2">
      <c r="B16" s="448" t="s">
        <v>228</v>
      </c>
      <c r="C16" s="449"/>
      <c r="D16" s="249" t="s">
        <v>226</v>
      </c>
      <c r="E16" s="247">
        <f t="shared" si="1"/>
        <v>0</v>
      </c>
      <c r="F16" s="220">
        <f>-M16</f>
        <v>0</v>
      </c>
      <c r="G16" s="235"/>
      <c r="H16" s="235"/>
      <c r="I16" s="235"/>
      <c r="J16" s="235"/>
      <c r="K16" s="235"/>
      <c r="L16" s="235"/>
      <c r="M16" s="221"/>
      <c r="N16" s="243" t="s">
        <v>229</v>
      </c>
      <c r="O16" s="55"/>
    </row>
    <row r="17" spans="2:15" ht="28.5" customHeight="1" x14ac:dyDescent="0.2">
      <c r="B17" s="423" t="s">
        <v>230</v>
      </c>
      <c r="C17" s="447"/>
      <c r="D17" s="249" t="s">
        <v>226</v>
      </c>
      <c r="E17" s="247">
        <f t="shared" si="1"/>
        <v>0</v>
      </c>
      <c r="F17" s="235"/>
      <c r="G17" s="235"/>
      <c r="H17" s="235"/>
      <c r="I17" s="220">
        <f>'TAC23 Reval Res'!E15</f>
        <v>0</v>
      </c>
      <c r="J17" s="235"/>
      <c r="K17" s="235"/>
      <c r="L17" s="235"/>
      <c r="M17" s="220">
        <f>-I17</f>
        <v>0</v>
      </c>
      <c r="N17" s="243" t="s">
        <v>231</v>
      </c>
      <c r="O17" s="55"/>
    </row>
    <row r="18" spans="2:15" ht="15.95" customHeight="1" x14ac:dyDescent="0.2">
      <c r="B18" s="422" t="s">
        <v>232</v>
      </c>
      <c r="C18" s="447"/>
      <c r="D18" s="249" t="s">
        <v>226</v>
      </c>
      <c r="E18" s="247">
        <f t="shared" si="1"/>
        <v>0</v>
      </c>
      <c r="F18" s="235"/>
      <c r="G18" s="221"/>
      <c r="H18" s="235"/>
      <c r="I18" s="220">
        <f>'TAC23 Reval Res'!E16</f>
        <v>0</v>
      </c>
      <c r="J18" s="221"/>
      <c r="K18" s="221"/>
      <c r="L18" s="221"/>
      <c r="M18" s="220">
        <f>-SUM(F18:L18)</f>
        <v>0</v>
      </c>
      <c r="N18" s="243" t="s">
        <v>233</v>
      </c>
      <c r="O18" s="55"/>
    </row>
    <row r="19" spans="2:15" ht="15.95" customHeight="1" x14ac:dyDescent="0.2">
      <c r="B19" s="422" t="s">
        <v>234</v>
      </c>
      <c r="C19" s="447"/>
      <c r="D19" s="249" t="s">
        <v>2</v>
      </c>
      <c r="E19" s="247">
        <f t="shared" si="1"/>
        <v>0</v>
      </c>
      <c r="F19" s="235"/>
      <c r="G19" s="235"/>
      <c r="H19" s="235"/>
      <c r="I19" s="220">
        <f>'TAC23 Reval Res'!E13</f>
        <v>0</v>
      </c>
      <c r="J19" s="235"/>
      <c r="K19" s="235"/>
      <c r="L19" s="235"/>
      <c r="M19" s="235"/>
      <c r="N19" s="243" t="s">
        <v>235</v>
      </c>
      <c r="O19" s="55"/>
    </row>
    <row r="20" spans="2:15" ht="15.95" customHeight="1" x14ac:dyDescent="0.2">
      <c r="B20" s="422" t="s">
        <v>236</v>
      </c>
      <c r="C20" s="447"/>
      <c r="D20" s="249" t="s">
        <v>51</v>
      </c>
      <c r="E20" s="247">
        <f t="shared" si="1"/>
        <v>0</v>
      </c>
      <c r="F20" s="235"/>
      <c r="G20" s="235"/>
      <c r="H20" s="235"/>
      <c r="I20" s="220">
        <f>'TAC23 Reval Res'!G14</f>
        <v>0</v>
      </c>
      <c r="J20" s="235"/>
      <c r="K20" s="235"/>
      <c r="L20" s="235"/>
      <c r="M20" s="235"/>
      <c r="N20" s="243" t="s">
        <v>237</v>
      </c>
      <c r="O20" s="55"/>
    </row>
    <row r="21" spans="2:15" ht="15.95" customHeight="1" x14ac:dyDescent="0.2">
      <c r="B21" s="422" t="s">
        <v>238</v>
      </c>
      <c r="C21" s="447"/>
      <c r="D21" s="249" t="s">
        <v>51</v>
      </c>
      <c r="E21" s="247">
        <f t="shared" si="1"/>
        <v>0</v>
      </c>
      <c r="F21" s="235"/>
      <c r="G21" s="235"/>
      <c r="H21" s="235"/>
      <c r="I21" s="220">
        <f>'TAC23 Reval Res'!F14</f>
        <v>0</v>
      </c>
      <c r="J21" s="235"/>
      <c r="K21" s="235"/>
      <c r="L21" s="235"/>
      <c r="M21" s="235"/>
      <c r="N21" s="243" t="s">
        <v>239</v>
      </c>
      <c r="O21" s="55"/>
    </row>
    <row r="22" spans="2:15" ht="15.95" customHeight="1" x14ac:dyDescent="0.2">
      <c r="B22" s="450" t="s">
        <v>240</v>
      </c>
      <c r="C22" s="449"/>
      <c r="D22" s="249" t="s">
        <v>2</v>
      </c>
      <c r="E22" s="247">
        <f t="shared" si="1"/>
        <v>0</v>
      </c>
      <c r="F22" s="221"/>
      <c r="G22" s="235"/>
      <c r="H22" s="235"/>
      <c r="I22" s="235"/>
      <c r="J22" s="235"/>
      <c r="K22" s="235"/>
      <c r="L22" s="235"/>
      <c r="M22" s="235"/>
      <c r="N22" s="243" t="s">
        <v>241</v>
      </c>
      <c r="O22" s="55"/>
    </row>
    <row r="23" spans="2:15" ht="15.95" customHeight="1" x14ac:dyDescent="0.2">
      <c r="B23" s="422" t="s">
        <v>242</v>
      </c>
      <c r="C23" s="447"/>
      <c r="D23" s="249" t="s">
        <v>226</v>
      </c>
      <c r="E23" s="247">
        <f t="shared" si="1"/>
        <v>0</v>
      </c>
      <c r="F23" s="235"/>
      <c r="G23" s="235"/>
      <c r="H23" s="235"/>
      <c r="I23" s="220">
        <f>'TAC23 Reval Res'!E17</f>
        <v>0</v>
      </c>
      <c r="J23" s="235"/>
      <c r="K23" s="235"/>
      <c r="L23" s="235"/>
      <c r="M23" s="220">
        <f>-I23</f>
        <v>0</v>
      </c>
      <c r="N23" s="243" t="s">
        <v>243</v>
      </c>
      <c r="O23" s="55"/>
    </row>
    <row r="24" spans="2:15" ht="15.95" customHeight="1" x14ac:dyDescent="0.2">
      <c r="B24" s="422" t="s">
        <v>96</v>
      </c>
      <c r="C24" s="447"/>
      <c r="D24" s="249" t="s">
        <v>2</v>
      </c>
      <c r="E24" s="247">
        <f t="shared" si="1"/>
        <v>0</v>
      </c>
      <c r="F24" s="235"/>
      <c r="G24" s="235"/>
      <c r="H24" s="235"/>
      <c r="I24" s="235"/>
      <c r="J24" s="235"/>
      <c r="K24" s="235"/>
      <c r="L24" s="235"/>
      <c r="M24" s="220">
        <f>SUM('TAC15 Investments &amp; groups'!E43:F43)</f>
        <v>0</v>
      </c>
      <c r="N24" s="243" t="s">
        <v>244</v>
      </c>
      <c r="O24" s="55"/>
    </row>
    <row r="25" spans="2:15" ht="15.95" customHeight="1" x14ac:dyDescent="0.2">
      <c r="B25" s="422" t="s">
        <v>128</v>
      </c>
      <c r="C25" s="447"/>
      <c r="D25" s="249" t="s">
        <v>2</v>
      </c>
      <c r="E25" s="247">
        <f t="shared" si="1"/>
        <v>0</v>
      </c>
      <c r="F25" s="221"/>
      <c r="G25" s="235"/>
      <c r="H25" s="235"/>
      <c r="I25" s="235"/>
      <c r="J25" s="220">
        <f>'TAC15 Investments &amp; groups'!E61</f>
        <v>0</v>
      </c>
      <c r="K25" s="235"/>
      <c r="L25" s="235"/>
      <c r="M25" s="235"/>
      <c r="N25" s="243" t="s">
        <v>245</v>
      </c>
      <c r="O25" s="55"/>
    </row>
    <row r="26" spans="2:15" ht="25.5" x14ac:dyDescent="0.2">
      <c r="B26" s="423" t="s">
        <v>127</v>
      </c>
      <c r="C26" s="451"/>
      <c r="D26" s="249" t="s">
        <v>2</v>
      </c>
      <c r="E26" s="247">
        <f>SUM(F26:M26)</f>
        <v>0</v>
      </c>
      <c r="F26" s="221"/>
      <c r="G26" s="235"/>
      <c r="H26" s="235"/>
      <c r="I26" s="235"/>
      <c r="J26" s="220">
        <f>'TAC15 Investments &amp; groups'!E62</f>
        <v>0</v>
      </c>
      <c r="K26" s="235"/>
      <c r="L26" s="235"/>
      <c r="M26" s="235"/>
      <c r="N26" s="243" t="s">
        <v>246</v>
      </c>
      <c r="O26" s="55"/>
    </row>
    <row r="27" spans="2:15" ht="25.5" x14ac:dyDescent="0.2">
      <c r="B27" s="423" t="s">
        <v>129</v>
      </c>
      <c r="C27" s="451"/>
      <c r="D27" s="249" t="s">
        <v>2</v>
      </c>
      <c r="E27" s="247">
        <f t="shared" si="1"/>
        <v>0</v>
      </c>
      <c r="F27" s="221"/>
      <c r="G27" s="235"/>
      <c r="H27" s="235"/>
      <c r="I27" s="235"/>
      <c r="J27" s="221"/>
      <c r="K27" s="235"/>
      <c r="L27" s="235"/>
      <c r="M27" s="235"/>
      <c r="N27" s="243" t="s">
        <v>247</v>
      </c>
      <c r="O27" s="55"/>
    </row>
    <row r="28" spans="2:15" ht="15.95" customHeight="1" x14ac:dyDescent="0.2">
      <c r="B28" s="422" t="s">
        <v>110</v>
      </c>
      <c r="C28" s="452" t="s">
        <v>1</v>
      </c>
      <c r="D28" s="249" t="s">
        <v>2</v>
      </c>
      <c r="E28" s="247">
        <f t="shared" si="1"/>
        <v>0</v>
      </c>
      <c r="F28" s="235"/>
      <c r="G28" s="235"/>
      <c r="H28" s="235"/>
      <c r="I28" s="235"/>
      <c r="J28" s="235"/>
      <c r="K28" s="221"/>
      <c r="L28" s="235"/>
      <c r="M28" s="235"/>
      <c r="N28" s="243" t="s">
        <v>248</v>
      </c>
      <c r="O28" s="55"/>
    </row>
    <row r="29" spans="2:15" ht="15.95" customHeight="1" x14ac:dyDescent="0.2">
      <c r="B29" s="422" t="s">
        <v>99</v>
      </c>
      <c r="C29" s="446"/>
      <c r="D29" s="249" t="s">
        <v>2</v>
      </c>
      <c r="E29" s="247">
        <f t="shared" si="1"/>
        <v>0</v>
      </c>
      <c r="F29" s="235"/>
      <c r="G29" s="235"/>
      <c r="H29" s="235"/>
      <c r="I29" s="220">
        <f>'TAC23 Reval Res'!E18</f>
        <v>0</v>
      </c>
      <c r="J29" s="235"/>
      <c r="K29" s="221"/>
      <c r="L29" s="221"/>
      <c r="M29" s="221"/>
      <c r="N29" s="243" t="s">
        <v>249</v>
      </c>
      <c r="O29" s="55"/>
    </row>
    <row r="30" spans="2:15" ht="15.95" customHeight="1" x14ac:dyDescent="0.2">
      <c r="B30" s="422" t="s">
        <v>22</v>
      </c>
      <c r="C30" s="447"/>
      <c r="D30" s="249" t="s">
        <v>2</v>
      </c>
      <c r="E30" s="247">
        <f t="shared" si="1"/>
        <v>0</v>
      </c>
      <c r="F30" s="235"/>
      <c r="G30" s="235"/>
      <c r="H30" s="235"/>
      <c r="I30" s="235"/>
      <c r="J30" s="235"/>
      <c r="K30" s="221"/>
      <c r="L30" s="235"/>
      <c r="M30" s="221"/>
      <c r="N30" s="243" t="s">
        <v>250</v>
      </c>
      <c r="O30" s="55"/>
    </row>
    <row r="31" spans="2:15" ht="15.95" customHeight="1" x14ac:dyDescent="0.2">
      <c r="B31" s="422" t="s">
        <v>251</v>
      </c>
      <c r="C31" s="447"/>
      <c r="D31" s="249" t="s">
        <v>51</v>
      </c>
      <c r="E31" s="247">
        <f t="shared" si="1"/>
        <v>0</v>
      </c>
      <c r="F31" s="235"/>
      <c r="G31" s="235"/>
      <c r="H31" s="221"/>
      <c r="I31" s="235"/>
      <c r="J31" s="235"/>
      <c r="K31" s="235"/>
      <c r="L31" s="235"/>
      <c r="M31" s="235"/>
      <c r="N31" s="243" t="s">
        <v>252</v>
      </c>
      <c r="O31" s="55"/>
    </row>
    <row r="32" spans="2:15" ht="15.95" customHeight="1" x14ac:dyDescent="0.2">
      <c r="B32" s="422" t="s">
        <v>253</v>
      </c>
      <c r="C32" s="447"/>
      <c r="D32" s="249" t="s">
        <v>63</v>
      </c>
      <c r="E32" s="247">
        <f t="shared" si="1"/>
        <v>0</v>
      </c>
      <c r="F32" s="235"/>
      <c r="G32" s="235"/>
      <c r="H32" s="221"/>
      <c r="I32" s="235"/>
      <c r="J32" s="235"/>
      <c r="K32" s="235"/>
      <c r="L32" s="235"/>
      <c r="M32" s="235"/>
      <c r="N32" s="243" t="s">
        <v>254</v>
      </c>
      <c r="O32" s="55"/>
    </row>
    <row r="33" spans="1:15" ht="15.95" customHeight="1" x14ac:dyDescent="0.2">
      <c r="B33" s="422" t="s">
        <v>13</v>
      </c>
      <c r="C33" s="447"/>
      <c r="D33" s="249" t="s">
        <v>226</v>
      </c>
      <c r="E33" s="247">
        <f t="shared" si="1"/>
        <v>0</v>
      </c>
      <c r="F33" s="235"/>
      <c r="G33" s="235"/>
      <c r="H33" s="221"/>
      <c r="I33" s="235"/>
      <c r="J33" s="235"/>
      <c r="K33" s="235"/>
      <c r="L33" s="235"/>
      <c r="M33" s="220">
        <f>-H33</f>
        <v>0</v>
      </c>
      <c r="N33" s="243" t="s">
        <v>255</v>
      </c>
      <c r="O33" s="55"/>
    </row>
    <row r="34" spans="1:15" ht="15.95" customHeight="1" x14ac:dyDescent="0.2">
      <c r="B34" s="422" t="s">
        <v>256</v>
      </c>
      <c r="C34" s="447"/>
      <c r="D34" s="249" t="s">
        <v>2</v>
      </c>
      <c r="E34" s="247">
        <f t="shared" si="1"/>
        <v>0</v>
      </c>
      <c r="F34" s="235"/>
      <c r="G34" s="235"/>
      <c r="H34" s="235"/>
      <c r="I34" s="235"/>
      <c r="J34" s="235"/>
      <c r="K34" s="235"/>
      <c r="L34" s="235"/>
      <c r="M34" s="235"/>
      <c r="N34" s="243" t="s">
        <v>257</v>
      </c>
      <c r="O34" s="55"/>
    </row>
    <row r="35" spans="1:15" ht="15.95" customHeight="1" x14ac:dyDescent="0.2">
      <c r="B35" s="422" t="s">
        <v>258</v>
      </c>
      <c r="C35" s="447"/>
      <c r="D35" s="249" t="s">
        <v>2</v>
      </c>
      <c r="E35" s="247">
        <f t="shared" si="1"/>
        <v>0</v>
      </c>
      <c r="F35" s="235"/>
      <c r="G35" s="235"/>
      <c r="H35" s="235"/>
      <c r="I35" s="235"/>
      <c r="J35" s="235"/>
      <c r="K35" s="235"/>
      <c r="L35" s="235"/>
      <c r="M35" s="235"/>
      <c r="N35" s="243" t="s">
        <v>259</v>
      </c>
      <c r="O35" s="55"/>
    </row>
    <row r="36" spans="1:15" ht="15.95" customHeight="1" x14ac:dyDescent="0.2">
      <c r="B36" s="422" t="s">
        <v>105</v>
      </c>
      <c r="C36" s="447"/>
      <c r="D36" s="249" t="s">
        <v>2</v>
      </c>
      <c r="E36" s="247">
        <f t="shared" si="1"/>
        <v>0</v>
      </c>
      <c r="F36" s="221"/>
      <c r="G36" s="235"/>
      <c r="H36" s="221"/>
      <c r="I36" s="220">
        <f>'TAC23 Reval Res'!E19</f>
        <v>0</v>
      </c>
      <c r="J36" s="221"/>
      <c r="K36" s="221"/>
      <c r="L36" s="221"/>
      <c r="M36" s="221"/>
      <c r="N36" s="243" t="s">
        <v>260</v>
      </c>
      <c r="O36" s="55"/>
    </row>
    <row r="37" spans="1:15" ht="15.95" customHeight="1" x14ac:dyDescent="0.2">
      <c r="B37" s="453" t="s">
        <v>261</v>
      </c>
      <c r="C37" s="454"/>
      <c r="D37" s="250" t="s">
        <v>2</v>
      </c>
      <c r="E37" s="247">
        <f>SUM(F37:M37)</f>
        <v>0</v>
      </c>
      <c r="F37" s="221"/>
      <c r="G37" s="235"/>
      <c r="H37" s="235"/>
      <c r="I37" s="235"/>
      <c r="J37" s="235"/>
      <c r="K37" s="235"/>
      <c r="L37" s="235"/>
      <c r="M37" s="220">
        <f>-F37</f>
        <v>0</v>
      </c>
      <c r="N37" s="243" t="s">
        <v>262</v>
      </c>
      <c r="O37" s="55"/>
    </row>
    <row r="38" spans="1:15" ht="15.95" customHeight="1" thickBot="1" x14ac:dyDescent="0.25">
      <c r="B38" s="422" t="s">
        <v>263</v>
      </c>
      <c r="C38" s="447"/>
      <c r="D38" s="249" t="s">
        <v>2</v>
      </c>
      <c r="E38" s="247">
        <f>SUM(F38:M38)</f>
        <v>0</v>
      </c>
      <c r="F38" s="721"/>
      <c r="G38" s="721"/>
      <c r="H38" s="721"/>
      <c r="I38" s="220">
        <f>'TAC23 Reval Res'!E20</f>
        <v>0</v>
      </c>
      <c r="J38" s="721"/>
      <c r="K38" s="721"/>
      <c r="L38" s="721"/>
      <c r="M38" s="721"/>
      <c r="N38" s="243" t="s">
        <v>264</v>
      </c>
      <c r="O38" s="55"/>
    </row>
    <row r="39" spans="1:15" ht="15.95" customHeight="1" thickBot="1" x14ac:dyDescent="0.25">
      <c r="B39" s="455" t="s">
        <v>2507</v>
      </c>
      <c r="C39" s="456"/>
      <c r="D39" s="216" t="s">
        <v>2</v>
      </c>
      <c r="E39" s="228">
        <f>SUM(F39:M39)</f>
        <v>0</v>
      </c>
      <c r="F39" s="228">
        <f t="shared" ref="F39:M39" si="2">SUM(F12:F38)</f>
        <v>0</v>
      </c>
      <c r="G39" s="228">
        <f t="shared" si="2"/>
        <v>0</v>
      </c>
      <c r="H39" s="228">
        <f t="shared" si="2"/>
        <v>0</v>
      </c>
      <c r="I39" s="228">
        <f t="shared" si="2"/>
        <v>0</v>
      </c>
      <c r="J39" s="228">
        <f t="shared" si="2"/>
        <v>0</v>
      </c>
      <c r="K39" s="228">
        <f t="shared" si="2"/>
        <v>0</v>
      </c>
      <c r="L39" s="228">
        <f t="shared" si="2"/>
        <v>0</v>
      </c>
      <c r="M39" s="228">
        <f t="shared" si="2"/>
        <v>0</v>
      </c>
      <c r="N39" s="243" t="s">
        <v>265</v>
      </c>
      <c r="O39" s="55"/>
    </row>
    <row r="40" spans="1:15" ht="15.95" customHeight="1" thickTop="1" thickBot="1" x14ac:dyDescent="0.25">
      <c r="B40" s="430"/>
      <c r="C40" s="430"/>
      <c r="D40" s="60"/>
      <c r="E40" s="60"/>
      <c r="F40" s="60"/>
      <c r="G40" s="60"/>
      <c r="H40" s="60"/>
      <c r="I40" s="60"/>
      <c r="J40" s="60"/>
      <c r="K40" s="60"/>
      <c r="L40" s="60"/>
      <c r="M40" s="60"/>
      <c r="N40" s="61"/>
    </row>
    <row r="41" spans="1:15" ht="15.95" customHeight="1" thickTop="1" thickBot="1" x14ac:dyDescent="0.25">
      <c r="B41" s="437"/>
      <c r="C41" s="24"/>
      <c r="L41" s="416" t="s">
        <v>2401</v>
      </c>
      <c r="M41" s="417">
        <v>2</v>
      </c>
    </row>
    <row r="42" spans="1:15" ht="15.95" customHeight="1" thickTop="1" thickBot="1" x14ac:dyDescent="0.25">
      <c r="B42" s="431"/>
      <c r="C42" s="431"/>
      <c r="D42" s="38"/>
      <c r="E42" s="38"/>
      <c r="F42" s="844" t="s">
        <v>10</v>
      </c>
      <c r="G42" s="845"/>
      <c r="H42" s="844" t="s">
        <v>9</v>
      </c>
      <c r="I42" s="846"/>
      <c r="J42" s="846"/>
      <c r="K42" s="846"/>
      <c r="L42" s="846"/>
      <c r="M42" s="845"/>
      <c r="N42" s="38"/>
    </row>
    <row r="43" spans="1:15" ht="15.95" customHeight="1" thickTop="1" x14ac:dyDescent="0.2">
      <c r="A43" s="37"/>
      <c r="B43" s="442" t="s">
        <v>2508</v>
      </c>
      <c r="C43" s="443"/>
      <c r="D43" s="40"/>
      <c r="E43" s="237" t="s">
        <v>266</v>
      </c>
      <c r="F43" s="237" t="s">
        <v>267</v>
      </c>
      <c r="G43" s="237" t="s">
        <v>268</v>
      </c>
      <c r="H43" s="237" t="s">
        <v>269</v>
      </c>
      <c r="I43" s="237" t="s">
        <v>270</v>
      </c>
      <c r="J43" s="237" t="s">
        <v>271</v>
      </c>
      <c r="K43" s="237" t="s">
        <v>272</v>
      </c>
      <c r="L43" s="237" t="s">
        <v>273</v>
      </c>
      <c r="M43" s="237" t="s">
        <v>274</v>
      </c>
      <c r="N43" s="238" t="s">
        <v>47</v>
      </c>
      <c r="O43" s="55"/>
    </row>
    <row r="44" spans="1:15" ht="51" x14ac:dyDescent="0.2">
      <c r="B44" s="419"/>
      <c r="C44" s="1"/>
      <c r="D44" s="842" t="s">
        <v>3</v>
      </c>
      <c r="E44" s="7" t="s">
        <v>17</v>
      </c>
      <c r="F44" s="67" t="s">
        <v>202</v>
      </c>
      <c r="G44" s="7" t="s">
        <v>213</v>
      </c>
      <c r="H44" s="7" t="s">
        <v>214</v>
      </c>
      <c r="I44" s="7" t="s">
        <v>185</v>
      </c>
      <c r="J44" s="7" t="s">
        <v>187</v>
      </c>
      <c r="K44" s="7" t="s">
        <v>189</v>
      </c>
      <c r="L44" s="7" t="s">
        <v>191</v>
      </c>
      <c r="M44" s="7" t="s">
        <v>193</v>
      </c>
      <c r="N44" s="42"/>
      <c r="O44" s="55"/>
    </row>
    <row r="45" spans="1:15" ht="15.95" customHeight="1" x14ac:dyDescent="0.2">
      <c r="B45" s="419"/>
      <c r="C45" s="1"/>
      <c r="D45" s="842"/>
      <c r="E45" s="6" t="s">
        <v>2365</v>
      </c>
      <c r="F45" s="68" t="s">
        <v>2365</v>
      </c>
      <c r="G45" s="6" t="s">
        <v>2365</v>
      </c>
      <c r="H45" s="6" t="s">
        <v>2365</v>
      </c>
      <c r="I45" s="6" t="s">
        <v>2365</v>
      </c>
      <c r="J45" s="6" t="s">
        <v>2365</v>
      </c>
      <c r="K45" s="6" t="s">
        <v>2365</v>
      </c>
      <c r="L45" s="6" t="s">
        <v>2365</v>
      </c>
      <c r="M45" s="6" t="s">
        <v>2365</v>
      </c>
      <c r="N45" s="42"/>
      <c r="O45" s="55"/>
    </row>
    <row r="46" spans="1:15" ht="15.95" customHeight="1" thickBot="1" x14ac:dyDescent="0.25">
      <c r="B46" s="438"/>
      <c r="C46" s="444"/>
      <c r="D46" s="843"/>
      <c r="E46" s="229" t="s">
        <v>49</v>
      </c>
      <c r="F46" s="240" t="s">
        <v>49</v>
      </c>
      <c r="G46" s="229" t="s">
        <v>49</v>
      </c>
      <c r="H46" s="229" t="s">
        <v>49</v>
      </c>
      <c r="I46" s="229" t="s">
        <v>49</v>
      </c>
      <c r="J46" s="229" t="s">
        <v>49</v>
      </c>
      <c r="K46" s="229" t="s">
        <v>49</v>
      </c>
      <c r="L46" s="229" t="s">
        <v>49</v>
      </c>
      <c r="M46" s="229" t="s">
        <v>49</v>
      </c>
      <c r="N46" s="243" t="s">
        <v>50</v>
      </c>
      <c r="O46" s="55"/>
    </row>
    <row r="47" spans="1:15" ht="15.95" customHeight="1" x14ac:dyDescent="0.2">
      <c r="B47" s="421" t="s">
        <v>2509</v>
      </c>
      <c r="C47" s="1"/>
      <c r="D47" s="226" t="s">
        <v>2</v>
      </c>
      <c r="E47" s="247">
        <f>SUM(F47:M47)</f>
        <v>0</v>
      </c>
      <c r="F47" s="251"/>
      <c r="G47" s="251"/>
      <c r="H47" s="251"/>
      <c r="I47" s="220">
        <f>'TAC23 Reval Res'!E28</f>
        <v>0</v>
      </c>
      <c r="J47" s="251"/>
      <c r="K47" s="251"/>
      <c r="L47" s="251"/>
      <c r="M47" s="251"/>
      <c r="N47" s="243" t="s">
        <v>215</v>
      </c>
      <c r="O47" s="55"/>
    </row>
    <row r="48" spans="1:15" ht="15.95" customHeight="1" thickBot="1" x14ac:dyDescent="0.25">
      <c r="B48" s="433" t="s">
        <v>216</v>
      </c>
      <c r="C48" s="447"/>
      <c r="D48" s="249" t="s">
        <v>2</v>
      </c>
      <c r="E48" s="247">
        <f>SUM(F48:M48)</f>
        <v>0</v>
      </c>
      <c r="F48" s="235"/>
      <c r="G48" s="251"/>
      <c r="H48" s="251"/>
      <c r="I48" s="220">
        <f>'TAC23 Reval Res'!E29</f>
        <v>0</v>
      </c>
      <c r="J48" s="251"/>
      <c r="K48" s="251"/>
      <c r="L48" s="251"/>
      <c r="M48" s="251"/>
      <c r="N48" s="243" t="s">
        <v>217</v>
      </c>
      <c r="O48" s="55"/>
    </row>
    <row r="49" spans="2:15" ht="15.95" customHeight="1" x14ac:dyDescent="0.2">
      <c r="B49" s="425" t="s">
        <v>2510</v>
      </c>
      <c r="C49" s="446"/>
      <c r="D49" s="249" t="s">
        <v>2</v>
      </c>
      <c r="E49" s="228">
        <f>SUM(F49:M49)</f>
        <v>0</v>
      </c>
      <c r="F49" s="228">
        <f>SUM(F47:F48)</f>
        <v>0</v>
      </c>
      <c r="G49" s="228">
        <f t="shared" ref="G49:M49" si="3">SUM(G47:G48)</f>
        <v>0</v>
      </c>
      <c r="H49" s="228">
        <f t="shared" si="3"/>
        <v>0</v>
      </c>
      <c r="I49" s="228">
        <f t="shared" si="3"/>
        <v>0</v>
      </c>
      <c r="J49" s="228">
        <f t="shared" si="3"/>
        <v>0</v>
      </c>
      <c r="K49" s="228">
        <f t="shared" si="3"/>
        <v>0</v>
      </c>
      <c r="L49" s="228">
        <f t="shared" si="3"/>
        <v>0</v>
      </c>
      <c r="M49" s="228">
        <f t="shared" si="3"/>
        <v>0</v>
      </c>
      <c r="N49" s="243" t="s">
        <v>218</v>
      </c>
      <c r="O49" s="55"/>
    </row>
    <row r="50" spans="2:15" ht="15.95" customHeight="1" x14ac:dyDescent="0.2">
      <c r="B50" s="88" t="s">
        <v>219</v>
      </c>
      <c r="C50" s="1"/>
      <c r="D50" s="249" t="s">
        <v>2</v>
      </c>
      <c r="E50" s="247">
        <f t="shared" ref="E50:E76" si="4">SUM(F50:M50)</f>
        <v>0</v>
      </c>
      <c r="F50" s="721"/>
      <c r="G50" s="721"/>
      <c r="H50" s="721"/>
      <c r="I50" s="220">
        <f>'TAC23 Reval Res'!E31</f>
        <v>0</v>
      </c>
      <c r="J50" s="721"/>
      <c r="K50" s="721"/>
      <c r="L50" s="721"/>
      <c r="M50" s="721"/>
      <c r="N50" s="243" t="s">
        <v>220</v>
      </c>
      <c r="O50" s="55"/>
    </row>
    <row r="51" spans="2:15" ht="15.95" customHeight="1" x14ac:dyDescent="0.2">
      <c r="B51" s="88" t="s">
        <v>221</v>
      </c>
      <c r="C51" s="447"/>
      <c r="D51" s="249" t="s">
        <v>2</v>
      </c>
      <c r="E51" s="247">
        <f>SUM(F51:M51)</f>
        <v>0</v>
      </c>
      <c r="F51" s="251"/>
      <c r="G51" s="220">
        <f>'TAC02 SoCI'!F47</f>
        <v>0</v>
      </c>
      <c r="H51" s="235"/>
      <c r="I51" s="235"/>
      <c r="J51" s="235"/>
      <c r="K51" s="235"/>
      <c r="L51" s="235"/>
      <c r="M51" s="220">
        <f>'TAC02 SoCI'!F25-G51-F51</f>
        <v>0</v>
      </c>
      <c r="N51" s="243" t="s">
        <v>222</v>
      </c>
      <c r="O51" s="55"/>
    </row>
    <row r="52" spans="2:15" ht="15.4" customHeight="1" x14ac:dyDescent="0.2">
      <c r="B52" s="422" t="s">
        <v>223</v>
      </c>
      <c r="C52" s="447"/>
      <c r="D52" s="249" t="s">
        <v>2</v>
      </c>
      <c r="E52" s="247">
        <f>SUM(F52:M52)</f>
        <v>0</v>
      </c>
      <c r="F52" s="235"/>
      <c r="G52" s="235"/>
      <c r="H52" s="235"/>
      <c r="I52" s="235"/>
      <c r="J52" s="235"/>
      <c r="K52" s="235"/>
      <c r="L52" s="235"/>
      <c r="M52" s="251"/>
      <c r="N52" s="243" t="s">
        <v>224</v>
      </c>
      <c r="O52" s="55"/>
    </row>
    <row r="53" spans="2:15" ht="15.95" customHeight="1" x14ac:dyDescent="0.2">
      <c r="B53" s="433" t="s">
        <v>225</v>
      </c>
      <c r="C53" s="1"/>
      <c r="D53" s="249" t="s">
        <v>226</v>
      </c>
      <c r="E53" s="247">
        <f t="shared" si="4"/>
        <v>0</v>
      </c>
      <c r="F53" s="235"/>
      <c r="G53" s="251"/>
      <c r="H53" s="251"/>
      <c r="I53" s="220">
        <f>'TAC23 Reval Res'!E32</f>
        <v>0</v>
      </c>
      <c r="J53" s="251"/>
      <c r="K53" s="251"/>
      <c r="L53" s="251"/>
      <c r="M53" s="220">
        <f>-SUM(G53:L53)</f>
        <v>0</v>
      </c>
      <c r="N53" s="243" t="s">
        <v>227</v>
      </c>
      <c r="O53" s="55"/>
    </row>
    <row r="54" spans="2:15" ht="15.95" customHeight="1" x14ac:dyDescent="0.2">
      <c r="B54" s="453" t="s">
        <v>228</v>
      </c>
      <c r="C54" s="457"/>
      <c r="D54" s="249" t="s">
        <v>226</v>
      </c>
      <c r="E54" s="247">
        <f t="shared" si="4"/>
        <v>0</v>
      </c>
      <c r="F54" s="220">
        <f>-M54</f>
        <v>0</v>
      </c>
      <c r="G54" s="235"/>
      <c r="H54" s="235"/>
      <c r="I54" s="235"/>
      <c r="J54" s="235"/>
      <c r="K54" s="235"/>
      <c r="L54" s="235"/>
      <c r="M54" s="251"/>
      <c r="N54" s="243" t="s">
        <v>229</v>
      </c>
      <c r="O54" s="55"/>
    </row>
    <row r="55" spans="2:15" ht="25.5" x14ac:dyDescent="0.2">
      <c r="B55" s="152" t="s">
        <v>230</v>
      </c>
      <c r="C55" s="447"/>
      <c r="D55" s="249" t="s">
        <v>226</v>
      </c>
      <c r="E55" s="247">
        <f t="shared" si="4"/>
        <v>0</v>
      </c>
      <c r="F55" s="235"/>
      <c r="G55" s="235"/>
      <c r="H55" s="235"/>
      <c r="I55" s="220">
        <f>'TAC23 Reval Res'!E35</f>
        <v>0</v>
      </c>
      <c r="J55" s="235"/>
      <c r="K55" s="235"/>
      <c r="L55" s="235"/>
      <c r="M55" s="220">
        <f>-I55</f>
        <v>0</v>
      </c>
      <c r="N55" s="243" t="s">
        <v>231</v>
      </c>
      <c r="O55" s="55"/>
    </row>
    <row r="56" spans="2:15" ht="15.95" customHeight="1" x14ac:dyDescent="0.2">
      <c r="B56" s="88" t="s">
        <v>232</v>
      </c>
      <c r="C56" s="447"/>
      <c r="D56" s="249" t="s">
        <v>226</v>
      </c>
      <c r="E56" s="247">
        <f t="shared" si="4"/>
        <v>0</v>
      </c>
      <c r="F56" s="235"/>
      <c r="G56" s="251"/>
      <c r="H56" s="235"/>
      <c r="I56" s="220">
        <f>'TAC23 Reval Res'!E36</f>
        <v>0</v>
      </c>
      <c r="J56" s="251"/>
      <c r="K56" s="251"/>
      <c r="L56" s="251"/>
      <c r="M56" s="220">
        <f>-SUM(F56:L56)</f>
        <v>0</v>
      </c>
      <c r="N56" s="243" t="s">
        <v>233</v>
      </c>
      <c r="O56" s="55"/>
    </row>
    <row r="57" spans="2:15" ht="15.95" customHeight="1" x14ac:dyDescent="0.2">
      <c r="B57" s="77" t="s">
        <v>234</v>
      </c>
      <c r="C57" s="446"/>
      <c r="D57" s="249" t="s">
        <v>2</v>
      </c>
      <c r="E57" s="247">
        <f t="shared" si="4"/>
        <v>0</v>
      </c>
      <c r="F57" s="235"/>
      <c r="G57" s="235"/>
      <c r="H57" s="235"/>
      <c r="I57" s="220">
        <f>'TAC23 Reval Res'!E33</f>
        <v>0</v>
      </c>
      <c r="J57" s="235"/>
      <c r="K57" s="235"/>
      <c r="L57" s="235"/>
      <c r="M57" s="235"/>
      <c r="N57" s="243" t="s">
        <v>235</v>
      </c>
      <c r="O57" s="55"/>
    </row>
    <row r="58" spans="2:15" ht="15.95" customHeight="1" x14ac:dyDescent="0.2">
      <c r="B58" s="433" t="s">
        <v>236</v>
      </c>
      <c r="C58" s="1"/>
      <c r="D58" s="249" t="s">
        <v>51</v>
      </c>
      <c r="E58" s="247">
        <f t="shared" si="4"/>
        <v>0</v>
      </c>
      <c r="F58" s="235"/>
      <c r="G58" s="235"/>
      <c r="H58" s="235"/>
      <c r="I58" s="220">
        <f>'TAC23 Reval Res'!G34</f>
        <v>0</v>
      </c>
      <c r="J58" s="235"/>
      <c r="K58" s="235"/>
      <c r="L58" s="235"/>
      <c r="M58" s="235"/>
      <c r="N58" s="243" t="s">
        <v>237</v>
      </c>
      <c r="O58" s="55"/>
    </row>
    <row r="59" spans="2:15" ht="15.95" customHeight="1" x14ac:dyDescent="0.2">
      <c r="B59" s="433" t="s">
        <v>238</v>
      </c>
      <c r="C59" s="447"/>
      <c r="D59" s="249" t="s">
        <v>51</v>
      </c>
      <c r="E59" s="247">
        <f t="shared" si="4"/>
        <v>0</v>
      </c>
      <c r="F59" s="235"/>
      <c r="G59" s="235"/>
      <c r="H59" s="235"/>
      <c r="I59" s="220">
        <f>'TAC23 Reval Res'!F34</f>
        <v>0</v>
      </c>
      <c r="J59" s="235"/>
      <c r="K59" s="235"/>
      <c r="L59" s="235"/>
      <c r="M59" s="235"/>
      <c r="N59" s="243" t="s">
        <v>239</v>
      </c>
      <c r="O59" s="55"/>
    </row>
    <row r="60" spans="2:15" ht="15.95" customHeight="1" x14ac:dyDescent="0.2">
      <c r="B60" s="450" t="s">
        <v>240</v>
      </c>
      <c r="C60" s="449"/>
      <c r="D60" s="249" t="s">
        <v>2</v>
      </c>
      <c r="E60" s="247">
        <f t="shared" si="4"/>
        <v>0</v>
      </c>
      <c r="F60" s="251"/>
      <c r="G60" s="235"/>
      <c r="H60" s="235"/>
      <c r="I60" s="235"/>
      <c r="J60" s="235"/>
      <c r="K60" s="235"/>
      <c r="L60" s="235"/>
      <c r="M60" s="235"/>
      <c r="N60" s="243" t="s">
        <v>241</v>
      </c>
      <c r="O60" s="55"/>
    </row>
    <row r="61" spans="2:15" ht="15.95" customHeight="1" x14ac:dyDescent="0.2">
      <c r="B61" s="433" t="s">
        <v>242</v>
      </c>
      <c r="C61" s="447"/>
      <c r="D61" s="249" t="s">
        <v>226</v>
      </c>
      <c r="E61" s="247">
        <f t="shared" si="4"/>
        <v>0</v>
      </c>
      <c r="F61" s="235"/>
      <c r="G61" s="235"/>
      <c r="H61" s="235"/>
      <c r="I61" s="220">
        <f>'TAC23 Reval Res'!E37</f>
        <v>0</v>
      </c>
      <c r="J61" s="235"/>
      <c r="K61" s="235"/>
      <c r="L61" s="235"/>
      <c r="M61" s="220">
        <f>-I61</f>
        <v>0</v>
      </c>
      <c r="N61" s="243" t="s">
        <v>243</v>
      </c>
      <c r="O61" s="55"/>
    </row>
    <row r="62" spans="2:15" ht="15.95" customHeight="1" x14ac:dyDescent="0.2">
      <c r="B62" s="88" t="s">
        <v>96</v>
      </c>
      <c r="C62" s="447"/>
      <c r="D62" s="249" t="s">
        <v>2</v>
      </c>
      <c r="E62" s="247">
        <f t="shared" si="4"/>
        <v>0</v>
      </c>
      <c r="F62" s="235"/>
      <c r="G62" s="235"/>
      <c r="H62" s="235"/>
      <c r="I62" s="235"/>
      <c r="J62" s="235"/>
      <c r="K62" s="235"/>
      <c r="L62" s="235"/>
      <c r="M62" s="220">
        <f>SUM('TAC15 Investments &amp; groups'!G43:H43)</f>
        <v>0</v>
      </c>
      <c r="N62" s="243" t="s">
        <v>244</v>
      </c>
      <c r="O62" s="55"/>
    </row>
    <row r="63" spans="2:15" ht="15.95" customHeight="1" x14ac:dyDescent="0.2">
      <c r="B63" s="77" t="s">
        <v>128</v>
      </c>
      <c r="C63" s="447"/>
      <c r="D63" s="249" t="s">
        <v>2</v>
      </c>
      <c r="E63" s="247">
        <f t="shared" si="4"/>
        <v>0</v>
      </c>
      <c r="F63" s="251"/>
      <c r="G63" s="235"/>
      <c r="H63" s="235"/>
      <c r="I63" s="235"/>
      <c r="J63" s="220">
        <f>'TAC15 Investments &amp; groups'!G61</f>
        <v>0</v>
      </c>
      <c r="K63" s="235"/>
      <c r="L63" s="235"/>
      <c r="M63" s="235"/>
      <c r="N63" s="243" t="s">
        <v>245</v>
      </c>
      <c r="O63" s="55"/>
    </row>
    <row r="64" spans="2:15" ht="25.5" x14ac:dyDescent="0.2">
      <c r="B64" s="152" t="s">
        <v>127</v>
      </c>
      <c r="C64" s="447"/>
      <c r="D64" s="249" t="s">
        <v>2</v>
      </c>
      <c r="E64" s="247">
        <f>SUM(F64:M64)</f>
        <v>0</v>
      </c>
      <c r="F64" s="251"/>
      <c r="G64" s="235"/>
      <c r="H64" s="235"/>
      <c r="I64" s="235"/>
      <c r="J64" s="220">
        <f>'TAC15 Investments &amp; groups'!G62</f>
        <v>0</v>
      </c>
      <c r="K64" s="235"/>
      <c r="L64" s="235"/>
      <c r="M64" s="235"/>
      <c r="N64" s="243" t="s">
        <v>246</v>
      </c>
      <c r="O64" s="55"/>
    </row>
    <row r="65" spans="2:15" ht="25.5" x14ac:dyDescent="0.2">
      <c r="B65" s="152" t="s">
        <v>129</v>
      </c>
      <c r="C65" s="1"/>
      <c r="D65" s="249" t="s">
        <v>2</v>
      </c>
      <c r="E65" s="247">
        <f t="shared" si="4"/>
        <v>0</v>
      </c>
      <c r="F65" s="251"/>
      <c r="G65" s="235"/>
      <c r="H65" s="235"/>
      <c r="I65" s="235"/>
      <c r="J65" s="251"/>
      <c r="K65" s="235"/>
      <c r="L65" s="235"/>
      <c r="M65" s="235"/>
      <c r="N65" s="243" t="s">
        <v>247</v>
      </c>
      <c r="O65" s="55"/>
    </row>
    <row r="66" spans="2:15" ht="15.95" customHeight="1" x14ac:dyDescent="0.2">
      <c r="B66" s="458" t="s">
        <v>110</v>
      </c>
      <c r="C66" s="452" t="s">
        <v>1</v>
      </c>
      <c r="D66" s="249" t="s">
        <v>2</v>
      </c>
      <c r="E66" s="247">
        <f t="shared" si="4"/>
        <v>0</v>
      </c>
      <c r="F66" s="235"/>
      <c r="G66" s="235"/>
      <c r="H66" s="235"/>
      <c r="I66" s="235"/>
      <c r="J66" s="235"/>
      <c r="K66" s="251"/>
      <c r="L66" s="235"/>
      <c r="M66" s="235"/>
      <c r="N66" s="243" t="s">
        <v>248</v>
      </c>
      <c r="O66" s="55"/>
    </row>
    <row r="67" spans="2:15" ht="15.95" customHeight="1" x14ac:dyDescent="0.2">
      <c r="B67" s="88" t="s">
        <v>99</v>
      </c>
      <c r="C67" s="459"/>
      <c r="D67" s="249" t="s">
        <v>2</v>
      </c>
      <c r="E67" s="247">
        <f t="shared" si="4"/>
        <v>0</v>
      </c>
      <c r="F67" s="235"/>
      <c r="G67" s="235"/>
      <c r="H67" s="235"/>
      <c r="I67" s="220">
        <f>'TAC23 Reval Res'!E38</f>
        <v>0</v>
      </c>
      <c r="J67" s="235"/>
      <c r="K67" s="251"/>
      <c r="L67" s="251"/>
      <c r="M67" s="251"/>
      <c r="N67" s="243" t="s">
        <v>249</v>
      </c>
      <c r="O67" s="55"/>
    </row>
    <row r="68" spans="2:15" ht="15.95" customHeight="1" x14ac:dyDescent="0.2">
      <c r="B68" s="77" t="s">
        <v>22</v>
      </c>
      <c r="C68" s="446"/>
      <c r="D68" s="249" t="s">
        <v>2</v>
      </c>
      <c r="E68" s="247">
        <f t="shared" si="4"/>
        <v>0</v>
      </c>
      <c r="F68" s="235"/>
      <c r="G68" s="235"/>
      <c r="H68" s="235"/>
      <c r="I68" s="235"/>
      <c r="J68" s="235"/>
      <c r="K68" s="251"/>
      <c r="L68" s="235"/>
      <c r="M68" s="251"/>
      <c r="N68" s="243" t="s">
        <v>250</v>
      </c>
      <c r="O68" s="55"/>
    </row>
    <row r="69" spans="2:15" ht="15.95" customHeight="1" x14ac:dyDescent="0.2">
      <c r="B69" s="88" t="s">
        <v>11</v>
      </c>
      <c r="C69" s="446"/>
      <c r="D69" s="249" t="s">
        <v>51</v>
      </c>
      <c r="E69" s="247">
        <f t="shared" si="4"/>
        <v>0</v>
      </c>
      <c r="F69" s="235"/>
      <c r="G69" s="235"/>
      <c r="H69" s="251"/>
      <c r="I69" s="235"/>
      <c r="J69" s="235"/>
      <c r="K69" s="235"/>
      <c r="L69" s="235"/>
      <c r="M69" s="235"/>
      <c r="N69" s="243" t="s">
        <v>252</v>
      </c>
      <c r="O69" s="55"/>
    </row>
    <row r="70" spans="2:15" ht="15.95" customHeight="1" x14ac:dyDescent="0.2">
      <c r="B70" s="88" t="s">
        <v>12</v>
      </c>
      <c r="C70" s="446"/>
      <c r="D70" s="249" t="s">
        <v>63</v>
      </c>
      <c r="E70" s="247">
        <f t="shared" si="4"/>
        <v>0</v>
      </c>
      <c r="F70" s="235"/>
      <c r="G70" s="235"/>
      <c r="H70" s="251"/>
      <c r="I70" s="235"/>
      <c r="J70" s="235"/>
      <c r="K70" s="235"/>
      <c r="L70" s="235"/>
      <c r="M70" s="235"/>
      <c r="N70" s="243" t="s">
        <v>254</v>
      </c>
      <c r="O70" s="55"/>
    </row>
    <row r="71" spans="2:15" ht="15.95" customHeight="1" x14ac:dyDescent="0.2">
      <c r="B71" s="77" t="s">
        <v>13</v>
      </c>
      <c r="C71" s="446"/>
      <c r="D71" s="249" t="s">
        <v>226</v>
      </c>
      <c r="E71" s="247">
        <f t="shared" si="4"/>
        <v>0</v>
      </c>
      <c r="F71" s="235"/>
      <c r="G71" s="235"/>
      <c r="H71" s="251"/>
      <c r="I71" s="235"/>
      <c r="J71" s="235"/>
      <c r="K71" s="235"/>
      <c r="L71" s="235"/>
      <c r="M71" s="220">
        <f>-H71</f>
        <v>0</v>
      </c>
      <c r="N71" s="243" t="s">
        <v>255</v>
      </c>
      <c r="O71" s="55"/>
    </row>
    <row r="72" spans="2:15" ht="15.95" customHeight="1" x14ac:dyDescent="0.2">
      <c r="B72" s="88" t="s">
        <v>275</v>
      </c>
      <c r="C72" s="1"/>
      <c r="D72" s="249" t="s">
        <v>2</v>
      </c>
      <c r="E72" s="247">
        <f t="shared" si="4"/>
        <v>0</v>
      </c>
      <c r="F72" s="235"/>
      <c r="G72" s="235"/>
      <c r="H72" s="251"/>
      <c r="I72" s="235"/>
      <c r="J72" s="235"/>
      <c r="K72" s="235"/>
      <c r="L72" s="235"/>
      <c r="M72" s="235"/>
      <c r="N72" s="243" t="s">
        <v>257</v>
      </c>
      <c r="O72" s="55"/>
    </row>
    <row r="73" spans="2:15" ht="15.95" customHeight="1" x14ac:dyDescent="0.2">
      <c r="B73" s="88" t="s">
        <v>258</v>
      </c>
      <c r="C73" s="447"/>
      <c r="D73" s="249" t="s">
        <v>2</v>
      </c>
      <c r="E73" s="247">
        <f t="shared" si="4"/>
        <v>0</v>
      </c>
      <c r="F73" s="235"/>
      <c r="G73" s="235"/>
      <c r="H73" s="235"/>
      <c r="I73" s="235"/>
      <c r="J73" s="235"/>
      <c r="K73" s="235"/>
      <c r="L73" s="235"/>
      <c r="M73" s="235"/>
      <c r="N73" s="243" t="s">
        <v>259</v>
      </c>
      <c r="O73" s="55"/>
    </row>
    <row r="74" spans="2:15" ht="15.95" customHeight="1" x14ac:dyDescent="0.2">
      <c r="B74" s="77" t="s">
        <v>105</v>
      </c>
      <c r="C74" s="447"/>
      <c r="D74" s="249" t="s">
        <v>2</v>
      </c>
      <c r="E74" s="247">
        <f t="shared" si="4"/>
        <v>0</v>
      </c>
      <c r="F74" s="251"/>
      <c r="G74" s="235"/>
      <c r="H74" s="251"/>
      <c r="I74" s="220">
        <f>'TAC23 Reval Res'!E39</f>
        <v>0</v>
      </c>
      <c r="J74" s="251"/>
      <c r="K74" s="251"/>
      <c r="L74" s="251"/>
      <c r="M74" s="251"/>
      <c r="N74" s="243" t="s">
        <v>260</v>
      </c>
      <c r="O74" s="55"/>
    </row>
    <row r="75" spans="2:15" ht="15.95" customHeight="1" x14ac:dyDescent="0.2">
      <c r="B75" s="453" t="s">
        <v>261</v>
      </c>
      <c r="C75" s="454"/>
      <c r="D75" s="249" t="s">
        <v>2</v>
      </c>
      <c r="E75" s="247">
        <f>SUM(F75:M75)</f>
        <v>0</v>
      </c>
      <c r="F75" s="251"/>
      <c r="G75" s="235"/>
      <c r="H75" s="235"/>
      <c r="I75" s="235"/>
      <c r="J75" s="235"/>
      <c r="K75" s="235"/>
      <c r="L75" s="235"/>
      <c r="M75" s="220">
        <f>-F75</f>
        <v>0</v>
      </c>
      <c r="N75" s="243" t="s">
        <v>262</v>
      </c>
      <c r="O75" s="55"/>
    </row>
    <row r="76" spans="2:15" ht="15.95" customHeight="1" thickBot="1" x14ac:dyDescent="0.25">
      <c r="B76" s="88" t="s">
        <v>263</v>
      </c>
      <c r="C76" s="447"/>
      <c r="D76" s="249" t="s">
        <v>2</v>
      </c>
      <c r="E76" s="247">
        <f t="shared" si="4"/>
        <v>0</v>
      </c>
      <c r="F76" s="721"/>
      <c r="G76" s="721"/>
      <c r="H76" s="721"/>
      <c r="I76" s="220">
        <f>'TAC23 Reval Res'!E40</f>
        <v>0</v>
      </c>
      <c r="J76" s="721"/>
      <c r="K76" s="721"/>
      <c r="L76" s="721"/>
      <c r="M76" s="721"/>
      <c r="N76" s="243" t="s">
        <v>264</v>
      </c>
      <c r="O76" s="55"/>
    </row>
    <row r="77" spans="2:15" ht="15.95" customHeight="1" thickBot="1" x14ac:dyDescent="0.25">
      <c r="B77" s="460" t="s">
        <v>2511</v>
      </c>
      <c r="C77" s="456"/>
      <c r="D77" s="216" t="s">
        <v>2</v>
      </c>
      <c r="E77" s="228">
        <f>SUM(F77:M77)</f>
        <v>0</v>
      </c>
      <c r="F77" s="228">
        <f t="shared" ref="F77:M77" si="5">SUM(F49:F76)</f>
        <v>0</v>
      </c>
      <c r="G77" s="228">
        <f t="shared" si="5"/>
        <v>0</v>
      </c>
      <c r="H77" s="228">
        <f t="shared" si="5"/>
        <v>0</v>
      </c>
      <c r="I77" s="228">
        <f t="shared" si="5"/>
        <v>0</v>
      </c>
      <c r="J77" s="228">
        <f t="shared" si="5"/>
        <v>0</v>
      </c>
      <c r="K77" s="228">
        <f t="shared" si="5"/>
        <v>0</v>
      </c>
      <c r="L77" s="228">
        <f t="shared" si="5"/>
        <v>0</v>
      </c>
      <c r="M77" s="228">
        <f t="shared" si="5"/>
        <v>0</v>
      </c>
      <c r="N77" s="243" t="s">
        <v>265</v>
      </c>
      <c r="O77" s="55"/>
    </row>
    <row r="78" spans="2:15" ht="15.95" customHeight="1" thickTop="1" x14ac:dyDescent="0.2">
      <c r="B78" s="60"/>
      <c r="C78" s="60"/>
      <c r="D78" s="60"/>
      <c r="E78" s="60"/>
      <c r="F78" s="60"/>
      <c r="G78" s="60"/>
      <c r="H78" s="60"/>
      <c r="I78" s="60"/>
      <c r="J78" s="60"/>
      <c r="K78" s="60"/>
      <c r="L78" s="60"/>
      <c r="M78" s="60"/>
      <c r="N78" s="61"/>
    </row>
  </sheetData>
  <mergeCells count="6">
    <mergeCell ref="D44:D46"/>
    <mergeCell ref="F6:G6"/>
    <mergeCell ref="H6:M6"/>
    <mergeCell ref="D8:D10"/>
    <mergeCell ref="F42:G42"/>
    <mergeCell ref="H42:M42"/>
  </mergeCells>
  <dataValidations count="1">
    <dataValidation allowBlank="1" showInputMessage="1" showErrorMessage="1" promptTitle="Foreign exchange gains/losses" prompt="Foreign exchange gains and losses recognised in OCI should be in accordance with IAS 21. This will include the gains/losses made on retranslation of an investment in an overseas operation denominated in a foreign currency." sqref="C28 C66" xr:uid="{9495D541-7836-4314-9899-1E87BFA191E4}"/>
  </dataValidations>
  <pageMargins left="0.7" right="0.7" top="0.75" bottom="0.75" header="0.3" footer="0.3"/>
  <pageSetup paperSize="9" scale="45" orientation="landscape" r:id="rId1"/>
  <rowBreaks count="1" manualBreakCount="1">
    <brk id="41" min="1"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37E1-0C2F-40FA-952F-209457215742}">
  <sheetPr codeName="Sheet63">
    <tabColor theme="2"/>
    <pageSetUpPr fitToPage="1"/>
  </sheetPr>
  <dimension ref="A1:I76"/>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5.28515625" style="15" customWidth="1"/>
    <col min="4" max="4" width="9.28515625" style="15" customWidth="1"/>
    <col min="5" max="7" width="13.42578125" style="15" customWidth="1"/>
    <col min="8" max="8" width="7.42578125" style="15" customWidth="1"/>
    <col min="9" max="9" width="5.42578125" style="15" customWidth="1"/>
    <col min="10" max="34" width="13.42578125" style="15" customWidth="1"/>
    <col min="35" max="16384" width="9.28515625" style="15"/>
  </cols>
  <sheetData>
    <row r="1" spans="1:8" ht="18.75" customHeight="1" x14ac:dyDescent="0.2">
      <c r="B1" s="16"/>
    </row>
    <row r="2" spans="1:8" ht="18.75" customHeight="1" x14ac:dyDescent="0.25">
      <c r="B2" s="17" t="s">
        <v>440</v>
      </c>
    </row>
    <row r="3" spans="1:8" ht="18.75" customHeight="1" x14ac:dyDescent="0.25">
      <c r="B3" s="17" t="s">
        <v>2369</v>
      </c>
    </row>
    <row r="4" spans="1:8" ht="18.75" customHeight="1" x14ac:dyDescent="0.2">
      <c r="B4" s="18" t="s">
        <v>4</v>
      </c>
    </row>
    <row r="5" spans="1:8" ht="18.75" customHeight="1" thickBot="1" x14ac:dyDescent="0.25">
      <c r="B5" s="18"/>
    </row>
    <row r="6" spans="1:8" ht="15.95" customHeight="1" thickTop="1" thickBot="1" x14ac:dyDescent="0.25">
      <c r="B6" s="38"/>
      <c r="C6" s="38"/>
      <c r="D6" s="38"/>
      <c r="E6" s="38"/>
      <c r="F6" s="416" t="s">
        <v>2401</v>
      </c>
      <c r="G6" s="417">
        <v>1</v>
      </c>
    </row>
    <row r="7" spans="1:8" ht="15.95" customHeight="1" thickTop="1" x14ac:dyDescent="0.2">
      <c r="A7" s="85"/>
      <c r="B7" s="39" t="s">
        <v>276</v>
      </c>
      <c r="C7" s="40"/>
      <c r="D7" s="40"/>
      <c r="E7" s="236" t="s">
        <v>277</v>
      </c>
      <c r="F7" s="237" t="s">
        <v>278</v>
      </c>
      <c r="G7" s="238" t="s">
        <v>47</v>
      </c>
      <c r="H7" s="55"/>
    </row>
    <row r="8" spans="1:8" ht="15.95" customHeight="1" x14ac:dyDescent="0.2">
      <c r="A8" s="86"/>
      <c r="B8" s="41"/>
      <c r="C8"/>
      <c r="D8" s="842"/>
      <c r="E8" s="6" t="s">
        <v>52</v>
      </c>
      <c r="F8" s="6" t="s">
        <v>2365</v>
      </c>
      <c r="G8" s="42"/>
      <c r="H8" s="55"/>
    </row>
    <row r="9" spans="1:8" ht="15.95" customHeight="1" thickBot="1" x14ac:dyDescent="0.25">
      <c r="A9" s="86"/>
      <c r="B9" s="43"/>
      <c r="C9" s="227"/>
      <c r="D9" s="843"/>
      <c r="E9" s="232" t="s">
        <v>49</v>
      </c>
      <c r="F9" s="232" t="s">
        <v>49</v>
      </c>
      <c r="G9" s="243" t="s">
        <v>50</v>
      </c>
      <c r="H9" s="55"/>
    </row>
    <row r="10" spans="1:8" ht="15.95" customHeight="1" x14ac:dyDescent="0.2">
      <c r="A10" s="86"/>
      <c r="B10" s="62" t="s">
        <v>279</v>
      </c>
      <c r="C10" s="70"/>
      <c r="D10"/>
      <c r="E10" s="5"/>
      <c r="F10" s="5"/>
      <c r="G10" s="51"/>
      <c r="H10" s="55"/>
    </row>
    <row r="11" spans="1:8" ht="15.95" customHeight="1" x14ac:dyDescent="0.2">
      <c r="A11" s="86"/>
      <c r="B11" s="52" t="s">
        <v>280</v>
      </c>
      <c r="C11" s="32"/>
      <c r="D11" s="244" t="s">
        <v>2</v>
      </c>
      <c r="E11" s="245">
        <f>'TAC02 SoCI'!E13</f>
        <v>0</v>
      </c>
      <c r="F11" s="245">
        <f>'TAC02 SoCI'!F13</f>
        <v>0</v>
      </c>
      <c r="G11" s="243" t="s">
        <v>281</v>
      </c>
      <c r="H11" s="55"/>
    </row>
    <row r="12" spans="1:8" ht="15.95" customHeight="1" thickBot="1" x14ac:dyDescent="0.25">
      <c r="A12" s="86"/>
      <c r="B12" s="52" t="s">
        <v>282</v>
      </c>
      <c r="C12" s="32"/>
      <c r="D12" s="244" t="s">
        <v>2</v>
      </c>
      <c r="E12" s="245">
        <f>SUM('TAC11 Finance &amp; other'!E82:E83)</f>
        <v>0</v>
      </c>
      <c r="F12" s="245">
        <f>SUM('TAC11 Finance &amp; other'!F82:F83)</f>
        <v>0</v>
      </c>
      <c r="G12" s="243" t="s">
        <v>283</v>
      </c>
      <c r="H12" s="55"/>
    </row>
    <row r="13" spans="1:8" ht="15.95" customHeight="1" x14ac:dyDescent="0.2">
      <c r="A13" s="86"/>
      <c r="B13" s="49" t="s">
        <v>284</v>
      </c>
      <c r="C13" s="32"/>
      <c r="D13" s="244" t="s">
        <v>2</v>
      </c>
      <c r="E13" s="228">
        <f>SUM(E11:E12)</f>
        <v>0</v>
      </c>
      <c r="F13" s="228">
        <f>SUM(F11:F12)</f>
        <v>0</v>
      </c>
      <c r="G13" s="243" t="s">
        <v>285</v>
      </c>
      <c r="H13" s="55"/>
    </row>
    <row r="14" spans="1:8" ht="15.95" customHeight="1" x14ac:dyDescent="0.2">
      <c r="A14" s="86"/>
      <c r="B14" s="53" t="s">
        <v>286</v>
      </c>
      <c r="C14"/>
      <c r="D14"/>
      <c r="E14" s="5"/>
      <c r="F14" s="5"/>
      <c r="G14" s="51"/>
      <c r="H14" s="55"/>
    </row>
    <row r="15" spans="1:8" ht="15.95" customHeight="1" x14ac:dyDescent="0.2">
      <c r="A15" s="86"/>
      <c r="B15" s="52" t="s">
        <v>287</v>
      </c>
      <c r="C15" s="32"/>
      <c r="D15" s="244" t="s">
        <v>51</v>
      </c>
      <c r="E15" s="245">
        <f>SUM('TAC08 Op Exp'!E31:E32)</f>
        <v>0</v>
      </c>
      <c r="F15" s="245">
        <f>SUM('TAC08 Op Exp'!F31:F32)</f>
        <v>0</v>
      </c>
      <c r="G15" s="243" t="s">
        <v>288</v>
      </c>
      <c r="H15" s="55"/>
    </row>
    <row r="16" spans="1:8" ht="15.95" customHeight="1" x14ac:dyDescent="0.2">
      <c r="A16" s="86"/>
      <c r="B16" s="52" t="s">
        <v>289</v>
      </c>
      <c r="C16"/>
      <c r="D16" s="244" t="s">
        <v>51</v>
      </c>
      <c r="E16" s="245">
        <f>'TAC08 Op Exp'!E33</f>
        <v>0</v>
      </c>
      <c r="F16" s="245">
        <f>'TAC08 Op Exp'!F33</f>
        <v>0</v>
      </c>
      <c r="G16" s="243" t="s">
        <v>290</v>
      </c>
      <c r="H16" s="55"/>
    </row>
    <row r="17" spans="1:9" ht="28.7" customHeight="1" x14ac:dyDescent="0.2">
      <c r="A17" s="86"/>
      <c r="B17" s="83" t="s">
        <v>291</v>
      </c>
      <c r="C17" s="253" t="s">
        <v>1</v>
      </c>
      <c r="D17" s="244" t="s">
        <v>63</v>
      </c>
      <c r="E17" s="245">
        <f>-SUM('TAC07 Op Inc 2'!E20:E26)</f>
        <v>0</v>
      </c>
      <c r="F17" s="251"/>
      <c r="G17" s="243" t="s">
        <v>292</v>
      </c>
      <c r="H17" s="55"/>
    </row>
    <row r="18" spans="1:9" ht="15.95" customHeight="1" x14ac:dyDescent="0.2">
      <c r="A18" s="86"/>
      <c r="B18" s="47" t="s">
        <v>293</v>
      </c>
      <c r="C18"/>
      <c r="D18" s="244" t="s">
        <v>63</v>
      </c>
      <c r="E18" s="245">
        <f>-'TAC07 Op Inc 2'!E36</f>
        <v>0</v>
      </c>
      <c r="F18" s="245">
        <f>-'TAC07 Op Inc 2'!F36</f>
        <v>0</v>
      </c>
      <c r="G18" s="243" t="s">
        <v>294</v>
      </c>
      <c r="H18" s="55"/>
    </row>
    <row r="19" spans="1:9" ht="25.5" x14ac:dyDescent="0.2">
      <c r="A19" s="86"/>
      <c r="B19" s="83" t="s">
        <v>295</v>
      </c>
      <c r="C19" s="253" t="s">
        <v>1</v>
      </c>
      <c r="D19" s="244" t="s">
        <v>2</v>
      </c>
      <c r="E19" s="245">
        <f>-'TAC26 Pension'!E36-'TAC26 Pension'!E63</f>
        <v>0</v>
      </c>
      <c r="F19" s="245">
        <f>-'TAC26 Pension'!F36-'TAC26 Pension'!F63</f>
        <v>0</v>
      </c>
      <c r="G19" s="243" t="s">
        <v>296</v>
      </c>
      <c r="H19" s="55"/>
    </row>
    <row r="20" spans="1:9" ht="15.95" customHeight="1" x14ac:dyDescent="0.2">
      <c r="A20" s="86"/>
      <c r="B20" s="46" t="s">
        <v>297</v>
      </c>
      <c r="C20" s="30"/>
      <c r="D20" s="244" t="s">
        <v>2</v>
      </c>
      <c r="E20" s="252"/>
      <c r="F20" s="251"/>
      <c r="G20" s="243" t="s">
        <v>298</v>
      </c>
      <c r="H20" s="55"/>
    </row>
    <row r="21" spans="1:9" ht="15.95" customHeight="1" x14ac:dyDescent="0.2">
      <c r="A21" s="86"/>
      <c r="B21" s="52" t="s">
        <v>299</v>
      </c>
      <c r="C21" s="32"/>
      <c r="D21" s="244" t="s">
        <v>2</v>
      </c>
      <c r="E21" s="252"/>
      <c r="F21" s="251"/>
      <c r="G21" s="243" t="s">
        <v>300</v>
      </c>
      <c r="H21" s="55"/>
    </row>
    <row r="22" spans="1:9" ht="15.95" customHeight="1" x14ac:dyDescent="0.2">
      <c r="A22" s="86"/>
      <c r="B22" s="52" t="s">
        <v>301</v>
      </c>
      <c r="C22" s="32"/>
      <c r="D22" s="244" t="s">
        <v>2</v>
      </c>
      <c r="E22" s="252"/>
      <c r="F22" s="251"/>
      <c r="G22" s="243" t="s">
        <v>302</v>
      </c>
      <c r="H22" s="55"/>
    </row>
    <row r="23" spans="1:9" ht="15.95" customHeight="1" x14ac:dyDescent="0.2">
      <c r="A23" s="86"/>
      <c r="B23" s="52" t="s">
        <v>303</v>
      </c>
      <c r="C23" s="32"/>
      <c r="D23" s="244" t="s">
        <v>2</v>
      </c>
      <c r="E23" s="252"/>
      <c r="F23" s="251"/>
      <c r="G23" s="243" t="s">
        <v>304</v>
      </c>
      <c r="H23" s="55"/>
    </row>
    <row r="24" spans="1:9" ht="15.95" customHeight="1" x14ac:dyDescent="0.2">
      <c r="A24" s="86"/>
      <c r="B24" s="47" t="s">
        <v>305</v>
      </c>
      <c r="C24"/>
      <c r="D24" s="244" t="s">
        <v>2</v>
      </c>
      <c r="E24" s="252"/>
      <c r="F24" s="251"/>
      <c r="G24" s="243" t="s">
        <v>306</v>
      </c>
      <c r="H24" s="55"/>
    </row>
    <row r="25" spans="1:9" ht="15.95" customHeight="1" x14ac:dyDescent="0.2">
      <c r="A25" s="86"/>
      <c r="B25" s="52" t="s">
        <v>307</v>
      </c>
      <c r="C25" s="32"/>
      <c r="D25" s="244" t="s">
        <v>2</v>
      </c>
      <c r="E25" s="252"/>
      <c r="F25" s="251"/>
      <c r="G25" s="243" t="s">
        <v>308</v>
      </c>
      <c r="H25" s="55"/>
    </row>
    <row r="26" spans="1:9" ht="15.95" customHeight="1" x14ac:dyDescent="0.2">
      <c r="A26" s="86"/>
      <c r="B26" s="78" t="s">
        <v>309</v>
      </c>
      <c r="C26" s="79"/>
      <c r="D26" s="244" t="s">
        <v>2</v>
      </c>
      <c r="E26" s="252"/>
      <c r="F26" s="251"/>
      <c r="G26" s="243" t="s">
        <v>310</v>
      </c>
      <c r="H26" s="55"/>
    </row>
    <row r="27" spans="1:9" ht="15.95" customHeight="1" x14ac:dyDescent="0.2">
      <c r="A27" s="86"/>
      <c r="B27" s="52" t="s">
        <v>311</v>
      </c>
      <c r="C27" s="32"/>
      <c r="D27" s="244" t="s">
        <v>2</v>
      </c>
      <c r="E27" s="252"/>
      <c r="F27" s="251"/>
      <c r="G27" s="243" t="s">
        <v>312</v>
      </c>
      <c r="H27" s="55"/>
    </row>
    <row r="28" spans="1:9" ht="15.95" customHeight="1" x14ac:dyDescent="0.2">
      <c r="A28" s="86"/>
      <c r="B28" s="54" t="s">
        <v>313</v>
      </c>
      <c r="C28" s="32"/>
      <c r="D28" s="244" t="s">
        <v>2</v>
      </c>
      <c r="E28" s="252"/>
      <c r="F28" s="251"/>
      <c r="G28" s="243" t="s">
        <v>314</v>
      </c>
      <c r="H28" s="55"/>
    </row>
    <row r="29" spans="1:9" ht="15.95" customHeight="1" x14ac:dyDescent="0.2">
      <c r="A29" s="86"/>
      <c r="B29" s="78" t="s">
        <v>315</v>
      </c>
      <c r="C29" s="79"/>
      <c r="D29" s="244" t="s">
        <v>2</v>
      </c>
      <c r="E29" s="252"/>
      <c r="F29" s="251"/>
      <c r="G29" s="243" t="s">
        <v>316</v>
      </c>
      <c r="H29" s="55"/>
    </row>
    <row r="30" spans="1:9" ht="15.95" customHeight="1" thickBot="1" x14ac:dyDescent="0.25">
      <c r="A30" s="86"/>
      <c r="B30" s="52" t="s">
        <v>317</v>
      </c>
      <c r="C30" s="32"/>
      <c r="D30" s="244" t="s">
        <v>2</v>
      </c>
      <c r="E30" s="252"/>
      <c r="F30" s="251"/>
      <c r="G30" s="243" t="s">
        <v>318</v>
      </c>
      <c r="H30" s="55"/>
      <c r="I30" s="22">
        <f>IF(AND(E30&lt;&gt;0,ISBLANK(#REF!)),"Please provide details",1)</f>
        <v>1</v>
      </c>
    </row>
    <row r="31" spans="1:9" ht="15.95" customHeight="1" x14ac:dyDescent="0.2">
      <c r="A31" s="86"/>
      <c r="B31" s="49" t="s">
        <v>319</v>
      </c>
      <c r="C31" s="32"/>
      <c r="D31" s="244" t="s">
        <v>2</v>
      </c>
      <c r="E31" s="228">
        <f>SUM(E13:E30)</f>
        <v>0</v>
      </c>
      <c r="F31" s="228">
        <f>SUM(F13:F30)</f>
        <v>0</v>
      </c>
      <c r="G31" s="243" t="s">
        <v>320</v>
      </c>
      <c r="H31" s="55"/>
    </row>
    <row r="32" spans="1:9" ht="15.95" customHeight="1" x14ac:dyDescent="0.2">
      <c r="A32" s="86"/>
      <c r="B32" s="49" t="s">
        <v>321</v>
      </c>
      <c r="C32" s="57"/>
      <c r="D32"/>
      <c r="E32" s="5"/>
      <c r="F32" s="5"/>
      <c r="G32" s="51"/>
      <c r="H32" s="55"/>
    </row>
    <row r="33" spans="1:9" ht="15.95" customHeight="1" x14ac:dyDescent="0.2">
      <c r="A33" s="86"/>
      <c r="B33" s="52" t="s">
        <v>34</v>
      </c>
      <c r="C33" s="32"/>
      <c r="D33" s="244" t="s">
        <v>51</v>
      </c>
      <c r="E33" s="252"/>
      <c r="F33" s="251"/>
      <c r="G33" s="243" t="s">
        <v>322</v>
      </c>
      <c r="H33" s="55"/>
    </row>
    <row r="34" spans="1:9" ht="15.95" customHeight="1" x14ac:dyDescent="0.2">
      <c r="A34" s="86"/>
      <c r="B34" s="52" t="s">
        <v>323</v>
      </c>
      <c r="C34" s="32"/>
      <c r="D34" s="244" t="s">
        <v>63</v>
      </c>
      <c r="E34" s="252"/>
      <c r="F34" s="251"/>
      <c r="G34" s="243" t="s">
        <v>324</v>
      </c>
      <c r="H34" s="55"/>
    </row>
    <row r="35" spans="1:9" ht="15.95" customHeight="1" x14ac:dyDescent="0.2">
      <c r="A35" s="86"/>
      <c r="B35" s="52" t="s">
        <v>325</v>
      </c>
      <c r="C35" s="253" t="s">
        <v>1</v>
      </c>
      <c r="D35" s="244" t="s">
        <v>51</v>
      </c>
      <c r="E35" s="252"/>
      <c r="F35" s="251"/>
      <c r="G35" s="243" t="s">
        <v>326</v>
      </c>
      <c r="H35" s="55"/>
    </row>
    <row r="36" spans="1:9" ht="15.95" customHeight="1" x14ac:dyDescent="0.2">
      <c r="A36" s="86"/>
      <c r="B36" s="52" t="s">
        <v>327</v>
      </c>
      <c r="C36" s="32"/>
      <c r="D36" s="244" t="s">
        <v>63</v>
      </c>
      <c r="E36" s="252"/>
      <c r="F36" s="251"/>
      <c r="G36" s="243" t="s">
        <v>328</v>
      </c>
      <c r="H36" s="55"/>
    </row>
    <row r="37" spans="1:9" ht="15.95" customHeight="1" x14ac:dyDescent="0.2">
      <c r="A37" s="86"/>
      <c r="B37" s="52" t="s">
        <v>329</v>
      </c>
      <c r="C37" s="32"/>
      <c r="D37" s="244" t="s">
        <v>51</v>
      </c>
      <c r="E37" s="252"/>
      <c r="F37" s="251"/>
      <c r="G37" s="243" t="s">
        <v>330</v>
      </c>
      <c r="H37" s="55"/>
    </row>
    <row r="38" spans="1:9" ht="15.95" customHeight="1" x14ac:dyDescent="0.2">
      <c r="A38" s="86"/>
      <c r="B38" s="52" t="s">
        <v>331</v>
      </c>
      <c r="C38" s="32"/>
      <c r="D38" s="244" t="s">
        <v>63</v>
      </c>
      <c r="E38" s="252"/>
      <c r="F38" s="251"/>
      <c r="G38" s="243" t="s">
        <v>332</v>
      </c>
      <c r="H38" s="55"/>
    </row>
    <row r="39" spans="1:9" ht="25.5" x14ac:dyDescent="0.2">
      <c r="A39" s="86"/>
      <c r="B39" s="54" t="s">
        <v>333</v>
      </c>
      <c r="C39"/>
      <c r="D39" s="244" t="s">
        <v>51</v>
      </c>
      <c r="E39" s="252"/>
      <c r="F39" s="251"/>
      <c r="G39" s="243" t="s">
        <v>334</v>
      </c>
      <c r="H39" s="55"/>
    </row>
    <row r="40" spans="1:9" ht="15.95" customHeight="1" x14ac:dyDescent="0.2">
      <c r="A40" s="86"/>
      <c r="B40" s="87" t="s">
        <v>335</v>
      </c>
      <c r="C40" s="253" t="s">
        <v>1</v>
      </c>
      <c r="D40" s="244" t="s">
        <v>51</v>
      </c>
      <c r="E40" s="252"/>
      <c r="F40" s="251"/>
      <c r="G40" s="243" t="s">
        <v>336</v>
      </c>
      <c r="H40" s="55"/>
    </row>
    <row r="41" spans="1:9" ht="15.95" customHeight="1" x14ac:dyDescent="0.2">
      <c r="A41" s="86"/>
      <c r="B41" s="52" t="s">
        <v>337</v>
      </c>
      <c r="C41" s="32"/>
      <c r="D41" s="244" t="s">
        <v>63</v>
      </c>
      <c r="E41" s="252"/>
      <c r="F41" s="251"/>
      <c r="G41" s="243" t="s">
        <v>338</v>
      </c>
      <c r="H41" s="55"/>
    </row>
    <row r="42" spans="1:9" ht="15.95" customHeight="1" x14ac:dyDescent="0.2">
      <c r="A42" s="86"/>
      <c r="B42" s="78" t="s">
        <v>339</v>
      </c>
      <c r="C42" s="79"/>
      <c r="D42" s="244" t="s">
        <v>2</v>
      </c>
      <c r="E42" s="252"/>
      <c r="F42" s="251"/>
      <c r="G42" s="243" t="s">
        <v>340</v>
      </c>
      <c r="H42" s="55"/>
    </row>
    <row r="43" spans="1:9" ht="15.95" customHeight="1" x14ac:dyDescent="0.2">
      <c r="A43" s="86"/>
      <c r="B43" s="52" t="s">
        <v>341</v>
      </c>
      <c r="C43" s="32"/>
      <c r="D43" s="244" t="s">
        <v>2</v>
      </c>
      <c r="E43" s="252"/>
      <c r="F43" s="251"/>
      <c r="G43" s="243" t="s">
        <v>342</v>
      </c>
      <c r="H43" s="55"/>
      <c r="I43" s="25"/>
    </row>
    <row r="44" spans="1:9" ht="25.5" x14ac:dyDescent="0.2">
      <c r="A44" s="86"/>
      <c r="B44" s="54" t="s">
        <v>343</v>
      </c>
      <c r="C44" s="32"/>
      <c r="D44" s="244" t="s">
        <v>2</v>
      </c>
      <c r="E44" s="252"/>
      <c r="F44" s="251"/>
      <c r="G44" s="243" t="s">
        <v>344</v>
      </c>
      <c r="H44" s="55"/>
      <c r="I44" s="22">
        <f>IF(AND(E44&lt;&gt;0,ISBLANK(#REF!)),"Please provide details",1)</f>
        <v>1</v>
      </c>
    </row>
    <row r="45" spans="1:9" ht="26.25" thickBot="1" x14ac:dyDescent="0.25">
      <c r="A45" s="86"/>
      <c r="B45" s="54" t="s">
        <v>345</v>
      </c>
      <c r="C45" s="32"/>
      <c r="D45" s="244" t="s">
        <v>2</v>
      </c>
      <c r="E45" s="252"/>
      <c r="F45" s="251"/>
      <c r="G45" s="243" t="s">
        <v>346</v>
      </c>
      <c r="H45" s="55"/>
      <c r="I45" s="22">
        <f>IF(AND(E45&lt;&gt;0,ISBLANK(#REF!)),"Please provide details",1)</f>
        <v>1</v>
      </c>
    </row>
    <row r="46" spans="1:9" ht="15.95" customHeight="1" x14ac:dyDescent="0.2">
      <c r="A46" s="86"/>
      <c r="B46" s="49" t="s">
        <v>347</v>
      </c>
      <c r="C46" s="32"/>
      <c r="D46" s="244" t="s">
        <v>2</v>
      </c>
      <c r="E46" s="228">
        <f>SUM(E33:E45)</f>
        <v>0</v>
      </c>
      <c r="F46" s="228">
        <f>SUM(F33:F45)</f>
        <v>0</v>
      </c>
      <c r="G46" s="243" t="s">
        <v>348</v>
      </c>
      <c r="H46" s="55"/>
    </row>
    <row r="47" spans="1:9" ht="15.95" customHeight="1" x14ac:dyDescent="0.2">
      <c r="A47" s="86"/>
      <c r="B47" s="49" t="s">
        <v>349</v>
      </c>
      <c r="C47" s="57"/>
      <c r="D47"/>
      <c r="E47" s="5"/>
      <c r="F47" s="5"/>
      <c r="G47" s="51"/>
      <c r="H47" s="55"/>
    </row>
    <row r="48" spans="1:9" ht="15.95" customHeight="1" x14ac:dyDescent="0.2">
      <c r="A48" s="86"/>
      <c r="B48" s="47" t="s">
        <v>11</v>
      </c>
      <c r="C48"/>
      <c r="D48" s="244" t="s">
        <v>51</v>
      </c>
      <c r="E48" s="252"/>
      <c r="F48" s="245">
        <f>'TAC04 SOCIE'!E69</f>
        <v>0</v>
      </c>
      <c r="G48" s="243" t="s">
        <v>350</v>
      </c>
      <c r="H48" s="55"/>
    </row>
    <row r="49" spans="1:9" ht="15.95" customHeight="1" x14ac:dyDescent="0.2">
      <c r="A49" s="86"/>
      <c r="B49" s="52" t="s">
        <v>12</v>
      </c>
      <c r="C49" s="32"/>
      <c r="D49" s="244" t="s">
        <v>63</v>
      </c>
      <c r="E49" s="252"/>
      <c r="F49" s="245">
        <f>'TAC04 SOCIE'!E70</f>
        <v>0</v>
      </c>
      <c r="G49" s="243" t="s">
        <v>351</v>
      </c>
      <c r="H49" s="55"/>
    </row>
    <row r="50" spans="1:9" ht="15.95" customHeight="1" x14ac:dyDescent="0.2">
      <c r="A50" s="86"/>
      <c r="B50" s="47" t="s">
        <v>352</v>
      </c>
      <c r="C50"/>
      <c r="D50" s="244" t="s">
        <v>2</v>
      </c>
      <c r="E50" s="252"/>
      <c r="F50" s="251"/>
      <c r="G50" s="243" t="s">
        <v>353</v>
      </c>
      <c r="H50" s="55"/>
    </row>
    <row r="51" spans="1:9" ht="15.95" customHeight="1" x14ac:dyDescent="0.2">
      <c r="A51" s="86"/>
      <c r="B51" s="52" t="s">
        <v>354</v>
      </c>
      <c r="C51" s="32"/>
      <c r="D51" s="244" t="s">
        <v>2</v>
      </c>
      <c r="E51" s="252"/>
      <c r="F51" s="251"/>
      <c r="G51" s="243" t="s">
        <v>355</v>
      </c>
      <c r="H51" s="55"/>
    </row>
    <row r="52" spans="1:9" ht="15.95" customHeight="1" x14ac:dyDescent="0.2">
      <c r="A52" s="86"/>
      <c r="B52" s="52" t="s">
        <v>356</v>
      </c>
      <c r="C52" s="32"/>
      <c r="D52" s="244" t="s">
        <v>51</v>
      </c>
      <c r="E52" s="252"/>
      <c r="F52" s="251"/>
      <c r="G52" s="243" t="s">
        <v>357</v>
      </c>
      <c r="H52" s="55"/>
      <c r="I52" s="22">
        <f>IF(AND(E52&lt;&gt;0,ISBLANK(#REF!)),"Please provide details",1)</f>
        <v>1</v>
      </c>
    </row>
    <row r="53" spans="1:9" ht="15.95" customHeight="1" x14ac:dyDescent="0.2">
      <c r="A53" s="86"/>
      <c r="B53" s="47" t="s">
        <v>358</v>
      </c>
      <c r="C53"/>
      <c r="D53" s="244" t="s">
        <v>63</v>
      </c>
      <c r="E53" s="252"/>
      <c r="F53" s="251"/>
      <c r="G53" s="243" t="s">
        <v>359</v>
      </c>
      <c r="H53" s="55"/>
    </row>
    <row r="54" spans="1:9" ht="15.95" customHeight="1" x14ac:dyDescent="0.2">
      <c r="A54" s="86"/>
      <c r="B54" s="52" t="s">
        <v>360</v>
      </c>
      <c r="C54" s="32"/>
      <c r="D54" s="244" t="s">
        <v>63</v>
      </c>
      <c r="E54" s="252"/>
      <c r="F54" s="251"/>
      <c r="G54" s="243" t="s">
        <v>361</v>
      </c>
      <c r="H54" s="55"/>
    </row>
    <row r="55" spans="1:9" ht="15.95" customHeight="1" x14ac:dyDescent="0.2">
      <c r="A55" s="86"/>
      <c r="B55" s="88" t="s">
        <v>362</v>
      </c>
      <c r="C55" s="32"/>
      <c r="D55" s="244" t="s">
        <v>63</v>
      </c>
      <c r="E55" s="252"/>
      <c r="F55" s="251"/>
      <c r="G55" s="243" t="s">
        <v>363</v>
      </c>
      <c r="H55" s="55"/>
    </row>
    <row r="56" spans="1:9" ht="15.95" customHeight="1" x14ac:dyDescent="0.2">
      <c r="A56" s="86"/>
      <c r="B56" s="52" t="s">
        <v>364</v>
      </c>
      <c r="C56" s="32"/>
      <c r="D56" s="244" t="s">
        <v>63</v>
      </c>
      <c r="E56" s="252"/>
      <c r="F56" s="251"/>
      <c r="G56" s="243" t="s">
        <v>365</v>
      </c>
      <c r="H56" s="55"/>
    </row>
    <row r="57" spans="1:9" ht="15.95" customHeight="1" x14ac:dyDescent="0.2">
      <c r="A57" s="86"/>
      <c r="B57" s="52" t="s">
        <v>366</v>
      </c>
      <c r="C57" s="32"/>
      <c r="D57" s="244" t="s">
        <v>63</v>
      </c>
      <c r="E57" s="252"/>
      <c r="F57" s="251"/>
      <c r="G57" s="243" t="s">
        <v>367</v>
      </c>
      <c r="H57" s="55"/>
    </row>
    <row r="58" spans="1:9" ht="15.95" customHeight="1" x14ac:dyDescent="0.2">
      <c r="A58" s="86"/>
      <c r="B58" s="47" t="s">
        <v>35</v>
      </c>
      <c r="C58"/>
      <c r="D58" s="244" t="s">
        <v>63</v>
      </c>
      <c r="E58" s="252"/>
      <c r="F58" s="251"/>
      <c r="G58" s="243" t="s">
        <v>368</v>
      </c>
      <c r="H58" s="55"/>
    </row>
    <row r="59" spans="1:9" ht="28.7" customHeight="1" x14ac:dyDescent="0.2">
      <c r="A59" s="86"/>
      <c r="B59" s="83" t="s">
        <v>369</v>
      </c>
      <c r="C59" s="253" t="s">
        <v>1</v>
      </c>
      <c r="D59" s="244" t="s">
        <v>63</v>
      </c>
      <c r="E59" s="252"/>
      <c r="F59" s="251"/>
      <c r="G59" s="243" t="s">
        <v>370</v>
      </c>
      <c r="H59" s="55"/>
    </row>
    <row r="60" spans="1:9" ht="15.95" customHeight="1" x14ac:dyDescent="0.2">
      <c r="A60" s="86"/>
      <c r="B60" s="46" t="s">
        <v>371</v>
      </c>
      <c r="C60" s="30"/>
      <c r="D60" s="244" t="s">
        <v>2</v>
      </c>
      <c r="E60" s="252"/>
      <c r="F60" s="251"/>
      <c r="G60" s="243" t="s">
        <v>372</v>
      </c>
      <c r="H60" s="55"/>
    </row>
    <row r="61" spans="1:9" ht="15.95" customHeight="1" x14ac:dyDescent="0.2">
      <c r="A61" s="86"/>
      <c r="B61" s="52" t="s">
        <v>373</v>
      </c>
      <c r="C61" s="32"/>
      <c r="D61" s="244" t="s">
        <v>2</v>
      </c>
      <c r="E61" s="252"/>
      <c r="F61" s="251"/>
      <c r="G61" s="243" t="s">
        <v>374</v>
      </c>
      <c r="H61" s="55"/>
    </row>
    <row r="62" spans="1:9" ht="15.95" customHeight="1" x14ac:dyDescent="0.2">
      <c r="A62" s="86"/>
      <c r="B62" s="89" t="s">
        <v>375</v>
      </c>
      <c r="C62" s="90"/>
      <c r="D62" s="244" t="s">
        <v>2</v>
      </c>
      <c r="E62" s="252"/>
      <c r="F62" s="251"/>
      <c r="G62" s="243" t="s">
        <v>376</v>
      </c>
      <c r="H62" s="55"/>
    </row>
    <row r="63" spans="1:9" ht="15.95" customHeight="1" thickBot="1" x14ac:dyDescent="0.25">
      <c r="A63" s="86"/>
      <c r="B63" s="87" t="s">
        <v>377</v>
      </c>
      <c r="C63" s="253" t="s">
        <v>1</v>
      </c>
      <c r="D63" s="244" t="s">
        <v>2</v>
      </c>
      <c r="E63" s="252"/>
      <c r="F63" s="251"/>
      <c r="G63" s="243" t="s">
        <v>378</v>
      </c>
      <c r="H63" s="55"/>
      <c r="I63" s="22">
        <f>IF(AND(E63&lt;&gt;0,ISBLANK(#REF!)),"Please provide details",1)</f>
        <v>1</v>
      </c>
    </row>
    <row r="64" spans="1:9" ht="15.95" customHeight="1" thickBot="1" x14ac:dyDescent="0.25">
      <c r="A64" s="86"/>
      <c r="B64" s="76" t="s">
        <v>379</v>
      </c>
      <c r="C64" s="30"/>
      <c r="D64" s="244" t="s">
        <v>2</v>
      </c>
      <c r="E64" s="228">
        <f>SUM(E48:E63)</f>
        <v>0</v>
      </c>
      <c r="F64" s="228">
        <f>SUM(F48:F63)</f>
        <v>0</v>
      </c>
      <c r="G64" s="243" t="s">
        <v>380</v>
      </c>
      <c r="H64" s="55"/>
    </row>
    <row r="65" spans="1:8" ht="15.95" customHeight="1" x14ac:dyDescent="0.2">
      <c r="A65" s="86"/>
      <c r="B65" s="49" t="s">
        <v>381</v>
      </c>
      <c r="C65" s="32"/>
      <c r="D65" s="244" t="s">
        <v>2</v>
      </c>
      <c r="E65" s="228">
        <f>E31+E46+E64</f>
        <v>0</v>
      </c>
      <c r="F65" s="228">
        <f>F31+F46+F64</f>
        <v>0</v>
      </c>
      <c r="G65" s="243" t="s">
        <v>382</v>
      </c>
      <c r="H65" s="55"/>
    </row>
    <row r="66" spans="1:8" ht="15.95" customHeight="1" x14ac:dyDescent="0.2">
      <c r="A66" s="86"/>
      <c r="B66" s="52"/>
      <c r="C66" s="57"/>
      <c r="D66"/>
      <c r="E66" s="5"/>
      <c r="F66" s="5"/>
      <c r="G66" s="51"/>
      <c r="H66" s="55"/>
    </row>
    <row r="67" spans="1:8" ht="15.95" customHeight="1" x14ac:dyDescent="0.2">
      <c r="A67" s="86"/>
      <c r="B67" s="49" t="s">
        <v>383</v>
      </c>
      <c r="C67" s="32"/>
      <c r="D67" s="244" t="s">
        <v>2</v>
      </c>
      <c r="E67" s="245">
        <f>F74</f>
        <v>0</v>
      </c>
      <c r="F67" s="251"/>
      <c r="G67" s="243" t="s">
        <v>384</v>
      </c>
      <c r="H67" s="55"/>
    </row>
    <row r="68" spans="1:8" ht="15.95" customHeight="1" thickBot="1" x14ac:dyDescent="0.25">
      <c r="A68" s="86"/>
      <c r="B68" s="47" t="s">
        <v>126</v>
      </c>
      <c r="C68"/>
      <c r="D68" s="244" t="s">
        <v>2</v>
      </c>
      <c r="E68" s="235"/>
      <c r="F68" s="251"/>
      <c r="G68" s="243" t="s">
        <v>385</v>
      </c>
      <c r="H68" s="55"/>
    </row>
    <row r="69" spans="1:8" ht="15.95" customHeight="1" x14ac:dyDescent="0.2">
      <c r="A69" s="86"/>
      <c r="B69" s="49" t="s">
        <v>386</v>
      </c>
      <c r="C69" s="32"/>
      <c r="D69" s="244" t="s">
        <v>2</v>
      </c>
      <c r="E69" s="228">
        <f>SUM(E67:E68)</f>
        <v>0</v>
      </c>
      <c r="F69" s="228">
        <f>SUM(F67:F68)</f>
        <v>0</v>
      </c>
      <c r="G69" s="243" t="s">
        <v>387</v>
      </c>
      <c r="H69" s="55"/>
    </row>
    <row r="70" spans="1:8" ht="15.95" customHeight="1" x14ac:dyDescent="0.2">
      <c r="A70" s="86"/>
      <c r="B70" s="47" t="s">
        <v>388</v>
      </c>
      <c r="C70"/>
      <c r="D70" s="244" t="s">
        <v>2</v>
      </c>
      <c r="E70" s="721"/>
      <c r="F70" s="721"/>
      <c r="G70" s="243" t="s">
        <v>389</v>
      </c>
      <c r="H70" s="55"/>
    </row>
    <row r="71" spans="1:8" ht="15.95" customHeight="1" x14ac:dyDescent="0.2">
      <c r="A71" s="86"/>
      <c r="B71" s="87" t="s">
        <v>390</v>
      </c>
      <c r="C71" s="253" t="s">
        <v>1</v>
      </c>
      <c r="D71" s="244" t="s">
        <v>2</v>
      </c>
      <c r="E71" s="252"/>
      <c r="F71" s="251"/>
      <c r="G71" s="243" t="s">
        <v>391</v>
      </c>
      <c r="H71" s="55"/>
    </row>
    <row r="72" spans="1:8" ht="15.95" customHeight="1" x14ac:dyDescent="0.2">
      <c r="A72" s="86"/>
      <c r="B72" s="46" t="s">
        <v>392</v>
      </c>
      <c r="C72" s="30"/>
      <c r="D72" s="244" t="s">
        <v>2</v>
      </c>
      <c r="E72" s="252"/>
      <c r="F72" s="251"/>
      <c r="G72" s="243" t="s">
        <v>393</v>
      </c>
      <c r="H72" s="55"/>
    </row>
    <row r="73" spans="1:8" ht="15.95" customHeight="1" thickBot="1" x14ac:dyDescent="0.25">
      <c r="A73" s="86"/>
      <c r="B73" s="52" t="s">
        <v>394</v>
      </c>
      <c r="C73" s="32"/>
      <c r="D73" s="244" t="s">
        <v>2</v>
      </c>
      <c r="E73" s="721"/>
      <c r="F73" s="721"/>
      <c r="G73" s="243" t="s">
        <v>395</v>
      </c>
      <c r="H73" s="55"/>
    </row>
    <row r="74" spans="1:8" ht="15.95" customHeight="1" thickBot="1" x14ac:dyDescent="0.25">
      <c r="A74" s="86"/>
      <c r="B74" s="63" t="s">
        <v>2512</v>
      </c>
      <c r="C74" s="59"/>
      <c r="D74" s="246" t="s">
        <v>2</v>
      </c>
      <c r="E74" s="228">
        <f>SUM(E65,E69:E73)</f>
        <v>0</v>
      </c>
      <c r="F74" s="228">
        <f>SUM(F65,F69:F73)</f>
        <v>0</v>
      </c>
      <c r="G74" s="243" t="s">
        <v>396</v>
      </c>
      <c r="H74" s="55"/>
    </row>
    <row r="75" spans="1:8" ht="15.95" customHeight="1" thickTop="1" x14ac:dyDescent="0.2">
      <c r="B75" s="60"/>
      <c r="C75" s="60"/>
      <c r="D75" s="60"/>
      <c r="E75" s="91"/>
      <c r="F75" s="91"/>
      <c r="G75" s="61"/>
    </row>
    <row r="76" spans="1:8" ht="15.95" customHeight="1" x14ac:dyDescent="0.2">
      <c r="E76" s="80"/>
      <c r="F76" s="80"/>
    </row>
  </sheetData>
  <mergeCells count="1">
    <mergeCell ref="D8:D9"/>
  </mergeCells>
  <conditionalFormatting sqref="E76">
    <cfRule type="cellIs" dxfId="10" priority="21" operator="notEqual">
      <formula>0</formula>
    </cfRule>
  </conditionalFormatting>
  <conditionalFormatting sqref="E75:F75">
    <cfRule type="cellIs" dxfId="9" priority="20" operator="notEqual">
      <formula>""</formula>
    </cfRule>
  </conditionalFormatting>
  <conditionalFormatting sqref="F76">
    <cfRule type="cellIs" dxfId="8" priority="19" operator="notEqual">
      <formula>0</formula>
    </cfRule>
  </conditionalFormatting>
  <conditionalFormatting sqref="I30 I63">
    <cfRule type="cellIs" dxfId="7" priority="18" operator="notEqual">
      <formula>1</formula>
    </cfRule>
  </conditionalFormatting>
  <conditionalFormatting sqref="I44">
    <cfRule type="cellIs" dxfId="6" priority="3" operator="notEqual">
      <formula>1</formula>
    </cfRule>
  </conditionalFormatting>
  <conditionalFormatting sqref="I45">
    <cfRule type="cellIs" dxfId="5" priority="2" operator="notEqual">
      <formula>1</formula>
    </cfRule>
  </conditionalFormatting>
  <conditionalFormatting sqref="I52">
    <cfRule type="cellIs" dxfId="4" priority="1" operator="notEqual">
      <formula>1</formula>
    </cfRule>
  </conditionalFormatting>
  <dataValidations count="7">
    <dataValidation allowBlank="1" showInputMessage="1" showErrorMessage="1" promptTitle="Absorption transfer: CCE" prompt="This line represents the physical transfer of cash and cash equivalents in an absorption transfer only. Transfers of working capital are deducted from movements in working capital in operating cash flows above." sqref="C71" xr:uid="{7BF47431-7C9E-4B5E-AFDA-88E5752DBD8B}"/>
    <dataValidation allowBlank="1" showInputMessage="1" showErrorMessage="1" promptTitle="Cash flows from other financing" prompt="This should not include PFI contingent rents; these should be included in subcode SCF0300 above." sqref="C63" xr:uid="{B8B543CE-430E-4FED-857A-8D297BA07DCF}"/>
    <dataValidation allowBlank="1" showInputMessage="1" showErrorMessage="1" promptTitle="Interest element of PFI, LIFT" prompt="This should include any contingent rent charges on the PFI scheme." sqref="C59" xr:uid="{D33344BC-94DA-4EC2-A652-6EEE9BE5ED6A}"/>
    <dataValidation allowBlank="1" showInputMessage="1" showErrorMessage="1" promptTitle="Cash donations" prompt="This row adds in cash donations for purchasing assets. In rare circumstances timing differences (where the income credit relates to a receivable, not cash) can be adjusted." sqref="C40" xr:uid="{A377E471-4928-4EC8-A4D9-67AA7E499356}"/>
    <dataValidation allowBlank="1" showInputMessage="1" showErrorMessage="1" promptTitle="On-SoFP pension contributions" prompt="Calculated from TAC26 Pension" sqref="C19" xr:uid="{8E86F1DB-18B1-4037-9D69-220B98365817}"/>
    <dataValidation allowBlank="1" showInputMessage="1" showErrorMessage="1" promptTitle="Capital donations" prompt="This deducts donations of assets and assets purchased from donated cash (both non-operating). Cash donated for purchasing assets is added back as investing activity below." sqref="C17" xr:uid="{36683042-260F-4BD2-9972-8C89EC1CF730}"/>
    <dataValidation allowBlank="1" showInputMessage="1" showErrorMessage="1" promptTitle="Proceeds from financial assets" prompt="This should include the cash inflows when financial assets mature. In addition this will include repayments received on any loans issued (including those made to joint ventures and associates) recorded within investments (not necessarily a sale)." sqref="C35" xr:uid="{519DC8D7-3981-47C8-9CEC-0772EECFDE46}"/>
  </dataValidations>
  <pageMargins left="0.70866141732283472" right="0.70866141732283472" top="0.74803149606299213" bottom="0.74803149606299213" header="0.31496062992125984" footer="0.31496062992125984"/>
  <pageSetup paperSize="9" scale="53" fitToHeight="3" orientation="portrait" r:id="rId1"/>
  <rowBreaks count="1" manualBreakCount="1">
    <brk id="6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23C61-D5B9-4C1A-9612-C8BCCA6E1099}">
  <sheetPr codeName="Sheet65">
    <tabColor theme="2"/>
    <pageSetUpPr fitToPage="1"/>
  </sheetPr>
  <dimension ref="A1:H66"/>
  <sheetViews>
    <sheetView showGridLines="0" zoomScale="85" zoomScaleNormal="85" zoomScaleSheetLayoutView="85" workbookViewId="0"/>
  </sheetViews>
  <sheetFormatPr defaultColWidth="13.42578125" defaultRowHeight="15.95" customHeight="1" x14ac:dyDescent="0.2"/>
  <cols>
    <col min="1" max="1" width="4.42578125" style="15" customWidth="1"/>
    <col min="2" max="2" width="62.28515625" style="15" customWidth="1"/>
    <col min="3" max="3" width="5.28515625" style="15" customWidth="1"/>
    <col min="4" max="4" width="9.28515625" style="15" customWidth="1"/>
    <col min="5" max="16384" width="13.42578125" style="15"/>
  </cols>
  <sheetData>
    <row r="1" spans="1:8" ht="18.75" customHeight="1" x14ac:dyDescent="0.2">
      <c r="B1" s="16"/>
    </row>
    <row r="2" spans="1:8" ht="18.75" customHeight="1" x14ac:dyDescent="0.25">
      <c r="B2" s="17" t="s">
        <v>440</v>
      </c>
    </row>
    <row r="3" spans="1:8" ht="18.75" customHeight="1" x14ac:dyDescent="0.25">
      <c r="B3" s="17" t="s">
        <v>28</v>
      </c>
    </row>
    <row r="4" spans="1:8" ht="18.75" customHeight="1" thickBot="1" x14ac:dyDescent="0.25">
      <c r="B4" s="18" t="s">
        <v>4</v>
      </c>
    </row>
    <row r="5" spans="1:8" ht="15.95" customHeight="1" thickTop="1" thickBot="1" x14ac:dyDescent="0.25">
      <c r="B5" s="38"/>
      <c r="C5" s="38"/>
      <c r="D5" s="38"/>
      <c r="E5" s="38"/>
      <c r="F5" s="416" t="s">
        <v>2401</v>
      </c>
      <c r="G5" s="417">
        <v>1</v>
      </c>
    </row>
    <row r="6" spans="1:8" ht="15.95" customHeight="1" thickTop="1" x14ac:dyDescent="0.2">
      <c r="A6" s="37"/>
      <c r="B6" s="402" t="s">
        <v>397</v>
      </c>
      <c r="C6" s="40"/>
      <c r="D6" s="40"/>
      <c r="E6" s="254" t="s">
        <v>398</v>
      </c>
      <c r="F6" s="261" t="s">
        <v>399</v>
      </c>
      <c r="G6" s="255" t="s">
        <v>47</v>
      </c>
      <c r="H6" s="55"/>
    </row>
    <row r="7" spans="1:8" ht="54" customHeight="1" x14ac:dyDescent="0.2">
      <c r="B7" s="403"/>
      <c r="C7"/>
      <c r="D7" s="842" t="s">
        <v>3</v>
      </c>
      <c r="E7" s="7" t="s">
        <v>400</v>
      </c>
      <c r="F7" s="7" t="s">
        <v>400</v>
      </c>
      <c r="G7" s="42"/>
      <c r="H7" s="55"/>
    </row>
    <row r="8" spans="1:8" ht="15.95" customHeight="1" x14ac:dyDescent="0.2">
      <c r="B8" s="419"/>
      <c r="C8"/>
      <c r="D8" s="842"/>
      <c r="E8" s="6" t="s">
        <v>52</v>
      </c>
      <c r="F8" s="6" t="s">
        <v>2365</v>
      </c>
      <c r="G8" s="42"/>
      <c r="H8" s="55"/>
    </row>
    <row r="9" spans="1:8" ht="15.95" customHeight="1" thickBot="1" x14ac:dyDescent="0.25">
      <c r="B9" s="420" t="s">
        <v>401</v>
      </c>
      <c r="C9" s="227"/>
      <c r="D9" s="843"/>
      <c r="E9" s="229" t="s">
        <v>49</v>
      </c>
      <c r="F9" s="229" t="s">
        <v>49</v>
      </c>
      <c r="G9" s="257" t="s">
        <v>50</v>
      </c>
      <c r="H9" s="55"/>
    </row>
    <row r="10" spans="1:8" ht="15.95" customHeight="1" x14ac:dyDescent="0.2">
      <c r="B10" s="421" t="s">
        <v>402</v>
      </c>
      <c r="C10"/>
      <c r="D10"/>
      <c r="E10" s="5"/>
      <c r="F10" s="773"/>
      <c r="G10" s="51"/>
      <c r="H10" s="55"/>
    </row>
    <row r="11" spans="1:8" ht="15.95" customHeight="1" x14ac:dyDescent="0.2">
      <c r="B11" s="422" t="s">
        <v>403</v>
      </c>
      <c r="C11" s="57"/>
      <c r="D11" s="262" t="s">
        <v>51</v>
      </c>
      <c r="E11" s="774"/>
      <c r="F11" s="383"/>
      <c r="G11" s="257" t="s">
        <v>404</v>
      </c>
      <c r="H11" s="55"/>
    </row>
    <row r="12" spans="1:8" ht="16.5" customHeight="1" x14ac:dyDescent="0.2">
      <c r="B12" s="423" t="s">
        <v>405</v>
      </c>
      <c r="C12" s="259" t="s">
        <v>1</v>
      </c>
      <c r="D12" s="262" t="s">
        <v>51</v>
      </c>
      <c r="E12" s="774"/>
      <c r="F12" s="383"/>
      <c r="G12" s="257" t="s">
        <v>406</v>
      </c>
      <c r="H12" s="55"/>
    </row>
    <row r="13" spans="1:8" ht="15.6" customHeight="1" x14ac:dyDescent="0.2">
      <c r="B13" s="424" t="s">
        <v>2611</v>
      </c>
      <c r="C13" s="57"/>
      <c r="D13" s="262" t="s">
        <v>51</v>
      </c>
      <c r="E13" s="774"/>
      <c r="F13" s="383"/>
      <c r="G13" s="257" t="s">
        <v>407</v>
      </c>
      <c r="H13" s="55"/>
    </row>
    <row r="14" spans="1:8" ht="15.95" customHeight="1" x14ac:dyDescent="0.2">
      <c r="B14" s="425" t="s">
        <v>408</v>
      </c>
      <c r="C14" s="57"/>
      <c r="D14" s="2"/>
      <c r="E14" s="5"/>
      <c r="F14" s="779"/>
      <c r="G14" s="51"/>
      <c r="H14" s="55"/>
    </row>
    <row r="15" spans="1:8" ht="15.95" customHeight="1" x14ac:dyDescent="0.2">
      <c r="B15" s="422" t="s">
        <v>403</v>
      </c>
      <c r="C15" s="57"/>
      <c r="D15" s="262" t="s">
        <v>51</v>
      </c>
      <c r="E15" s="774"/>
      <c r="F15" s="383"/>
      <c r="G15" s="257" t="s">
        <v>409</v>
      </c>
      <c r="H15" s="55"/>
    </row>
    <row r="16" spans="1:8" ht="15.6" customHeight="1" x14ac:dyDescent="0.2">
      <c r="B16" s="426" t="s">
        <v>410</v>
      </c>
      <c r="C16" s="259" t="s">
        <v>1</v>
      </c>
      <c r="D16" s="262" t="s">
        <v>51</v>
      </c>
      <c r="E16" s="774"/>
      <c r="F16" s="383"/>
      <c r="G16" s="257" t="s">
        <v>411</v>
      </c>
      <c r="H16" s="55"/>
    </row>
    <row r="17" spans="2:8" ht="25.5" x14ac:dyDescent="0.2">
      <c r="B17" s="427" t="s">
        <v>29</v>
      </c>
      <c r="C17" s="259" t="s">
        <v>1</v>
      </c>
      <c r="D17" s="262" t="s">
        <v>51</v>
      </c>
      <c r="E17" s="774"/>
      <c r="F17" s="383"/>
      <c r="G17" s="257" t="s">
        <v>412</v>
      </c>
      <c r="H17" s="55"/>
    </row>
    <row r="18" spans="2:8" ht="26.45" customHeight="1" x14ac:dyDescent="0.2">
      <c r="B18" s="428" t="s">
        <v>2404</v>
      </c>
      <c r="C18" s="57"/>
      <c r="D18" s="262" t="s">
        <v>51</v>
      </c>
      <c r="E18" s="774"/>
      <c r="F18" s="383"/>
      <c r="G18" s="257" t="s">
        <v>413</v>
      </c>
      <c r="H18" s="55"/>
    </row>
    <row r="19" spans="2:8" ht="25.5" x14ac:dyDescent="0.2">
      <c r="B19" s="152" t="s">
        <v>414</v>
      </c>
      <c r="C19" s="57"/>
      <c r="D19" s="262" t="s">
        <v>51</v>
      </c>
      <c r="E19" s="774"/>
      <c r="F19" s="383"/>
      <c r="G19" s="257" t="s">
        <v>415</v>
      </c>
      <c r="H19" s="55"/>
    </row>
    <row r="20" spans="2:8" ht="15.95" customHeight="1" x14ac:dyDescent="0.2">
      <c r="B20" s="88" t="s">
        <v>416</v>
      </c>
      <c r="C20" s="57"/>
      <c r="D20" s="262" t="s">
        <v>51</v>
      </c>
      <c r="E20" s="774"/>
      <c r="F20" s="383"/>
      <c r="G20" s="257" t="s">
        <v>417</v>
      </c>
      <c r="H20" s="55"/>
    </row>
    <row r="21" spans="2:8" ht="15.95" customHeight="1" x14ac:dyDescent="0.2">
      <c r="B21" s="425" t="s">
        <v>418</v>
      </c>
      <c r="C21" s="57"/>
      <c r="D21" s="2"/>
      <c r="E21" s="5"/>
      <c r="F21" s="779"/>
      <c r="G21" s="51"/>
      <c r="H21" s="55"/>
    </row>
    <row r="22" spans="2:8" ht="15.95" customHeight="1" x14ac:dyDescent="0.2">
      <c r="B22" s="88" t="s">
        <v>419</v>
      </c>
      <c r="C22" s="57"/>
      <c r="D22" s="262" t="s">
        <v>51</v>
      </c>
      <c r="E22" s="774"/>
      <c r="F22" s="383"/>
      <c r="G22" s="257" t="s">
        <v>420</v>
      </c>
      <c r="H22" s="55"/>
    </row>
    <row r="23" spans="2:8" ht="15.95" customHeight="1" x14ac:dyDescent="0.2">
      <c r="B23" s="88" t="s">
        <v>421</v>
      </c>
      <c r="C23" s="57"/>
      <c r="D23" s="262" t="s">
        <v>51</v>
      </c>
      <c r="E23" s="774"/>
      <c r="F23" s="383"/>
      <c r="G23" s="257" t="s">
        <v>422</v>
      </c>
      <c r="H23" s="55"/>
    </row>
    <row r="24" spans="2:8" ht="15.95" customHeight="1" x14ac:dyDescent="0.2">
      <c r="B24" s="88" t="s">
        <v>423</v>
      </c>
      <c r="C24" s="57"/>
      <c r="D24" s="262" t="s">
        <v>51</v>
      </c>
      <c r="E24" s="774"/>
      <c r="F24" s="383"/>
      <c r="G24" s="257" t="s">
        <v>424</v>
      </c>
      <c r="H24" s="55"/>
    </row>
    <row r="25" spans="2:8" ht="15.95" customHeight="1" x14ac:dyDescent="0.2">
      <c r="B25" s="425" t="s">
        <v>425</v>
      </c>
      <c r="C25" s="57"/>
      <c r="D25" s="13"/>
      <c r="E25" s="5"/>
      <c r="F25" s="779"/>
      <c r="G25" s="51"/>
      <c r="H25" s="55"/>
    </row>
    <row r="26" spans="2:8" ht="15.95" customHeight="1" x14ac:dyDescent="0.2">
      <c r="B26" s="422" t="s">
        <v>403</v>
      </c>
      <c r="C26" s="57"/>
      <c r="D26" s="262" t="s">
        <v>51</v>
      </c>
      <c r="E26" s="774"/>
      <c r="F26" s="383"/>
      <c r="G26" s="257" t="s">
        <v>426</v>
      </c>
      <c r="H26" s="55"/>
    </row>
    <row r="27" spans="2:8" ht="15.95" customHeight="1" x14ac:dyDescent="0.2">
      <c r="B27" s="88" t="s">
        <v>427</v>
      </c>
      <c r="C27" s="57"/>
      <c r="D27" s="262" t="s">
        <v>51</v>
      </c>
      <c r="E27" s="774"/>
      <c r="F27" s="383"/>
      <c r="G27" s="257" t="s">
        <v>428</v>
      </c>
      <c r="H27" s="55"/>
    </row>
    <row r="28" spans="2:8" ht="15.6" customHeight="1" x14ac:dyDescent="0.2">
      <c r="B28" s="425" t="s">
        <v>429</v>
      </c>
      <c r="C28" s="57"/>
      <c r="D28" s="2"/>
      <c r="E28" s="5"/>
      <c r="F28" s="779"/>
      <c r="G28" s="51"/>
      <c r="H28" s="55"/>
    </row>
    <row r="29" spans="2:8" ht="15.95" customHeight="1" x14ac:dyDescent="0.2">
      <c r="B29" s="88" t="s">
        <v>430</v>
      </c>
      <c r="C29" s="57"/>
      <c r="D29" s="262" t="s">
        <v>51</v>
      </c>
      <c r="E29" s="774"/>
      <c r="F29" s="383"/>
      <c r="G29" s="257" t="s">
        <v>431</v>
      </c>
      <c r="H29" s="55"/>
    </row>
    <row r="30" spans="2:8" ht="15.95" customHeight="1" x14ac:dyDescent="0.2">
      <c r="B30" s="429" t="s">
        <v>432</v>
      </c>
      <c r="C30" s="418"/>
      <c r="D30" s="262" t="s">
        <v>51</v>
      </c>
      <c r="E30" s="774"/>
      <c r="F30" s="775"/>
      <c r="G30" s="257" t="s">
        <v>433</v>
      </c>
      <c r="H30" s="55"/>
    </row>
    <row r="31" spans="2:8" ht="15.95" customHeight="1" x14ac:dyDescent="0.2">
      <c r="B31" s="88" t="s">
        <v>434</v>
      </c>
      <c r="C31" s="259" t="s">
        <v>1</v>
      </c>
      <c r="D31" s="262" t="s">
        <v>51</v>
      </c>
      <c r="E31" s="774"/>
      <c r="F31" s="776"/>
      <c r="G31" s="257" t="s">
        <v>435</v>
      </c>
      <c r="H31" s="55"/>
    </row>
    <row r="32" spans="2:8" ht="15.95" customHeight="1" thickBot="1" x14ac:dyDescent="0.25">
      <c r="B32" s="88" t="s">
        <v>2612</v>
      </c>
      <c r="C32" s="259" t="s">
        <v>1</v>
      </c>
      <c r="D32" s="262" t="s">
        <v>51</v>
      </c>
      <c r="E32" s="774"/>
      <c r="F32" s="777"/>
      <c r="G32" s="257" t="s">
        <v>436</v>
      </c>
      <c r="H32" s="55"/>
    </row>
    <row r="33" spans="1:8" ht="15.95" customHeight="1" thickBot="1" x14ac:dyDescent="0.25">
      <c r="B33" s="425" t="s">
        <v>437</v>
      </c>
      <c r="C33" s="57"/>
      <c r="D33" s="262" t="s">
        <v>51</v>
      </c>
      <c r="E33" s="241">
        <f>SUM(E11:E32)</f>
        <v>0</v>
      </c>
      <c r="F33" s="778">
        <f>SUM(F11:F32)</f>
        <v>0</v>
      </c>
      <c r="G33" s="257" t="s">
        <v>438</v>
      </c>
      <c r="H33" s="55"/>
    </row>
    <row r="34" spans="1:8" ht="15.95" customHeight="1" thickTop="1" thickBot="1" x14ac:dyDescent="0.25">
      <c r="B34" s="430"/>
      <c r="C34" s="60"/>
      <c r="D34" s="60"/>
      <c r="E34" s="60"/>
      <c r="F34" s="60"/>
      <c r="G34" s="61"/>
    </row>
    <row r="35" spans="1:8" ht="15.95" customHeight="1" thickTop="1" thickBot="1" x14ac:dyDescent="0.25">
      <c r="B35" s="431"/>
      <c r="C35" s="38"/>
      <c r="D35" s="38"/>
      <c r="E35" s="38"/>
      <c r="F35" s="416" t="s">
        <v>2401</v>
      </c>
      <c r="G35" s="417">
        <v>2</v>
      </c>
    </row>
    <row r="36" spans="1:8" ht="15.95" customHeight="1" thickTop="1" x14ac:dyDescent="0.2">
      <c r="A36" s="37"/>
      <c r="B36" s="402" t="s">
        <v>439</v>
      </c>
      <c r="C36" s="40"/>
      <c r="D36" s="40"/>
      <c r="E36" s="254" t="s">
        <v>398</v>
      </c>
      <c r="F36" s="261" t="s">
        <v>399</v>
      </c>
      <c r="G36" s="255" t="s">
        <v>47</v>
      </c>
      <c r="H36" s="55"/>
    </row>
    <row r="37" spans="1:8" ht="12.75" x14ac:dyDescent="0.2">
      <c r="B37" s="432"/>
      <c r="C37"/>
      <c r="D37" s="842" t="s">
        <v>3</v>
      </c>
      <c r="E37" s="7" t="s">
        <v>17</v>
      </c>
      <c r="F37" s="7" t="s">
        <v>17</v>
      </c>
      <c r="G37" s="42"/>
      <c r="H37" s="55"/>
    </row>
    <row r="38" spans="1:8" ht="15.95" customHeight="1" x14ac:dyDescent="0.2">
      <c r="B38" s="419"/>
      <c r="C38"/>
      <c r="D38" s="842"/>
      <c r="E38" s="6" t="s">
        <v>52</v>
      </c>
      <c r="F38" s="6" t="s">
        <v>2365</v>
      </c>
      <c r="G38" s="42"/>
      <c r="H38" s="55"/>
    </row>
    <row r="39" spans="1:8" ht="15.95" customHeight="1" thickBot="1" x14ac:dyDescent="0.25">
      <c r="B39" s="420" t="s">
        <v>401</v>
      </c>
      <c r="C39" s="227"/>
      <c r="D39" s="843"/>
      <c r="E39" s="229" t="s">
        <v>49</v>
      </c>
      <c r="F39" s="229" t="s">
        <v>49</v>
      </c>
      <c r="G39" s="257" t="s">
        <v>50</v>
      </c>
      <c r="H39" s="55"/>
    </row>
    <row r="40" spans="1:8" ht="15.95" customHeight="1" x14ac:dyDescent="0.2">
      <c r="B40" s="77" t="s">
        <v>440</v>
      </c>
      <c r="C40" s="45"/>
      <c r="D40" s="262" t="s">
        <v>51</v>
      </c>
      <c r="E40" s="260"/>
      <c r="F40" s="251"/>
      <c r="G40" s="257" t="s">
        <v>441</v>
      </c>
      <c r="H40" s="55"/>
    </row>
    <row r="41" spans="1:8" ht="15.95" customHeight="1" x14ac:dyDescent="0.2">
      <c r="B41" s="433" t="s">
        <v>442</v>
      </c>
      <c r="C41" s="32"/>
      <c r="D41" s="262" t="s">
        <v>51</v>
      </c>
      <c r="E41" s="260"/>
      <c r="F41" s="251"/>
      <c r="G41" s="257" t="s">
        <v>443</v>
      </c>
      <c r="H41" s="55"/>
    </row>
    <row r="42" spans="1:8" ht="15.95" customHeight="1" x14ac:dyDescent="0.2">
      <c r="B42" s="88" t="s">
        <v>444</v>
      </c>
      <c r="C42" s="32"/>
      <c r="D42" s="262" t="s">
        <v>51</v>
      </c>
      <c r="E42" s="260"/>
      <c r="F42" s="251"/>
      <c r="G42" s="257" t="s">
        <v>445</v>
      </c>
      <c r="H42" s="55"/>
    </row>
    <row r="43" spans="1:8" ht="15.95" customHeight="1" x14ac:dyDescent="0.2">
      <c r="B43" s="77" t="s">
        <v>446</v>
      </c>
      <c r="C43" s="32"/>
      <c r="D43" s="262" t="s">
        <v>51</v>
      </c>
      <c r="E43" s="260"/>
      <c r="F43" s="251"/>
      <c r="G43" s="257" t="s">
        <v>447</v>
      </c>
      <c r="H43" s="55"/>
    </row>
    <row r="44" spans="1:8" ht="15.95" customHeight="1" x14ac:dyDescent="0.2">
      <c r="B44" s="433" t="s">
        <v>448</v>
      </c>
      <c r="C44" s="32"/>
      <c r="D44" s="262" t="s">
        <v>51</v>
      </c>
      <c r="E44" s="260"/>
      <c r="F44" s="251"/>
      <c r="G44" s="257" t="s">
        <v>449</v>
      </c>
      <c r="H44" s="55"/>
    </row>
    <row r="45" spans="1:8" ht="15.95" customHeight="1" x14ac:dyDescent="0.2">
      <c r="B45" s="433" t="s">
        <v>450</v>
      </c>
      <c r="C45" s="32"/>
      <c r="D45" s="262" t="s">
        <v>51</v>
      </c>
      <c r="E45" s="260"/>
      <c r="F45" s="251"/>
      <c r="G45" s="257" t="s">
        <v>451</v>
      </c>
      <c r="H45" s="55"/>
    </row>
    <row r="46" spans="1:8" ht="15.95" customHeight="1" x14ac:dyDescent="0.2">
      <c r="B46" s="433" t="s">
        <v>2405</v>
      </c>
      <c r="C46" s="32"/>
      <c r="D46" s="262" t="s">
        <v>51</v>
      </c>
      <c r="E46" s="260"/>
      <c r="F46" s="251"/>
      <c r="G46" s="257" t="s">
        <v>452</v>
      </c>
      <c r="H46" s="55"/>
    </row>
    <row r="47" spans="1:8" ht="15.95" customHeight="1" x14ac:dyDescent="0.2">
      <c r="B47" s="88" t="s">
        <v>453</v>
      </c>
      <c r="C47" s="32"/>
      <c r="D47" s="262" t="s">
        <v>51</v>
      </c>
      <c r="E47" s="260"/>
      <c r="F47" s="251"/>
      <c r="G47" s="257" t="s">
        <v>454</v>
      </c>
      <c r="H47" s="55"/>
    </row>
    <row r="48" spans="1:8" ht="15.95" customHeight="1" x14ac:dyDescent="0.2">
      <c r="B48" s="77" t="s">
        <v>455</v>
      </c>
      <c r="C48" s="32"/>
      <c r="D48" s="262" t="s">
        <v>51</v>
      </c>
      <c r="E48" s="260"/>
      <c r="F48" s="251"/>
      <c r="G48" s="257" t="s">
        <v>456</v>
      </c>
      <c r="H48" s="55"/>
    </row>
    <row r="49" spans="1:8" ht="15.95" customHeight="1" x14ac:dyDescent="0.2">
      <c r="B49" s="88" t="s">
        <v>457</v>
      </c>
      <c r="C49" s="32"/>
      <c r="D49" s="262" t="s">
        <v>51</v>
      </c>
      <c r="E49" s="260"/>
      <c r="F49" s="251"/>
      <c r="G49" s="257" t="s">
        <v>458</v>
      </c>
      <c r="H49" s="55"/>
    </row>
    <row r="50" spans="1:8" ht="15.95" customHeight="1" thickBot="1" x14ac:dyDescent="0.25">
      <c r="B50" s="77" t="s">
        <v>2383</v>
      </c>
      <c r="C50" s="32"/>
      <c r="D50" s="262" t="s">
        <v>51</v>
      </c>
      <c r="E50" s="260"/>
      <c r="F50" s="251"/>
      <c r="G50" s="257" t="s">
        <v>459</v>
      </c>
      <c r="H50" s="55"/>
    </row>
    <row r="51" spans="1:8" ht="15.95" customHeight="1" x14ac:dyDescent="0.2">
      <c r="B51" s="434" t="s">
        <v>437</v>
      </c>
      <c r="C51" s="48"/>
      <c r="D51" s="262" t="s">
        <v>51</v>
      </c>
      <c r="E51" s="228">
        <f>SUM(E40:E50)</f>
        <v>0</v>
      </c>
      <c r="F51" s="228">
        <f>SUM(F40:F50)</f>
        <v>0</v>
      </c>
      <c r="G51" s="257" t="s">
        <v>460</v>
      </c>
      <c r="H51" s="55"/>
    </row>
    <row r="52" spans="1:8" ht="15.95" customHeight="1" x14ac:dyDescent="0.2">
      <c r="B52" s="435" t="s">
        <v>461</v>
      </c>
      <c r="C52" s="31"/>
      <c r="D52" s="2"/>
      <c r="E52" s="5"/>
      <c r="F52" s="5"/>
      <c r="G52" s="5"/>
      <c r="H52" s="55"/>
    </row>
    <row r="53" spans="1:8" ht="15.95" customHeight="1" x14ac:dyDescent="0.2">
      <c r="B53" s="88" t="s">
        <v>462</v>
      </c>
      <c r="C53" s="57"/>
      <c r="D53" s="262" t="s">
        <v>51</v>
      </c>
      <c r="E53" s="258">
        <f>E51-E54</f>
        <v>0</v>
      </c>
      <c r="F53" s="258">
        <f>F51-F54</f>
        <v>0</v>
      </c>
      <c r="G53" s="257" t="s">
        <v>463</v>
      </c>
      <c r="H53" s="55"/>
    </row>
    <row r="54" spans="1:8" ht="15.95" customHeight="1" thickBot="1" x14ac:dyDescent="0.25">
      <c r="B54" s="436" t="s">
        <v>464</v>
      </c>
      <c r="C54" s="104"/>
      <c r="D54" s="263" t="s">
        <v>51</v>
      </c>
      <c r="E54" s="260"/>
      <c r="F54" s="251"/>
      <c r="G54" s="257" t="s">
        <v>465</v>
      </c>
      <c r="H54" s="55"/>
    </row>
    <row r="55" spans="1:8" ht="15.95" customHeight="1" thickTop="1" x14ac:dyDescent="0.2">
      <c r="B55" s="430"/>
      <c r="C55" s="60"/>
      <c r="D55" s="60"/>
      <c r="E55" s="60"/>
      <c r="F55" s="60"/>
      <c r="G55" s="61"/>
    </row>
    <row r="56" spans="1:8" ht="15.95" customHeight="1" thickBot="1" x14ac:dyDescent="0.25">
      <c r="B56" s="437"/>
    </row>
    <row r="57" spans="1:8" ht="15.95" customHeight="1" thickTop="1" thickBot="1" x14ac:dyDescent="0.25">
      <c r="B57" s="431"/>
      <c r="C57" s="38"/>
      <c r="D57" s="38"/>
      <c r="E57" s="38"/>
      <c r="F57" s="416" t="s">
        <v>2401</v>
      </c>
      <c r="G57" s="417">
        <v>3</v>
      </c>
    </row>
    <row r="58" spans="1:8" ht="15.95" customHeight="1" thickTop="1" x14ac:dyDescent="0.2">
      <c r="A58" s="37"/>
      <c r="B58" s="847" t="s">
        <v>466</v>
      </c>
      <c r="C58" s="40"/>
      <c r="D58" s="40"/>
      <c r="E58" s="254" t="s">
        <v>398</v>
      </c>
      <c r="F58" s="261" t="s">
        <v>399</v>
      </c>
      <c r="G58" s="255" t="s">
        <v>47</v>
      </c>
      <c r="H58" s="55"/>
    </row>
    <row r="59" spans="1:8" ht="15.95" customHeight="1" x14ac:dyDescent="0.2">
      <c r="B59" s="848"/>
      <c r="C59"/>
      <c r="D59" s="842" t="s">
        <v>3</v>
      </c>
      <c r="E59" s="7" t="s">
        <v>17</v>
      </c>
      <c r="F59" s="7" t="s">
        <v>17</v>
      </c>
      <c r="G59" s="42"/>
      <c r="H59" s="55"/>
    </row>
    <row r="60" spans="1:8" ht="15.95" customHeight="1" x14ac:dyDescent="0.2">
      <c r="B60" s="419"/>
      <c r="C60"/>
      <c r="D60" s="842"/>
      <c r="E60" s="6" t="s">
        <v>52</v>
      </c>
      <c r="F60" s="6" t="s">
        <v>2365</v>
      </c>
      <c r="G60" s="42"/>
      <c r="H60" s="55"/>
    </row>
    <row r="61" spans="1:8" ht="15.95" customHeight="1" thickBot="1" x14ac:dyDescent="0.25">
      <c r="B61" s="438"/>
      <c r="C61" s="227"/>
      <c r="D61" s="843"/>
      <c r="E61" s="229" t="s">
        <v>49</v>
      </c>
      <c r="F61" s="229" t="s">
        <v>49</v>
      </c>
      <c r="G61" s="257" t="s">
        <v>50</v>
      </c>
      <c r="H61" s="55"/>
    </row>
    <row r="62" spans="1:8" ht="15.95" customHeight="1" x14ac:dyDescent="0.2">
      <c r="B62" s="439" t="s">
        <v>467</v>
      </c>
      <c r="C62" s="259" t="s">
        <v>1</v>
      </c>
      <c r="D62" s="262" t="s">
        <v>51</v>
      </c>
      <c r="E62" s="247">
        <f>E48</f>
        <v>0</v>
      </c>
      <c r="F62" s="247">
        <f>F48</f>
        <v>0</v>
      </c>
      <c r="G62" s="257" t="s">
        <v>468</v>
      </c>
      <c r="H62" s="55"/>
    </row>
    <row r="63" spans="1:8" ht="25.5" x14ac:dyDescent="0.2">
      <c r="B63" s="440" t="s">
        <v>469</v>
      </c>
      <c r="C63" s="259" t="s">
        <v>1</v>
      </c>
      <c r="D63" s="262" t="s">
        <v>51</v>
      </c>
      <c r="E63" s="260"/>
      <c r="F63" s="251"/>
      <c r="G63" s="257" t="s">
        <v>470</v>
      </c>
      <c r="H63" s="55"/>
    </row>
    <row r="64" spans="1:8" ht="25.5" x14ac:dyDescent="0.2">
      <c r="B64" s="440" t="s">
        <v>2406</v>
      </c>
      <c r="C64" s="259" t="s">
        <v>1</v>
      </c>
      <c r="D64" s="262" t="s">
        <v>51</v>
      </c>
      <c r="E64" s="260"/>
      <c r="F64" s="251"/>
      <c r="G64" s="257" t="s">
        <v>471</v>
      </c>
      <c r="H64" s="55"/>
    </row>
    <row r="65" spans="2:8" ht="26.25" thickBot="1" x14ac:dyDescent="0.25">
      <c r="B65" s="441" t="s">
        <v>472</v>
      </c>
      <c r="C65" s="64"/>
      <c r="D65" s="263" t="s">
        <v>51</v>
      </c>
      <c r="E65" s="247">
        <f>'TAC29 Losses+SP'!F18</f>
        <v>0</v>
      </c>
      <c r="F65" s="247">
        <f>'TAC29 Losses+SP'!H18</f>
        <v>0</v>
      </c>
      <c r="G65" s="257" t="s">
        <v>473</v>
      </c>
      <c r="H65" s="55"/>
    </row>
    <row r="66" spans="2:8" ht="15.95" customHeight="1" thickTop="1" x14ac:dyDescent="0.2">
      <c r="B66" s="60"/>
      <c r="C66" s="60"/>
      <c r="D66" s="60"/>
      <c r="E66" s="60"/>
      <c r="F66" s="60"/>
      <c r="G66" s="61"/>
    </row>
  </sheetData>
  <mergeCells count="4">
    <mergeCell ref="D7:D9"/>
    <mergeCell ref="D37:D39"/>
    <mergeCell ref="B58:B59"/>
    <mergeCell ref="D59:D61"/>
  </mergeCells>
  <phoneticPr fontId="32" type="noConversion"/>
  <dataValidations count="11">
    <dataValidation type="decimal" operator="greaterThanOrEqual" allowBlank="1" showInputMessage="1" showErrorMessage="1" error="Gross amounts added to the provision must be a postive number" sqref="E64" xr:uid="{2A258A3D-8487-401B-B85B-92BF5CAE15C9}">
      <formula1>0</formula1>
    </dataValidation>
    <dataValidation type="decimal" operator="greaterThanOrEqual" allowBlank="1" showInputMessage="1" showErrorMessage="1" error="Cash receipts must be a postive number" sqref="E63" xr:uid="{BF968299-0371-4972-8815-661A3950C63E}">
      <formula1>0</formula1>
    </dataValidation>
    <dataValidation allowBlank="1" showInputMessage="1" showErrorMessage="1" promptTitle="Amounts added to allowance" prompt="This row requires only gross amounts added to the provision. It should not be net of reversals. It must therefore be a positive number." sqref="C64" xr:uid="{544852B7-3620-4430-BE3E-D20783F01B12}"/>
    <dataValidation allowBlank="1" showInputMessage="1" showErrorMessage="1" promptTitle="Other clinical income" prompt="Should include additional funding received for annual leave accrual increase and 'Flowers' corrective payment funding." sqref="C32" xr:uid="{8A2EA43B-434A-4786-A55A-B5F3D7E821D4}"/>
    <dataValidation allowBlank="1" showInputMessage="1" showErrorMessage="1" promptTitle="Additional pension funding" prompt="Notional income for additional employer pension contributions paid by NHSE will be populated here by entering the notional cost in TAC09." sqref="C31" xr:uid="{14EB1E9D-9276-4BF9-A6B0-BFC8435B702E}"/>
    <dataValidation allowBlank="1" showInputMessage="1" showErrorMessage="1" promptTitle="High cost drugs and devices" prompt="Income from commissioners in respect of 'PbR excluded drugs and devices' (as listed in 'Annex A: national prices workbook' of the National Tariff) should be recorded on a gross basis on this row." sqref="C12" xr:uid="{F2B25907-B54C-404A-9D4E-A8BED4E82201}"/>
    <dataValidation allowBlank="1" showInputMessage="1" showErrorMessage="1" promptTitle="Income recognised" prompt="This relates to amounts charged directly to the patient. It is the gross amounts invoiced (or accrued) in year." sqref="C62" xr:uid="{0D1FD910-DA6B-4A07-BC08-F16C0DADA026}"/>
    <dataValidation allowBlank="1" showInputMessage="1" showErrorMessage="1" promptTitle="Cash payments received" prompt="This relates to gross cash received from the patients. It should not include any cash received from a CCG in connection to risk sharing arrangements." sqref="C63" xr:uid="{C0FB757C-071B-454B-A5C8-0959B2F1178E}"/>
    <dataValidation operator="greaterThanOrEqual" allowBlank="1" showInputMessage="1" sqref="F63:F64" xr:uid="{CC6E32DC-B792-418C-B355-3B9F50F6D7CE}"/>
    <dataValidation allowBlank="1" showInputMessage="1" showErrorMessage="1" promptTitle="MH collab: services provided" prompt="Income earned for the provision of services in provider collaboratives. This includes income recognised by the lead provider for services the trust has delivered itself. It should not include income for external commissioning (use row below)" sqref="C16" xr:uid="{E836E992-D2EA-4050-A866-A60FEFA28D00}"/>
    <dataValidation allowBlank="1" showInputMessage="1" showErrorMessage="1" promptTitle="MH collab: commissioning income" prompt="For use by lead providers only for element of income related to onward commissioning from OTHER providers. Where services are delivered by the trust itself, the commissioning income must be eliminated against the purchase of healthcare." sqref="C17" xr:uid="{E64278B9-CF95-4699-BD59-8831CA8CC6C6}"/>
  </dataValidations>
  <pageMargins left="0.70866141732283472" right="0.70866141732283472" top="0.74803149606299213" bottom="0.74803149606299213" header="0.31496062992125984" footer="0.31496062992125984"/>
  <pageSetup paperSize="9" scale="46"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64161-CC9E-4E53-BE5B-FC76F5799AFA}">
  <sheetPr codeName="Sheet66">
    <tabColor theme="2"/>
    <pageSetUpPr fitToPage="1"/>
  </sheetPr>
  <dimension ref="A1:H54"/>
  <sheetViews>
    <sheetView showGridLines="0" zoomScale="85" zoomScaleNormal="85" zoomScaleSheetLayoutView="85" workbookViewId="0"/>
  </sheetViews>
  <sheetFormatPr defaultColWidth="13.42578125" defaultRowHeight="15.95" customHeight="1" x14ac:dyDescent="0.2"/>
  <cols>
    <col min="1" max="1" width="4.42578125" style="15" customWidth="1"/>
    <col min="2" max="2" width="62.7109375" style="15" customWidth="1"/>
    <col min="3" max="3" width="5.28515625" style="15" customWidth="1"/>
    <col min="4" max="4" width="9.28515625" style="15" customWidth="1"/>
    <col min="5" max="16384" width="13.42578125" style="15"/>
  </cols>
  <sheetData>
    <row r="1" spans="1:8" ht="18.75" customHeight="1" x14ac:dyDescent="0.2">
      <c r="B1" s="16"/>
    </row>
    <row r="2" spans="1:8" ht="18.75" customHeight="1" x14ac:dyDescent="0.25">
      <c r="B2" s="17" t="s">
        <v>440</v>
      </c>
    </row>
    <row r="3" spans="1:8" ht="18.75" customHeight="1" x14ac:dyDescent="0.25">
      <c r="B3" s="17" t="s">
        <v>2361</v>
      </c>
    </row>
    <row r="4" spans="1:8" ht="18.75" customHeight="1" thickBot="1" x14ac:dyDescent="0.25">
      <c r="B4" s="18" t="s">
        <v>4</v>
      </c>
    </row>
    <row r="5" spans="1:8" ht="15.95" customHeight="1" thickTop="1" thickBot="1" x14ac:dyDescent="0.25">
      <c r="B5" s="38"/>
      <c r="C5" s="38"/>
      <c r="D5" s="38"/>
      <c r="E5" s="38"/>
      <c r="F5" s="416" t="s">
        <v>2401</v>
      </c>
      <c r="G5" s="417">
        <v>1</v>
      </c>
    </row>
    <row r="6" spans="1:8" ht="15.95" customHeight="1" thickTop="1" x14ac:dyDescent="0.2">
      <c r="A6" s="37"/>
      <c r="B6" s="402" t="s">
        <v>474</v>
      </c>
      <c r="C6" s="40"/>
      <c r="D6" s="40"/>
      <c r="E6" s="236" t="s">
        <v>475</v>
      </c>
      <c r="F6" s="237" t="s">
        <v>476</v>
      </c>
      <c r="G6" s="238" t="s">
        <v>47</v>
      </c>
      <c r="H6" s="55"/>
    </row>
    <row r="7" spans="1:8" ht="51" x14ac:dyDescent="0.2">
      <c r="B7" s="432"/>
      <c r="C7"/>
      <c r="D7" s="842" t="s">
        <v>3</v>
      </c>
      <c r="E7" s="7" t="s">
        <v>477</v>
      </c>
      <c r="F7" s="239" t="s">
        <v>477</v>
      </c>
      <c r="G7" s="42"/>
      <c r="H7" s="55"/>
    </row>
    <row r="8" spans="1:8" ht="15.95" customHeight="1" x14ac:dyDescent="0.2">
      <c r="B8" s="419"/>
      <c r="C8"/>
      <c r="D8" s="842"/>
      <c r="E8" s="6" t="s">
        <v>52</v>
      </c>
      <c r="F8" s="6" t="s">
        <v>2365</v>
      </c>
      <c r="G8" s="42"/>
      <c r="H8" s="55"/>
    </row>
    <row r="9" spans="1:8" ht="15.95" customHeight="1" thickBot="1" x14ac:dyDescent="0.25">
      <c r="B9" s="438"/>
      <c r="C9" s="227"/>
      <c r="D9" s="843"/>
      <c r="E9" s="229" t="s">
        <v>49</v>
      </c>
      <c r="F9" s="229" t="s">
        <v>49</v>
      </c>
      <c r="G9" s="243" t="s">
        <v>50</v>
      </c>
      <c r="H9" s="55"/>
    </row>
    <row r="10" spans="1:8" ht="15.95" customHeight="1" x14ac:dyDescent="0.2">
      <c r="B10" s="471" t="s">
        <v>478</v>
      </c>
      <c r="C10" s="108"/>
      <c r="D10" s="109"/>
      <c r="E10" s="110"/>
      <c r="F10" s="704"/>
      <c r="G10" s="12"/>
      <c r="H10" s="55"/>
    </row>
    <row r="11" spans="1:8" ht="15.95" customHeight="1" x14ac:dyDescent="0.2">
      <c r="B11" s="472" t="s">
        <v>2407</v>
      </c>
      <c r="C11" s="31"/>
      <c r="D11" s="248" t="s">
        <v>51</v>
      </c>
      <c r="E11" s="702"/>
      <c r="F11" s="703"/>
      <c r="G11" s="243" t="s">
        <v>479</v>
      </c>
      <c r="H11" s="55"/>
    </row>
    <row r="12" spans="1:8" ht="15.6" customHeight="1" x14ac:dyDescent="0.2">
      <c r="B12" s="88" t="s">
        <v>2408</v>
      </c>
      <c r="C12" s="253" t="s">
        <v>1</v>
      </c>
      <c r="D12" s="248" t="s">
        <v>51</v>
      </c>
      <c r="E12" s="702"/>
      <c r="F12" s="703"/>
      <c r="G12" s="243" t="s">
        <v>480</v>
      </c>
      <c r="H12" s="55"/>
    </row>
    <row r="13" spans="1:8" ht="15.95" customHeight="1" x14ac:dyDescent="0.2">
      <c r="B13" s="472" t="s">
        <v>481</v>
      </c>
      <c r="C13" s="57"/>
      <c r="D13" s="248" t="s">
        <v>51</v>
      </c>
      <c r="E13" s="702"/>
      <c r="F13" s="703"/>
      <c r="G13" s="243" t="s">
        <v>482</v>
      </c>
      <c r="H13" s="55"/>
    </row>
    <row r="14" spans="1:8" ht="15.95" customHeight="1" x14ac:dyDescent="0.2">
      <c r="B14" s="428" t="s">
        <v>483</v>
      </c>
      <c r="C14" s="57"/>
      <c r="D14" s="248" t="s">
        <v>51</v>
      </c>
      <c r="E14" s="702"/>
      <c r="F14" s="703"/>
      <c r="G14" s="243" t="s">
        <v>484</v>
      </c>
      <c r="H14" s="55"/>
    </row>
    <row r="15" spans="1:8" ht="15.75" customHeight="1" x14ac:dyDescent="0.2">
      <c r="B15" s="433" t="s">
        <v>485</v>
      </c>
      <c r="C15" s="57"/>
      <c r="D15" s="248" t="s">
        <v>51</v>
      </c>
      <c r="E15" s="702"/>
      <c r="F15" s="703"/>
      <c r="G15" s="243" t="s">
        <v>486</v>
      </c>
      <c r="H15" s="55"/>
    </row>
    <row r="16" spans="1:8" ht="15.6" customHeight="1" x14ac:dyDescent="0.2">
      <c r="B16" s="428" t="s">
        <v>2409</v>
      </c>
      <c r="C16" s="253" t="s">
        <v>1</v>
      </c>
      <c r="D16" s="248" t="s">
        <v>51</v>
      </c>
      <c r="E16" s="702"/>
      <c r="F16" s="703"/>
      <c r="G16" s="243" t="s">
        <v>487</v>
      </c>
      <c r="H16" s="55"/>
    </row>
    <row r="17" spans="2:8" ht="15.95" customHeight="1" x14ac:dyDescent="0.2">
      <c r="B17" s="425" t="s">
        <v>488</v>
      </c>
      <c r="C17"/>
      <c r="D17" s="109"/>
      <c r="E17" s="110"/>
      <c r="F17" s="110"/>
      <c r="G17" s="12"/>
      <c r="H17" s="55"/>
    </row>
    <row r="18" spans="2:8" ht="15.95" customHeight="1" x14ac:dyDescent="0.2">
      <c r="B18" s="152" t="s">
        <v>2410</v>
      </c>
      <c r="C18" s="57"/>
      <c r="D18" s="248" t="s">
        <v>51</v>
      </c>
      <c r="E18" s="702"/>
      <c r="F18" s="703"/>
      <c r="G18" s="243" t="s">
        <v>489</v>
      </c>
      <c r="H18" s="55"/>
    </row>
    <row r="19" spans="2:8" ht="15.95" customHeight="1" x14ac:dyDescent="0.2">
      <c r="B19" s="152" t="s">
        <v>490</v>
      </c>
      <c r="C19" s="253" t="s">
        <v>1</v>
      </c>
      <c r="D19" s="248" t="s">
        <v>51</v>
      </c>
      <c r="E19" s="702"/>
      <c r="F19" s="703"/>
      <c r="G19" s="243" t="s">
        <v>491</v>
      </c>
      <c r="H19" s="55"/>
    </row>
    <row r="20" spans="2:8" ht="25.5" x14ac:dyDescent="0.2">
      <c r="B20" s="152" t="s">
        <v>492</v>
      </c>
      <c r="C20" s="253" t="s">
        <v>1</v>
      </c>
      <c r="D20" s="248" t="s">
        <v>51</v>
      </c>
      <c r="E20" s="702"/>
      <c r="F20" s="703"/>
      <c r="G20" s="243" t="s">
        <v>493</v>
      </c>
      <c r="H20" s="55"/>
    </row>
    <row r="21" spans="2:8" ht="25.5" x14ac:dyDescent="0.2">
      <c r="B21" s="472" t="s">
        <v>2411</v>
      </c>
      <c r="C21" s="50"/>
      <c r="D21" s="248" t="s">
        <v>51</v>
      </c>
      <c r="E21" s="702"/>
      <c r="F21" s="703"/>
      <c r="G21" s="243" t="s">
        <v>494</v>
      </c>
      <c r="H21" s="55"/>
    </row>
    <row r="22" spans="2:8" ht="15.95" customHeight="1" x14ac:dyDescent="0.2">
      <c r="B22" s="429" t="s">
        <v>2412</v>
      </c>
      <c r="C22" s="476"/>
      <c r="D22" s="248" t="s">
        <v>51</v>
      </c>
      <c r="E22" s="702"/>
      <c r="F22" s="703"/>
      <c r="G22" s="243" t="s">
        <v>495</v>
      </c>
      <c r="H22" s="55"/>
    </row>
    <row r="23" spans="2:8" ht="15.95" customHeight="1" x14ac:dyDescent="0.2">
      <c r="B23" s="474" t="s">
        <v>2413</v>
      </c>
      <c r="C23" s="476"/>
      <c r="D23" s="248" t="s">
        <v>51</v>
      </c>
      <c r="E23" s="702"/>
      <c r="F23" s="703"/>
      <c r="G23" s="243" t="s">
        <v>496</v>
      </c>
      <c r="H23" s="55"/>
    </row>
    <row r="24" spans="2:8" ht="25.5" x14ac:dyDescent="0.2">
      <c r="B24" s="474" t="s">
        <v>497</v>
      </c>
      <c r="C24" s="253" t="s">
        <v>1</v>
      </c>
      <c r="D24" s="248" t="s">
        <v>51</v>
      </c>
      <c r="E24" s="702"/>
      <c r="F24" s="703"/>
      <c r="G24" s="243" t="s">
        <v>498</v>
      </c>
      <c r="H24" s="55"/>
    </row>
    <row r="25" spans="2:8" ht="25.5" x14ac:dyDescent="0.2">
      <c r="B25" s="474" t="s">
        <v>2414</v>
      </c>
      <c r="C25" s="57"/>
      <c r="D25" s="248" t="s">
        <v>51</v>
      </c>
      <c r="E25" s="702"/>
      <c r="F25" s="703"/>
      <c r="G25" s="243" t="s">
        <v>499</v>
      </c>
      <c r="H25" s="55"/>
    </row>
    <row r="26" spans="2:8" ht="25.5" customHeight="1" x14ac:dyDescent="0.2">
      <c r="B26" s="474" t="s">
        <v>38</v>
      </c>
      <c r="C26" s="57"/>
      <c r="D26" s="248" t="s">
        <v>51</v>
      </c>
      <c r="E26" s="702"/>
      <c r="F26" s="703"/>
      <c r="G26" s="243" t="s">
        <v>500</v>
      </c>
      <c r="H26" s="55"/>
    </row>
    <row r="27" spans="2:8" ht="25.5" x14ac:dyDescent="0.2">
      <c r="B27" s="474" t="s">
        <v>501</v>
      </c>
      <c r="C27" s="253" t="s">
        <v>1</v>
      </c>
      <c r="D27" s="248" t="s">
        <v>51</v>
      </c>
      <c r="E27" s="702"/>
      <c r="F27" s="703"/>
      <c r="G27" s="243" t="s">
        <v>502</v>
      </c>
      <c r="H27" s="55"/>
    </row>
    <row r="28" spans="2:8" ht="25.5" x14ac:dyDescent="0.2">
      <c r="B28" s="474" t="s">
        <v>2415</v>
      </c>
      <c r="C28" s="57"/>
      <c r="D28" s="248" t="s">
        <v>51</v>
      </c>
      <c r="E28" s="702"/>
      <c r="F28" s="703"/>
      <c r="G28" s="243" t="s">
        <v>503</v>
      </c>
      <c r="H28" s="55"/>
    </row>
    <row r="29" spans="2:8" ht="25.5" x14ac:dyDescent="0.2">
      <c r="B29" s="474" t="s">
        <v>2416</v>
      </c>
      <c r="C29" s="476"/>
      <c r="D29" s="248" t="s">
        <v>51</v>
      </c>
      <c r="E29" s="702"/>
      <c r="F29" s="703"/>
      <c r="G29" s="243" t="s">
        <v>504</v>
      </c>
      <c r="H29" s="55"/>
    </row>
    <row r="30" spans="2:8" ht="25.5" x14ac:dyDescent="0.2">
      <c r="B30" s="474" t="s">
        <v>2417</v>
      </c>
      <c r="C30" s="476"/>
      <c r="D30" s="248" t="s">
        <v>51</v>
      </c>
      <c r="E30" s="702"/>
      <c r="F30" s="703"/>
      <c r="G30" s="243" t="s">
        <v>505</v>
      </c>
      <c r="H30" s="55"/>
    </row>
    <row r="31" spans="2:8" ht="25.5" x14ac:dyDescent="0.2">
      <c r="B31" s="475" t="s">
        <v>2418</v>
      </c>
      <c r="C31" s="418"/>
      <c r="D31" s="248" t="s">
        <v>51</v>
      </c>
      <c r="E31" s="702"/>
      <c r="F31" s="703"/>
      <c r="G31" s="243" t="s">
        <v>506</v>
      </c>
      <c r="H31" s="55"/>
    </row>
    <row r="32" spans="2:8" ht="15.95" customHeight="1" x14ac:dyDescent="0.2">
      <c r="B32" s="428" t="s">
        <v>507</v>
      </c>
      <c r="C32" s="253" t="s">
        <v>1</v>
      </c>
      <c r="D32" s="248" t="s">
        <v>51</v>
      </c>
      <c r="E32" s="702"/>
      <c r="F32" s="703"/>
      <c r="G32" s="243" t="s">
        <v>508</v>
      </c>
      <c r="H32" s="55"/>
    </row>
    <row r="33" spans="1:8" ht="15.95" customHeight="1" x14ac:dyDescent="0.2">
      <c r="B33" s="428" t="s">
        <v>509</v>
      </c>
      <c r="C33" s="57"/>
      <c r="D33" s="248" t="s">
        <v>51</v>
      </c>
      <c r="E33" s="702"/>
      <c r="F33" s="703"/>
      <c r="G33" s="243" t="s">
        <v>510</v>
      </c>
      <c r="H33" s="55"/>
    </row>
    <row r="34" spans="1:8" ht="15.95" customHeight="1" x14ac:dyDescent="0.2">
      <c r="B34" s="428" t="s">
        <v>511</v>
      </c>
      <c r="C34" s="57"/>
      <c r="D34" s="248" t="s">
        <v>51</v>
      </c>
      <c r="E34" s="702"/>
      <c r="F34" s="703"/>
      <c r="G34" s="243" t="s">
        <v>512</v>
      </c>
      <c r="H34" s="55"/>
    </row>
    <row r="35" spans="1:8" ht="16.5" customHeight="1" x14ac:dyDescent="0.2">
      <c r="B35" s="152" t="s">
        <v>513</v>
      </c>
      <c r="C35" s="57"/>
      <c r="D35" s="248" t="s">
        <v>51</v>
      </c>
      <c r="E35" s="702"/>
      <c r="F35" s="703"/>
      <c r="G35" s="243" t="s">
        <v>514</v>
      </c>
      <c r="H35" s="55"/>
    </row>
    <row r="36" spans="1:8" ht="15.6" customHeight="1" x14ac:dyDescent="0.2">
      <c r="B36" s="428" t="s">
        <v>515</v>
      </c>
      <c r="C36" s="57"/>
      <c r="D36" s="248" t="s">
        <v>51</v>
      </c>
      <c r="E36" s="702"/>
      <c r="F36" s="703"/>
      <c r="G36" s="243" t="s">
        <v>516</v>
      </c>
      <c r="H36" s="55"/>
    </row>
    <row r="37" spans="1:8" ht="15.95" customHeight="1" x14ac:dyDescent="0.2">
      <c r="B37" s="473" t="s">
        <v>517</v>
      </c>
      <c r="C37" s="253" t="s">
        <v>1</v>
      </c>
      <c r="D37" s="248" t="s">
        <v>51</v>
      </c>
      <c r="E37" s="702"/>
      <c r="F37" s="703"/>
      <c r="G37" s="243" t="s">
        <v>518</v>
      </c>
      <c r="H37" s="55"/>
    </row>
    <row r="38" spans="1:8" ht="26.85" customHeight="1" thickBot="1" x14ac:dyDescent="0.25">
      <c r="B38" s="428" t="s">
        <v>2419</v>
      </c>
      <c r="C38" s="253" t="s">
        <v>1</v>
      </c>
      <c r="D38" s="248" t="s">
        <v>51</v>
      </c>
      <c r="E38" s="702"/>
      <c r="F38" s="703"/>
      <c r="G38" s="243" t="s">
        <v>519</v>
      </c>
      <c r="H38" s="55"/>
    </row>
    <row r="39" spans="1:8" ht="15.95" customHeight="1" x14ac:dyDescent="0.2">
      <c r="B39" s="434" t="s">
        <v>37</v>
      </c>
      <c r="C39" s="57"/>
      <c r="D39" s="248" t="s">
        <v>51</v>
      </c>
      <c r="E39" s="228">
        <f>SUM(E11:E38)</f>
        <v>0</v>
      </c>
      <c r="F39" s="228">
        <f>SUM(F11:F38)</f>
        <v>0</v>
      </c>
      <c r="G39" s="243" t="s">
        <v>520</v>
      </c>
      <c r="H39" s="55"/>
    </row>
    <row r="40" spans="1:8" ht="15.95" customHeight="1" x14ac:dyDescent="0.2">
      <c r="B40" s="425" t="s">
        <v>33</v>
      </c>
      <c r="C40" s="57"/>
      <c r="D40" s="2"/>
      <c r="E40" s="5"/>
      <c r="F40" s="5"/>
      <c r="G40" s="111"/>
      <c r="H40" s="55"/>
    </row>
    <row r="41" spans="1:8" ht="15.95" customHeight="1" x14ac:dyDescent="0.2">
      <c r="B41" s="88" t="s">
        <v>462</v>
      </c>
      <c r="C41" s="57"/>
      <c r="D41" s="248" t="s">
        <v>51</v>
      </c>
      <c r="E41" s="702"/>
      <c r="F41" s="703"/>
      <c r="G41" s="243" t="s">
        <v>521</v>
      </c>
      <c r="H41" s="55"/>
    </row>
    <row r="42" spans="1:8" ht="15.95" customHeight="1" x14ac:dyDescent="0.2">
      <c r="B42" s="88" t="s">
        <v>464</v>
      </c>
      <c r="C42" s="57"/>
      <c r="D42" s="248" t="s">
        <v>51</v>
      </c>
      <c r="E42" s="702"/>
      <c r="F42" s="703"/>
      <c r="G42" s="243" t="s">
        <v>522</v>
      </c>
      <c r="H42" s="55"/>
    </row>
    <row r="43" spans="1:8" ht="15.95" customHeight="1" x14ac:dyDescent="0.2">
      <c r="B43" s="145"/>
      <c r="C43" s="31"/>
      <c r="D43" s="2"/>
      <c r="E43" s="2"/>
      <c r="F43" s="2"/>
      <c r="G43" s="264"/>
      <c r="H43" s="55"/>
    </row>
    <row r="44" spans="1:8" ht="15.95" customHeight="1" thickBot="1" x14ac:dyDescent="0.25">
      <c r="B44" s="435" t="s">
        <v>2513</v>
      </c>
      <c r="C44" s="31"/>
      <c r="D44" s="248" t="s">
        <v>51</v>
      </c>
      <c r="E44" s="247">
        <f>'TAC06 Op Inc 1'!E51</f>
        <v>0</v>
      </c>
      <c r="F44" s="247">
        <f>'TAC06 Op Inc 1'!F51</f>
        <v>0</v>
      </c>
      <c r="G44" s="243" t="s">
        <v>523</v>
      </c>
      <c r="H44" s="55"/>
    </row>
    <row r="45" spans="1:8" ht="15.95" customHeight="1" thickBot="1" x14ac:dyDescent="0.25">
      <c r="B45" s="460" t="s">
        <v>36</v>
      </c>
      <c r="C45" s="104"/>
      <c r="D45" s="216" t="s">
        <v>51</v>
      </c>
      <c r="E45" s="228">
        <f>E44+E39</f>
        <v>0</v>
      </c>
      <c r="F45" s="228">
        <f>F44+F39</f>
        <v>0</v>
      </c>
      <c r="G45" s="243" t="s">
        <v>524</v>
      </c>
      <c r="H45" s="55"/>
    </row>
    <row r="46" spans="1:8" ht="15.95" customHeight="1" thickTop="1" thickBot="1" x14ac:dyDescent="0.25">
      <c r="B46" s="60"/>
      <c r="C46" s="60"/>
      <c r="D46" s="60"/>
      <c r="E46" s="60"/>
      <c r="F46" s="60"/>
      <c r="G46" s="61"/>
    </row>
    <row r="47" spans="1:8" ht="15.95" customHeight="1" thickTop="1" thickBot="1" x14ac:dyDescent="0.25">
      <c r="F47" s="416" t="s">
        <v>2401</v>
      </c>
      <c r="G47" s="417">
        <v>4</v>
      </c>
    </row>
    <row r="48" spans="1:8" ht="15.95" customHeight="1" thickTop="1" x14ac:dyDescent="0.2">
      <c r="A48" s="37"/>
      <c r="B48" s="849" t="s">
        <v>526</v>
      </c>
      <c r="C48" s="40"/>
      <c r="D48" s="40"/>
      <c r="E48" s="212" t="s">
        <v>475</v>
      </c>
      <c r="F48" s="727" t="s">
        <v>476</v>
      </c>
      <c r="G48" s="238" t="s">
        <v>47</v>
      </c>
      <c r="H48" s="55"/>
    </row>
    <row r="49" spans="2:8" ht="15.95" customHeight="1" x14ac:dyDescent="0.2">
      <c r="B49" s="850"/>
      <c r="C49"/>
      <c r="D49" s="842"/>
      <c r="E49" s="6" t="s">
        <v>52</v>
      </c>
      <c r="F49" s="6" t="s">
        <v>2365</v>
      </c>
      <c r="G49" s="42"/>
      <c r="H49" s="55"/>
    </row>
    <row r="50" spans="2:8" ht="15.95" customHeight="1" thickBot="1" x14ac:dyDescent="0.25">
      <c r="B50" s="43"/>
      <c r="C50" s="227"/>
      <c r="D50" s="843"/>
      <c r="E50" s="229" t="s">
        <v>49</v>
      </c>
      <c r="F50" s="229" t="s">
        <v>49</v>
      </c>
      <c r="G50" s="243" t="s">
        <v>50</v>
      </c>
      <c r="H50" s="55"/>
    </row>
    <row r="51" spans="2:8" ht="15.95" customHeight="1" x14ac:dyDescent="0.2">
      <c r="B51" s="112" t="s">
        <v>527</v>
      </c>
      <c r="C51" s="113"/>
      <c r="D51" s="248" t="s">
        <v>51</v>
      </c>
      <c r="E51" s="265"/>
      <c r="F51" s="266"/>
      <c r="G51" s="243" t="s">
        <v>528</v>
      </c>
      <c r="H51" s="55"/>
    </row>
    <row r="52" spans="2:8" ht="15.95" customHeight="1" thickBot="1" x14ac:dyDescent="0.25">
      <c r="B52" s="114" t="s">
        <v>529</v>
      </c>
      <c r="C52" s="93"/>
      <c r="D52" s="244" t="s">
        <v>63</v>
      </c>
      <c r="E52" s="265"/>
      <c r="F52" s="266"/>
      <c r="G52" s="243" t="s">
        <v>530</v>
      </c>
      <c r="H52" s="55"/>
    </row>
    <row r="53" spans="2:8" ht="15.95" customHeight="1" thickBot="1" x14ac:dyDescent="0.25">
      <c r="B53" s="115" t="s">
        <v>531</v>
      </c>
      <c r="C53" s="59"/>
      <c r="D53" s="218" t="s">
        <v>2</v>
      </c>
      <c r="E53" s="228">
        <f>E51+E52</f>
        <v>0</v>
      </c>
      <c r="F53" s="228">
        <f>F51+F52</f>
        <v>0</v>
      </c>
      <c r="G53" s="243" t="s">
        <v>532</v>
      </c>
      <c r="H53" s="55"/>
    </row>
    <row r="54" spans="2:8" ht="15.95" customHeight="1" thickTop="1" x14ac:dyDescent="0.2">
      <c r="B54" s="60"/>
      <c r="C54" s="60"/>
      <c r="D54" s="60"/>
      <c r="E54" s="60"/>
      <c r="F54" s="60"/>
      <c r="G54" s="61"/>
    </row>
  </sheetData>
  <mergeCells count="3">
    <mergeCell ref="D7:D9"/>
    <mergeCell ref="B48:B49"/>
    <mergeCell ref="D49:D50"/>
  </mergeCells>
  <dataValidations count="12">
    <dataValidation allowBlank="1" showInputMessage="1" showErrorMessage="1" promptTitle="Cash donations" prompt="This row should only include income from NHS charities consolidated by the Department therefore any charity reported on TAC40 or TAC41. Independent charities should be included on the row below" sqref="C24" xr:uid="{F64F99E1-5E93-41AB-9B24-267E89C0C34C}"/>
    <dataValidation allowBlank="1" showInputMessage="1" showErrorMessage="1" promptTitle="Donations of physical asset" prompt="This row should only include income from NHS charities consolidated by the Department therefore any charity reported on TAC40 or TAC41. Independent charities should be included on the row below" sqref="C20" xr:uid="{D38272A5-C039-4B72-9F7B-D97D533D4A44}"/>
    <dataValidation allowBlank="1" showInputMessage="1" showErrorMessage="1" promptTitle="Contributions to expenditure" prompt="This row should only include income from NHS charities consolidated by the Department therefore any charity reported on TAC40 or TAC41. Independent charities should be included on the row below" sqref="C27" xr:uid="{AC54C99F-3D3F-4B10-B136-B60ABD5D7F1D}"/>
    <dataValidation type="decimal" operator="greaterThanOrEqual" allowBlank="1" showInputMessage="1" showErrorMessage="1" error="Input must be positive" sqref="F51" xr:uid="{E53EF648-0232-41B3-A01B-3CD2C2F78ABD}">
      <formula1>0</formula1>
    </dataValidation>
    <dataValidation allowBlank="1" showInputMessage="1" showErrorMessage="1" promptTitle="Information" prompt="Approved/registered training providers receiving CASH income from the levy fund should record such income here. Notional (non-cash) benefits should be recorded in INC1240B below." sqref="C12" xr:uid="{5CEBD3C3-6786-4FCB-AC68-D182D99D2F84}"/>
    <dataValidation type="decimal" operator="lessThanOrEqual" allowBlank="1" showInputMessage="1" showErrorMessage="1" error="Input must be negative" sqref="E52:F52" xr:uid="{71339E8A-B663-4682-9C6A-E92A25DD8BD6}">
      <formula1>0</formula1>
    </dataValidation>
    <dataValidation type="decimal" operator="greaterThanOrEqual" allowBlank="1" showErrorMessage="1" error="Input must be positive" sqref="E51" xr:uid="{2877F3AC-F9BF-412C-9A03-55D4E304C6FC}">
      <formula1>0</formula1>
    </dataValidation>
    <dataValidation allowBlank="1" showInputMessage="1" showErrorMessage="1" promptTitle="Support from DHSC for mergers" prompt="This row should be used for support received from DHSC associated with merger or acquisition transactions." sqref="C32" xr:uid="{ED15C7A3-C68E-4797-8C01-CE6F3B86C1DE}"/>
    <dataValidation allowBlank="1" showInputMessage="1" showErrorMessage="1" promptTitle="Notional income: apprenticeships" prompt="Used to recognise the benefit received from apprenticeship training funded through the trust's digital apprenticeship fund. Should match notional expenditure in EXP0330B. Registered training providers receiving cash benefits should use INC1240A above." sqref="C19" xr:uid="{088B9F5E-04C9-422B-B9B4-D17CCA7F5917}"/>
    <dataValidation allowBlank="1" showInputMessage="1" showErrorMessage="1" promptTitle="Charitable fund income" prompt="Under DHSC Group accounting policies, the TACs assume that charitable fund incoming resources are recognised under IAS 20 (adapted by the FReM). If material amounts are recognised in accordance with other standards please reclassify in local accounts." sqref="C37" xr:uid="{298D0BDA-B06C-440E-BBCF-80A0B319ECF0}"/>
    <dataValidation allowBlank="1" showInputMessage="1" showErrorMessage="1" promptTitle="Other (non IFRS 15 income)" prompt="It is expected that income in this line should be minimal. Most income streams recognised in accordance with other standards are already separately identified." sqref="C38" xr:uid="{BCA4EEE1-07E6-4883-AA0D-3056DEDDC37C}"/>
    <dataValidation allowBlank="1" showInputMessage="1" showErrorMessage="1" promptTitle="Other" prompt="This line is broken down further in table 2A below as 'other' is material to the consolidated accounts. Where 'other' is material locally, the provider should consider including categories from table 2A in their local accounts." sqref="C16" xr:uid="{4A3AAF82-8AC7-47B8-8418-3CE05471FEDD}"/>
  </dataValidations>
  <pageMargins left="0.25" right="0.25" top="0.75" bottom="0.75" header="0.3" footer="0.3"/>
  <pageSetup paperSize="9" scale="3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F1D07-6BF6-4330-9B25-D3233FAB61FA}">
  <sheetPr codeName="Sheet67">
    <tabColor theme="2"/>
    <pageSetUpPr fitToPage="1"/>
  </sheetPr>
  <dimension ref="A1:H93"/>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5.28515625" style="15" customWidth="1"/>
    <col min="4" max="4" width="9.28515625" style="15" customWidth="1"/>
    <col min="5" max="23" width="13.42578125" style="15" customWidth="1"/>
    <col min="24" max="24" width="8.7109375" style="15" customWidth="1"/>
    <col min="25" max="31" width="13.42578125" style="15" customWidth="1"/>
    <col min="32" max="16384" width="9.28515625" style="15"/>
  </cols>
  <sheetData>
    <row r="1" spans="1:8" ht="18.75" customHeight="1" x14ac:dyDescent="0.2">
      <c r="B1" s="16"/>
    </row>
    <row r="2" spans="1:8" ht="18.75" customHeight="1" x14ac:dyDescent="0.25">
      <c r="B2" s="17" t="s">
        <v>440</v>
      </c>
    </row>
    <row r="3" spans="1:8" ht="18.75" customHeight="1" x14ac:dyDescent="0.25">
      <c r="B3" s="17" t="s">
        <v>30</v>
      </c>
    </row>
    <row r="4" spans="1:8" ht="18.75" customHeight="1" thickBot="1" x14ac:dyDescent="0.25">
      <c r="B4" s="18" t="s">
        <v>4</v>
      </c>
    </row>
    <row r="5" spans="1:8" ht="15.95" customHeight="1" thickTop="1" thickBot="1" x14ac:dyDescent="0.25">
      <c r="B5" s="38"/>
      <c r="C5" s="38"/>
      <c r="D5" s="38"/>
      <c r="E5" s="38"/>
      <c r="F5" s="416" t="s">
        <v>2401</v>
      </c>
      <c r="G5" s="417">
        <v>1</v>
      </c>
    </row>
    <row r="6" spans="1:8" ht="15.95" customHeight="1" thickTop="1" x14ac:dyDescent="0.2">
      <c r="A6" s="37"/>
      <c r="B6" s="99" t="s">
        <v>533</v>
      </c>
      <c r="C6" s="40"/>
      <c r="D6" s="40"/>
      <c r="E6" s="267" t="s">
        <v>534</v>
      </c>
      <c r="F6" s="268" t="s">
        <v>535</v>
      </c>
      <c r="G6" s="269" t="s">
        <v>47</v>
      </c>
      <c r="H6" s="55"/>
    </row>
    <row r="7" spans="1:8" ht="51" x14ac:dyDescent="0.2">
      <c r="B7" s="432"/>
      <c r="C7"/>
      <c r="D7" s="842" t="s">
        <v>3</v>
      </c>
      <c r="E7" s="7" t="s">
        <v>477</v>
      </c>
      <c r="F7" s="270" t="s">
        <v>477</v>
      </c>
      <c r="G7" s="42"/>
      <c r="H7" s="55"/>
    </row>
    <row r="8" spans="1:8" ht="15.95" customHeight="1" x14ac:dyDescent="0.2">
      <c r="B8" s="419"/>
      <c r="C8"/>
      <c r="D8" s="842"/>
      <c r="E8" s="6" t="s">
        <v>52</v>
      </c>
      <c r="F8" s="6" t="s">
        <v>2365</v>
      </c>
      <c r="G8" s="42"/>
      <c r="H8" s="55"/>
    </row>
    <row r="9" spans="1:8" ht="15.95" customHeight="1" thickBot="1" x14ac:dyDescent="0.25">
      <c r="B9" s="438"/>
      <c r="C9" s="227"/>
      <c r="D9" s="843"/>
      <c r="E9" s="229" t="s">
        <v>49</v>
      </c>
      <c r="F9" s="229" t="s">
        <v>49</v>
      </c>
      <c r="G9" s="271" t="s">
        <v>50</v>
      </c>
      <c r="H9" s="55"/>
    </row>
    <row r="10" spans="1:8" ht="29.85" customHeight="1" x14ac:dyDescent="0.2">
      <c r="B10" s="477" t="s">
        <v>2420</v>
      </c>
      <c r="C10" s="272" t="s">
        <v>1</v>
      </c>
      <c r="D10" s="226" t="s">
        <v>51</v>
      </c>
      <c r="E10" s="702"/>
      <c r="F10" s="703"/>
      <c r="G10" s="271" t="s">
        <v>536</v>
      </c>
      <c r="H10" s="55"/>
    </row>
    <row r="11" spans="1:8" ht="29.85" customHeight="1" x14ac:dyDescent="0.2">
      <c r="B11" s="440" t="s">
        <v>2421</v>
      </c>
      <c r="C11" s="272" t="s">
        <v>1</v>
      </c>
      <c r="D11" s="275" t="s">
        <v>51</v>
      </c>
      <c r="E11" s="702"/>
      <c r="F11" s="703"/>
      <c r="G11" s="271" t="s">
        <v>537</v>
      </c>
      <c r="H11" s="55"/>
    </row>
    <row r="12" spans="1:8" ht="27.75" customHeight="1" x14ac:dyDescent="0.2">
      <c r="B12" s="482" t="s">
        <v>31</v>
      </c>
      <c r="C12" s="272" t="s">
        <v>1</v>
      </c>
      <c r="D12" s="226" t="s">
        <v>51</v>
      </c>
      <c r="E12" s="702"/>
      <c r="F12" s="703"/>
      <c r="G12" s="271" t="s">
        <v>538</v>
      </c>
      <c r="H12" s="55"/>
    </row>
    <row r="13" spans="1:8" ht="26.85" customHeight="1" x14ac:dyDescent="0.2">
      <c r="B13" s="482" t="s">
        <v>32</v>
      </c>
      <c r="C13" s="272" t="s">
        <v>1</v>
      </c>
      <c r="D13" s="275" t="s">
        <v>51</v>
      </c>
      <c r="E13" s="702"/>
      <c r="F13" s="703"/>
      <c r="G13" s="271" t="s">
        <v>539</v>
      </c>
      <c r="H13" s="55"/>
    </row>
    <row r="14" spans="1:8" ht="15.95" customHeight="1" x14ac:dyDescent="0.2">
      <c r="B14" s="483" t="s">
        <v>540</v>
      </c>
      <c r="C14" s="272" t="s">
        <v>1</v>
      </c>
      <c r="D14" s="275" t="s">
        <v>51</v>
      </c>
      <c r="E14" s="702"/>
      <c r="F14" s="703"/>
      <c r="G14" s="271" t="s">
        <v>541</v>
      </c>
      <c r="H14" s="55"/>
    </row>
    <row r="15" spans="1:8" ht="15.95" customHeight="1" x14ac:dyDescent="0.2">
      <c r="B15" s="483" t="s">
        <v>542</v>
      </c>
      <c r="C15" s="272" t="s">
        <v>1</v>
      </c>
      <c r="D15" s="275" t="s">
        <v>51</v>
      </c>
      <c r="E15" s="702"/>
      <c r="F15" s="703"/>
      <c r="G15" s="271" t="s">
        <v>543</v>
      </c>
      <c r="H15" s="55"/>
    </row>
    <row r="16" spans="1:8" ht="15.95" customHeight="1" x14ac:dyDescent="0.2">
      <c r="B16" s="483" t="s">
        <v>544</v>
      </c>
      <c r="C16" s="32"/>
      <c r="D16" s="275" t="s">
        <v>51</v>
      </c>
      <c r="E16" s="702"/>
      <c r="F16" s="703"/>
      <c r="G16" s="271" t="s">
        <v>545</v>
      </c>
      <c r="H16" s="55"/>
    </row>
    <row r="17" spans="2:8" ht="15.95" customHeight="1" x14ac:dyDescent="0.2">
      <c r="B17" s="483" t="s">
        <v>546</v>
      </c>
      <c r="C17" s="272" t="s">
        <v>1</v>
      </c>
      <c r="D17" s="275" t="s">
        <v>51</v>
      </c>
      <c r="E17" s="702"/>
      <c r="F17" s="703"/>
      <c r="G17" s="271" t="s">
        <v>547</v>
      </c>
      <c r="H17" s="55"/>
    </row>
    <row r="18" spans="2:8" ht="29.85" customHeight="1" x14ac:dyDescent="0.2">
      <c r="B18" s="482" t="s">
        <v>548</v>
      </c>
      <c r="C18" s="476"/>
      <c r="D18" s="275" t="s">
        <v>51</v>
      </c>
      <c r="E18" s="702"/>
      <c r="F18" s="703"/>
      <c r="G18" s="271" t="s">
        <v>549</v>
      </c>
      <c r="H18" s="55"/>
    </row>
    <row r="19" spans="2:8" ht="15.95" customHeight="1" x14ac:dyDescent="0.2">
      <c r="B19" s="780" t="s">
        <v>550</v>
      </c>
      <c r="C19" s="272" t="s">
        <v>1</v>
      </c>
      <c r="D19" s="275" t="s">
        <v>51</v>
      </c>
      <c r="E19" s="702"/>
      <c r="F19" s="703"/>
      <c r="G19" s="271" t="s">
        <v>551</v>
      </c>
      <c r="H19" s="55"/>
    </row>
    <row r="20" spans="2:8" ht="41.25" customHeight="1" x14ac:dyDescent="0.2">
      <c r="B20" s="485" t="s">
        <v>2422</v>
      </c>
      <c r="C20" s="487"/>
      <c r="D20" s="275" t="s">
        <v>51</v>
      </c>
      <c r="E20" s="702"/>
      <c r="F20" s="703"/>
      <c r="G20" s="271" t="s">
        <v>552</v>
      </c>
      <c r="H20" s="55"/>
    </row>
    <row r="21" spans="2:8" ht="29.85" customHeight="1" x14ac:dyDescent="0.2">
      <c r="B21" s="485" t="s">
        <v>2423</v>
      </c>
      <c r="C21" s="487"/>
      <c r="D21" s="275" t="s">
        <v>51</v>
      </c>
      <c r="E21" s="702"/>
      <c r="F21" s="703"/>
      <c r="G21" s="271" t="s">
        <v>553</v>
      </c>
      <c r="H21" s="55"/>
    </row>
    <row r="22" spans="2:8" ht="25.5" x14ac:dyDescent="0.2">
      <c r="B22" s="482" t="s">
        <v>554</v>
      </c>
      <c r="C22" s="476"/>
      <c r="D22" s="275" t="s">
        <v>51</v>
      </c>
      <c r="E22" s="702"/>
      <c r="F22" s="703"/>
      <c r="G22" s="271" t="s">
        <v>555</v>
      </c>
      <c r="H22" s="55"/>
    </row>
    <row r="23" spans="2:8" ht="15.95" customHeight="1" x14ac:dyDescent="0.2">
      <c r="B23" s="484" t="s">
        <v>556</v>
      </c>
      <c r="C23" s="476"/>
      <c r="D23" s="275" t="s">
        <v>51</v>
      </c>
      <c r="E23" s="702"/>
      <c r="F23" s="703"/>
      <c r="G23" s="271" t="s">
        <v>557</v>
      </c>
      <c r="H23" s="55"/>
    </row>
    <row r="24" spans="2:8" ht="25.5" x14ac:dyDescent="0.2">
      <c r="B24" s="486" t="s">
        <v>558</v>
      </c>
      <c r="C24" s="488"/>
      <c r="D24" s="275" t="s">
        <v>51</v>
      </c>
      <c r="E24" s="702"/>
      <c r="F24" s="703"/>
      <c r="G24" s="271" t="s">
        <v>559</v>
      </c>
      <c r="H24" s="55"/>
    </row>
    <row r="25" spans="2:8" ht="15.95" customHeight="1" x14ac:dyDescent="0.2">
      <c r="B25" s="119" t="s">
        <v>560</v>
      </c>
      <c r="C25" s="272" t="s">
        <v>1</v>
      </c>
      <c r="D25" s="275" t="s">
        <v>51</v>
      </c>
      <c r="E25" s="702"/>
      <c r="F25" s="703"/>
      <c r="G25" s="271" t="s">
        <v>561</v>
      </c>
      <c r="H25" s="55"/>
    </row>
    <row r="26" spans="2:8" ht="15.95" customHeight="1" x14ac:dyDescent="0.2">
      <c r="B26" s="439" t="s">
        <v>562</v>
      </c>
      <c r="C26" s="272" t="s">
        <v>1</v>
      </c>
      <c r="D26" s="275" t="s">
        <v>51</v>
      </c>
      <c r="E26" s="702"/>
      <c r="F26" s="703"/>
      <c r="G26" s="271" t="s">
        <v>563</v>
      </c>
      <c r="H26" s="55"/>
    </row>
    <row r="27" spans="2:8" ht="15.95" customHeight="1" x14ac:dyDescent="0.2">
      <c r="B27" s="118" t="s">
        <v>564</v>
      </c>
      <c r="C27" s="272" t="s">
        <v>1</v>
      </c>
      <c r="D27" s="275" t="s">
        <v>51</v>
      </c>
      <c r="E27" s="702"/>
      <c r="F27" s="703"/>
      <c r="G27" s="271" t="s">
        <v>565</v>
      </c>
      <c r="H27" s="55"/>
    </row>
    <row r="28" spans="2:8" ht="15.95" customHeight="1" x14ac:dyDescent="0.2">
      <c r="B28" s="119" t="s">
        <v>566</v>
      </c>
      <c r="C28" s="272" t="s">
        <v>1</v>
      </c>
      <c r="D28" s="275" t="s">
        <v>51</v>
      </c>
      <c r="E28" s="702"/>
      <c r="F28" s="703"/>
      <c r="G28" s="271" t="s">
        <v>567</v>
      </c>
      <c r="H28" s="55"/>
    </row>
    <row r="29" spans="2:8" ht="15.95" customHeight="1" x14ac:dyDescent="0.2">
      <c r="B29" s="439" t="s">
        <v>568</v>
      </c>
      <c r="C29" s="272" t="s">
        <v>1</v>
      </c>
      <c r="D29" s="275" t="s">
        <v>51</v>
      </c>
      <c r="E29" s="702"/>
      <c r="F29" s="703"/>
      <c r="G29" s="271" t="s">
        <v>569</v>
      </c>
      <c r="H29" s="55"/>
    </row>
    <row r="30" spans="2:8" ht="15.95" customHeight="1" x14ac:dyDescent="0.2">
      <c r="B30" s="118" t="s">
        <v>570</v>
      </c>
      <c r="C30" s="272" t="s">
        <v>1</v>
      </c>
      <c r="D30" s="275" t="s">
        <v>51</v>
      </c>
      <c r="E30" s="702"/>
      <c r="F30" s="703"/>
      <c r="G30" s="271" t="s">
        <v>571</v>
      </c>
      <c r="H30" s="55"/>
    </row>
    <row r="31" spans="2:8" ht="15.95" customHeight="1" x14ac:dyDescent="0.2">
      <c r="B31" s="118" t="s">
        <v>572</v>
      </c>
      <c r="C31" s="48"/>
      <c r="D31" s="275" t="s">
        <v>51</v>
      </c>
      <c r="E31" s="702"/>
      <c r="F31" s="703"/>
      <c r="G31" s="271" t="s">
        <v>573</v>
      </c>
      <c r="H31" s="55"/>
    </row>
    <row r="32" spans="2:8" ht="15.95" customHeight="1" x14ac:dyDescent="0.2">
      <c r="B32" s="118" t="s">
        <v>574</v>
      </c>
      <c r="C32" s="32"/>
      <c r="D32" s="275" t="s">
        <v>51</v>
      </c>
      <c r="E32" s="702"/>
      <c r="F32" s="703"/>
      <c r="G32" s="271" t="s">
        <v>575</v>
      </c>
      <c r="H32" s="55"/>
    </row>
    <row r="33" spans="2:8" ht="15.95" customHeight="1" x14ac:dyDescent="0.2">
      <c r="B33" s="119" t="s">
        <v>576</v>
      </c>
      <c r="C33" s="272" t="s">
        <v>1</v>
      </c>
      <c r="D33" s="275" t="s">
        <v>2</v>
      </c>
      <c r="E33" s="702"/>
      <c r="F33" s="703"/>
      <c r="G33" s="271" t="s">
        <v>577</v>
      </c>
      <c r="H33" s="55"/>
    </row>
    <row r="34" spans="2:8" ht="15.95" customHeight="1" x14ac:dyDescent="0.2">
      <c r="B34" s="119" t="s">
        <v>2424</v>
      </c>
      <c r="C34" s="272" t="s">
        <v>1</v>
      </c>
      <c r="D34" s="275" t="s">
        <v>2</v>
      </c>
      <c r="E34" s="702"/>
      <c r="F34" s="703"/>
      <c r="G34" s="271" t="s">
        <v>578</v>
      </c>
      <c r="H34" s="55"/>
    </row>
    <row r="35" spans="2:8" ht="15.95" customHeight="1" x14ac:dyDescent="0.2">
      <c r="B35" s="119" t="s">
        <v>2425</v>
      </c>
      <c r="C35" s="272" t="s">
        <v>1</v>
      </c>
      <c r="D35" s="275" t="s">
        <v>2</v>
      </c>
      <c r="E35" s="702"/>
      <c r="F35" s="703"/>
      <c r="G35" s="271" t="s">
        <v>579</v>
      </c>
      <c r="H35" s="55"/>
    </row>
    <row r="36" spans="2:8" ht="15.95" customHeight="1" x14ac:dyDescent="0.2">
      <c r="B36" s="119" t="s">
        <v>580</v>
      </c>
      <c r="C36"/>
      <c r="D36" s="275" t="s">
        <v>2</v>
      </c>
      <c r="E36" s="702"/>
      <c r="F36" s="703"/>
      <c r="G36" s="271" t="s">
        <v>581</v>
      </c>
      <c r="H36" s="55"/>
    </row>
    <row r="37" spans="2:8" ht="15.95" customHeight="1" x14ac:dyDescent="0.2">
      <c r="B37" s="439" t="s">
        <v>582</v>
      </c>
      <c r="C37" s="48"/>
      <c r="D37" s="275" t="s">
        <v>2</v>
      </c>
      <c r="E37" s="702"/>
      <c r="F37" s="703"/>
      <c r="G37" s="271" t="s">
        <v>583</v>
      </c>
      <c r="H37" s="55"/>
    </row>
    <row r="38" spans="2:8" ht="15.95" customHeight="1" x14ac:dyDescent="0.2">
      <c r="B38" s="118" t="s">
        <v>584</v>
      </c>
      <c r="C38" s="50"/>
      <c r="D38"/>
      <c r="E38"/>
      <c r="F38"/>
      <c r="G38"/>
      <c r="H38" s="55"/>
    </row>
    <row r="39" spans="2:8" ht="15.95" customHeight="1" x14ac:dyDescent="0.2">
      <c r="B39" s="433" t="s">
        <v>585</v>
      </c>
      <c r="C39" s="48"/>
      <c r="D39" s="275" t="s">
        <v>51</v>
      </c>
      <c r="E39" s="702"/>
      <c r="F39" s="703"/>
      <c r="G39" s="271" t="s">
        <v>586</v>
      </c>
      <c r="H39" s="55"/>
    </row>
    <row r="40" spans="2:8" ht="15.95" customHeight="1" x14ac:dyDescent="0.2">
      <c r="B40" s="433" t="s">
        <v>2359</v>
      </c>
      <c r="C40" s="272" t="s">
        <v>1</v>
      </c>
      <c r="D40" s="275" t="s">
        <v>51</v>
      </c>
      <c r="E40" s="705">
        <f>E86</f>
        <v>0</v>
      </c>
      <c r="F40" s="705">
        <f>F86</f>
        <v>0</v>
      </c>
      <c r="G40" s="271" t="s">
        <v>587</v>
      </c>
      <c r="H40" s="55"/>
    </row>
    <row r="41" spans="2:8" ht="15.95" customHeight="1" x14ac:dyDescent="0.2">
      <c r="B41" s="450" t="s">
        <v>588</v>
      </c>
      <c r="C41" s="120"/>
      <c r="D41" s="275" t="s">
        <v>51</v>
      </c>
      <c r="E41" s="702"/>
      <c r="F41" s="703"/>
      <c r="G41" s="271" t="s">
        <v>589</v>
      </c>
      <c r="H41" s="55"/>
    </row>
    <row r="42" spans="2:8" ht="15.95" customHeight="1" x14ac:dyDescent="0.2">
      <c r="B42" s="118" t="s">
        <v>590</v>
      </c>
      <c r="C42" s="272" t="s">
        <v>1</v>
      </c>
      <c r="D42" s="275" t="s">
        <v>51</v>
      </c>
      <c r="E42" s="702"/>
      <c r="F42" s="703"/>
      <c r="G42" s="271" t="s">
        <v>591</v>
      </c>
      <c r="H42" s="55"/>
    </row>
    <row r="43" spans="2:8" ht="15.95" customHeight="1" x14ac:dyDescent="0.2">
      <c r="B43" s="119" t="s">
        <v>592</v>
      </c>
      <c r="C43" s="272" t="s">
        <v>1</v>
      </c>
      <c r="D43" s="275" t="s">
        <v>51</v>
      </c>
      <c r="E43" s="702"/>
      <c r="F43" s="703"/>
      <c r="G43" s="271" t="s">
        <v>593</v>
      </c>
      <c r="H43" s="55"/>
    </row>
    <row r="44" spans="2:8" ht="15.95" customHeight="1" x14ac:dyDescent="0.2">
      <c r="B44" s="119" t="s">
        <v>594</v>
      </c>
      <c r="C44" s="32"/>
      <c r="D44" s="275" t="s">
        <v>51</v>
      </c>
      <c r="E44" s="702"/>
      <c r="F44" s="703"/>
      <c r="G44" s="271" t="s">
        <v>595</v>
      </c>
      <c r="H44" s="55"/>
    </row>
    <row r="45" spans="2:8" ht="26.85" customHeight="1" x14ac:dyDescent="0.2">
      <c r="B45" s="440" t="s">
        <v>596</v>
      </c>
      <c r="C45" s="121"/>
      <c r="D45" s="275" t="s">
        <v>51</v>
      </c>
      <c r="E45" s="702"/>
      <c r="F45" s="703"/>
      <c r="G45" s="271" t="s">
        <v>597</v>
      </c>
      <c r="H45" s="55"/>
    </row>
    <row r="46" spans="2:8" ht="15.95" customHeight="1" x14ac:dyDescent="0.2">
      <c r="B46" s="119" t="s">
        <v>598</v>
      </c>
      <c r="C46" s="272" t="s">
        <v>1</v>
      </c>
      <c r="D46" s="275" t="s">
        <v>51</v>
      </c>
      <c r="E46" s="702"/>
      <c r="F46" s="703"/>
      <c r="G46" s="271" t="s">
        <v>599</v>
      </c>
      <c r="H46" s="55"/>
    </row>
    <row r="47" spans="2:8" ht="15.95" customHeight="1" x14ac:dyDescent="0.2">
      <c r="B47" s="119" t="s">
        <v>600</v>
      </c>
      <c r="C47" s="32"/>
      <c r="D47" s="275" t="s">
        <v>51</v>
      </c>
      <c r="E47" s="702"/>
      <c r="F47" s="703"/>
      <c r="G47" s="271" t="s">
        <v>601</v>
      </c>
      <c r="H47" s="55"/>
    </row>
    <row r="48" spans="2:8" ht="15.95" customHeight="1" x14ac:dyDescent="0.2">
      <c r="B48" s="119" t="s">
        <v>602</v>
      </c>
      <c r="C48" s="272" t="s">
        <v>1</v>
      </c>
      <c r="D48" s="275" t="s">
        <v>51</v>
      </c>
      <c r="E48" s="702"/>
      <c r="F48" s="703"/>
      <c r="G48" s="271" t="s">
        <v>603</v>
      </c>
      <c r="H48" s="55"/>
    </row>
    <row r="49" spans="2:8" ht="15.95" customHeight="1" x14ac:dyDescent="0.2">
      <c r="B49" s="119" t="s">
        <v>604</v>
      </c>
      <c r="C49" s="272" t="s">
        <v>1</v>
      </c>
      <c r="D49" s="275" t="s">
        <v>51</v>
      </c>
      <c r="E49" s="702"/>
      <c r="F49" s="703"/>
      <c r="G49" s="271" t="s">
        <v>605</v>
      </c>
      <c r="H49" s="55"/>
    </row>
    <row r="50" spans="2:8" ht="15.95" customHeight="1" x14ac:dyDescent="0.2">
      <c r="B50" s="439" t="s">
        <v>606</v>
      </c>
      <c r="C50" s="272" t="s">
        <v>1</v>
      </c>
      <c r="D50" s="275" t="s">
        <v>51</v>
      </c>
      <c r="E50" s="702"/>
      <c r="F50" s="703"/>
      <c r="G50" s="271" t="s">
        <v>607</v>
      </c>
      <c r="H50" s="55"/>
    </row>
    <row r="51" spans="2:8" ht="15.95" customHeight="1" x14ac:dyDescent="0.2">
      <c r="B51" s="119" t="s">
        <v>608</v>
      </c>
      <c r="C51" s="32"/>
      <c r="D51" s="275" t="s">
        <v>51</v>
      </c>
      <c r="E51" s="702"/>
      <c r="F51" s="703"/>
      <c r="G51" s="271" t="s">
        <v>609</v>
      </c>
      <c r="H51" s="55"/>
    </row>
    <row r="52" spans="2:8" ht="28.7" customHeight="1" x14ac:dyDescent="0.2">
      <c r="B52" s="440" t="s">
        <v>610</v>
      </c>
      <c r="C52" s="272" t="s">
        <v>1</v>
      </c>
      <c r="D52" s="275" t="s">
        <v>51</v>
      </c>
      <c r="E52" s="702"/>
      <c r="F52" s="703"/>
      <c r="G52" s="271" t="s">
        <v>611</v>
      </c>
      <c r="H52" s="55"/>
    </row>
    <row r="53" spans="2:8" ht="15.95" customHeight="1" x14ac:dyDescent="0.2">
      <c r="B53" s="439" t="s">
        <v>612</v>
      </c>
      <c r="C53" s="272" t="s">
        <v>1</v>
      </c>
      <c r="D53" s="275" t="s">
        <v>51</v>
      </c>
      <c r="E53" s="702"/>
      <c r="F53" s="703"/>
      <c r="G53" s="271" t="s">
        <v>613</v>
      </c>
      <c r="H53" s="55"/>
    </row>
    <row r="54" spans="2:8" ht="15.95" customHeight="1" x14ac:dyDescent="0.2">
      <c r="B54" s="119" t="s">
        <v>614</v>
      </c>
      <c r="C54" s="272" t="s">
        <v>1</v>
      </c>
      <c r="D54" s="275" t="s">
        <v>51</v>
      </c>
      <c r="E54" s="702"/>
      <c r="F54" s="703"/>
      <c r="G54" s="271" t="s">
        <v>615</v>
      </c>
      <c r="H54" s="55"/>
    </row>
    <row r="55" spans="2:8" ht="15.95" customHeight="1" x14ac:dyDescent="0.2">
      <c r="B55" s="119" t="s">
        <v>616</v>
      </c>
      <c r="C55" s="32"/>
      <c r="D55" s="275" t="s">
        <v>51</v>
      </c>
      <c r="E55" s="702"/>
      <c r="F55" s="703"/>
      <c r="G55" s="271" t="s">
        <v>617</v>
      </c>
      <c r="H55" s="55"/>
    </row>
    <row r="56" spans="2:8" ht="15.95" customHeight="1" x14ac:dyDescent="0.2">
      <c r="B56" s="439" t="s">
        <v>618</v>
      </c>
      <c r="C56" s="272" t="s">
        <v>1</v>
      </c>
      <c r="D56" s="275" t="s">
        <v>51</v>
      </c>
      <c r="E56" s="702"/>
      <c r="F56" s="703"/>
      <c r="G56" s="271" t="s">
        <v>619</v>
      </c>
      <c r="H56" s="55"/>
    </row>
    <row r="57" spans="2:8" ht="15.95" customHeight="1" x14ac:dyDescent="0.2">
      <c r="B57" s="119" t="s">
        <v>620</v>
      </c>
      <c r="C57" s="32"/>
      <c r="D57" s="275" t="s">
        <v>51</v>
      </c>
      <c r="E57" s="702"/>
      <c r="F57" s="703"/>
      <c r="G57" s="271" t="s">
        <v>621</v>
      </c>
      <c r="H57" s="55"/>
    </row>
    <row r="58" spans="2:8" ht="25.5" x14ac:dyDescent="0.2">
      <c r="B58" s="440" t="s">
        <v>622</v>
      </c>
      <c r="C58" s="32"/>
      <c r="D58" s="275" t="s">
        <v>51</v>
      </c>
      <c r="E58" s="702"/>
      <c r="F58" s="703"/>
      <c r="G58" s="271" t="s">
        <v>623</v>
      </c>
      <c r="H58" s="55"/>
    </row>
    <row r="59" spans="2:8" ht="15.95" customHeight="1" x14ac:dyDescent="0.2">
      <c r="B59" s="440" t="s">
        <v>624</v>
      </c>
      <c r="C59" s="32"/>
      <c r="D59" s="275" t="s">
        <v>51</v>
      </c>
      <c r="E59" s="702"/>
      <c r="F59" s="703"/>
      <c r="G59" s="271" t="s">
        <v>625</v>
      </c>
      <c r="H59" s="55"/>
    </row>
    <row r="60" spans="2:8" ht="15.95" customHeight="1" x14ac:dyDescent="0.2">
      <c r="B60" s="439" t="s">
        <v>626</v>
      </c>
      <c r="C60"/>
      <c r="D60" s="275" t="s">
        <v>51</v>
      </c>
      <c r="E60" s="702"/>
      <c r="F60" s="703"/>
      <c r="G60" s="271" t="s">
        <v>627</v>
      </c>
      <c r="H60" s="55"/>
    </row>
    <row r="61" spans="2:8" ht="15.95" customHeight="1" x14ac:dyDescent="0.2">
      <c r="B61" s="119" t="s">
        <v>628</v>
      </c>
      <c r="C61" s="32"/>
      <c r="D61" s="275" t="s">
        <v>51</v>
      </c>
      <c r="E61" s="702"/>
      <c r="F61" s="703"/>
      <c r="G61" s="271" t="s">
        <v>629</v>
      </c>
      <c r="H61" s="55"/>
    </row>
    <row r="62" spans="2:8" ht="15.95" customHeight="1" x14ac:dyDescent="0.2">
      <c r="B62" s="119" t="s">
        <v>630</v>
      </c>
      <c r="C62" s="272" t="s">
        <v>1</v>
      </c>
      <c r="D62" s="275" t="s">
        <v>51</v>
      </c>
      <c r="E62" s="702"/>
      <c r="F62" s="703"/>
      <c r="G62" s="271" t="s">
        <v>631</v>
      </c>
      <c r="H62" s="55"/>
    </row>
    <row r="63" spans="2:8" ht="15.95" customHeight="1" x14ac:dyDescent="0.2">
      <c r="B63" s="119" t="s">
        <v>632</v>
      </c>
      <c r="C63" s="32"/>
      <c r="D63" s="275" t="s">
        <v>51</v>
      </c>
      <c r="E63" s="702"/>
      <c r="F63" s="703"/>
      <c r="G63" s="271" t="s">
        <v>633</v>
      </c>
      <c r="H63" s="55"/>
    </row>
    <row r="64" spans="2:8" ht="15.95" customHeight="1" x14ac:dyDescent="0.2">
      <c r="B64" s="439" t="s">
        <v>525</v>
      </c>
      <c r="C64" s="272" t="s">
        <v>1</v>
      </c>
      <c r="D64" s="275" t="s">
        <v>51</v>
      </c>
      <c r="E64" s="702"/>
      <c r="F64" s="703"/>
      <c r="G64" s="271" t="s">
        <v>634</v>
      </c>
      <c r="H64" s="55"/>
    </row>
    <row r="65" spans="1:8" ht="15.95" customHeight="1" x14ac:dyDescent="0.2">
      <c r="B65" s="119" t="s">
        <v>635</v>
      </c>
      <c r="C65" s="32"/>
      <c r="D65" s="275" t="s">
        <v>51</v>
      </c>
      <c r="E65" s="702"/>
      <c r="F65" s="703"/>
      <c r="G65" s="271" t="s">
        <v>636</v>
      </c>
      <c r="H65" s="55"/>
    </row>
    <row r="66" spans="1:8" ht="15.95" customHeight="1" x14ac:dyDescent="0.2">
      <c r="B66" s="478" t="s">
        <v>637</v>
      </c>
      <c r="C66" s="79"/>
      <c r="D66" s="275" t="s">
        <v>51</v>
      </c>
      <c r="E66" s="702"/>
      <c r="F66" s="703"/>
      <c r="G66" s="271" t="s">
        <v>638</v>
      </c>
      <c r="H66" s="55"/>
    </row>
    <row r="67" spans="1:8" ht="15.95" customHeight="1" thickBot="1" x14ac:dyDescent="0.25">
      <c r="B67" s="119" t="s">
        <v>639</v>
      </c>
      <c r="C67" s="32"/>
      <c r="D67" s="276" t="s">
        <v>51</v>
      </c>
      <c r="E67" s="702"/>
      <c r="F67" s="703"/>
      <c r="G67" s="271" t="s">
        <v>640</v>
      </c>
      <c r="H67" s="55"/>
    </row>
    <row r="68" spans="1:8" ht="15.95" customHeight="1" x14ac:dyDescent="0.2">
      <c r="B68" s="421" t="s">
        <v>39</v>
      </c>
      <c r="C68" s="10"/>
      <c r="D68" s="275" t="s">
        <v>51</v>
      </c>
      <c r="E68" s="228">
        <f>SUM(E10:E67)</f>
        <v>0</v>
      </c>
      <c r="F68" s="228">
        <f>SUM(F10:F67)</f>
        <v>0</v>
      </c>
      <c r="G68" s="271" t="s">
        <v>641</v>
      </c>
      <c r="H68" s="55"/>
    </row>
    <row r="69" spans="1:8" ht="15.95" customHeight="1" x14ac:dyDescent="0.2">
      <c r="B69" s="425" t="s">
        <v>33</v>
      </c>
      <c r="C69" s="50"/>
      <c r="D69" s="11"/>
      <c r="E69" s="8"/>
      <c r="F69" s="8"/>
      <c r="G69" s="111"/>
      <c r="H69" s="55"/>
    </row>
    <row r="70" spans="1:8" ht="15.95" customHeight="1" x14ac:dyDescent="0.2">
      <c r="B70" s="88" t="s">
        <v>462</v>
      </c>
      <c r="C70" s="48"/>
      <c r="D70" s="275" t="s">
        <v>51</v>
      </c>
      <c r="E70" s="702"/>
      <c r="F70" s="703"/>
      <c r="G70" s="271" t="s">
        <v>642</v>
      </c>
      <c r="H70" s="55"/>
    </row>
    <row r="71" spans="1:8" ht="15.95" customHeight="1" thickBot="1" x14ac:dyDescent="0.25">
      <c r="B71" s="479" t="s">
        <v>464</v>
      </c>
      <c r="C71" s="277" t="s">
        <v>1</v>
      </c>
      <c r="D71" s="278" t="s">
        <v>51</v>
      </c>
      <c r="E71" s="702"/>
      <c r="F71" s="703"/>
      <c r="G71" s="271" t="s">
        <v>643</v>
      </c>
      <c r="H71" s="55"/>
    </row>
    <row r="72" spans="1:8" ht="15.95" customHeight="1" thickTop="1" thickBot="1" x14ac:dyDescent="0.25">
      <c r="B72" s="430"/>
      <c r="C72" s="60"/>
      <c r="D72" s="60"/>
      <c r="E72" s="60"/>
      <c r="F72" s="60"/>
      <c r="G72" s="61"/>
    </row>
    <row r="73" spans="1:8" ht="15.95" customHeight="1" thickTop="1" thickBot="1" x14ac:dyDescent="0.25">
      <c r="B73" s="431"/>
      <c r="C73" s="38"/>
      <c r="D73" s="38"/>
      <c r="E73" s="38"/>
      <c r="F73" s="416" t="s">
        <v>2401</v>
      </c>
      <c r="G73" s="417">
        <v>2</v>
      </c>
    </row>
    <row r="74" spans="1:8" ht="15.95" customHeight="1" thickTop="1" x14ac:dyDescent="0.2">
      <c r="A74" s="37"/>
      <c r="B74" s="403" t="s">
        <v>644</v>
      </c>
      <c r="C74" s="279" t="s">
        <v>1</v>
      </c>
      <c r="D74"/>
      <c r="E74" s="267" t="s">
        <v>534</v>
      </c>
      <c r="F74" s="280" t="s">
        <v>535</v>
      </c>
      <c r="G74" s="269" t="s">
        <v>47</v>
      </c>
      <c r="H74" s="55"/>
    </row>
    <row r="75" spans="1:8" ht="15.95" customHeight="1" x14ac:dyDescent="0.2">
      <c r="B75" s="419"/>
      <c r="C75"/>
      <c r="D75" s="842"/>
      <c r="E75" s="6" t="s">
        <v>52</v>
      </c>
      <c r="F75" s="6" t="s">
        <v>2365</v>
      </c>
      <c r="G75" s="42"/>
      <c r="H75" s="55"/>
    </row>
    <row r="76" spans="1:8" ht="15.95" customHeight="1" thickBot="1" x14ac:dyDescent="0.25">
      <c r="B76" s="438"/>
      <c r="C76" s="227"/>
      <c r="D76" s="843"/>
      <c r="E76" s="229" t="s">
        <v>49</v>
      </c>
      <c r="F76" s="229" t="s">
        <v>49</v>
      </c>
      <c r="G76" s="271" t="s">
        <v>50</v>
      </c>
      <c r="H76" s="55"/>
    </row>
    <row r="77" spans="1:8" ht="15.95" customHeight="1" x14ac:dyDescent="0.2">
      <c r="B77" s="480" t="s">
        <v>2426</v>
      </c>
      <c r="C77" s="70"/>
      <c r="D77"/>
      <c r="E77" s="5"/>
      <c r="F77" s="5"/>
      <c r="G77" s="51"/>
      <c r="H77" s="55"/>
    </row>
    <row r="78" spans="1:8" ht="15.95" customHeight="1" x14ac:dyDescent="0.2">
      <c r="B78" s="88" t="s">
        <v>645</v>
      </c>
      <c r="C78" s="32"/>
      <c r="D78" s="275" t="s">
        <v>51</v>
      </c>
      <c r="E78" s="273"/>
      <c r="F78" s="274"/>
      <c r="G78" s="271" t="s">
        <v>646</v>
      </c>
      <c r="H78" s="55"/>
    </row>
    <row r="79" spans="1:8" ht="15.95" customHeight="1" x14ac:dyDescent="0.2">
      <c r="B79" s="88" t="s">
        <v>647</v>
      </c>
      <c r="C79" s="32"/>
      <c r="D79" s="275" t="s">
        <v>51</v>
      </c>
      <c r="E79" s="273"/>
      <c r="F79" s="274"/>
      <c r="G79" s="271" t="s">
        <v>648</v>
      </c>
      <c r="H79" s="55"/>
    </row>
    <row r="80" spans="1:8" ht="15.95" customHeight="1" x14ac:dyDescent="0.2">
      <c r="B80" s="88" t="s">
        <v>649</v>
      </c>
      <c r="C80" s="32"/>
      <c r="D80" s="275" t="s">
        <v>51</v>
      </c>
      <c r="E80" s="273"/>
      <c r="F80" s="274"/>
      <c r="G80" s="271" t="s">
        <v>650</v>
      </c>
      <c r="H80" s="55"/>
    </row>
    <row r="81" spans="1:8" ht="15.95" customHeight="1" x14ac:dyDescent="0.2">
      <c r="B81" s="77" t="s">
        <v>651</v>
      </c>
      <c r="C81"/>
      <c r="D81" s="275" t="s">
        <v>51</v>
      </c>
      <c r="E81" s="273"/>
      <c r="F81" s="274"/>
      <c r="G81" s="271" t="s">
        <v>652</v>
      </c>
      <c r="H81" s="55"/>
    </row>
    <row r="82" spans="1:8" ht="15.95" customHeight="1" x14ac:dyDescent="0.2">
      <c r="B82" s="481" t="s">
        <v>2427</v>
      </c>
      <c r="C82" s="272" t="s">
        <v>1</v>
      </c>
      <c r="D82" s="275" t="s">
        <v>51</v>
      </c>
      <c r="E82" s="273"/>
      <c r="F82" s="274"/>
      <c r="G82" s="271" t="s">
        <v>653</v>
      </c>
      <c r="H82" s="55"/>
    </row>
    <row r="83" spans="1:8" ht="15.95" customHeight="1" x14ac:dyDescent="0.2">
      <c r="B83" s="145" t="s">
        <v>654</v>
      </c>
      <c r="C83" s="30"/>
      <c r="D83" s="275" t="s">
        <v>51</v>
      </c>
      <c r="E83" s="273"/>
      <c r="F83" s="274"/>
      <c r="G83" s="271" t="s">
        <v>655</v>
      </c>
      <c r="H83" s="55"/>
    </row>
    <row r="84" spans="1:8" ht="31.7" customHeight="1" x14ac:dyDescent="0.2">
      <c r="B84" s="152" t="s">
        <v>656</v>
      </c>
      <c r="C84" s="32"/>
      <c r="D84" s="275" t="s">
        <v>51</v>
      </c>
      <c r="E84" s="273"/>
      <c r="F84" s="274"/>
      <c r="G84" s="271" t="s">
        <v>657</v>
      </c>
      <c r="H84" s="55"/>
    </row>
    <row r="85" spans="1:8" ht="15.95" customHeight="1" thickBot="1" x14ac:dyDescent="0.25">
      <c r="B85" s="77" t="s">
        <v>658</v>
      </c>
      <c r="C85"/>
      <c r="D85" s="275" t="s">
        <v>51</v>
      </c>
      <c r="E85" s="273"/>
      <c r="F85" s="274"/>
      <c r="G85" s="271" t="s">
        <v>659</v>
      </c>
      <c r="H85" s="55"/>
    </row>
    <row r="86" spans="1:8" ht="15.95" customHeight="1" thickBot="1" x14ac:dyDescent="0.25">
      <c r="B86" s="123" t="s">
        <v>120</v>
      </c>
      <c r="C86" s="281" t="s">
        <v>1</v>
      </c>
      <c r="D86" s="282" t="s">
        <v>51</v>
      </c>
      <c r="E86" s="228">
        <f>SUM(E78:E85)</f>
        <v>0</v>
      </c>
      <c r="F86" s="228">
        <f>SUM(F78:F85)</f>
        <v>0</v>
      </c>
      <c r="G86" s="271" t="s">
        <v>660</v>
      </c>
      <c r="H86" s="55"/>
    </row>
    <row r="87" spans="1:8" ht="15.95" customHeight="1" thickTop="1" thickBot="1" x14ac:dyDescent="0.25">
      <c r="B87" s="60"/>
      <c r="C87" s="60"/>
      <c r="D87" s="60"/>
      <c r="E87" s="60"/>
      <c r="F87" s="60"/>
      <c r="G87" s="61"/>
    </row>
    <row r="88" spans="1:8" ht="15.95" customHeight="1" thickTop="1" thickBot="1" x14ac:dyDescent="0.25">
      <c r="B88" s="38"/>
      <c r="C88" s="38"/>
      <c r="D88" s="38"/>
      <c r="E88" s="38"/>
      <c r="F88" s="416" t="s">
        <v>2401</v>
      </c>
      <c r="G88" s="417">
        <v>3</v>
      </c>
    </row>
    <row r="89" spans="1:8" ht="15.95" customHeight="1" thickTop="1" x14ac:dyDescent="0.2">
      <c r="A89" s="37"/>
      <c r="B89" s="99" t="s">
        <v>2385</v>
      </c>
      <c r="C89" s="40"/>
      <c r="D89" s="40"/>
      <c r="E89" s="267" t="s">
        <v>534</v>
      </c>
      <c r="F89" s="280" t="s">
        <v>535</v>
      </c>
      <c r="G89" s="269" t="s">
        <v>47</v>
      </c>
      <c r="H89" s="55"/>
    </row>
    <row r="90" spans="1:8" ht="15.95" customHeight="1" x14ac:dyDescent="0.2">
      <c r="B90" s="41"/>
      <c r="C90"/>
      <c r="D90" s="842"/>
      <c r="E90" s="6" t="s">
        <v>52</v>
      </c>
      <c r="F90" s="6" t="s">
        <v>2365</v>
      </c>
      <c r="G90" s="42"/>
      <c r="H90" s="55"/>
    </row>
    <row r="91" spans="1:8" ht="15.95" customHeight="1" thickBot="1" x14ac:dyDescent="0.25">
      <c r="B91" s="43"/>
      <c r="C91" s="227"/>
      <c r="D91" s="843"/>
      <c r="E91" s="229" t="s">
        <v>49</v>
      </c>
      <c r="F91" s="229" t="s">
        <v>49</v>
      </c>
      <c r="G91" s="271" t="s">
        <v>50</v>
      </c>
      <c r="H91" s="55"/>
    </row>
    <row r="92" spans="1:8" ht="15.95" customHeight="1" thickBot="1" x14ac:dyDescent="0.25">
      <c r="B92" s="107" t="s">
        <v>2384</v>
      </c>
      <c r="C92" s="59"/>
      <c r="D92" s="283" t="s">
        <v>51</v>
      </c>
      <c r="E92" s="273"/>
      <c r="F92" s="274"/>
      <c r="G92" s="271" t="s">
        <v>661</v>
      </c>
      <c r="H92" s="55"/>
    </row>
    <row r="93" spans="1:8" ht="15.95" customHeight="1" thickTop="1" x14ac:dyDescent="0.2">
      <c r="B93" s="60"/>
      <c r="C93" s="60"/>
      <c r="D93" s="60"/>
      <c r="E93" s="60"/>
      <c r="F93" s="60"/>
      <c r="G93" s="61"/>
    </row>
  </sheetData>
  <mergeCells count="3">
    <mergeCell ref="D75:D76"/>
    <mergeCell ref="D90:D91"/>
    <mergeCell ref="D7:D9"/>
  </mergeCells>
  <dataValidations count="28">
    <dataValidation allowBlank="1" showInputMessage="1" showErrorMessage="1" promptTitle="MH collaboratives- nonNHS bodies" prompt="This line should only be used if you are purchasing services as the lead provider in a mental health collaborative. Where using this row, comparatives should be reanalysed for consistency." sqref="C13" xr:uid="{93DB1C6A-9C4C-4DB5-821F-CE030EB9CDF0}"/>
    <dataValidation allowBlank="1" showInputMessage="1" showErrorMessage="1" promptTitle="MH collaboratives - NHS bodies" prompt="This line should only be used if you are purchasing services as the lead provider in a mental health provider collaborative. Where using this row, comparatives should be reanalysed for consistency." sqref="C12" xr:uid="{5805ACC3-21C4-4B2E-B220-C422E712D7FE}"/>
    <dataValidation allowBlank="1" showInputMessage="1" showErrorMessage="1" promptTitle="Consortium arrangements" prompt="Expected to be used only rarely where expenditure cannot be classified by type of expenditure in other lines of this note." sqref="C64" xr:uid="{E3CBEE5B-B378-49BC-9431-1D78A5660A64}"/>
    <dataValidation allowBlank="1" showInputMessage="1" showErrorMessage="1" promptTitle="Other auditor remuneration" prompt="The total of this table feeds 'other auditor remuneration' within the operating expenditure note above. _x000a_" sqref="C74" xr:uid="{09862B43-DA0A-4787-BCCA-8BD52D719B1E}"/>
    <dataValidation allowBlank="1" showInputMessage="1" showErrorMessage="1" promptTitle="Legal fees" prompt="This line should include fees paid for legal services only and not compensation paid to claimants." sqref="C46" xr:uid="{37CA07A2-A017-40E8-A12A-4C45C5FD2B4C}"/>
    <dataValidation allowBlank="1" showInputMessage="1" showErrorMessage="1" promptTitle="Discontinued operations" prompt="In accordance with the requirements of the HM Treasury FReM, activities are only treated as discontinuing where they are transferring to bodies outside of the Whole of Government Accounts boundary or ceasing entirely." sqref="C71" xr:uid="{946820F6-3253-4567-8D9B-3F25D1BBD08F}"/>
    <dataValidation allowBlank="1" showInputMessage="1" showErrorMessage="1" promptTitle="Internal audit (non-employee)" prompt="This may be the fees paid in respect of an outsourced internal audit function or non-employee benefits expenses in respect of an in-house function. This should include counter fraud services." sqref="C43" xr:uid="{EB9A5818-257F-469E-A514-8D9B7AE52FBD}"/>
    <dataValidation allowBlank="1" showInputMessage="1" showErrorMessage="1" promptTitle="Consultancy costs" prompt="Expenditure on management consultancy must meet the definition as set out in Chapter 5 Annex 2 in the GAM. The counterparty split for this row may be unlocked on request where you feel your intra-NHS service meets the definition." sqref="C25" xr:uid="{7AD669CF-FA3F-4D76-B200-050D788E6EC0}"/>
    <dataValidation allowBlank="1" showInputMessage="1" showErrorMessage="1" promptTitle="Impairments" prompt="Populated from the data entered on TAC12 Impairment." sqref="C33" xr:uid="{50E85EAA-54A9-4462-B469-359D1289E71B}"/>
    <dataValidation allowBlank="1" showInputMessage="1" showErrorMessage="1" promptTitle="Operating lease expenditure" prompt="Populated from the data entered in TAC10 Op leases." sqref="C53" xr:uid="{EFDFCA65-B44A-45AE-A739-90482614EF6C}"/>
    <dataValidation allowBlank="1" showInputMessage="1" showErrorMessage="1" promptTitle="Employee expenses" prompt="Populated from data entered on TAC09 Staff." sqref="C42 C54 C48 C50 C62 C56 C15" xr:uid="{D9233B96-FAA0-4CE5-BF71-905FFF0F7CE0}"/>
    <dataValidation allowBlank="1" showInputMessage="1" showErrorMessage="1" promptTitle="Allowance for credit losses" prompt="This line is forced to equal the movement in the allowance for credit losses table on TAC18 Receivables." sqref="C34" xr:uid="{C175735F-125C-4536-A359-5F61918E0217}"/>
    <dataValidation allowBlank="1" showInputMessage="1" showErrorMessage="1" promptTitle="Premises - Other" prompt="Should include expenditure on electricity, gas and non-capitalised furniture and fittings." sqref="C28" xr:uid="{F487FEE4-3F81-4E6E-8A10-77C7B83F096E}"/>
    <dataValidation allowBlank="1" showInputMessage="1" showErrorMessage="1" promptTitle="Business rates" prompt="This line is required for reporting to HM Treasury for the purposes of Whole of Government Accounts. Local authorities act as an agent in collecting business rates, so business rates should be recorded as external to government." sqref="C27" xr:uid="{B3CF4C06-A845-4740-ABFB-9F747D66D1D3}"/>
    <dataValidation allowBlank="1" showInputMessage="1" showErrorMessage="1" promptTitle="Transport (other)" prompt="Includes all other transport related costs, including costs directly attributable to providing transporting services for patients.  This may include ambulance or other fuel, vehicle repair parts, insurance, external contracts, etc." sqref="C30" xr:uid="{63432608-21C6-426B-B63E-2F7B9C9746C6}"/>
    <dataValidation allowBlank="1" showInputMessage="1" showErrorMessage="1" promptTitle="Transport (business travel)" prompt="This line should include the costs of staff travelling for business purposes where borne by the provider (e.g. train fares, taxis, mileage claims, etc)" sqref="C29" xr:uid="{4C0267CE-917C-462B-BE13-273DC22122B6}"/>
    <dataValidation allowBlank="1" showInputMessage="1" showErrorMessage="1" promptTitle="Research and development" prompt="Where research and development expenditure can be separated from patient care activity, it should be recorded here." sqref="C49" xr:uid="{8EF34A06-1D4A-483D-A4BC-3CA07C4CC716}"/>
    <dataValidation allowBlank="1" showInputMessage="1" showErrorMessage="1" promptTitle="Establishment costs" prompt="Expenditure on administrative expenses such as printing, stationery, telephones and publishing." sqref="C26" xr:uid="{653CB765-B8A6-43F0-950F-F4C195378AC7}"/>
    <dataValidation allowBlank="1" showInputMessage="1" showErrorMessage="1" promptTitle="Supplies &amp; services - general" prompt="May include cleaning materials and contracts, food and contract catering, staff uniforms, laundry and bedding etc." sqref="C19" xr:uid="{565D8DAB-A207-4076-8F7C-6CB77AE15366}"/>
    <dataValidation allowBlank="1" showInputMessage="1" showErrorMessage="1" promptTitle="Supplies &amp; services - clinical" prompt="This may include expenditure on therapy materials, medical gases, dressings and other clinical consumables, x-ray equipment and blood. It should also include expenditure under related maintenance contracts." sqref="C17" xr:uid="{2B009352-4B72-49A3-A39B-A0B7A5112634}"/>
    <dataValidation allowBlank="1" showInputMessage="1" showErrorMessage="1" promptTitle="Purchase of social care" prompt="This line should include the purchase of social care under s.75 agreements or other integrated care pooled/devolved budgets." sqref="C14" xr:uid="{E938BEAF-B474-4606-80DD-1B0C5EFD63F2}"/>
    <dataValidation allowBlank="1" showInputMessage="1" showErrorMessage="1" promptTitle="Healthcare from non-NHS bodies" prompt="Includes healthcare purchased from Scottish, Welsh and Northern Irish Health bodies as well as private healthcare purchased by the provider." sqref="C11" xr:uid="{2FB182D6-4427-453A-A969-2E8779BB417A}"/>
    <dataValidation allowBlank="1" showInputMessage="1" showErrorMessage="1" promptTitle="Healthcare from NHS bodies" prompt="This line is for purchase of HEALTHCARE only. Intragroup expenditure is only expected to be incurred with NHS providers. If you purchase HEALTHCARE from another DHSC group body please contact the provider accounts mailbox." sqref="C10" xr:uid="{7C5CB3FF-3CB4-4C00-970F-82BB928640AF}"/>
    <dataValidation allowBlank="1" showInputMessage="1" showErrorMessage="1" promptTitle="Internal audit services" prompt="This line should only be used in the unusual circumstance where a provider's external auditor also provides internal audit services._x000a_" sqref="C82" xr:uid="{DC3EA9A2-DAFB-45B3-924A-C5E0C1C7FC1F}"/>
    <dataValidation allowBlank="1" showInputMessage="1" showErrorMessage="1" promptTitle="Other auditor remuneration" prompt="Total feeds into operating expenses note above (subcode EXP0280B). _x000a_" sqref="C86" xr:uid="{EB72AC6B-F2BD-4791-B502-A06D903E80C0}"/>
    <dataValidation allowBlank="1" showInputMessage="1" showErrorMessage="1" promptTitle="Other auditor remuneration" prompt="The figure in this row feeds from the 'other auditor remuneration' table below. " sqref="C40" xr:uid="{590E80F9-8F10-4EC3-96C6-D5D02FFCA87A}"/>
    <dataValidation allowBlank="1" showInputMessage="1" showErrorMessage="1" promptTitle="Notional expense: apprenticeship" prompt="Used to recognise the notional expenditure relating to apprenticeship training funded through the trust's digital apprenticeship fund. This should match the notional income (benefit) recognised in INC1240B" sqref="C52" xr:uid="{7A5F1802-7776-486A-A7CD-CEB2A1F99A5C}"/>
    <dataValidation allowBlank="1" showInputMessage="1" showErrorMessage="1" promptTitle="Allowance for credit losses" prompt="This line is forced to equal the movement in the allowance for credit losses table on TAC18 Receivables and stage 1 and 2 losses on TAC15 Investments." sqref="C35" xr:uid="{A1AA1A81-C152-4F69-9F73-B3324339D5DC}"/>
  </dataValidations>
  <pageMargins left="0.25" right="0.25" top="0.75" bottom="0.75" header="0.3" footer="0.3"/>
  <pageSetup paperSize="9" scale="36" fitToHeight="0" orientation="landscape" r:id="rId1"/>
  <rowBreaks count="1" manualBreakCount="1">
    <brk id="73" min="1" max="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229CA-760D-414F-A7B8-F6EB9D5928B3}">
  <sheetPr codeName="Sheet68">
    <tabColor theme="2"/>
    <pageSetUpPr fitToPage="1"/>
  </sheetPr>
  <dimension ref="A1:L99"/>
  <sheetViews>
    <sheetView showGridLines="0" zoomScale="85" zoomScaleNormal="85" zoomScaleSheetLayoutView="85" workbookViewId="0"/>
  </sheetViews>
  <sheetFormatPr defaultColWidth="9.28515625" defaultRowHeight="15.95" customHeight="1" x14ac:dyDescent="0.2"/>
  <cols>
    <col min="1" max="1" width="4.42578125" style="15" customWidth="1"/>
    <col min="2" max="2" width="62.28515625" style="15" customWidth="1"/>
    <col min="3" max="3" width="5.28515625" style="15" customWidth="1"/>
    <col min="4" max="4" width="9.28515625" style="15" customWidth="1"/>
    <col min="5" max="10" width="13.42578125" style="15" customWidth="1"/>
    <col min="11" max="12" width="14.140625" style="15" customWidth="1"/>
    <col min="13" max="37" width="13.42578125" style="15" customWidth="1"/>
    <col min="38" max="16384" width="9.28515625" style="15"/>
  </cols>
  <sheetData>
    <row r="1" spans="1:12" ht="18.75" customHeight="1" x14ac:dyDescent="0.2">
      <c r="B1" s="16"/>
    </row>
    <row r="2" spans="1:12" ht="18.75" customHeight="1" x14ac:dyDescent="0.25">
      <c r="B2" s="17" t="s">
        <v>440</v>
      </c>
    </row>
    <row r="3" spans="1:12" ht="18.75" customHeight="1" x14ac:dyDescent="0.25">
      <c r="B3" s="17" t="s">
        <v>2357</v>
      </c>
    </row>
    <row r="4" spans="1:12" ht="18.75" customHeight="1" thickBot="1" x14ac:dyDescent="0.25">
      <c r="B4" s="18" t="s">
        <v>4</v>
      </c>
    </row>
    <row r="5" spans="1:12" ht="18.75" customHeight="1" thickTop="1" thickBot="1" x14ac:dyDescent="0.25">
      <c r="B5" s="18"/>
      <c r="D5" s="38"/>
      <c r="E5" s="38"/>
      <c r="F5" s="38"/>
      <c r="G5" s="38"/>
      <c r="H5" s="38"/>
      <c r="I5" s="732"/>
      <c r="J5" s="731" t="s">
        <v>2401</v>
      </c>
      <c r="K5" s="417">
        <v>2</v>
      </c>
    </row>
    <row r="6" spans="1:12" ht="15.95" customHeight="1" thickTop="1" x14ac:dyDescent="0.2">
      <c r="A6" s="37"/>
      <c r="B6" s="854" t="s">
        <v>2428</v>
      </c>
      <c r="C6" s="788"/>
      <c r="D6" s="789"/>
      <c r="E6" s="561" t="s">
        <v>662</v>
      </c>
      <c r="F6" s="561" t="s">
        <v>663</v>
      </c>
      <c r="G6" s="781" t="s">
        <v>664</v>
      </c>
      <c r="H6" s="785" t="s">
        <v>665</v>
      </c>
      <c r="I6" s="730" t="s">
        <v>667</v>
      </c>
      <c r="J6" s="708" t="s">
        <v>667</v>
      </c>
      <c r="K6" s="285" t="s">
        <v>47</v>
      </c>
      <c r="L6" s="55"/>
    </row>
    <row r="7" spans="1:12" ht="51.4" customHeight="1" x14ac:dyDescent="0.2">
      <c r="B7" s="855"/>
      <c r="C7" s="418"/>
      <c r="D7" s="856" t="s">
        <v>3</v>
      </c>
      <c r="E7" s="782" t="s">
        <v>684</v>
      </c>
      <c r="F7" s="782" t="s">
        <v>685</v>
      </c>
      <c r="G7" s="782" t="s">
        <v>686</v>
      </c>
      <c r="H7" s="782" t="s">
        <v>684</v>
      </c>
      <c r="I7" s="782" t="s">
        <v>686</v>
      </c>
      <c r="J7" s="709" t="s">
        <v>686</v>
      </c>
      <c r="K7" s="42"/>
      <c r="L7" s="55"/>
    </row>
    <row r="8" spans="1:12" ht="15.95" customHeight="1" x14ac:dyDescent="0.2">
      <c r="B8" s="699"/>
      <c r="C8" s="418"/>
      <c r="D8" s="856"/>
      <c r="E8" s="784" t="s">
        <v>52</v>
      </c>
      <c r="F8" s="784" t="s">
        <v>52</v>
      </c>
      <c r="G8" s="6" t="s">
        <v>52</v>
      </c>
      <c r="H8" s="784" t="s">
        <v>2365</v>
      </c>
      <c r="I8" s="784" t="s">
        <v>2365</v>
      </c>
      <c r="J8" s="585" t="s">
        <v>2214</v>
      </c>
      <c r="K8" s="42"/>
      <c r="L8" s="55"/>
    </row>
    <row r="9" spans="1:12" ht="15.95" customHeight="1" thickBot="1" x14ac:dyDescent="0.25">
      <c r="B9" s="790"/>
      <c r="C9" s="791"/>
      <c r="D9" s="857"/>
      <c r="E9" s="229" t="s">
        <v>49</v>
      </c>
      <c r="F9" s="229" t="s">
        <v>49</v>
      </c>
      <c r="G9" s="229" t="s">
        <v>49</v>
      </c>
      <c r="H9" s="229" t="s">
        <v>49</v>
      </c>
      <c r="I9" s="229" t="s">
        <v>49</v>
      </c>
      <c r="J9" s="498" t="s">
        <v>49</v>
      </c>
      <c r="K9" s="286" t="s">
        <v>50</v>
      </c>
      <c r="L9" s="55"/>
    </row>
    <row r="10" spans="1:12" ht="15.95" customHeight="1" x14ac:dyDescent="0.2">
      <c r="B10" s="77" t="s">
        <v>668</v>
      </c>
      <c r="C10" s="30"/>
      <c r="D10" s="288" t="s">
        <v>51</v>
      </c>
      <c r="E10" s="711">
        <f t="shared" ref="E10:E27" si="0">F10+G10</f>
        <v>0</v>
      </c>
      <c r="F10" s="706"/>
      <c r="G10" s="783"/>
      <c r="H10" s="786">
        <f t="shared" ref="H10:H27" si="1">I10+J10</f>
        <v>0</v>
      </c>
      <c r="I10" s="710"/>
      <c r="J10" s="710"/>
      <c r="K10" s="286" t="s">
        <v>687</v>
      </c>
      <c r="L10" s="55"/>
    </row>
    <row r="11" spans="1:12" ht="15.95" customHeight="1" x14ac:dyDescent="0.2">
      <c r="B11" s="433" t="s">
        <v>669</v>
      </c>
      <c r="C11" s="32"/>
      <c r="D11" s="288" t="s">
        <v>51</v>
      </c>
      <c r="E11" s="711">
        <f t="shared" si="0"/>
        <v>0</v>
      </c>
      <c r="F11" s="712"/>
      <c r="G11" s="783"/>
      <c r="H11" s="786">
        <f t="shared" si="1"/>
        <v>0</v>
      </c>
      <c r="I11" s="710"/>
      <c r="J11" s="710"/>
      <c r="K11" s="286" t="s">
        <v>688</v>
      </c>
      <c r="L11" s="55"/>
    </row>
    <row r="12" spans="1:12" ht="15.6" customHeight="1" x14ac:dyDescent="0.2">
      <c r="B12" s="433" t="s">
        <v>670</v>
      </c>
      <c r="C12" s="32"/>
      <c r="D12" s="292" t="s">
        <v>51</v>
      </c>
      <c r="E12" s="711">
        <f t="shared" si="0"/>
        <v>0</v>
      </c>
      <c r="F12" s="712"/>
      <c r="G12" s="783"/>
      <c r="H12" s="786">
        <f t="shared" si="1"/>
        <v>0</v>
      </c>
      <c r="I12" s="710"/>
      <c r="J12" s="710"/>
      <c r="K12" s="286" t="s">
        <v>689</v>
      </c>
      <c r="L12" s="55"/>
    </row>
    <row r="13" spans="1:12" ht="16.5" customHeight="1" x14ac:dyDescent="0.2">
      <c r="B13" s="152" t="s">
        <v>671</v>
      </c>
      <c r="C13" s="32"/>
      <c r="D13" s="288" t="s">
        <v>51</v>
      </c>
      <c r="E13" s="711">
        <f t="shared" si="0"/>
        <v>0</v>
      </c>
      <c r="F13" s="712"/>
      <c r="G13" s="783"/>
      <c r="H13" s="786">
        <f t="shared" si="1"/>
        <v>0</v>
      </c>
      <c r="I13" s="710"/>
      <c r="J13" s="710"/>
      <c r="K13" s="286" t="s">
        <v>690</v>
      </c>
      <c r="L13" s="55"/>
    </row>
    <row r="14" spans="1:12" ht="27.95" customHeight="1" x14ac:dyDescent="0.2">
      <c r="B14" s="152" t="s">
        <v>691</v>
      </c>
      <c r="C14" s="32"/>
      <c r="D14" s="288" t="s">
        <v>51</v>
      </c>
      <c r="E14" s="711">
        <f t="shared" si="0"/>
        <v>0</v>
      </c>
      <c r="F14" s="712"/>
      <c r="G14" s="783"/>
      <c r="H14" s="786">
        <f>I14+J14</f>
        <v>0</v>
      </c>
      <c r="I14" s="710"/>
      <c r="J14" s="710"/>
      <c r="K14" s="286" t="s">
        <v>692</v>
      </c>
      <c r="L14" s="55"/>
    </row>
    <row r="15" spans="1:12" ht="15.95" customHeight="1" x14ac:dyDescent="0.2">
      <c r="B15" s="77" t="s">
        <v>693</v>
      </c>
      <c r="C15" s="32"/>
      <c r="D15" s="288" t="s">
        <v>51</v>
      </c>
      <c r="E15" s="711">
        <f t="shared" si="0"/>
        <v>0</v>
      </c>
      <c r="F15" s="712"/>
      <c r="G15" s="783"/>
      <c r="H15" s="786">
        <f t="shared" si="1"/>
        <v>0</v>
      </c>
      <c r="I15" s="710"/>
      <c r="J15" s="710"/>
      <c r="K15" s="286" t="s">
        <v>694</v>
      </c>
      <c r="L15" s="55"/>
    </row>
    <row r="16" spans="1:12" ht="15.95" customHeight="1" x14ac:dyDescent="0.2">
      <c r="B16" s="433" t="s">
        <v>672</v>
      </c>
      <c r="C16" s="32"/>
      <c r="D16" s="288" t="s">
        <v>51</v>
      </c>
      <c r="E16" s="711">
        <f t="shared" si="0"/>
        <v>0</v>
      </c>
      <c r="F16" s="712"/>
      <c r="G16" s="783"/>
      <c r="H16" s="786">
        <f t="shared" si="1"/>
        <v>0</v>
      </c>
      <c r="I16" s="710"/>
      <c r="J16" s="710"/>
      <c r="K16" s="286" t="s">
        <v>695</v>
      </c>
      <c r="L16" s="55"/>
    </row>
    <row r="17" spans="1:12" ht="15.95" customHeight="1" x14ac:dyDescent="0.2">
      <c r="B17" s="88" t="s">
        <v>673</v>
      </c>
      <c r="C17" s="32"/>
      <c r="D17" s="288" t="s">
        <v>51</v>
      </c>
      <c r="E17" s="711">
        <f t="shared" si="0"/>
        <v>0</v>
      </c>
      <c r="F17" s="712"/>
      <c r="G17" s="783"/>
      <c r="H17" s="786">
        <f t="shared" si="1"/>
        <v>0</v>
      </c>
      <c r="I17" s="710"/>
      <c r="J17" s="710"/>
      <c r="K17" s="286" t="s">
        <v>696</v>
      </c>
      <c r="L17" s="55"/>
    </row>
    <row r="18" spans="1:12" ht="15.95" customHeight="1" x14ac:dyDescent="0.2">
      <c r="B18" s="77" t="s">
        <v>674</v>
      </c>
      <c r="C18" s="32"/>
      <c r="D18" s="288" t="s">
        <v>51</v>
      </c>
      <c r="E18" s="711">
        <f t="shared" si="0"/>
        <v>0</v>
      </c>
      <c r="F18" s="712"/>
      <c r="G18" s="783"/>
      <c r="H18" s="786">
        <f t="shared" si="1"/>
        <v>0</v>
      </c>
      <c r="I18" s="710"/>
      <c r="J18" s="710"/>
      <c r="K18" s="286" t="s">
        <v>697</v>
      </c>
      <c r="L18" s="55"/>
    </row>
    <row r="19" spans="1:12" ht="15.95" customHeight="1" x14ac:dyDescent="0.2">
      <c r="B19" s="433" t="s">
        <v>698</v>
      </c>
      <c r="C19" s="32"/>
      <c r="D19" s="288" t="s">
        <v>51</v>
      </c>
      <c r="E19" s="711">
        <f t="shared" si="0"/>
        <v>0</v>
      </c>
      <c r="F19" s="707"/>
      <c r="G19" s="783"/>
      <c r="H19" s="786">
        <f t="shared" si="1"/>
        <v>0</v>
      </c>
      <c r="I19" s="713"/>
      <c r="J19" s="710"/>
      <c r="K19" s="286" t="s">
        <v>699</v>
      </c>
      <c r="L19" s="55"/>
    </row>
    <row r="20" spans="1:12" ht="15.95" customHeight="1" x14ac:dyDescent="0.2">
      <c r="B20" s="88" t="s">
        <v>675</v>
      </c>
      <c r="C20" s="32"/>
      <c r="D20" s="288" t="s">
        <v>51</v>
      </c>
      <c r="E20" s="711">
        <f t="shared" si="0"/>
        <v>0</v>
      </c>
      <c r="F20" s="707"/>
      <c r="G20" s="783"/>
      <c r="H20" s="786">
        <f t="shared" si="1"/>
        <v>0</v>
      </c>
      <c r="I20" s="713"/>
      <c r="J20" s="710"/>
      <c r="K20" s="286" t="s">
        <v>700</v>
      </c>
      <c r="L20" s="55"/>
    </row>
    <row r="21" spans="1:12" ht="15.95" customHeight="1" thickBot="1" x14ac:dyDescent="0.25">
      <c r="B21" s="453" t="s">
        <v>701</v>
      </c>
      <c r="C21" s="79"/>
      <c r="D21" s="292" t="s">
        <v>51</v>
      </c>
      <c r="E21" s="711">
        <f t="shared" si="0"/>
        <v>0</v>
      </c>
      <c r="F21" s="712"/>
      <c r="G21" s="783"/>
      <c r="H21" s="786">
        <f t="shared" si="1"/>
        <v>0</v>
      </c>
      <c r="I21" s="710"/>
      <c r="J21" s="710"/>
      <c r="K21" s="286" t="s">
        <v>702</v>
      </c>
      <c r="L21" s="55"/>
    </row>
    <row r="22" spans="1:12" ht="15.95" customHeight="1" x14ac:dyDescent="0.2">
      <c r="B22" s="421" t="s">
        <v>676</v>
      </c>
      <c r="C22" s="32"/>
      <c r="D22" s="288" t="s">
        <v>51</v>
      </c>
      <c r="E22" s="241">
        <f t="shared" si="0"/>
        <v>0</v>
      </c>
      <c r="F22" s="228">
        <f>SUM(F10:F21)</f>
        <v>0</v>
      </c>
      <c r="G22" s="296">
        <f>SUM(G10:G21)</f>
        <v>0</v>
      </c>
      <c r="H22" s="228">
        <f t="shared" si="1"/>
        <v>0</v>
      </c>
      <c r="I22" s="242">
        <f>SUM(I10:I21)</f>
        <v>0</v>
      </c>
      <c r="J22" s="242">
        <f t="shared" ref="J22" si="2">SUM(J10:J21)</f>
        <v>0</v>
      </c>
      <c r="K22" s="286" t="s">
        <v>703</v>
      </c>
      <c r="L22" s="55"/>
    </row>
    <row r="23" spans="1:12" ht="28.5" customHeight="1" x14ac:dyDescent="0.2">
      <c r="B23" s="152" t="s">
        <v>677</v>
      </c>
      <c r="C23" s="32"/>
      <c r="D23" s="292" t="s">
        <v>63</v>
      </c>
      <c r="E23" s="711">
        <f t="shared" si="0"/>
        <v>0</v>
      </c>
      <c r="F23" s="712"/>
      <c r="G23" s="783"/>
      <c r="H23" s="786">
        <f t="shared" si="1"/>
        <v>0</v>
      </c>
      <c r="I23" s="710"/>
      <c r="J23" s="710"/>
      <c r="K23" s="286" t="s">
        <v>704</v>
      </c>
      <c r="L23" s="55"/>
    </row>
    <row r="24" spans="1:12" ht="15.95" customHeight="1" thickBot="1" x14ac:dyDescent="0.25">
      <c r="B24" s="145" t="s">
        <v>678</v>
      </c>
      <c r="C24" s="32"/>
      <c r="D24" s="292" t="s">
        <v>63</v>
      </c>
      <c r="E24" s="711">
        <f t="shared" si="0"/>
        <v>0</v>
      </c>
      <c r="F24" s="712"/>
      <c r="G24" s="783"/>
      <c r="H24" s="786">
        <f t="shared" si="1"/>
        <v>0</v>
      </c>
      <c r="I24" s="710"/>
      <c r="J24" s="710"/>
      <c r="K24" s="286" t="s">
        <v>705</v>
      </c>
      <c r="L24" s="55"/>
    </row>
    <row r="25" spans="1:12" ht="15.95" customHeight="1" x14ac:dyDescent="0.2">
      <c r="A25" s="86"/>
      <c r="B25" s="425" t="s">
        <v>679</v>
      </c>
      <c r="C25" s="32"/>
      <c r="D25" s="288" t="s">
        <v>51</v>
      </c>
      <c r="E25" s="241">
        <f t="shared" si="0"/>
        <v>0</v>
      </c>
      <c r="F25" s="228">
        <f>SUM(F22:F24)</f>
        <v>0</v>
      </c>
      <c r="G25" s="296">
        <f>SUM(G22:G24)</f>
        <v>0</v>
      </c>
      <c r="H25" s="228">
        <f t="shared" si="1"/>
        <v>0</v>
      </c>
      <c r="I25" s="242">
        <f>SUM(I22:I24)</f>
        <v>0</v>
      </c>
      <c r="J25" s="242">
        <f>SUM(J22:J24)</f>
        <v>0</v>
      </c>
      <c r="K25" s="286" t="s">
        <v>706</v>
      </c>
      <c r="L25" s="55"/>
    </row>
    <row r="26" spans="1:12" ht="15.95" customHeight="1" x14ac:dyDescent="0.2">
      <c r="A26" s="86"/>
      <c r="B26" s="145" t="s">
        <v>680</v>
      </c>
      <c r="C26" s="32"/>
      <c r="D26" s="288" t="s">
        <v>51</v>
      </c>
      <c r="E26" s="5"/>
      <c r="F26" s="5"/>
      <c r="G26" s="5"/>
      <c r="H26" s="787"/>
      <c r="I26" s="5"/>
      <c r="J26" s="5"/>
      <c r="K26" s="286" t="s">
        <v>707</v>
      </c>
      <c r="L26" s="55"/>
    </row>
    <row r="27" spans="1:12" ht="15.95" customHeight="1" thickBot="1" x14ac:dyDescent="0.25">
      <c r="A27" s="86"/>
      <c r="B27" s="489" t="s">
        <v>682</v>
      </c>
      <c r="C27" s="32"/>
      <c r="D27" s="288" t="s">
        <v>51</v>
      </c>
      <c r="E27" s="711">
        <f t="shared" si="0"/>
        <v>0</v>
      </c>
      <c r="F27" s="714"/>
      <c r="G27" s="783"/>
      <c r="H27" s="746">
        <f t="shared" si="1"/>
        <v>0</v>
      </c>
      <c r="I27" s="710"/>
      <c r="J27" s="710"/>
      <c r="K27" s="728" t="s">
        <v>708</v>
      </c>
      <c r="L27" s="55"/>
    </row>
    <row r="28" spans="1:12" ht="15.95" customHeight="1" thickTop="1" thickBot="1" x14ac:dyDescent="0.25">
      <c r="B28" s="430"/>
      <c r="C28" s="60"/>
      <c r="D28" s="60"/>
      <c r="E28" s="60"/>
      <c r="F28" s="60"/>
      <c r="G28" s="60"/>
      <c r="H28" s="60"/>
      <c r="I28" s="60"/>
      <c r="J28" s="61"/>
      <c r="K28" s="729"/>
    </row>
    <row r="29" spans="1:12" ht="15.95" customHeight="1" thickTop="1" thickBot="1" x14ac:dyDescent="0.25">
      <c r="B29" s="431"/>
      <c r="C29" s="38"/>
      <c r="D29" s="38"/>
      <c r="E29" s="38"/>
      <c r="F29" s="38"/>
      <c r="G29" s="38"/>
      <c r="H29" s="38"/>
      <c r="I29" s="38"/>
      <c r="J29" s="416" t="s">
        <v>2401</v>
      </c>
      <c r="K29" s="417">
        <v>3</v>
      </c>
    </row>
    <row r="30" spans="1:12" ht="15.95" customHeight="1" thickTop="1" x14ac:dyDescent="0.2">
      <c r="A30" s="37"/>
      <c r="B30" s="402" t="s">
        <v>709</v>
      </c>
      <c r="C30" s="40"/>
      <c r="D30" s="40"/>
      <c r="E30" s="284" t="s">
        <v>662</v>
      </c>
      <c r="F30" s="284" t="s">
        <v>663</v>
      </c>
      <c r="G30" s="284" t="s">
        <v>664</v>
      </c>
      <c r="H30" s="280" t="s">
        <v>665</v>
      </c>
      <c r="I30" s="280" t="s">
        <v>666</v>
      </c>
      <c r="J30" s="280" t="s">
        <v>667</v>
      </c>
      <c r="K30" s="285" t="s">
        <v>47</v>
      </c>
      <c r="L30" s="55"/>
    </row>
    <row r="31" spans="1:12" ht="15.95" customHeight="1" x14ac:dyDescent="0.2">
      <c r="B31" s="432"/>
      <c r="C31"/>
      <c r="D31" s="842" t="s">
        <v>3</v>
      </c>
      <c r="E31" s="7" t="s">
        <v>17</v>
      </c>
      <c r="F31" s="7" t="s">
        <v>683</v>
      </c>
      <c r="G31" s="7" t="s">
        <v>639</v>
      </c>
      <c r="H31" s="7" t="s">
        <v>17</v>
      </c>
      <c r="I31" s="7" t="s">
        <v>683</v>
      </c>
      <c r="J31" s="7" t="s">
        <v>639</v>
      </c>
      <c r="K31" s="42"/>
      <c r="L31" s="55"/>
    </row>
    <row r="32" spans="1:12" ht="15.95" customHeight="1" x14ac:dyDescent="0.2">
      <c r="B32" s="419"/>
      <c r="C32"/>
      <c r="D32" s="842"/>
      <c r="E32" s="6" t="s">
        <v>52</v>
      </c>
      <c r="F32" s="6" t="s">
        <v>52</v>
      </c>
      <c r="G32" s="6" t="s">
        <v>52</v>
      </c>
      <c r="H32" s="6" t="s">
        <v>2365</v>
      </c>
      <c r="I32" s="6" t="s">
        <v>2365</v>
      </c>
      <c r="J32" s="6" t="s">
        <v>2365</v>
      </c>
      <c r="K32" s="42"/>
      <c r="L32" s="55"/>
    </row>
    <row r="33" spans="2:12" ht="15.95" customHeight="1" thickBot="1" x14ac:dyDescent="0.25">
      <c r="B33" s="438"/>
      <c r="C33" s="227"/>
      <c r="D33" s="843"/>
      <c r="E33" s="229" t="s">
        <v>53</v>
      </c>
      <c r="F33" s="229" t="s">
        <v>53</v>
      </c>
      <c r="G33" s="229" t="s">
        <v>53</v>
      </c>
      <c r="H33" s="229" t="s">
        <v>53</v>
      </c>
      <c r="I33" s="229" t="s">
        <v>53</v>
      </c>
      <c r="J33" s="229" t="s">
        <v>53</v>
      </c>
      <c r="K33" s="286" t="s">
        <v>50</v>
      </c>
      <c r="L33" s="55"/>
    </row>
    <row r="34" spans="2:12" ht="15.95" customHeight="1" x14ac:dyDescent="0.2">
      <c r="B34" s="461" t="s">
        <v>710</v>
      </c>
      <c r="C34" s="45"/>
      <c r="D34" s="288" t="s">
        <v>51</v>
      </c>
      <c r="E34" s="297">
        <f>SUM(F34:G34)</f>
        <v>0</v>
      </c>
      <c r="F34" s="289"/>
      <c r="G34" s="289"/>
      <c r="H34" s="297">
        <f t="shared" ref="H34:H43" si="3">SUM(I34:J34)</f>
        <v>0</v>
      </c>
      <c r="I34" s="290"/>
      <c r="J34" s="290"/>
      <c r="K34" s="286" t="s">
        <v>711</v>
      </c>
      <c r="L34" s="55"/>
    </row>
    <row r="35" spans="2:12" ht="15.95" customHeight="1" x14ac:dyDescent="0.2">
      <c r="B35" s="88" t="s">
        <v>712</v>
      </c>
      <c r="C35" s="32"/>
      <c r="D35" s="288" t="s">
        <v>51</v>
      </c>
      <c r="E35" s="297">
        <f t="shared" ref="E35:E43" si="4">SUM(F35:G35)</f>
        <v>0</v>
      </c>
      <c r="F35" s="289"/>
      <c r="G35" s="289"/>
      <c r="H35" s="297">
        <f t="shared" si="3"/>
        <v>0</v>
      </c>
      <c r="I35" s="290"/>
      <c r="J35" s="290"/>
      <c r="K35" s="286" t="s">
        <v>713</v>
      </c>
      <c r="L35" s="55"/>
    </row>
    <row r="36" spans="2:12" ht="15.95" customHeight="1" x14ac:dyDescent="0.2">
      <c r="B36" s="88" t="s">
        <v>714</v>
      </c>
      <c r="C36" s="32"/>
      <c r="D36" s="288" t="s">
        <v>51</v>
      </c>
      <c r="E36" s="297">
        <f t="shared" si="4"/>
        <v>0</v>
      </c>
      <c r="F36" s="289"/>
      <c r="G36" s="289"/>
      <c r="H36" s="297">
        <f t="shared" si="3"/>
        <v>0</v>
      </c>
      <c r="I36" s="290"/>
      <c r="J36" s="290"/>
      <c r="K36" s="286" t="s">
        <v>715</v>
      </c>
      <c r="L36" s="55"/>
    </row>
    <row r="37" spans="2:12" ht="15.95" customHeight="1" x14ac:dyDescent="0.2">
      <c r="B37" s="88" t="s">
        <v>716</v>
      </c>
      <c r="C37" s="32"/>
      <c r="D37" s="288" t="s">
        <v>51</v>
      </c>
      <c r="E37" s="297">
        <f t="shared" si="4"/>
        <v>0</v>
      </c>
      <c r="F37" s="289"/>
      <c r="G37" s="289"/>
      <c r="H37" s="297">
        <f t="shared" si="3"/>
        <v>0</v>
      </c>
      <c r="I37" s="290"/>
      <c r="J37" s="290"/>
      <c r="K37" s="286" t="s">
        <v>717</v>
      </c>
      <c r="L37" s="55"/>
    </row>
    <row r="38" spans="2:12" ht="15.95" customHeight="1" x14ac:dyDescent="0.2">
      <c r="B38" s="88" t="s">
        <v>718</v>
      </c>
      <c r="C38" s="32"/>
      <c r="D38" s="288" t="s">
        <v>51</v>
      </c>
      <c r="E38" s="297">
        <f t="shared" si="4"/>
        <v>0</v>
      </c>
      <c r="F38" s="289"/>
      <c r="G38" s="289"/>
      <c r="H38" s="297">
        <f t="shared" si="3"/>
        <v>0</v>
      </c>
      <c r="I38" s="290"/>
      <c r="J38" s="290"/>
      <c r="K38" s="286" t="s">
        <v>719</v>
      </c>
      <c r="L38" s="55"/>
    </row>
    <row r="39" spans="2:12" ht="15.95" customHeight="1" x14ac:dyDescent="0.2">
      <c r="B39" s="88" t="s">
        <v>720</v>
      </c>
      <c r="C39" s="32"/>
      <c r="D39" s="288" t="s">
        <v>51</v>
      </c>
      <c r="E39" s="297">
        <f t="shared" si="4"/>
        <v>0</v>
      </c>
      <c r="F39" s="289"/>
      <c r="G39" s="289"/>
      <c r="H39" s="297">
        <f t="shared" si="3"/>
        <v>0</v>
      </c>
      <c r="I39" s="290"/>
      <c r="J39" s="290"/>
      <c r="K39" s="286" t="s">
        <v>721</v>
      </c>
      <c r="L39" s="55"/>
    </row>
    <row r="40" spans="2:12" ht="15.95" customHeight="1" x14ac:dyDescent="0.2">
      <c r="B40" s="77" t="s">
        <v>722</v>
      </c>
      <c r="C40"/>
      <c r="D40" s="288" t="s">
        <v>51</v>
      </c>
      <c r="E40" s="297">
        <f t="shared" si="4"/>
        <v>0</v>
      </c>
      <c r="F40" s="289"/>
      <c r="G40" s="289"/>
      <c r="H40" s="297">
        <f t="shared" si="3"/>
        <v>0</v>
      </c>
      <c r="I40" s="290"/>
      <c r="J40" s="290"/>
      <c r="K40" s="286" t="s">
        <v>723</v>
      </c>
      <c r="L40" s="55"/>
    </row>
    <row r="41" spans="2:12" ht="15.95" customHeight="1" x14ac:dyDescent="0.2">
      <c r="B41" s="433" t="s">
        <v>724</v>
      </c>
      <c r="C41" s="48"/>
      <c r="D41" s="288" t="s">
        <v>51</v>
      </c>
      <c r="E41" s="297">
        <f t="shared" si="4"/>
        <v>0</v>
      </c>
      <c r="F41" s="289"/>
      <c r="G41" s="289"/>
      <c r="H41" s="297">
        <f t="shared" si="3"/>
        <v>0</v>
      </c>
      <c r="I41" s="290"/>
      <c r="J41" s="290"/>
      <c r="K41" s="286" t="s">
        <v>725</v>
      </c>
      <c r="L41" s="55"/>
    </row>
    <row r="42" spans="2:12" ht="15.95" customHeight="1" x14ac:dyDescent="0.2">
      <c r="B42" s="433" t="s">
        <v>726</v>
      </c>
      <c r="C42" s="48"/>
      <c r="D42" s="288" t="s">
        <v>51</v>
      </c>
      <c r="E42" s="297">
        <f t="shared" si="4"/>
        <v>0</v>
      </c>
      <c r="F42" s="289"/>
      <c r="G42" s="289"/>
      <c r="H42" s="297">
        <f t="shared" si="3"/>
        <v>0</v>
      </c>
      <c r="I42" s="290"/>
      <c r="J42" s="290"/>
      <c r="K42" s="286" t="s">
        <v>727</v>
      </c>
      <c r="L42" s="55"/>
    </row>
    <row r="43" spans="2:12" ht="15.95" customHeight="1" thickBot="1" x14ac:dyDescent="0.25">
      <c r="B43" s="88" t="s">
        <v>639</v>
      </c>
      <c r="C43" s="32"/>
      <c r="D43" s="288" t="s">
        <v>51</v>
      </c>
      <c r="E43" s="297">
        <f t="shared" si="4"/>
        <v>0</v>
      </c>
      <c r="F43" s="289"/>
      <c r="G43" s="289"/>
      <c r="H43" s="297">
        <f t="shared" si="3"/>
        <v>0</v>
      </c>
      <c r="I43" s="290"/>
      <c r="J43" s="290"/>
      <c r="K43" s="286" t="s">
        <v>728</v>
      </c>
      <c r="L43" s="55"/>
    </row>
    <row r="44" spans="2:12" ht="15.95" customHeight="1" x14ac:dyDescent="0.2">
      <c r="B44" s="425" t="s">
        <v>729</v>
      </c>
      <c r="C44" s="32"/>
      <c r="D44" s="288" t="s">
        <v>51</v>
      </c>
      <c r="E44" s="228">
        <f t="shared" ref="E44:J44" si="5">SUM(E34:E43)</f>
        <v>0</v>
      </c>
      <c r="F44" s="228">
        <f t="shared" si="5"/>
        <v>0</v>
      </c>
      <c r="G44" s="228">
        <f t="shared" si="5"/>
        <v>0</v>
      </c>
      <c r="H44" s="228">
        <f t="shared" si="5"/>
        <v>0</v>
      </c>
      <c r="I44" s="228">
        <f t="shared" si="5"/>
        <v>0</v>
      </c>
      <c r="J44" s="228">
        <f t="shared" si="5"/>
        <v>0</v>
      </c>
      <c r="K44" s="286" t="s">
        <v>730</v>
      </c>
      <c r="L44" s="55"/>
    </row>
    <row r="45" spans="2:12" ht="15.95" customHeight="1" x14ac:dyDescent="0.2">
      <c r="B45" s="88" t="s">
        <v>33</v>
      </c>
      <c r="C45" s="57"/>
      <c r="D45" s="2"/>
      <c r="E45" s="5"/>
      <c r="F45" s="5"/>
      <c r="G45" s="5"/>
      <c r="H45" s="5"/>
      <c r="I45" s="5"/>
      <c r="J45" s="5"/>
      <c r="K45" s="51"/>
      <c r="L45" s="55"/>
    </row>
    <row r="46" spans="2:12" ht="15.95" customHeight="1" thickBot="1" x14ac:dyDescent="0.25">
      <c r="B46" s="479" t="s">
        <v>731</v>
      </c>
      <c r="C46" s="59"/>
      <c r="D46" s="216" t="s">
        <v>51</v>
      </c>
      <c r="E46" s="297">
        <f>SUM(F46:G46)</f>
        <v>0</v>
      </c>
      <c r="F46" s="289"/>
      <c r="G46" s="289"/>
      <c r="H46" s="297">
        <f t="shared" ref="H46" si="6">SUM(I46:J46)</f>
        <v>0</v>
      </c>
      <c r="I46" s="290"/>
      <c r="J46" s="290"/>
      <c r="K46" s="286" t="s">
        <v>732</v>
      </c>
      <c r="L46" s="55"/>
    </row>
    <row r="47" spans="2:12" ht="15.95" customHeight="1" thickTop="1" thickBot="1" x14ac:dyDescent="0.25">
      <c r="B47" s="430"/>
      <c r="C47" s="60"/>
      <c r="D47" s="60"/>
      <c r="E47" s="60"/>
      <c r="F47" s="60"/>
      <c r="G47" s="60"/>
      <c r="H47" s="60"/>
      <c r="I47" s="60"/>
      <c r="J47" s="60"/>
      <c r="K47" s="61"/>
    </row>
    <row r="48" spans="2:12" ht="15.95" customHeight="1" thickTop="1" thickBot="1" x14ac:dyDescent="0.25">
      <c r="B48" s="431"/>
      <c r="C48" s="38"/>
      <c r="D48" s="38"/>
      <c r="E48" s="38"/>
      <c r="F48" s="38"/>
      <c r="G48" s="38"/>
      <c r="H48" s="416" t="s">
        <v>2401</v>
      </c>
      <c r="I48" s="417">
        <v>4</v>
      </c>
    </row>
    <row r="49" spans="1:12" ht="15.95" customHeight="1" thickTop="1" x14ac:dyDescent="0.2">
      <c r="A49" s="37"/>
      <c r="B49" s="402" t="s">
        <v>733</v>
      </c>
      <c r="C49" s="40"/>
      <c r="D49" s="40"/>
      <c r="E49" s="284" t="s">
        <v>734</v>
      </c>
      <c r="F49" s="284" t="s">
        <v>735</v>
      </c>
      <c r="G49" s="280" t="s">
        <v>736</v>
      </c>
      <c r="H49" s="280" t="s">
        <v>737</v>
      </c>
      <c r="I49" s="285" t="s">
        <v>47</v>
      </c>
      <c r="J49" s="55"/>
    </row>
    <row r="50" spans="1:12" ht="15.95" customHeight="1" x14ac:dyDescent="0.2">
      <c r="B50" s="419"/>
      <c r="C50"/>
      <c r="D50" s="842"/>
      <c r="E50" s="6" t="s">
        <v>52</v>
      </c>
      <c r="F50" s="6" t="s">
        <v>52</v>
      </c>
      <c r="G50" s="6" t="s">
        <v>2365</v>
      </c>
      <c r="H50" s="6" t="s">
        <v>2365</v>
      </c>
      <c r="I50" s="42"/>
      <c r="J50" s="55"/>
    </row>
    <row r="51" spans="1:12" ht="15.95" customHeight="1" thickBot="1" x14ac:dyDescent="0.25">
      <c r="B51" s="438"/>
      <c r="C51" s="227"/>
      <c r="D51" s="843"/>
      <c r="E51" s="229" t="s">
        <v>49</v>
      </c>
      <c r="F51" s="229" t="s">
        <v>53</v>
      </c>
      <c r="G51" s="229" t="s">
        <v>49</v>
      </c>
      <c r="H51" s="229" t="s">
        <v>53</v>
      </c>
      <c r="I51" s="286" t="s">
        <v>50</v>
      </c>
      <c r="J51" s="55"/>
    </row>
    <row r="52" spans="1:12" ht="15.95" customHeight="1" x14ac:dyDescent="0.2">
      <c r="B52" s="439" t="s">
        <v>738</v>
      </c>
      <c r="C52"/>
      <c r="D52" s="288" t="s">
        <v>51</v>
      </c>
      <c r="E52" s="291"/>
      <c r="F52" s="289"/>
      <c r="G52" s="291"/>
      <c r="H52" s="290"/>
      <c r="I52" s="286" t="s">
        <v>739</v>
      </c>
      <c r="J52" s="55"/>
    </row>
    <row r="53" spans="1:12" ht="15.95" customHeight="1" thickBot="1" x14ac:dyDescent="0.25">
      <c r="B53" s="490" t="s">
        <v>740</v>
      </c>
      <c r="C53" s="64"/>
      <c r="D53" s="216" t="s">
        <v>51</v>
      </c>
      <c r="E53" s="289"/>
      <c r="F53" s="291"/>
      <c r="G53" s="290"/>
      <c r="H53" s="291"/>
      <c r="I53" s="286" t="s">
        <v>741</v>
      </c>
      <c r="J53" s="55"/>
    </row>
    <row r="54" spans="1:12" ht="15.95" customHeight="1" thickTop="1" thickBot="1" x14ac:dyDescent="0.25">
      <c r="B54" s="430"/>
      <c r="C54" s="60"/>
      <c r="D54" s="60"/>
      <c r="E54" s="60"/>
      <c r="F54" s="60"/>
      <c r="G54" s="60"/>
      <c r="H54" s="60"/>
      <c r="I54" s="61"/>
    </row>
    <row r="55" spans="1:12" ht="15.95" customHeight="1" thickTop="1" thickBot="1" x14ac:dyDescent="0.25">
      <c r="B55" s="431"/>
      <c r="C55" s="38"/>
      <c r="D55" s="38"/>
      <c r="E55" s="38"/>
      <c r="F55" s="38"/>
      <c r="G55" s="38"/>
      <c r="H55" s="38"/>
      <c r="I55" s="38"/>
      <c r="J55" s="416" t="s">
        <v>2401</v>
      </c>
      <c r="K55" s="417">
        <v>6</v>
      </c>
    </row>
    <row r="56" spans="1:12" ht="15.95" customHeight="1" thickTop="1" x14ac:dyDescent="0.2">
      <c r="A56" s="37"/>
      <c r="B56" s="858" t="s">
        <v>2514</v>
      </c>
      <c r="C56" s="40"/>
      <c r="D56" s="40"/>
      <c r="E56" s="284" t="s">
        <v>742</v>
      </c>
      <c r="F56" s="284" t="s">
        <v>743</v>
      </c>
      <c r="G56" s="284" t="s">
        <v>744</v>
      </c>
      <c r="H56" s="284" t="s">
        <v>745</v>
      </c>
      <c r="I56" s="284" t="s">
        <v>746</v>
      </c>
      <c r="J56" s="284" t="s">
        <v>747</v>
      </c>
      <c r="K56" s="285" t="s">
        <v>47</v>
      </c>
      <c r="L56" s="55"/>
    </row>
    <row r="57" spans="1:12" ht="51" x14ac:dyDescent="0.2">
      <c r="B57" s="851"/>
      <c r="C57"/>
      <c r="D57" s="842" t="s">
        <v>3</v>
      </c>
      <c r="E57" s="7" t="s">
        <v>748</v>
      </c>
      <c r="F57" s="7" t="s">
        <v>749</v>
      </c>
      <c r="G57" s="7" t="s">
        <v>750</v>
      </c>
      <c r="H57" s="7" t="s">
        <v>751</v>
      </c>
      <c r="I57" s="7" t="s">
        <v>752</v>
      </c>
      <c r="J57" s="7" t="s">
        <v>753</v>
      </c>
      <c r="K57" s="42"/>
      <c r="L57" s="55"/>
    </row>
    <row r="58" spans="1:12" ht="15.95" customHeight="1" x14ac:dyDescent="0.2">
      <c r="B58" s="852"/>
      <c r="C58"/>
      <c r="D58" s="842"/>
      <c r="E58" s="6" t="s">
        <v>52</v>
      </c>
      <c r="F58" s="6" t="s">
        <v>52</v>
      </c>
      <c r="G58" s="6" t="s">
        <v>52</v>
      </c>
      <c r="H58" s="6" t="s">
        <v>52</v>
      </c>
      <c r="I58" s="6" t="s">
        <v>52</v>
      </c>
      <c r="J58" s="6" t="s">
        <v>52</v>
      </c>
      <c r="K58" s="42"/>
      <c r="L58" s="55"/>
    </row>
    <row r="59" spans="1:12" ht="15.95" customHeight="1" thickBot="1" x14ac:dyDescent="0.25">
      <c r="B59" s="853"/>
      <c r="C59" s="227"/>
      <c r="D59" s="843"/>
      <c r="E59" s="229" t="s">
        <v>53</v>
      </c>
      <c r="F59" s="498" t="s">
        <v>49</v>
      </c>
      <c r="G59" s="498" t="s">
        <v>53</v>
      </c>
      <c r="H59" s="498" t="s">
        <v>49</v>
      </c>
      <c r="I59" s="498" t="s">
        <v>53</v>
      </c>
      <c r="J59" s="498" t="s">
        <v>49</v>
      </c>
      <c r="K59" s="286" t="s">
        <v>50</v>
      </c>
      <c r="L59" s="55"/>
    </row>
    <row r="60" spans="1:12" ht="15.95" customHeight="1" x14ac:dyDescent="0.2">
      <c r="B60" s="480" t="s">
        <v>754</v>
      </c>
      <c r="C60" s="70"/>
      <c r="D60"/>
      <c r="E60" s="5"/>
      <c r="F60" s="5"/>
      <c r="G60" s="5"/>
      <c r="H60" s="5"/>
      <c r="I60" s="5"/>
      <c r="J60" s="5"/>
      <c r="K60" s="51"/>
      <c r="L60" s="55"/>
    </row>
    <row r="61" spans="1:12" ht="15.95" customHeight="1" x14ac:dyDescent="0.2">
      <c r="B61" s="88" t="s">
        <v>755</v>
      </c>
      <c r="C61" s="32"/>
      <c r="D61" s="288" t="s">
        <v>51</v>
      </c>
      <c r="E61" s="289"/>
      <c r="F61" s="289"/>
      <c r="G61" s="289"/>
      <c r="H61" s="289"/>
      <c r="I61" s="297">
        <f>E61+G61</f>
        <v>0</v>
      </c>
      <c r="J61" s="297">
        <f>F61+H61</f>
        <v>0</v>
      </c>
      <c r="K61" s="286" t="s">
        <v>756</v>
      </c>
      <c r="L61" s="55"/>
    </row>
    <row r="62" spans="1:12" ht="15.95" customHeight="1" x14ac:dyDescent="0.2">
      <c r="B62" s="88" t="s">
        <v>757</v>
      </c>
      <c r="C62" s="32"/>
      <c r="D62" s="288" t="s">
        <v>51</v>
      </c>
      <c r="E62" s="289"/>
      <c r="F62" s="289"/>
      <c r="G62" s="289"/>
      <c r="H62" s="289"/>
      <c r="I62" s="297">
        <f t="shared" ref="I62:J67" si="7">E62+G62</f>
        <v>0</v>
      </c>
      <c r="J62" s="297">
        <f t="shared" si="7"/>
        <v>0</v>
      </c>
      <c r="K62" s="286" t="s">
        <v>758</v>
      </c>
      <c r="L62" s="55"/>
    </row>
    <row r="63" spans="1:12" ht="15.95" customHeight="1" x14ac:dyDescent="0.2">
      <c r="B63" s="88" t="s">
        <v>759</v>
      </c>
      <c r="C63" s="32"/>
      <c r="D63" s="288" t="s">
        <v>51</v>
      </c>
      <c r="E63" s="289"/>
      <c r="F63" s="289"/>
      <c r="G63" s="289"/>
      <c r="H63" s="289"/>
      <c r="I63" s="297">
        <f t="shared" si="7"/>
        <v>0</v>
      </c>
      <c r="J63" s="297">
        <f t="shared" si="7"/>
        <v>0</v>
      </c>
      <c r="K63" s="286" t="s">
        <v>760</v>
      </c>
      <c r="L63" s="55"/>
    </row>
    <row r="64" spans="1:12" ht="15.95" customHeight="1" x14ac:dyDescent="0.2">
      <c r="B64" s="88" t="s">
        <v>761</v>
      </c>
      <c r="C64" s="32"/>
      <c r="D64" s="288" t="s">
        <v>51</v>
      </c>
      <c r="E64" s="289"/>
      <c r="F64" s="289"/>
      <c r="G64" s="289"/>
      <c r="H64" s="289"/>
      <c r="I64" s="297">
        <f t="shared" si="7"/>
        <v>0</v>
      </c>
      <c r="J64" s="297">
        <f t="shared" si="7"/>
        <v>0</v>
      </c>
      <c r="K64" s="286" t="s">
        <v>762</v>
      </c>
      <c r="L64" s="55"/>
    </row>
    <row r="65" spans="1:12" ht="15.95" customHeight="1" x14ac:dyDescent="0.2">
      <c r="B65" s="88" t="s">
        <v>763</v>
      </c>
      <c r="C65" s="32"/>
      <c r="D65" s="288" t="s">
        <v>51</v>
      </c>
      <c r="E65" s="289"/>
      <c r="F65" s="289"/>
      <c r="G65" s="289"/>
      <c r="H65" s="289"/>
      <c r="I65" s="297">
        <f t="shared" si="7"/>
        <v>0</v>
      </c>
      <c r="J65" s="297">
        <f t="shared" si="7"/>
        <v>0</v>
      </c>
      <c r="K65" s="286" t="s">
        <v>764</v>
      </c>
      <c r="L65" s="55"/>
    </row>
    <row r="66" spans="1:12" ht="15.95" customHeight="1" x14ac:dyDescent="0.2">
      <c r="B66" s="77" t="s">
        <v>765</v>
      </c>
      <c r="C66"/>
      <c r="D66" s="288" t="s">
        <v>51</v>
      </c>
      <c r="E66" s="289"/>
      <c r="F66" s="289"/>
      <c r="G66" s="289"/>
      <c r="H66" s="289"/>
      <c r="I66" s="297">
        <f t="shared" si="7"/>
        <v>0</v>
      </c>
      <c r="J66" s="297">
        <f t="shared" si="7"/>
        <v>0</v>
      </c>
      <c r="K66" s="286" t="s">
        <v>766</v>
      </c>
      <c r="L66" s="55"/>
    </row>
    <row r="67" spans="1:12" ht="15.95" customHeight="1" thickBot="1" x14ac:dyDescent="0.25">
      <c r="B67" s="88" t="s">
        <v>767</v>
      </c>
      <c r="C67" s="32"/>
      <c r="D67" s="288" t="s">
        <v>51</v>
      </c>
      <c r="E67" s="289"/>
      <c r="F67" s="289"/>
      <c r="G67" s="289"/>
      <c r="H67" s="289"/>
      <c r="I67" s="297">
        <f t="shared" si="7"/>
        <v>0</v>
      </c>
      <c r="J67" s="297">
        <f t="shared" si="7"/>
        <v>0</v>
      </c>
      <c r="K67" s="286" t="s">
        <v>768</v>
      </c>
      <c r="L67" s="55"/>
    </row>
    <row r="68" spans="1:12" ht="15.95" customHeight="1" thickBot="1" x14ac:dyDescent="0.25">
      <c r="B68" s="460" t="s">
        <v>17</v>
      </c>
      <c r="C68" s="59"/>
      <c r="D68" s="216" t="s">
        <v>51</v>
      </c>
      <c r="E68" s="228">
        <f>SUM(E61:E67)</f>
        <v>0</v>
      </c>
      <c r="F68" s="228">
        <f>SUM(F61:F67)</f>
        <v>0</v>
      </c>
      <c r="G68" s="228">
        <f t="shared" ref="G68:J68" si="8">SUM(G61:G67)</f>
        <v>0</v>
      </c>
      <c r="H68" s="228">
        <f t="shared" si="8"/>
        <v>0</v>
      </c>
      <c r="I68" s="228">
        <f t="shared" si="8"/>
        <v>0</v>
      </c>
      <c r="J68" s="228">
        <f t="shared" si="8"/>
        <v>0</v>
      </c>
      <c r="K68" s="286" t="s">
        <v>769</v>
      </c>
      <c r="L68" s="55"/>
    </row>
    <row r="69" spans="1:12" ht="15.95" customHeight="1" thickTop="1" thickBot="1" x14ac:dyDescent="0.25">
      <c r="B69" s="491"/>
      <c r="C69" s="125"/>
      <c r="D69" s="125"/>
      <c r="E69" s="125"/>
      <c r="F69" s="125"/>
      <c r="G69" s="125"/>
      <c r="H69" s="125"/>
      <c r="I69" s="125"/>
      <c r="J69" s="125"/>
      <c r="K69" s="61"/>
    </row>
    <row r="70" spans="1:12" ht="15.95" customHeight="1" thickTop="1" thickBot="1" x14ac:dyDescent="0.25">
      <c r="B70" s="431"/>
      <c r="C70" s="38"/>
      <c r="D70" s="38"/>
      <c r="E70" s="38"/>
      <c r="F70" s="38"/>
      <c r="G70" s="38"/>
      <c r="H70" s="38"/>
      <c r="I70" s="38"/>
      <c r="J70" s="416" t="s">
        <v>2401</v>
      </c>
      <c r="K70" s="417">
        <v>7</v>
      </c>
    </row>
    <row r="71" spans="1:12" ht="15.95" customHeight="1" thickTop="1" x14ac:dyDescent="0.2">
      <c r="A71" s="37"/>
      <c r="B71" s="851" t="s">
        <v>2515</v>
      </c>
      <c r="C71"/>
      <c r="D71"/>
      <c r="E71" s="280" t="s">
        <v>770</v>
      </c>
      <c r="F71" s="280" t="s">
        <v>771</v>
      </c>
      <c r="G71" s="280" t="s">
        <v>772</v>
      </c>
      <c r="H71" s="280" t="s">
        <v>773</v>
      </c>
      <c r="I71" s="280" t="s">
        <v>774</v>
      </c>
      <c r="J71" s="280" t="s">
        <v>775</v>
      </c>
      <c r="K71" s="285" t="s">
        <v>47</v>
      </c>
      <c r="L71" s="55"/>
    </row>
    <row r="72" spans="1:12" ht="51" x14ac:dyDescent="0.2">
      <c r="B72" s="851"/>
      <c r="C72"/>
      <c r="D72" s="842" t="s">
        <v>3</v>
      </c>
      <c r="E72" s="7" t="s">
        <v>748</v>
      </c>
      <c r="F72" s="7" t="s">
        <v>749</v>
      </c>
      <c r="G72" s="7" t="s">
        <v>750</v>
      </c>
      <c r="H72" s="7" t="s">
        <v>751</v>
      </c>
      <c r="I72" s="7" t="s">
        <v>752</v>
      </c>
      <c r="J72" s="7" t="s">
        <v>753</v>
      </c>
      <c r="K72" s="42"/>
      <c r="L72" s="55"/>
    </row>
    <row r="73" spans="1:12" ht="15.95" customHeight="1" x14ac:dyDescent="0.2">
      <c r="B73" s="852"/>
      <c r="C73"/>
      <c r="D73" s="842"/>
      <c r="E73" s="6" t="s">
        <v>2365</v>
      </c>
      <c r="F73" s="6" t="s">
        <v>2365</v>
      </c>
      <c r="G73" s="6" t="s">
        <v>2365</v>
      </c>
      <c r="H73" s="6" t="s">
        <v>2365</v>
      </c>
      <c r="I73" s="6" t="s">
        <v>2365</v>
      </c>
      <c r="J73" s="6" t="s">
        <v>2365</v>
      </c>
      <c r="K73" s="42"/>
      <c r="L73" s="55"/>
    </row>
    <row r="74" spans="1:12" ht="15.95" customHeight="1" thickBot="1" x14ac:dyDescent="0.25">
      <c r="B74" s="853"/>
      <c r="C74" s="227"/>
      <c r="D74" s="843"/>
      <c r="E74" s="229" t="s">
        <v>53</v>
      </c>
      <c r="F74" s="498" t="s">
        <v>49</v>
      </c>
      <c r="G74" s="498" t="s">
        <v>53</v>
      </c>
      <c r="H74" s="498" t="s">
        <v>49</v>
      </c>
      <c r="I74" s="498" t="s">
        <v>53</v>
      </c>
      <c r="J74" s="498" t="s">
        <v>49</v>
      </c>
      <c r="K74" s="286" t="s">
        <v>50</v>
      </c>
      <c r="L74" s="55"/>
    </row>
    <row r="75" spans="1:12" ht="15.95" customHeight="1" x14ac:dyDescent="0.2">
      <c r="B75" s="421" t="s">
        <v>754</v>
      </c>
      <c r="C75"/>
      <c r="D75"/>
      <c r="E75" s="5"/>
      <c r="F75" s="5"/>
      <c r="G75" s="5"/>
      <c r="H75" s="5"/>
      <c r="I75" s="5"/>
      <c r="J75" s="5"/>
      <c r="K75" s="51"/>
      <c r="L75" s="55"/>
    </row>
    <row r="76" spans="1:12" ht="15.95" customHeight="1" x14ac:dyDescent="0.2">
      <c r="B76" s="88" t="s">
        <v>755</v>
      </c>
      <c r="C76" s="32"/>
      <c r="D76" s="288" t="s">
        <v>51</v>
      </c>
      <c r="E76" s="290"/>
      <c r="F76" s="290"/>
      <c r="G76" s="290"/>
      <c r="H76" s="290"/>
      <c r="I76" s="297">
        <f>E76+G76</f>
        <v>0</v>
      </c>
      <c r="J76" s="297">
        <f>F76+H76</f>
        <v>0</v>
      </c>
      <c r="K76" s="286" t="s">
        <v>756</v>
      </c>
      <c r="L76" s="55"/>
    </row>
    <row r="77" spans="1:12" ht="15.95" customHeight="1" x14ac:dyDescent="0.2">
      <c r="B77" s="88" t="s">
        <v>757</v>
      </c>
      <c r="C77" s="32"/>
      <c r="D77" s="288" t="s">
        <v>51</v>
      </c>
      <c r="E77" s="290"/>
      <c r="F77" s="290"/>
      <c r="G77" s="290"/>
      <c r="H77" s="290"/>
      <c r="I77" s="297">
        <f t="shared" ref="I77:J82" si="9">E77+G77</f>
        <v>0</v>
      </c>
      <c r="J77" s="297">
        <f t="shared" si="9"/>
        <v>0</v>
      </c>
      <c r="K77" s="286" t="s">
        <v>758</v>
      </c>
      <c r="L77" s="55"/>
    </row>
    <row r="78" spans="1:12" ht="15.95" customHeight="1" x14ac:dyDescent="0.2">
      <c r="B78" s="88" t="s">
        <v>759</v>
      </c>
      <c r="C78" s="32"/>
      <c r="D78" s="288" t="s">
        <v>51</v>
      </c>
      <c r="E78" s="290"/>
      <c r="F78" s="290"/>
      <c r="G78" s="290"/>
      <c r="H78" s="290"/>
      <c r="I78" s="297">
        <f t="shared" si="9"/>
        <v>0</v>
      </c>
      <c r="J78" s="297">
        <f t="shared" si="9"/>
        <v>0</v>
      </c>
      <c r="K78" s="286" t="s">
        <v>760</v>
      </c>
      <c r="L78" s="55"/>
    </row>
    <row r="79" spans="1:12" ht="15.95" customHeight="1" x14ac:dyDescent="0.2">
      <c r="B79" s="88" t="s">
        <v>761</v>
      </c>
      <c r="C79" s="32"/>
      <c r="D79" s="288" t="s">
        <v>51</v>
      </c>
      <c r="E79" s="290"/>
      <c r="F79" s="290"/>
      <c r="G79" s="290"/>
      <c r="H79" s="290"/>
      <c r="I79" s="297">
        <f t="shared" si="9"/>
        <v>0</v>
      </c>
      <c r="J79" s="297">
        <f t="shared" si="9"/>
        <v>0</v>
      </c>
      <c r="K79" s="286" t="s">
        <v>762</v>
      </c>
      <c r="L79" s="55"/>
    </row>
    <row r="80" spans="1:12" ht="15.95" customHeight="1" x14ac:dyDescent="0.2">
      <c r="B80" s="77" t="s">
        <v>763</v>
      </c>
      <c r="C80"/>
      <c r="D80" s="288" t="s">
        <v>51</v>
      </c>
      <c r="E80" s="290"/>
      <c r="F80" s="290"/>
      <c r="G80" s="290"/>
      <c r="H80" s="290"/>
      <c r="I80" s="297">
        <f t="shared" si="9"/>
        <v>0</v>
      </c>
      <c r="J80" s="297">
        <f t="shared" si="9"/>
        <v>0</v>
      </c>
      <c r="K80" s="286" t="s">
        <v>764</v>
      </c>
      <c r="L80" s="55"/>
    </row>
    <row r="81" spans="1:12" ht="15.95" customHeight="1" x14ac:dyDescent="0.2">
      <c r="B81" s="88" t="s">
        <v>765</v>
      </c>
      <c r="C81" s="32"/>
      <c r="D81" s="288" t="s">
        <v>51</v>
      </c>
      <c r="E81" s="290"/>
      <c r="F81" s="290"/>
      <c r="G81" s="290"/>
      <c r="H81" s="290"/>
      <c r="I81" s="297">
        <f t="shared" si="9"/>
        <v>0</v>
      </c>
      <c r="J81" s="297">
        <f t="shared" si="9"/>
        <v>0</v>
      </c>
      <c r="K81" s="286" t="s">
        <v>766</v>
      </c>
      <c r="L81" s="55"/>
    </row>
    <row r="82" spans="1:12" ht="15.95" customHeight="1" thickBot="1" x14ac:dyDescent="0.25">
      <c r="B82" s="77" t="s">
        <v>767</v>
      </c>
      <c r="C82"/>
      <c r="D82" s="288" t="s">
        <v>51</v>
      </c>
      <c r="E82" s="290"/>
      <c r="F82" s="290"/>
      <c r="G82" s="290"/>
      <c r="H82" s="290"/>
      <c r="I82" s="297">
        <f t="shared" si="9"/>
        <v>0</v>
      </c>
      <c r="J82" s="297">
        <f t="shared" si="9"/>
        <v>0</v>
      </c>
      <c r="K82" s="286" t="s">
        <v>768</v>
      </c>
      <c r="L82" s="55"/>
    </row>
    <row r="83" spans="1:12" ht="15.95" customHeight="1" thickBot="1" x14ac:dyDescent="0.25">
      <c r="B83" s="470" t="s">
        <v>17</v>
      </c>
      <c r="C83" s="64"/>
      <c r="D83" s="216" t="s">
        <v>51</v>
      </c>
      <c r="E83" s="228">
        <f>SUM(E76:E82)</f>
        <v>0</v>
      </c>
      <c r="F83" s="228">
        <f t="shared" ref="F83:J83" si="10">SUM(F76:F82)</f>
        <v>0</v>
      </c>
      <c r="G83" s="228">
        <f t="shared" si="10"/>
        <v>0</v>
      </c>
      <c r="H83" s="228">
        <f t="shared" si="10"/>
        <v>0</v>
      </c>
      <c r="I83" s="228">
        <f t="shared" si="10"/>
        <v>0</v>
      </c>
      <c r="J83" s="228">
        <f t="shared" si="10"/>
        <v>0</v>
      </c>
      <c r="K83" s="286" t="s">
        <v>769</v>
      </c>
      <c r="L83" s="55"/>
    </row>
    <row r="84" spans="1:12" ht="15.95" customHeight="1" thickTop="1" thickBot="1" x14ac:dyDescent="0.25">
      <c r="B84" s="430"/>
      <c r="C84" s="60"/>
      <c r="D84" s="60"/>
      <c r="E84" s="60"/>
      <c r="F84" s="60"/>
      <c r="G84" s="60"/>
      <c r="H84" s="60"/>
      <c r="I84" s="60"/>
      <c r="J84" s="60"/>
      <c r="K84" s="61"/>
    </row>
    <row r="85" spans="1:12" ht="15.95" customHeight="1" thickTop="1" thickBot="1" x14ac:dyDescent="0.25">
      <c r="B85" s="431"/>
      <c r="C85" s="38"/>
      <c r="D85" s="38"/>
      <c r="E85" s="38"/>
      <c r="F85" s="38"/>
      <c r="G85" s="38"/>
      <c r="H85" s="416" t="s">
        <v>2401</v>
      </c>
      <c r="I85" s="417">
        <v>8</v>
      </c>
    </row>
    <row r="86" spans="1:12" ht="15.95" customHeight="1" thickTop="1" x14ac:dyDescent="0.2">
      <c r="A86" s="37"/>
      <c r="B86" s="847" t="s">
        <v>2516</v>
      </c>
      <c r="C86" s="40"/>
      <c r="D86" s="40"/>
      <c r="E86" s="284" t="s">
        <v>776</v>
      </c>
      <c r="F86" s="284" t="s">
        <v>777</v>
      </c>
      <c r="G86" s="280" t="s">
        <v>778</v>
      </c>
      <c r="H86" s="280" t="s">
        <v>779</v>
      </c>
      <c r="I86" s="285" t="s">
        <v>47</v>
      </c>
      <c r="J86" s="55"/>
    </row>
    <row r="87" spans="1:12" ht="45.4" customHeight="1" x14ac:dyDescent="0.2">
      <c r="B87" s="848"/>
      <c r="C87"/>
      <c r="D87" s="842" t="s">
        <v>3</v>
      </c>
      <c r="E87" s="7" t="s">
        <v>780</v>
      </c>
      <c r="F87" s="7" t="s">
        <v>781</v>
      </c>
      <c r="G87" s="7" t="s">
        <v>780</v>
      </c>
      <c r="H87" s="7" t="s">
        <v>781</v>
      </c>
      <c r="I87" s="42"/>
      <c r="J87" s="55"/>
    </row>
    <row r="88" spans="1:12" ht="15.95" customHeight="1" x14ac:dyDescent="0.2">
      <c r="B88" s="419"/>
      <c r="C88"/>
      <c r="D88" s="842"/>
      <c r="E88" s="6" t="s">
        <v>52</v>
      </c>
      <c r="F88" s="6" t="s">
        <v>52</v>
      </c>
      <c r="G88" s="6" t="s">
        <v>2365</v>
      </c>
      <c r="H88" s="6" t="s">
        <v>2365</v>
      </c>
      <c r="I88" s="42"/>
      <c r="J88" s="55"/>
    </row>
    <row r="89" spans="1:12" ht="15.95" customHeight="1" thickBot="1" x14ac:dyDescent="0.25">
      <c r="B89" s="420"/>
      <c r="C89" s="227"/>
      <c r="D89" s="843"/>
      <c r="E89" s="229" t="s">
        <v>53</v>
      </c>
      <c r="F89" s="229" t="s">
        <v>49</v>
      </c>
      <c r="G89" s="229" t="s">
        <v>53</v>
      </c>
      <c r="H89" s="229" t="s">
        <v>49</v>
      </c>
      <c r="I89" s="286" t="s">
        <v>50</v>
      </c>
      <c r="J89" s="55"/>
    </row>
    <row r="90" spans="1:12" ht="15.95" customHeight="1" x14ac:dyDescent="0.2">
      <c r="B90" s="461" t="s">
        <v>782</v>
      </c>
      <c r="C90" s="45"/>
      <c r="D90" s="288" t="s">
        <v>51</v>
      </c>
      <c r="E90" s="289"/>
      <c r="F90" s="289"/>
      <c r="G90" s="290"/>
      <c r="H90" s="290"/>
      <c r="I90" s="286" t="s">
        <v>783</v>
      </c>
      <c r="J90" s="55"/>
    </row>
    <row r="91" spans="1:12" ht="15.95" customHeight="1" x14ac:dyDescent="0.2">
      <c r="B91" s="88" t="s">
        <v>784</v>
      </c>
      <c r="C91" s="32"/>
      <c r="D91" s="288" t="s">
        <v>51</v>
      </c>
      <c r="E91" s="289"/>
      <c r="F91" s="289"/>
      <c r="G91" s="290"/>
      <c r="H91" s="290"/>
      <c r="I91" s="286" t="s">
        <v>785</v>
      </c>
      <c r="J91" s="55"/>
    </row>
    <row r="92" spans="1:12" ht="15.75" customHeight="1" x14ac:dyDescent="0.2">
      <c r="B92" s="88" t="s">
        <v>786</v>
      </c>
      <c r="C92" s="32"/>
      <c r="D92" s="288" t="s">
        <v>51</v>
      </c>
      <c r="E92" s="289"/>
      <c r="F92" s="289"/>
      <c r="G92" s="290"/>
      <c r="H92" s="290"/>
      <c r="I92" s="286" t="s">
        <v>787</v>
      </c>
      <c r="J92" s="55"/>
    </row>
    <row r="93" spans="1:12" ht="15.75" customHeight="1" x14ac:dyDescent="0.2">
      <c r="B93" s="88" t="s">
        <v>788</v>
      </c>
      <c r="C93" s="32"/>
      <c r="D93" s="288" t="s">
        <v>51</v>
      </c>
      <c r="E93" s="289"/>
      <c r="F93" s="289"/>
      <c r="G93" s="290"/>
      <c r="H93" s="290"/>
      <c r="I93" s="286" t="s">
        <v>789</v>
      </c>
      <c r="J93" s="55"/>
    </row>
    <row r="94" spans="1:12" ht="15.75" customHeight="1" x14ac:dyDescent="0.2">
      <c r="B94" s="77" t="s">
        <v>790</v>
      </c>
      <c r="C94"/>
      <c r="D94" s="288" t="s">
        <v>51</v>
      </c>
      <c r="E94" s="289"/>
      <c r="F94" s="289"/>
      <c r="G94" s="290"/>
      <c r="H94" s="290"/>
      <c r="I94" s="286" t="s">
        <v>791</v>
      </c>
      <c r="J94" s="55"/>
    </row>
    <row r="95" spans="1:12" ht="28.7" customHeight="1" thickBot="1" x14ac:dyDescent="0.25">
      <c r="B95" s="458" t="s">
        <v>2609</v>
      </c>
      <c r="C95" s="287" t="s">
        <v>1</v>
      </c>
      <c r="D95" s="288" t="s">
        <v>51</v>
      </c>
      <c r="E95" s="289"/>
      <c r="F95" s="289"/>
      <c r="G95" s="290"/>
      <c r="H95" s="290"/>
      <c r="I95" s="286" t="s">
        <v>792</v>
      </c>
      <c r="J95" s="55"/>
    </row>
    <row r="96" spans="1:12" ht="15.75" customHeight="1" x14ac:dyDescent="0.2">
      <c r="B96" s="492" t="s">
        <v>17</v>
      </c>
      <c r="C96" s="30"/>
      <c r="D96" s="288" t="s">
        <v>51</v>
      </c>
      <c r="E96" s="228">
        <f t="shared" ref="E96:F96" si="11">SUM(E90:E95)</f>
        <v>0</v>
      </c>
      <c r="F96" s="228">
        <f t="shared" si="11"/>
        <v>0</v>
      </c>
      <c r="G96" s="228">
        <f>SUM(G90:G95)</f>
        <v>0</v>
      </c>
      <c r="H96" s="228">
        <f t="shared" ref="H96" si="12">SUM(H90:H95)</f>
        <v>0</v>
      </c>
      <c r="I96" s="286" t="s">
        <v>793</v>
      </c>
      <c r="J96" s="55"/>
    </row>
    <row r="97" spans="2:10" ht="15.75" customHeight="1" x14ac:dyDescent="0.2">
      <c r="B97" s="88" t="s">
        <v>794</v>
      </c>
      <c r="C97" s="57"/>
      <c r="D97" s="2"/>
      <c r="E97" s="5"/>
      <c r="F97" s="5"/>
      <c r="G97" s="5"/>
      <c r="H97" s="5"/>
      <c r="I97" s="51"/>
      <c r="J97" s="55"/>
    </row>
    <row r="98" spans="2:10" ht="43.15" customHeight="1" thickBot="1" x14ac:dyDescent="0.25">
      <c r="B98" s="493" t="s">
        <v>2429</v>
      </c>
      <c r="C98" s="59"/>
      <c r="D98" s="216" t="s">
        <v>51</v>
      </c>
      <c r="E98" s="289"/>
      <c r="F98" s="289"/>
      <c r="G98" s="290"/>
      <c r="H98" s="290"/>
      <c r="I98" s="286" t="s">
        <v>795</v>
      </c>
      <c r="J98" s="55"/>
    </row>
    <row r="99" spans="2:10" ht="30.75" customHeight="1" thickTop="1" x14ac:dyDescent="0.2">
      <c r="B99" s="60"/>
      <c r="C99" s="60"/>
      <c r="D99" s="60"/>
      <c r="E99" s="60"/>
      <c r="F99" s="60"/>
      <c r="G99" s="60"/>
      <c r="H99" s="60"/>
      <c r="I99" s="61"/>
    </row>
  </sheetData>
  <mergeCells count="12">
    <mergeCell ref="B6:B7"/>
    <mergeCell ref="D7:D9"/>
    <mergeCell ref="D31:D33"/>
    <mergeCell ref="D50:D51"/>
    <mergeCell ref="B56:B57"/>
    <mergeCell ref="D57:D59"/>
    <mergeCell ref="B58:B59"/>
    <mergeCell ref="B71:B72"/>
    <mergeCell ref="D72:D74"/>
    <mergeCell ref="B73:B74"/>
    <mergeCell ref="B86:B87"/>
    <mergeCell ref="D87:D89"/>
  </mergeCells>
  <dataValidations disablePrompts="1" count="1">
    <dataValidation allowBlank="1" showInputMessage="1" showErrorMessage="1" promptTitle="Non-contractual payments" prompt="All payments requiring HMT approval must be recorded in this line, even where approval was not sought and retrospective approval has been sought for the irregular expenditure. These payments are more commonly known as 'special severance payments'." sqref="C95" xr:uid="{87C022F6-B3AC-454C-AEE8-706177A820C0}"/>
  </dataValidations>
  <pageMargins left="0.23622047244094491" right="0.23622047244094491" top="0.74803149606299213" bottom="0.74803149606299213" header="0.31496062992125984" footer="0.31496062992125984"/>
  <pageSetup paperSize="9" scale="32"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savestamp xmlns="cf922d0c-7565-4a19-867a-78a71dd2f738" xsi:nil="true"/>
    <Review_x0020_Date xmlns="cf922d0c-7565-4a19-867a-78a71dd2f738" xsi:nil="true"/>
    <Time xmlns="cf922d0c-7565-4a19-867a-78a71dd2f738" xsi:nil="true"/>
    <lcf76f155ced4ddcb4097134ff3c332f xmlns="cf922d0c-7565-4a19-867a-78a71dd2f738">
      <Terms xmlns="http://schemas.microsoft.com/office/infopath/2007/PartnerControls"/>
    </lcf76f155ced4ddcb4097134ff3c332f>
    <TaxCatchAll xmlns="cccaf3ac-2de9-44d4-aa31-54302fceb5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0B453C2E56BC40827FBB9E03A7F75B" ma:contentTypeVersion="40" ma:contentTypeDescription="Create a new document." ma:contentTypeScope="" ma:versionID="d171937c838bcf102485a39ae9efdfff">
  <xsd:schema xmlns:xsd="http://www.w3.org/2001/XMLSchema" xmlns:xs="http://www.w3.org/2001/XMLSchema" xmlns:p="http://schemas.microsoft.com/office/2006/metadata/properties" xmlns:ns1="http://schemas.microsoft.com/sharepoint/v3" xmlns:ns2="cf922d0c-7565-4a19-867a-78a71dd2f738" xmlns:ns3="cccaf3ac-2de9-44d4-aa31-54302fceb5f7" xmlns:ns4="51bfcd92-eb3e-40f4-8778-2bbfb88a890b" targetNamespace="http://schemas.microsoft.com/office/2006/metadata/properties" ma:root="true" ma:fieldsID="47d96bf1c6d9a6c197aa8521a913c6ea" ns1:_="" ns2:_="" ns3:_="" ns4:_="">
    <xsd:import namespace="http://schemas.microsoft.com/sharepoint/v3"/>
    <xsd:import namespace="cf922d0c-7565-4a19-867a-78a71dd2f738"/>
    <xsd:import namespace="cccaf3ac-2de9-44d4-aa31-54302fceb5f7"/>
    <xsd:import namespace="51bfcd92-eb3e-40f4-8778-2bbfb88a890b"/>
    <xsd:element name="properties">
      <xsd:complexType>
        <xsd:sequence>
          <xsd:element name="documentManagement">
            <xsd:complexType>
              <xsd:all>
                <xsd:element ref="ns2:savestamp" minOccurs="0"/>
                <xsd:element ref="ns2:Time"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Review_x0020_Date" minOccurs="0"/>
                <xsd:element ref="ns2:lcf76f155ced4ddcb4097134ff3c332f" minOccurs="0"/>
                <xsd:element ref="ns3:TaxCatchAll" minOccurs="0"/>
                <xsd:element ref="ns4:SharedWithUsers" minOccurs="0"/>
                <xsd:element ref="ns4: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922d0c-7565-4a19-867a-78a71dd2f738" elementFormDefault="qualified">
    <xsd:import namespace="http://schemas.microsoft.com/office/2006/documentManagement/types"/>
    <xsd:import namespace="http://schemas.microsoft.com/office/infopath/2007/PartnerControls"/>
    <xsd:element name="savestamp" ma:index="8" nillable="true" ma:displayName="save stamp" ma:format="DateTime" ma:internalName="savestamp">
      <xsd:simpleType>
        <xsd:restriction base="dms:DateTime"/>
      </xsd:simpleType>
    </xsd:element>
    <xsd:element name="Time" ma:index="9" nillable="true" ma:displayName="Time" ma:format="DateTime" ma:internalName="Tim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Review_x0020_Date" ma:index="16" nillable="true" ma:displayName="Review date" ma:indexed="true" ma:internalName="Review_x0020_Dat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42F19E-B4EC-4B8A-908D-A55511DF913F}">
  <ds:schemaRefs>
    <ds:schemaRef ds:uri="http://purl.org/dc/elements/1.1/"/>
    <ds:schemaRef ds:uri="http://schemas.microsoft.com/office/2006/metadata/properties"/>
    <ds:schemaRef ds:uri="http://schemas.microsoft.com/sharepoint/v3"/>
    <ds:schemaRef ds:uri="http://schemas.microsoft.com/office/infopath/2007/PartnerControls"/>
    <ds:schemaRef ds:uri="http://purl.org/dc/terms/"/>
    <ds:schemaRef ds:uri="http://schemas.openxmlformats.org/package/2006/metadata/core-properties"/>
    <ds:schemaRef ds:uri="51bfcd92-eb3e-40f4-8778-2bbfb88a890b"/>
    <ds:schemaRef ds:uri="http://schemas.microsoft.com/office/2006/documentManagement/types"/>
    <ds:schemaRef ds:uri="cf922d0c-7565-4a19-867a-78a71dd2f738"/>
    <ds:schemaRef ds:uri="cccaf3ac-2de9-44d4-aa31-54302fceb5f7"/>
    <ds:schemaRef ds:uri="http://www.w3.org/XML/1998/namespace"/>
    <ds:schemaRef ds:uri="http://purl.org/dc/dcmitype/"/>
  </ds:schemaRefs>
</ds:datastoreItem>
</file>

<file path=customXml/itemProps2.xml><?xml version="1.0" encoding="utf-8"?>
<ds:datastoreItem xmlns:ds="http://schemas.openxmlformats.org/officeDocument/2006/customXml" ds:itemID="{FB24B137-4F8D-46E1-A064-A55761C7BA78}">
  <ds:schemaRefs>
    <ds:schemaRef ds:uri="http://schemas.microsoft.com/sharepoint/v3/contenttype/forms"/>
  </ds:schemaRefs>
</ds:datastoreItem>
</file>

<file path=customXml/itemProps3.xml><?xml version="1.0" encoding="utf-8"?>
<ds:datastoreItem xmlns:ds="http://schemas.openxmlformats.org/officeDocument/2006/customXml" ds:itemID="{97E0EA81-B235-4BD6-98D0-77BECA6EF9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f922d0c-7565-4a19-867a-78a71dd2f738"/>
    <ds:schemaRef ds:uri="cccaf3ac-2de9-44d4-aa31-54302fceb5f7"/>
    <ds:schemaRef ds:uri="51bfcd92-eb3e-40f4-8778-2bbfb88a8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28</vt:i4>
      </vt:variant>
    </vt:vector>
  </HeadingPairs>
  <TitlesOfParts>
    <vt:vector size="57" baseType="lpstr">
      <vt:lpstr>Intro</vt:lpstr>
      <vt:lpstr>TAC02 SoCI</vt:lpstr>
      <vt:lpstr>TAC03 SoFP</vt:lpstr>
      <vt:lpstr>TAC04 SOCIE</vt:lpstr>
      <vt:lpstr>TAC05 SoCF</vt:lpstr>
      <vt:lpstr>TAC06 Op Inc 1</vt:lpstr>
      <vt:lpstr>TAC07 Op Inc 2</vt:lpstr>
      <vt:lpstr>TAC08 Op Exp</vt:lpstr>
      <vt:lpstr>TAC09 Staff</vt:lpstr>
      <vt:lpstr>TAC10 Op leases</vt:lpstr>
      <vt:lpstr>TAC11 Finance &amp; other</vt:lpstr>
      <vt:lpstr>TAC12 Impairment</vt:lpstr>
      <vt:lpstr>TAC13 Intangibles</vt:lpstr>
      <vt:lpstr>TAC14 PPE</vt:lpstr>
      <vt:lpstr>TAC15 Investments &amp; groups</vt:lpstr>
      <vt:lpstr>TAC16 AHFS</vt:lpstr>
      <vt:lpstr>TAC17 Inventories</vt:lpstr>
      <vt:lpstr>TAC18 Receivables</vt:lpstr>
      <vt:lpstr>TAC19 CCE</vt:lpstr>
      <vt:lpstr>TAC20 Payables</vt:lpstr>
      <vt:lpstr>TAC21 Borrowings</vt:lpstr>
      <vt:lpstr>TAC22 Provisions</vt:lpstr>
      <vt:lpstr>TAC23 Reval Res</vt:lpstr>
      <vt:lpstr>TAC24 On-SoFP PFI</vt:lpstr>
      <vt:lpstr>TAC25 Off-SoFP PFI</vt:lpstr>
      <vt:lpstr>TAC26 Pension</vt:lpstr>
      <vt:lpstr>TAC27 Fin Inst</vt:lpstr>
      <vt:lpstr>TAC28 Disclosures</vt:lpstr>
      <vt:lpstr>TAC29 Losses+SP</vt:lpstr>
      <vt:lpstr>'TAC02 SoCI'!Print_Area</vt:lpstr>
      <vt:lpstr>'TAC03 SoFP'!Print_Area</vt:lpstr>
      <vt:lpstr>'TAC04 SOCIE'!Print_Area</vt:lpstr>
      <vt:lpstr>'TAC05 SoCF'!Print_Area</vt:lpstr>
      <vt:lpstr>'TAC06 Op Inc 1'!Print_Area</vt:lpstr>
      <vt:lpstr>'TAC07 Op Inc 2'!Print_Area</vt:lpstr>
      <vt:lpstr>'TAC08 Op Exp'!Print_Area</vt:lpstr>
      <vt:lpstr>'TAC09 Staff'!Print_Area</vt:lpstr>
      <vt:lpstr>'TAC10 Op leases'!Print_Area</vt:lpstr>
      <vt:lpstr>'TAC11 Finance &amp; other'!Print_Area</vt:lpstr>
      <vt:lpstr>'TAC12 Impairment'!Print_Area</vt:lpstr>
      <vt:lpstr>'TAC13 Intangibles'!Print_Area</vt:lpstr>
      <vt:lpstr>'TAC14 PPE'!Print_Area</vt:lpstr>
      <vt:lpstr>'TAC15 Investments &amp; groups'!Print_Area</vt:lpstr>
      <vt:lpstr>'TAC16 AHFS'!Print_Area</vt:lpstr>
      <vt:lpstr>'TAC17 Inventories'!Print_Area</vt:lpstr>
      <vt:lpstr>'TAC18 Receivables'!Print_Area</vt:lpstr>
      <vt:lpstr>'TAC19 CCE'!Print_Area</vt:lpstr>
      <vt:lpstr>'TAC20 Payables'!Print_Area</vt:lpstr>
      <vt:lpstr>'TAC21 Borrowings'!Print_Area</vt:lpstr>
      <vt:lpstr>'TAC22 Provisions'!Print_Area</vt:lpstr>
      <vt:lpstr>'TAC23 Reval Res'!Print_Area</vt:lpstr>
      <vt:lpstr>'TAC24 On-SoFP PFI'!Print_Area</vt:lpstr>
      <vt:lpstr>'TAC25 Off-SoFP PFI'!Print_Area</vt:lpstr>
      <vt:lpstr>'TAC26 Pension'!Print_Area</vt:lpstr>
      <vt:lpstr>'TAC27 Fin Inst'!Print_Area</vt:lpstr>
      <vt:lpstr>'TAC28 Disclosures'!Print_Area</vt:lpstr>
      <vt:lpstr>'TAC29 Losses+SP'!Print_Area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2017/18 month 2 IYR</dc:title>
  <dc:subject/>
  <dc:creator>Ian.Ratcliffe@monitor-nhsft.gov.uk;Eleanor.Shirtliff@Monitor.gov.uk</dc:creator>
  <cp:keywords/>
  <dc:description/>
  <cp:lastModifiedBy>Ian Ratcliffe</cp:lastModifiedBy>
  <cp:revision/>
  <dcterms:created xsi:type="dcterms:W3CDTF">2011-09-27T09:19:04Z</dcterms:created>
  <dcterms:modified xsi:type="dcterms:W3CDTF">2023-07-20T10:37:47Z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0x010100430B453C2E56BC40827FBB9E03A7F75B</vt:lpwstr>
  </property>
  <property fmtid="{D5CDD505-2E9C-101B-9397-08002B2CF9AE}" pid="3" name="_dlc_DocIdItemGuid">
    <vt:lpwstr>6cbbac68-cf7f-4856-8de7-d2526d40af07</vt:lpwstr>
  </property>
  <property fmtid="{D5CDD505-2E9C-101B-9397-08002B2CF9AE}" pid="4" name="MediaServiceImageTags">
    <vt:lpwstr/>
  </property>
</Properties>
</file>