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nhs.sharepoint.com/sites/CFO/ofp/cc/ResLib/Capital and Cash/TFMS Returns/2026-2027/2. Capital Allocations/"/>
    </mc:Choice>
  </mc:AlternateContent>
  <xr:revisionPtr revIDLastSave="142" documentId="8_{F6952FD1-BB56-4DF4-92FE-8FD5B52BD96E}" xr6:coauthVersionLast="47" xr6:coauthVersionMax="47" xr10:uidLastSave="{8A9547E3-7553-45C9-86D4-BB9E31253094}"/>
  <bookViews>
    <workbookView xWindow="-28920" yWindow="-120" windowWidth="29040" windowHeight="15720" xr2:uid="{5B9150BD-7D7A-4FEE-B601-3F7D819DDCA2}"/>
  </bookViews>
  <sheets>
    <sheet name="Summary" sheetId="8" r:id="rId1"/>
    <sheet name="Provider Op Cap" sheetId="1" r:id="rId2"/>
    <sheet name="ICB Capital" sheetId="10" r:id="rId3"/>
    <sheet name="Estates Safety" sheetId="6" r:id="rId4"/>
    <sheet name="Constitutional Standards" sheetId="7" r:id="rId5"/>
  </sheets>
  <definedNames>
    <definedName name="_xlnm._FilterDatabase" localSheetId="1" hidden="1">'Provider Op Cap'!$B$6:$G$219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9" i="10" l="1"/>
  <c r="M50" i="10" s="1"/>
  <c r="L49" i="10"/>
  <c r="L50" i="10" s="1"/>
  <c r="J49" i="10"/>
  <c r="J50" i="10" s="1"/>
  <c r="I49" i="10"/>
  <c r="I50" i="10" s="1"/>
  <c r="G49" i="10"/>
  <c r="G50" i="10" s="1"/>
  <c r="F49" i="10"/>
  <c r="F50" i="10" s="1"/>
  <c r="D49" i="10"/>
  <c r="D50" i="10" s="1"/>
  <c r="C49" i="10"/>
  <c r="C50" i="10" s="1"/>
  <c r="N48" i="10"/>
  <c r="K48" i="10"/>
  <c r="H48" i="10"/>
  <c r="E48" i="10"/>
  <c r="N47" i="10"/>
  <c r="K47" i="10"/>
  <c r="H47" i="10"/>
  <c r="E47" i="10"/>
  <c r="N46" i="10"/>
  <c r="K46" i="10"/>
  <c r="H46" i="10"/>
  <c r="E46" i="10"/>
  <c r="N45" i="10"/>
  <c r="K45" i="10"/>
  <c r="H45" i="10"/>
  <c r="E45" i="10"/>
  <c r="N44" i="10"/>
  <c r="K44" i="10"/>
  <c r="H44" i="10"/>
  <c r="E44" i="10"/>
  <c r="N43" i="10"/>
  <c r="K43" i="10"/>
  <c r="H43" i="10"/>
  <c r="H49" i="10" s="1"/>
  <c r="E43" i="10"/>
  <c r="E49" i="10" s="1"/>
  <c r="N42" i="10"/>
  <c r="N49" i="10" s="1"/>
  <c r="K42" i="10"/>
  <c r="K49" i="10" s="1"/>
  <c r="K50" i="10" s="1"/>
  <c r="H42" i="10"/>
  <c r="E42" i="10"/>
  <c r="M41" i="10"/>
  <c r="L41" i="10"/>
  <c r="J41" i="10"/>
  <c r="I41" i="10"/>
  <c r="G41" i="10"/>
  <c r="F41" i="10"/>
  <c r="D41" i="10"/>
  <c r="C41" i="10"/>
  <c r="N40" i="10"/>
  <c r="K40" i="10"/>
  <c r="H40" i="10"/>
  <c r="E40" i="10"/>
  <c r="N39" i="10"/>
  <c r="K39" i="10"/>
  <c r="K41" i="10" s="1"/>
  <c r="H39" i="10"/>
  <c r="H41" i="10" s="1"/>
  <c r="E39" i="10"/>
  <c r="N38" i="10"/>
  <c r="K38" i="10"/>
  <c r="H38" i="10"/>
  <c r="E38" i="10"/>
  <c r="N37" i="10"/>
  <c r="N41" i="10" s="1"/>
  <c r="K37" i="10"/>
  <c r="H37" i="10"/>
  <c r="E37" i="10"/>
  <c r="E41" i="10" s="1"/>
  <c r="M36" i="10"/>
  <c r="L36" i="10"/>
  <c r="K36" i="10"/>
  <c r="J36" i="10"/>
  <c r="I36" i="10"/>
  <c r="G36" i="10"/>
  <c r="F36" i="10"/>
  <c r="D36" i="10"/>
  <c r="C36" i="10"/>
  <c r="N35" i="10"/>
  <c r="K35" i="10"/>
  <c r="H35" i="10"/>
  <c r="E35" i="10"/>
  <c r="N34" i="10"/>
  <c r="K34" i="10"/>
  <c r="H34" i="10"/>
  <c r="E34" i="10"/>
  <c r="N33" i="10"/>
  <c r="K33" i="10"/>
  <c r="H33" i="10"/>
  <c r="E33" i="10"/>
  <c r="N32" i="10"/>
  <c r="N36" i="10" s="1"/>
  <c r="K32" i="10"/>
  <c r="H32" i="10"/>
  <c r="H36" i="10" s="1"/>
  <c r="E32" i="10"/>
  <c r="E36" i="10" s="1"/>
  <c r="M31" i="10"/>
  <c r="L31" i="10"/>
  <c r="J31" i="10"/>
  <c r="I31" i="10"/>
  <c r="G31" i="10"/>
  <c r="F31" i="10"/>
  <c r="D31" i="10"/>
  <c r="C31" i="10"/>
  <c r="N30" i="10"/>
  <c r="K30" i="10"/>
  <c r="H30" i="10"/>
  <c r="E30" i="10"/>
  <c r="N29" i="10"/>
  <c r="K29" i="10"/>
  <c r="H29" i="10"/>
  <c r="E29" i="10"/>
  <c r="N28" i="10"/>
  <c r="N31" i="10" s="1"/>
  <c r="K28" i="10"/>
  <c r="K31" i="10" s="1"/>
  <c r="H28" i="10"/>
  <c r="H31" i="10" s="1"/>
  <c r="E28" i="10"/>
  <c r="E31" i="10" s="1"/>
  <c r="M27" i="10"/>
  <c r="L27" i="10"/>
  <c r="J27" i="10"/>
  <c r="I27" i="10"/>
  <c r="G27" i="10"/>
  <c r="F27" i="10"/>
  <c r="D27" i="10"/>
  <c r="C27" i="10"/>
  <c r="N26" i="10"/>
  <c r="K26" i="10"/>
  <c r="H26" i="10"/>
  <c r="E26" i="10"/>
  <c r="N25" i="10"/>
  <c r="K25" i="10"/>
  <c r="H25" i="10"/>
  <c r="E25" i="10"/>
  <c r="N24" i="10"/>
  <c r="K24" i="10"/>
  <c r="H24" i="10"/>
  <c r="E24" i="10"/>
  <c r="N23" i="10"/>
  <c r="K23" i="10"/>
  <c r="H23" i="10"/>
  <c r="E23" i="10"/>
  <c r="N22" i="10"/>
  <c r="K22" i="10"/>
  <c r="H22" i="10"/>
  <c r="E22" i="10"/>
  <c r="N21" i="10"/>
  <c r="K21" i="10"/>
  <c r="H21" i="10"/>
  <c r="E21" i="10"/>
  <c r="E27" i="10" s="1"/>
  <c r="C21" i="10"/>
  <c r="N20" i="10"/>
  <c r="K20" i="10"/>
  <c r="H20" i="10"/>
  <c r="E20" i="10"/>
  <c r="N19" i="10"/>
  <c r="K19" i="10"/>
  <c r="H19" i="10"/>
  <c r="E19" i="10"/>
  <c r="N18" i="10"/>
  <c r="K18" i="10"/>
  <c r="H18" i="10"/>
  <c r="E18" i="10"/>
  <c r="N17" i="10"/>
  <c r="K17" i="10"/>
  <c r="H17" i="10"/>
  <c r="E17" i="10"/>
  <c r="N16" i="10"/>
  <c r="N27" i="10" s="1"/>
  <c r="K16" i="10"/>
  <c r="K27" i="10" s="1"/>
  <c r="H16" i="10"/>
  <c r="H27" i="10" s="1"/>
  <c r="E16" i="10"/>
  <c r="M15" i="10"/>
  <c r="L15" i="10"/>
  <c r="J15" i="10"/>
  <c r="I15" i="10"/>
  <c r="G15" i="10"/>
  <c r="F15" i="10"/>
  <c r="D15" i="10"/>
  <c r="C15" i="10"/>
  <c r="N14" i="10"/>
  <c r="N15" i="10" s="1"/>
  <c r="K14" i="10"/>
  <c r="H14" i="10"/>
  <c r="E14" i="10"/>
  <c r="N13" i="10"/>
  <c r="K13" i="10"/>
  <c r="H13" i="10"/>
  <c r="E13" i="10"/>
  <c r="N12" i="10"/>
  <c r="K12" i="10"/>
  <c r="K15" i="10" s="1"/>
  <c r="H12" i="10"/>
  <c r="H15" i="10" s="1"/>
  <c r="E12" i="10"/>
  <c r="E15" i="10" s="1"/>
  <c r="M11" i="10"/>
  <c r="L11" i="10"/>
  <c r="N11" i="10" s="1"/>
  <c r="J11" i="10"/>
  <c r="I11" i="10"/>
  <c r="K11" i="10" s="1"/>
  <c r="G11" i="10"/>
  <c r="H11" i="10" s="1"/>
  <c r="F11" i="10"/>
  <c r="D11" i="10"/>
  <c r="C11" i="10"/>
  <c r="E11" i="10" s="1"/>
  <c r="N10" i="10"/>
  <c r="K10" i="10"/>
  <c r="H10" i="10"/>
  <c r="E10" i="10"/>
  <c r="N9" i="10"/>
  <c r="K9" i="10"/>
  <c r="H9" i="10"/>
  <c r="E9" i="10"/>
  <c r="N8" i="10"/>
  <c r="K8" i="10"/>
  <c r="H8" i="10"/>
  <c r="E8" i="10"/>
  <c r="N7" i="10"/>
  <c r="K7" i="10"/>
  <c r="H7" i="10"/>
  <c r="E7" i="10"/>
  <c r="AW15" i="7"/>
  <c r="AV15" i="7"/>
  <c r="AU15" i="7"/>
  <c r="AT15" i="7"/>
  <c r="AQ15" i="7"/>
  <c r="AP15" i="7"/>
  <c r="AO15" i="7"/>
  <c r="AN15" i="7"/>
  <c r="AE15" i="7"/>
  <c r="AD15" i="7"/>
  <c r="AC15" i="7"/>
  <c r="AB15" i="7"/>
  <c r="Y15" i="7"/>
  <c r="X15" i="7"/>
  <c r="W15" i="7"/>
  <c r="V15" i="7"/>
  <c r="S15" i="7"/>
  <c r="R15" i="7"/>
  <c r="Q15" i="7"/>
  <c r="P15" i="7"/>
  <c r="M15" i="7"/>
  <c r="L15" i="7"/>
  <c r="K15" i="7"/>
  <c r="J15" i="7"/>
  <c r="G15" i="7"/>
  <c r="F15" i="7"/>
  <c r="E15" i="7"/>
  <c r="D15" i="7"/>
  <c r="BC14" i="7"/>
  <c r="BB14" i="7"/>
  <c r="BA14" i="7"/>
  <c r="AX14" i="7"/>
  <c r="AR14" i="7"/>
  <c r="AK14" i="7"/>
  <c r="AJ14" i="7"/>
  <c r="AI14" i="7"/>
  <c r="AH14" i="7"/>
  <c r="AZ14" i="7" s="1"/>
  <c r="BD14" i="7" s="1"/>
  <c r="AF14" i="7"/>
  <c r="Z14" i="7"/>
  <c r="N14" i="7"/>
  <c r="H14" i="7"/>
  <c r="AX13" i="7"/>
  <c r="AR13" i="7"/>
  <c r="AK13" i="7"/>
  <c r="BC13" i="7" s="1"/>
  <c r="AJ13" i="7"/>
  <c r="BB13" i="7" s="1"/>
  <c r="AI13" i="7"/>
  <c r="BA13" i="7" s="1"/>
  <c r="AH13" i="7"/>
  <c r="AL13" i="7" s="1"/>
  <c r="AF13" i="7"/>
  <c r="Z13" i="7"/>
  <c r="N13" i="7"/>
  <c r="H13" i="7"/>
  <c r="BC12" i="7"/>
  <c r="BB12" i="7"/>
  <c r="BA12" i="7"/>
  <c r="AZ12" i="7"/>
  <c r="BD12" i="7" s="1"/>
  <c r="AX12" i="7"/>
  <c r="AR12" i="7"/>
  <c r="AL12" i="7"/>
  <c r="AK12" i="7"/>
  <c r="AJ12" i="7"/>
  <c r="AI12" i="7"/>
  <c r="AH12" i="7"/>
  <c r="AF12" i="7"/>
  <c r="Z12" i="7"/>
  <c r="N12" i="7"/>
  <c r="H12" i="7"/>
  <c r="BC11" i="7"/>
  <c r="BB11" i="7"/>
  <c r="BA11" i="7"/>
  <c r="AX11" i="7"/>
  <c r="AR11" i="7"/>
  <c r="AK11" i="7"/>
  <c r="AJ11" i="7"/>
  <c r="AI11" i="7"/>
  <c r="AH11" i="7"/>
  <c r="AZ11" i="7" s="1"/>
  <c r="BD11" i="7" s="1"/>
  <c r="AF11" i="7"/>
  <c r="Z11" i="7"/>
  <c r="N11" i="7"/>
  <c r="H11" i="7"/>
  <c r="AX10" i="7"/>
  <c r="AR10" i="7"/>
  <c r="AK10" i="7"/>
  <c r="BC10" i="7" s="1"/>
  <c r="AJ10" i="7"/>
  <c r="BB10" i="7" s="1"/>
  <c r="AI10" i="7"/>
  <c r="BA10" i="7" s="1"/>
  <c r="AH10" i="7"/>
  <c r="AL10" i="7" s="1"/>
  <c r="AF10" i="7"/>
  <c r="Z10" i="7"/>
  <c r="N10" i="7"/>
  <c r="H10" i="7"/>
  <c r="BC9" i="7"/>
  <c r="BB9" i="7"/>
  <c r="BA9" i="7"/>
  <c r="AZ9" i="7"/>
  <c r="BD9" i="7" s="1"/>
  <c r="AX9" i="7"/>
  <c r="AX15" i="7" s="1"/>
  <c r="AR9" i="7"/>
  <c r="AR15" i="7" s="1"/>
  <c r="AL9" i="7"/>
  <c r="AK9" i="7"/>
  <c r="AJ9" i="7"/>
  <c r="AI9" i="7"/>
  <c r="AH9" i="7"/>
  <c r="AF9" i="7"/>
  <c r="Z9" i="7"/>
  <c r="N9" i="7"/>
  <c r="H9" i="7"/>
  <c r="BC8" i="7"/>
  <c r="BB8" i="7"/>
  <c r="BA8" i="7"/>
  <c r="AX8" i="7"/>
  <c r="AR8" i="7"/>
  <c r="AK8" i="7"/>
  <c r="AK15" i="7" s="1"/>
  <c r="AJ8" i="7"/>
  <c r="AJ15" i="7" s="1"/>
  <c r="AI8" i="7"/>
  <c r="AI15" i="7" s="1"/>
  <c r="AH8" i="7"/>
  <c r="AZ8" i="7" s="1"/>
  <c r="AF8" i="7"/>
  <c r="AF15" i="7" s="1"/>
  <c r="Z8" i="7"/>
  <c r="Z15" i="7" s="1"/>
  <c r="N8" i="7"/>
  <c r="N15" i="7" s="1"/>
  <c r="H8" i="7"/>
  <c r="H15" i="7" s="1"/>
  <c r="E50" i="10" l="1"/>
  <c r="N50" i="10"/>
  <c r="H50" i="10"/>
  <c r="BA15" i="7"/>
  <c r="BC15" i="7"/>
  <c r="BB15" i="7"/>
  <c r="BD8" i="7"/>
  <c r="AZ10" i="7"/>
  <c r="BD10" i="7" s="1"/>
  <c r="AZ13" i="7"/>
  <c r="BD13" i="7" s="1"/>
  <c r="AH15" i="7"/>
  <c r="AL11" i="7"/>
  <c r="AL8" i="7"/>
  <c r="AL14" i="7"/>
  <c r="C28" i="8"/>
  <c r="C27" i="8"/>
  <c r="C26" i="8"/>
  <c r="C25" i="8"/>
  <c r="C24" i="8"/>
  <c r="C23" i="8"/>
  <c r="AZ15" i="7" l="1"/>
  <c r="AL15" i="7"/>
  <c r="BD15" i="7"/>
  <c r="C15" i="6"/>
  <c r="D15" i="6"/>
  <c r="E15" i="6"/>
  <c r="F15" i="6"/>
  <c r="G15" i="6"/>
  <c r="H15" i="6"/>
  <c r="I15" i="6"/>
  <c r="J15" i="6"/>
  <c r="K15" i="6"/>
  <c r="M26" i="8"/>
  <c r="F28" i="8" l="1"/>
  <c r="E24" i="8"/>
  <c r="E27" i="8"/>
  <c r="D28" i="8"/>
  <c r="F24" i="8"/>
  <c r="E28" i="8"/>
  <c r="E29" i="8"/>
  <c r="E26" i="8"/>
  <c r="E23" i="8"/>
  <c r="F26" i="8"/>
  <c r="F27" i="8"/>
  <c r="F29" i="8"/>
  <c r="D25" i="8"/>
  <c r="D23" i="8"/>
  <c r="F25" i="8"/>
  <c r="E25" i="8"/>
  <c r="T25" i="8" s="1"/>
  <c r="D26" i="8"/>
  <c r="D27" i="8"/>
  <c r="D24" i="8"/>
  <c r="D29" i="8"/>
  <c r="I38" i="8"/>
  <c r="J38" i="8"/>
  <c r="K38" i="8"/>
  <c r="J44" i="8"/>
  <c r="H44" i="8"/>
  <c r="H39" i="8"/>
  <c r="K44" i="8"/>
  <c r="I44" i="8"/>
  <c r="K43" i="8"/>
  <c r="J43" i="8"/>
  <c r="I43" i="8"/>
  <c r="H43" i="8"/>
  <c r="K28" i="8"/>
  <c r="J28" i="8"/>
  <c r="K42" i="8"/>
  <c r="J42" i="8"/>
  <c r="I42" i="8"/>
  <c r="H42" i="8"/>
  <c r="K41" i="8"/>
  <c r="J41" i="8"/>
  <c r="I41" i="8"/>
  <c r="H41" i="8"/>
  <c r="I26" i="8"/>
  <c r="H26" i="8"/>
  <c r="R26" i="8" s="1"/>
  <c r="K40" i="8"/>
  <c r="J40" i="8"/>
  <c r="I40" i="8"/>
  <c r="H40" i="8"/>
  <c r="J25" i="8"/>
  <c r="K39" i="8"/>
  <c r="J39" i="8"/>
  <c r="I39" i="8"/>
  <c r="K24" i="8"/>
  <c r="H38" i="8"/>
  <c r="K23" i="8"/>
  <c r="T26" i="8" l="1"/>
  <c r="T28" i="8"/>
  <c r="S29" i="8"/>
  <c r="S26" i="8"/>
  <c r="S27" i="8"/>
  <c r="U24" i="8"/>
  <c r="S25" i="8"/>
  <c r="U28" i="8"/>
  <c r="F23" i="8"/>
  <c r="U23" i="8" s="1"/>
  <c r="I28" i="8"/>
  <c r="S28" i="8" s="1"/>
  <c r="J23" i="8"/>
  <c r="T23" i="8" s="1"/>
  <c r="H28" i="8"/>
  <c r="R28" i="8" s="1"/>
  <c r="K25" i="8"/>
  <c r="U25" i="8" s="1"/>
  <c r="J26" i="8"/>
  <c r="I25" i="8"/>
  <c r="I29" i="8"/>
  <c r="H29" i="8"/>
  <c r="J29" i="8"/>
  <c r="T29" i="8" s="1"/>
  <c r="K29" i="8"/>
  <c r="U29" i="8" s="1"/>
  <c r="K26" i="8"/>
  <c r="U26" i="8" s="1"/>
  <c r="H24" i="8"/>
  <c r="R24" i="8" s="1"/>
  <c r="I24" i="8"/>
  <c r="S24" i="8" s="1"/>
  <c r="H27" i="8"/>
  <c r="R27" i="8" s="1"/>
  <c r="I23" i="8"/>
  <c r="S23" i="8" s="1"/>
  <c r="J24" i="8"/>
  <c r="T24" i="8" s="1"/>
  <c r="I27" i="8"/>
  <c r="I30" i="8" l="1"/>
  <c r="J27" i="8"/>
  <c r="T27" i="8" s="1"/>
  <c r="H23" i="8"/>
  <c r="R23" i="8" s="1"/>
  <c r="H25" i="8"/>
  <c r="R25" i="8" s="1"/>
  <c r="K27" i="8"/>
  <c r="U27" i="8" s="1"/>
  <c r="N26" i="8"/>
  <c r="O26" i="8"/>
  <c r="P26" i="8"/>
  <c r="N27" i="8"/>
  <c r="O27" i="8"/>
  <c r="P27" i="8"/>
  <c r="N25" i="8"/>
  <c r="O25" i="8"/>
  <c r="P25" i="8"/>
  <c r="N23" i="8"/>
  <c r="O23" i="8"/>
  <c r="P23" i="8"/>
  <c r="N24" i="8"/>
  <c r="O24" i="8"/>
  <c r="P24" i="8"/>
  <c r="N28" i="8"/>
  <c r="O28" i="8"/>
  <c r="P28" i="8"/>
  <c r="N29" i="8"/>
  <c r="O29" i="8"/>
  <c r="P29" i="8"/>
  <c r="M29" i="8"/>
  <c r="M28" i="8"/>
  <c r="M24" i="8"/>
  <c r="M23" i="8"/>
  <c r="M25" i="8"/>
  <c r="M27" i="8"/>
  <c r="O30" i="8" l="1"/>
  <c r="J30" i="8"/>
  <c r="K30" i="8"/>
  <c r="N30" i="8"/>
  <c r="H30" i="8"/>
  <c r="M30" i="8"/>
  <c r="Q23" i="8"/>
  <c r="P30" i="8"/>
  <c r="L26" i="8"/>
  <c r="V23" i="8" l="1"/>
  <c r="I45" i="8"/>
  <c r="Q26" i="8"/>
  <c r="Q24" i="8"/>
  <c r="Q28" i="8"/>
  <c r="Q29" i="8"/>
  <c r="L42" i="8"/>
  <c r="Q25" i="8"/>
  <c r="L24" i="8"/>
  <c r="L28" i="8"/>
  <c r="Q27" i="8"/>
  <c r="L41" i="8"/>
  <c r="L29" i="8"/>
  <c r="L43" i="8"/>
  <c r="L27" i="8"/>
  <c r="L23" i="8"/>
  <c r="L25" i="8"/>
  <c r="K45" i="8"/>
  <c r="L44" i="8"/>
  <c r="L39" i="8"/>
  <c r="J45" i="8"/>
  <c r="L38" i="8"/>
  <c r="H45" i="8"/>
  <c r="L40" i="8"/>
  <c r="D30" i="8"/>
  <c r="F30" i="8"/>
  <c r="E30" i="8"/>
  <c r="Q30" i="8" l="1"/>
  <c r="L30" i="8"/>
  <c r="T30" i="8"/>
  <c r="U30" i="8"/>
  <c r="L45" i="8"/>
  <c r="S30" i="8"/>
  <c r="L14" i="6" l="1"/>
  <c r="L13" i="6"/>
  <c r="L9" i="6"/>
  <c r="L8" i="6"/>
  <c r="L10" i="6"/>
  <c r="L12" i="6"/>
  <c r="L11" i="6"/>
  <c r="D41" i="8" l="1"/>
  <c r="E41" i="8"/>
  <c r="C44" i="8"/>
  <c r="C43" i="8"/>
  <c r="D39" i="8"/>
  <c r="N39" i="8" s="1"/>
  <c r="D44" i="8"/>
  <c r="N44" i="8" s="1"/>
  <c r="F39" i="8"/>
  <c r="P39" i="8" s="1"/>
  <c r="E44" i="8"/>
  <c r="O44" i="8" s="1"/>
  <c r="F42" i="8"/>
  <c r="P42" i="8" s="1"/>
  <c r="D43" i="8"/>
  <c r="N43" i="8" s="1"/>
  <c r="C41" i="8"/>
  <c r="F44" i="8"/>
  <c r="P44" i="8" s="1"/>
  <c r="E43" i="8"/>
  <c r="O43" i="8" s="1"/>
  <c r="C40" i="8" l="1"/>
  <c r="M40" i="8" s="1"/>
  <c r="F43" i="8"/>
  <c r="P43" i="8" s="1"/>
  <c r="M44" i="8"/>
  <c r="Q44" i="8" s="1"/>
  <c r="G44" i="8"/>
  <c r="E42" i="8"/>
  <c r="O42" i="8" s="1"/>
  <c r="O41" i="8"/>
  <c r="C42" i="8"/>
  <c r="E39" i="8"/>
  <c r="O39" i="8" s="1"/>
  <c r="D38" i="8"/>
  <c r="N38" i="8" s="1"/>
  <c r="C39" i="8"/>
  <c r="F38" i="8"/>
  <c r="P38" i="8" s="1"/>
  <c r="M41" i="8"/>
  <c r="E40" i="8"/>
  <c r="O40" i="8" s="1"/>
  <c r="C38" i="8"/>
  <c r="F41" i="8"/>
  <c r="G41" i="8" s="1"/>
  <c r="D42" i="8"/>
  <c r="N42" i="8" s="1"/>
  <c r="M43" i="8"/>
  <c r="D40" i="8"/>
  <c r="N40" i="8" s="1"/>
  <c r="F40" i="8"/>
  <c r="P40" i="8" s="1"/>
  <c r="N41" i="8"/>
  <c r="L15" i="6"/>
  <c r="N45" i="8" l="1"/>
  <c r="G43" i="8"/>
  <c r="Q43" i="8"/>
  <c r="G42" i="8"/>
  <c r="M42" i="8"/>
  <c r="Q42" i="8" s="1"/>
  <c r="M39" i="8"/>
  <c r="Q39" i="8" s="1"/>
  <c r="G39" i="8"/>
  <c r="F45" i="8"/>
  <c r="P41" i="8"/>
  <c r="P45" i="8" s="1"/>
  <c r="M38" i="8"/>
  <c r="G40" i="8"/>
  <c r="D45" i="8"/>
  <c r="Q40" i="8"/>
  <c r="C45" i="8"/>
  <c r="E38" i="8"/>
  <c r="O38" i="8" s="1"/>
  <c r="O45" i="8" s="1"/>
  <c r="M45" i="8" l="1"/>
  <c r="G38" i="8"/>
  <c r="G45" i="8" s="1"/>
  <c r="Q38" i="8"/>
  <c r="E45" i="8"/>
  <c r="Q41" i="8"/>
  <c r="Q45" i="8" l="1"/>
  <c r="V25" i="8" l="1"/>
  <c r="G25" i="8"/>
  <c r="V24" i="8"/>
  <c r="G24" i="8"/>
  <c r="V28" i="8"/>
  <c r="G28" i="8"/>
  <c r="G26" i="8" l="1"/>
  <c r="V26" i="8"/>
  <c r="C29" i="8" l="1"/>
  <c r="R29" i="8" s="1"/>
  <c r="V27" i="8"/>
  <c r="G27" i="8"/>
  <c r="C30" i="8" l="1"/>
  <c r="R30" i="8"/>
  <c r="G29" i="8"/>
  <c r="G23" i="8"/>
  <c r="V29" i="8" l="1"/>
  <c r="V30" i="8" s="1"/>
  <c r="G30" i="8"/>
</calcChain>
</file>

<file path=xl/sharedStrings.xml><?xml version="1.0" encoding="utf-8"?>
<sst xmlns="http://schemas.openxmlformats.org/spreadsheetml/2006/main" count="469" uniqueCount="333">
  <si>
    <t>Org Name</t>
  </si>
  <si>
    <t>2026/27
£'000</t>
  </si>
  <si>
    <t>2027/28
£'000</t>
  </si>
  <si>
    <t>2028/29
£'000</t>
  </si>
  <si>
    <t>2029/30
£'000</t>
  </si>
  <si>
    <t>TOTAL
£'000</t>
  </si>
  <si>
    <t>Bedfordshire Hospitals NHS Foundation Trust</t>
  </si>
  <si>
    <t>East of England</t>
  </si>
  <si>
    <t>Cambridge University Hospitals NHS Foundation Trust</t>
  </si>
  <si>
    <t>Cambridgeshire and Peterborough NHS Foundation Trust</t>
  </si>
  <si>
    <t>Cambridgeshire Community Services NHS Trust</t>
  </si>
  <si>
    <t>East And North Hertfordshire NHS Trust</t>
  </si>
  <si>
    <t>East of England Ambulance Service NHS Trust</t>
  </si>
  <si>
    <t>Ambulance</t>
  </si>
  <si>
    <t>East Suffolk and North Essex NHS Foundation Trust</t>
  </si>
  <si>
    <t>Essex Partnership University NHS Foundation Trust</t>
  </si>
  <si>
    <t>Hertfordshire Community NHS Trust</t>
  </si>
  <si>
    <t>Hertfordshire Partnership University NHS Foundation Trust</t>
  </si>
  <si>
    <t>James Paget University Hospitals NHS Foundation Trust</t>
  </si>
  <si>
    <t>Mid and South Essex NHS Foundation Trust</t>
  </si>
  <si>
    <t>Milton Keynes University Hospital NHS Foundation Trust</t>
  </si>
  <si>
    <t>Norfolk and Norwich University Hospitals NHS Foundation Trust</t>
  </si>
  <si>
    <t>Norfolk and Suffolk NHS Foundation Trust</t>
  </si>
  <si>
    <t>Norfolk Community Health and Care NHS Trust</t>
  </si>
  <si>
    <t>North West Anglia NHS Foundation Trust</t>
  </si>
  <si>
    <t>Queen Elizabeth Hospital King's Lynn NHS Foundation Trust</t>
  </si>
  <si>
    <t>Royal Papworth Hospital NHS Foundation Trust</t>
  </si>
  <si>
    <t>The Princess Alexandra Hospital NHS Trust</t>
  </si>
  <si>
    <t>West Hertfordshire Teaching Hospitals NHS Trust</t>
  </si>
  <si>
    <t>West Suffolk NHS Foundation Trust</t>
  </si>
  <si>
    <t>Barking, Havering and Redbridge University Hospitals NHS Trust</t>
  </si>
  <si>
    <t>London</t>
  </si>
  <si>
    <t>Barts Health NHS Trust</t>
  </si>
  <si>
    <t>Central and North West London NHS Foundation Trust</t>
  </si>
  <si>
    <t>Central London Community Healthcare NHS Trust</t>
  </si>
  <si>
    <t>Chelsea and Westminster Hospital NHS Foundation Trust</t>
  </si>
  <si>
    <t>Croydon Health Services NHS Trust</t>
  </si>
  <si>
    <t>East London NHS Foundation Trust</t>
  </si>
  <si>
    <t>Epsom and St Helier University Hospitals NHS Trust</t>
  </si>
  <si>
    <t>Great Ormond Street Hospital for Children NHS Foundation Trust</t>
  </si>
  <si>
    <t>Guy's and St Thomas' NHS Foundation Trust</t>
  </si>
  <si>
    <t>Homerton Healthcare NHS Foundation Trust</t>
  </si>
  <si>
    <t>Imperial College Healthcare NHS Trust</t>
  </si>
  <si>
    <t>King's College Hospital NHS Foundation Trust</t>
  </si>
  <si>
    <t>Kingston and Richmond NHS Foundation Trust</t>
  </si>
  <si>
    <t>Lewisham and Greenwich NHS Trust</t>
  </si>
  <si>
    <t>London Ambulance Service NHS Trust</t>
  </si>
  <si>
    <t>London North West University Healthcare NHS Trust</t>
  </si>
  <si>
    <t>Moorfields Eye Hospital NHS Foundation Trust</t>
  </si>
  <si>
    <t>North East London NHS Foundation Trust</t>
  </si>
  <si>
    <t>North London NHS Foundation Trust</t>
  </si>
  <si>
    <t>Oxleas NHS Foundation Trust</t>
  </si>
  <si>
    <t>Royal Free London NHS Foundation Trust</t>
  </si>
  <si>
    <t>Royal National Orthopaedic Hospital NHS Trust</t>
  </si>
  <si>
    <t>South London and Maudsley NHS Foundation Trust</t>
  </si>
  <si>
    <t>South West London and St George's Mental Health NHS Trust</t>
  </si>
  <si>
    <t>St George's University Hospitals NHS Foundation Trust</t>
  </si>
  <si>
    <t>Tavistock and Portman NHS Foundation Trust</t>
  </si>
  <si>
    <t>The Hillingdon Hospitals NHS Foundation Trust</t>
  </si>
  <si>
    <t>The Royal Marsden NHS Foundation Trust</t>
  </si>
  <si>
    <t>University College London Hospitals NHS Foundation Trust</t>
  </si>
  <si>
    <t>West London NHS Trust</t>
  </si>
  <si>
    <t>Whittington Health NHS Trust</t>
  </si>
  <si>
    <t>Birmingham and Solihull Mental Health NHS Foundation Trust</t>
  </si>
  <si>
    <t>Midlands</t>
  </si>
  <si>
    <t>Birmingham Community Healthcare NHS Foundation Trust</t>
  </si>
  <si>
    <t>Birmingham Women's and Children's NHS Foundation Trust</t>
  </si>
  <si>
    <t>Black Country Healthcare NHS Foundation Trust</t>
  </si>
  <si>
    <t>Chesterfield Royal Hospital NHS Foundation Trust</t>
  </si>
  <si>
    <t>Coventry and Warwickshire Partnership NHS Trust</t>
  </si>
  <si>
    <t>Derbyshire Community Health Services NHS Foundation Trust</t>
  </si>
  <si>
    <t>Derbyshire Healthcare NHS Foundation Trust</t>
  </si>
  <si>
    <t>East Midlands Ambulance Service NHS Trust</t>
  </si>
  <si>
    <t>George Eliot Hospital NHS Trust</t>
  </si>
  <si>
    <t>Herefordshire and Worcestershire Health and Care NHS Trust</t>
  </si>
  <si>
    <t>Kettering General Hospital NHS Foundation Trust</t>
  </si>
  <si>
    <t>Leicestershire Partnership NHS Trust</t>
  </si>
  <si>
    <t>Lincolnshire Community Health Services NHS Trust</t>
  </si>
  <si>
    <t>Lincolnshire Partnership NHS Foundation Trust</t>
  </si>
  <si>
    <t>Midlands Partnership University NHS Foundation Trust</t>
  </si>
  <si>
    <t>North Staffordshire Combined Healthcare NHS Trust</t>
  </si>
  <si>
    <t>Northampton General Hospital NHS Trust</t>
  </si>
  <si>
    <t>Northamptonshire Healthcare NHS Foundation Trust</t>
  </si>
  <si>
    <t>Nottingham University Hospitals NHS Trust</t>
  </si>
  <si>
    <t>Nottinghamshire Healthcare NHS Foundation Trust</t>
  </si>
  <si>
    <t>Sandwell And West Birmingham Hospitals NHS Trust</t>
  </si>
  <si>
    <t>Sherwood Forest Hospitals NHS Foundation Trust</t>
  </si>
  <si>
    <t>Shropshire Community Health NHS Trust</t>
  </si>
  <si>
    <t>South Warwickshire University NHS Foundation Trust</t>
  </si>
  <si>
    <t>The Dudley Group NHS Foundation Trust</t>
  </si>
  <si>
    <t>The Robert Jones and Agnes Hunt Orthopaedic Hospital NHS Foundation Trust</t>
  </si>
  <si>
    <t>The Royal Orthopaedic Hospital NHS Foundation Trust</t>
  </si>
  <si>
    <t>The Royal Wolverhampton NHS Trust</t>
  </si>
  <si>
    <t>The Shrewsbury And Telford Hospital NHS Trust</t>
  </si>
  <si>
    <t>United Lincolnshire Teaching Hospitals NHS Trust</t>
  </si>
  <si>
    <t>University Hospitals Birmingham NHS Foundation Trust</t>
  </si>
  <si>
    <t>University Hospitals Coventry And Warwickshire NHS Trust</t>
  </si>
  <si>
    <t>University Hospitals of Derby and Burton NHS Foundation Trust</t>
  </si>
  <si>
    <t>University Hospitals of Leicester NHS Trust</t>
  </si>
  <si>
    <t>University Hospitals of North Midlands NHS Trust</t>
  </si>
  <si>
    <t>Walsall Healthcare NHS Trust</t>
  </si>
  <si>
    <t>West Midlands Ambulance Service University NHS Foundation Trust</t>
  </si>
  <si>
    <t>Worcestershire Acute Hospitals NHS Trust</t>
  </si>
  <si>
    <t>Wye Valley NHS Trust</t>
  </si>
  <si>
    <t>Airedale NHS Foundation Trust</t>
  </si>
  <si>
    <t>North East and Yorkshire</t>
  </si>
  <si>
    <t>Barnsley Hospital NHS Foundation Trust</t>
  </si>
  <si>
    <t>Bradford District Care NHS Foundation Trust</t>
  </si>
  <si>
    <t>Bradford Teaching Hospitals NHS Foundation Trust</t>
  </si>
  <si>
    <t>Calderdale and Huddersfield NHS Foundation Trust</t>
  </si>
  <si>
    <t>County Durham and Darlington NHS Foundation Trust</t>
  </si>
  <si>
    <t>Cumbria, Northumberland, Tyne and Wear NHS Foundation Trust</t>
  </si>
  <si>
    <t>Doncaster and Bassetlaw Teaching Hospitals NHS Foundation Trust</t>
  </si>
  <si>
    <t>Gateshead Health NHS Foundation Trust</t>
  </si>
  <si>
    <t>Harrogate and District NHS Foundation Trust</t>
  </si>
  <si>
    <t>Hull University Teaching Hospitals NHS Trust</t>
  </si>
  <si>
    <t>Humber Teaching NHS Foundation Trust</t>
  </si>
  <si>
    <t>Leeds and York Partnership NHS Foundation Trust</t>
  </si>
  <si>
    <t>Leeds Community Healthcare NHS Trust</t>
  </si>
  <si>
    <t>Mid Yorkshire Teaching NHS Trust</t>
  </si>
  <si>
    <t>North Cumbria Integrated Care NHS Foundation Trust</t>
  </si>
  <si>
    <t>North East Ambulance Service NHS Foundation Trust</t>
  </si>
  <si>
    <t>North Tees and Hartlepool NHS Foundation Trust</t>
  </si>
  <si>
    <t>Northern Lincolnshire and Goole NHS Foundation Trust</t>
  </si>
  <si>
    <t>Northumbria Healthcare NHS Foundation Trust</t>
  </si>
  <si>
    <t>Rotherham Doncaster and South Humber NHS Foundation Trust</t>
  </si>
  <si>
    <t>Sheffield Children's NHS Foundation Trust</t>
  </si>
  <si>
    <t>Sheffield Health and Social Care NHS Foundation Trust</t>
  </si>
  <si>
    <t>Sheffield Teaching Hospitals NHS Foundation Trust</t>
  </si>
  <si>
    <t>South Tees Hospitals NHS Foundation Trust</t>
  </si>
  <si>
    <t>South Tyneside and Sunderland NHS Foundation Trust</t>
  </si>
  <si>
    <t>South West Yorkshire Partnership NHS Foundation Trust</t>
  </si>
  <si>
    <t>Tees, Esk and Wear Valleys NHS Foundation Trust</t>
  </si>
  <si>
    <t>The Leeds Teaching Hospitals NHS Trust</t>
  </si>
  <si>
    <t>The Newcastle Upon Tyne Hospitals NHS Foundation Trust</t>
  </si>
  <si>
    <t>The Rotherham NHS Foundation Trust</t>
  </si>
  <si>
    <t>York and Scarborough Teaching Hospitals NHS Foundation Trust</t>
  </si>
  <si>
    <t>Yorkshire Ambulance Service NHS Trust</t>
  </si>
  <si>
    <t>Alder Hey Children's NHS Foundation Trust</t>
  </si>
  <si>
    <t>North West</t>
  </si>
  <si>
    <t>Blackpool Teaching Hospitals NHS Foundation Trust</t>
  </si>
  <si>
    <t>Bolton NHS Foundation Trust</t>
  </si>
  <si>
    <t>Bridgewater Community Healthcare NHS Foundation Trust</t>
  </si>
  <si>
    <t>Cheshire and Wirral Partnership NHS Foundation Trust</t>
  </si>
  <si>
    <t>Countess of Chester Hospital NHS Foundation Trust</t>
  </si>
  <si>
    <t>East Cheshire NHS Trust</t>
  </si>
  <si>
    <t>East Lancashire Hospitals NHS Trust</t>
  </si>
  <si>
    <t>Greater Manchester Mental Health NHS Foundation Trust</t>
  </si>
  <si>
    <t>Lancashire and South Cumbria NHS Foundation Trust</t>
  </si>
  <si>
    <t>Lancashire Teaching Hospitals NHS Foundation Trust</t>
  </si>
  <si>
    <t>Liverpool Heart and Chest Hospital NHS Foundation Trust</t>
  </si>
  <si>
    <t>Liverpool University Hospitals NHS Foundation Trust</t>
  </si>
  <si>
    <t>Liverpool Women's NHS Foundation Trust</t>
  </si>
  <si>
    <t>Manchester University NHS Foundation Trust</t>
  </si>
  <si>
    <t>Mersey and West Lancashire Teaching Hospitals NHS Trust</t>
  </si>
  <si>
    <t>Mersey Care NHS Foundation Trust</t>
  </si>
  <si>
    <t>Mid Cheshire Hospitals NHS Foundation Trust</t>
  </si>
  <si>
    <t>North West Ambulance Service NHS Trust</t>
  </si>
  <si>
    <t>Northern Care Alliance NHS Foundation Trust</t>
  </si>
  <si>
    <t>Pennine Care NHS Foundation Trust</t>
  </si>
  <si>
    <t>Stockport NHS Foundation Trust</t>
  </si>
  <si>
    <t>Tameside and Glossop Integrated Care NHS Foundation Trust</t>
  </si>
  <si>
    <t>The Christie NHS Foundation Trust</t>
  </si>
  <si>
    <t>The Clatterbridge Cancer Centre NHS Foundation Trust</t>
  </si>
  <si>
    <t>The Walton Centre NHS Foundation Trust</t>
  </si>
  <si>
    <t>University Hospitals of Morecambe Bay NHS Foundation Trust</t>
  </si>
  <si>
    <t>Warrington and Halton Teaching Hospitals NHS Foundation Trust</t>
  </si>
  <si>
    <t>Wirral Community Health and Care NHS Foundation Trust</t>
  </si>
  <si>
    <t>Wirral University Teaching Hospital NHS Foundation Trust</t>
  </si>
  <si>
    <t>Wrightington, Wigan and Leigh NHS Foundation Trust</t>
  </si>
  <si>
    <t>Ashford and St Peter's Hospitals NHS Foundation Trust</t>
  </si>
  <si>
    <t>South East</t>
  </si>
  <si>
    <t>Berkshire Healthcare NHS Foundation Trust</t>
  </si>
  <si>
    <t>Buckinghamshire Healthcare NHS Trust</t>
  </si>
  <si>
    <t>Dartford and Gravesham NHS Trust</t>
  </si>
  <si>
    <t>East Kent Hospitals University NHS Foundation Trust</t>
  </si>
  <si>
    <t>East Sussex Healthcare NHS Trust</t>
  </si>
  <si>
    <t>Frimley Health NHS Foundation Trust</t>
  </si>
  <si>
    <t>Hampshire and Isle of Wight Healthcare NHS Foundation Trust</t>
  </si>
  <si>
    <t>Hampshire Hospitals NHS Foundation Trust</t>
  </si>
  <si>
    <t>Isle of Wight NHS Trust</t>
  </si>
  <si>
    <t>Kent and Medway NHS and Social Care Partnership Trust</t>
  </si>
  <si>
    <t>Kent Community Health NHS Foundation Trust</t>
  </si>
  <si>
    <t>Maidstone and Tunbridge Wells NHS Trust</t>
  </si>
  <si>
    <t>Medway NHS Foundation Trust</t>
  </si>
  <si>
    <t>Oxford Health NHS Foundation Trust</t>
  </si>
  <si>
    <t>Oxford University Hospitals NHS Foundation Trust</t>
  </si>
  <si>
    <t>Portsmouth Hospitals University NHS Trust</t>
  </si>
  <si>
    <t>Queen Victoria Hospital NHS Foundation Trust</t>
  </si>
  <si>
    <t>Royal Berkshire NHS Foundation Trust</t>
  </si>
  <si>
    <t>Royal Surrey NHS Foundation Trust</t>
  </si>
  <si>
    <t>South Central Ambulance Service NHS Foundation Trust</t>
  </si>
  <si>
    <t>South East Coast Ambulance Service NHS Foundation Trust</t>
  </si>
  <si>
    <t>Surrey and Borders Partnership NHS Foundation Trust</t>
  </si>
  <si>
    <t>Surrey and Sussex Healthcare NHS Trust</t>
  </si>
  <si>
    <t>Sussex Community NHS Foundation Trust</t>
  </si>
  <si>
    <t>Sussex Partnership NHS Foundation Trust</t>
  </si>
  <si>
    <t>University Hospital Southampton NHS Foundation Trust</t>
  </si>
  <si>
    <t>University Hospitals Sussex NHS Foundation Trust</t>
  </si>
  <si>
    <t>Avon and Wiltshire Mental Health Partnership NHS Trust</t>
  </si>
  <si>
    <t>South West</t>
  </si>
  <si>
    <t>Cornwall Partnership NHS Foundation Trust</t>
  </si>
  <si>
    <t>Devon Partnership NHS Trust</t>
  </si>
  <si>
    <t>Dorset County Hospital NHS Foundation Trust</t>
  </si>
  <si>
    <t>Dorset Healthcare University NHS Foundation Trust</t>
  </si>
  <si>
    <t>Gloucestershire Health and Care NHS Foundation Trust</t>
  </si>
  <si>
    <t>Gloucestershire Hospitals NHS Foundation Trust</t>
  </si>
  <si>
    <t>Great Western Hospitals NHS Foundation Trust</t>
  </si>
  <si>
    <t>North Bristol NHS Trust</t>
  </si>
  <si>
    <t>Royal Cornwall Hospitals NHS Trust</t>
  </si>
  <si>
    <t>Royal Devon University Healthcare NHS Foundation Trust</t>
  </si>
  <si>
    <t>Royal United Hospitals Bath NHS Foundation Trust</t>
  </si>
  <si>
    <t>Salisbury NHS Foundation Trust</t>
  </si>
  <si>
    <t>Somerset NHS Foundation Trust</t>
  </si>
  <si>
    <t>South Western Ambulance Service NHS Foundation Trust</t>
  </si>
  <si>
    <t>Torbay and South Devon NHS Foundation Trust</t>
  </si>
  <si>
    <t>University Hospitals Bristol and Weston NHS Foundation Trust</t>
  </si>
  <si>
    <t>University Hospitals Dorset NHS Foundation Trust</t>
  </si>
  <si>
    <t>University Hospitals Plymouth NHS Trust</t>
  </si>
  <si>
    <t>Region</t>
  </si>
  <si>
    <t>BAU</t>
  </si>
  <si>
    <t>Strategic</t>
  </si>
  <si>
    <t>Total</t>
  </si>
  <si>
    <t>NHS Humber and North Yorkshire ICB</t>
  </si>
  <si>
    <t>NHS North East and North Cumbria ICB</t>
  </si>
  <si>
    <t>NHS South Yorkshire ICB</t>
  </si>
  <si>
    <t>NHS West Yorkshire ICB</t>
  </si>
  <si>
    <t>North East And Yorkshire</t>
  </si>
  <si>
    <t>NHS Cheshire and Merseyside ICB</t>
  </si>
  <si>
    <t>NHS Greater Manchester ICB</t>
  </si>
  <si>
    <t>NHS Lancashire and South Cumbria ICB</t>
  </si>
  <si>
    <t>NHS Birmingham and Solihull ICB</t>
  </si>
  <si>
    <t>NHS Black Country ICB</t>
  </si>
  <si>
    <t>NHS Coventry and Warwickshire ICB</t>
  </si>
  <si>
    <t>NHS Derby and Derbyshire ICB</t>
  </si>
  <si>
    <t>NHS Herefordshire and Worcestershire ICB</t>
  </si>
  <si>
    <t>NHS Leicester, Leicestershire and Rutland ICB</t>
  </si>
  <si>
    <t>NHS Lincolnshire ICB</t>
  </si>
  <si>
    <t>NHS Northamptonshire ICB</t>
  </si>
  <si>
    <t>NHS Nottingham and Nottinghamshire ICB</t>
  </si>
  <si>
    <t>NHS Shropshire, Telford and Wrekin ICB</t>
  </si>
  <si>
    <t>NHS Staffordshire and Stoke-on-Trent ICB</t>
  </si>
  <si>
    <t>NHS Central East ICB</t>
  </si>
  <si>
    <t>NHS Norfolk and Suffolk ICB</t>
  </si>
  <si>
    <t>NHS North Central and West London ICB</t>
  </si>
  <si>
    <t>NHS North East London ICB</t>
  </si>
  <si>
    <t>NHS South East London ICB</t>
  </si>
  <si>
    <t>NHS South West London ICB</t>
  </si>
  <si>
    <t>NHS Thames Valley ICB</t>
  </si>
  <si>
    <t>NHS Hampshire and Isle Of Wight ICB</t>
  </si>
  <si>
    <t>NHS Surrey and Sussex ICB</t>
  </si>
  <si>
    <t>NHS Kent and Medway ICB</t>
  </si>
  <si>
    <t>NHS Bath and North East Somerset, Swindon and Wiltshire ICB</t>
  </si>
  <si>
    <t>NHS Bristol, North Somerset and South Gloucestershire ICB</t>
  </si>
  <si>
    <t>NHS Cornwall and The Isles Of Scilly ICB</t>
  </si>
  <si>
    <t>NHS Devon ICB</t>
  </si>
  <si>
    <t>NHS Dorset ICB</t>
  </si>
  <si>
    <t>NHS Gloucestershire ICB</t>
  </si>
  <si>
    <t>NHS Somerset ICB</t>
  </si>
  <si>
    <t>2030/31 
£'000</t>
  </si>
  <si>
    <t>2031/32 
£'000</t>
  </si>
  <si>
    <t>2032/33
£'000</t>
  </si>
  <si>
    <t>2033/34
£'000</t>
  </si>
  <si>
    <t>2034/35
£'000</t>
  </si>
  <si>
    <t>TOTAL</t>
  </si>
  <si>
    <t>Diagnostics</t>
  </si>
  <si>
    <t xml:space="preserve">Community </t>
  </si>
  <si>
    <t>Elective</t>
  </si>
  <si>
    <t>Total Strategic Capital</t>
  </si>
  <si>
    <t>2026/27- 2029/30 Provider and ICB Capital allocations</t>
  </si>
  <si>
    <t>It identifies the capital across a number of programmes and allocations, and those included within and excluded from operational capital allocations for both providers and ICBs.</t>
  </si>
  <si>
    <t>The overall methodology for allocating operational capital allocations to systems can be found within the planning document "Capital guidance 2026/27 to 2029/30".</t>
  </si>
  <si>
    <t>The table below also includes indicative allocations in respect of their share of the national programmes as set out in the spending review, it includes;</t>
  </si>
  <si>
    <t>Further details on the programme allocations can be found within the planning document "Capital guidance 2026/27 to 2029/30". In addition guidance will be shared by the respective NHS England national programme teams as to how providers and ICBs can secure the indicative capital allocations summarised below and announced as part of the Spending review.</t>
  </si>
  <si>
    <t xml:space="preserve">Estates Safety </t>
  </si>
  <si>
    <t>Total
£'000</t>
  </si>
  <si>
    <t>Spending Review</t>
  </si>
  <si>
    <t>Diagnostics Total
£'000</t>
  </si>
  <si>
    <t>Total Allocation
£'000</t>
  </si>
  <si>
    <t>Primary Care Total
£'000</t>
  </si>
  <si>
    <t>UEC Total
£'000</t>
  </si>
  <si>
    <t>Mental Health Total
£'000</t>
  </si>
  <si>
    <t>Community Total
£'000</t>
  </si>
  <si>
    <t>Elective Total
£'000</t>
  </si>
  <si>
    <t>National Allocation</t>
  </si>
  <si>
    <t>Provider Operational Capital Allocations 2026/27 to 2029/30</t>
  </si>
  <si>
    <t>ICB Operational Capital Allocations 2026/27 to 2029/30</t>
  </si>
  <si>
    <t>Total Provider Capital</t>
  </si>
  <si>
    <t>Total ICB Capital</t>
  </si>
  <si>
    <t>Planning Assumption</t>
  </si>
  <si>
    <t>- £3bn to high-priority secondary care estate issues across NHS providers</t>
  </si>
  <si>
    <t>Estates Safety Regional Capital Allocations 2026/27 to 2029/30</t>
  </si>
  <si>
    <t>- £0.5m to support completion of existing secondary care Estate schemes.</t>
  </si>
  <si>
    <t>ICB</t>
  </si>
  <si>
    <t>NHS Essex ICB</t>
  </si>
  <si>
    <t>Provider Capital</t>
  </si>
  <si>
    <t>ICB Capital</t>
  </si>
  <si>
    <t>Operational Capital</t>
  </si>
  <si>
    <t>Any capital freedoms are also excluded from below as these are provider and ICB earned allocations, and are not determined as part of the core methodology.  Further detail on these allocations and the applicable criteria is set out in the planning guidance.</t>
  </si>
  <si>
    <t>All the figures are indicative, and will be subject to NHS England approval and agreement to proceed.</t>
  </si>
  <si>
    <t>2026/27 
£'000</t>
  </si>
  <si>
    <t>2027/28 
£'000</t>
  </si>
  <si>
    <t>2028/29 
£'000</t>
  </si>
  <si>
    <t>2029/30 
£'000</t>
  </si>
  <si>
    <t>Allocation status</t>
  </si>
  <si>
    <t>Included</t>
  </si>
  <si>
    <t>Excluded</t>
  </si>
  <si>
    <t>Confirmed</t>
  </si>
  <si>
    <t>Indicative - subject to scheme approval</t>
  </si>
  <si>
    <t>Included or excluded from operational capital allocations</t>
  </si>
  <si>
    <t xml:space="preserve">Mental Health, Learning Disability and Autism (MHLDA) </t>
  </si>
  <si>
    <t>Urgent and Emergency Care  (UEC)</t>
  </si>
  <si>
    <t>Ambulance
Total
£'000</t>
  </si>
  <si>
    <t>Primary Care Utilisation and Modernisation Fund</t>
  </si>
  <si>
    <t>Total Constitutional Standards and Left Shift</t>
  </si>
  <si>
    <t>Constitutional Standards and Left Shift Capital Allocations 2026/27 to 2029/30</t>
  </si>
  <si>
    <t>Constitutional standards &amp; Left Shift</t>
  </si>
  <si>
    <t xml:space="preserve">In respect of provider operational capital, the values quoted below for 2026/27 to 2029/30 represent the core allocations. It also includes any previously agreed bespoke adjustments or local brokerage between providers and/ or systems. </t>
  </si>
  <si>
    <r>
      <t xml:space="preserve">Allocation Methodology:
</t>
    </r>
    <r>
      <rPr>
        <sz val="12"/>
        <color theme="1"/>
        <rFont val="Arial"/>
        <family val="2"/>
      </rPr>
      <t>- Evaluation of performance needed at System level to meet RtCS programme aims over the SR period, with allocation driven by gap between current and required performance
- Allocation methodology takes account of the utilisation of existing capacity and independent sector capacity (as well as funding received in 25/26) to establish the allocations at a System level.
- A Market Forces Factor was applied to the allocations to account for variations in build cost across the country, applied at a 50% rate given that not all schemes are likely to be estate / build schemes.</t>
    </r>
  </si>
  <si>
    <r>
      <t xml:space="preserve">Allocation Methodology:
</t>
    </r>
    <r>
      <rPr>
        <sz val="12"/>
        <color theme="1"/>
        <rFont val="Arial"/>
        <family val="2"/>
      </rPr>
      <t>- Weighted population basis adjusted for market forces factor and health inequalities
- 10.2% weighting of the Health Inequalities weighted population figures.
- Remaining 89.8% based upon the G&amp;A weighted population.
- A Market Forces Factor was applied to the allocations to account for variations in build cost across the country, applied at a 50% rate to the G&amp;A weighted population calculation given that not all schemes are likely to be estate / build schemes.</t>
    </r>
  </si>
  <si>
    <r>
      <t xml:space="preserve">Allocation Methodology:
</t>
    </r>
    <r>
      <rPr>
        <sz val="12"/>
        <color theme="1"/>
        <rFont val="Arial"/>
        <family val="2"/>
      </rPr>
      <t>- Total population basis adjusted for market forces factor. Total population used rather than weighted on the basis that population coverage is the key driver of capacity.
- Regional allocations adjusted to ensure funding in place for delivery of Crisis Assessment Centres where they are required.
- A Market Forces Factor was applied to the allocations to account for variations in build cost across the country, applied at a 50% rate to the adjusted total population calculation given that not all schemes are likely to be estate / build schemes.</t>
    </r>
  </si>
  <si>
    <r>
      <t xml:space="preserve">Allocation Methodology:
- </t>
    </r>
    <r>
      <rPr>
        <sz val="12"/>
        <color theme="1"/>
        <rFont val="Arial"/>
        <family val="2"/>
      </rPr>
      <t>Weighted population basis adjusted for market forces factor and health inequalities 
- 10.2% weighting of the Health Inequalities weighted population figures.
- Remaining 89.8% based upon the Community weighted population.
- A Market Forces Factor was applied to the allocations to account for variations in build cost across the country, applied at a 50% rate to the Community weighted population calculation given that not all schemes are likely to be estate / build schemes.</t>
    </r>
  </si>
  <si>
    <r>
      <t xml:space="preserve">Allocation Methodology:
- </t>
    </r>
    <r>
      <rPr>
        <sz val="12"/>
        <color theme="1"/>
        <rFont val="Arial"/>
        <family val="2"/>
      </rPr>
      <t>Allocations driven by the need to complete those Elective schemes committed to / commenced in 25/26. The funding, whilst given as part of Regional allocations, is intended to complete specific schemes that have been agreed with the Elective programme and NHSE.</t>
    </r>
  </si>
  <si>
    <r>
      <t xml:space="preserve">Allocation Principles:
- </t>
    </r>
    <r>
      <rPr>
        <sz val="12"/>
        <color theme="1"/>
        <rFont val="Arial"/>
        <family val="2"/>
      </rPr>
      <t>Programme allocations rounded to nearest £250k (except Elective) and amalgamated to form a single Constitutional Standards and Left Shift programme allocation for each Region.</t>
    </r>
  </si>
  <si>
    <r>
      <t xml:space="preserve">Allocation Methodology:
- </t>
    </r>
    <r>
      <rPr>
        <sz val="12"/>
        <color theme="1"/>
        <rFont val="Arial"/>
        <family val="2"/>
      </rPr>
      <t>Weighted population basis adjusted for market forces factor and health inequalities 
- 10.2% weighting of the Health Inequalities weighted population figures.
- Remaining 89.8% based upon the Primary Medical Care weighted population.
- A Market Forces Factor was applied to the allocations to account for variations in build cost across the country, applied at a 50% rate to the Primary Medical Care weighted population calculation given that not all schemes are likely to be estate / build schemes.</t>
    </r>
  </si>
  <si>
    <r>
      <t xml:space="preserve">Allocation Methodology:
</t>
    </r>
    <r>
      <rPr>
        <sz val="12"/>
        <color theme="1"/>
        <rFont val="Arial"/>
        <family val="2"/>
      </rPr>
      <t>- Allocations driven around a series of weightings linked to activity and fleet age at the Ambulance Trust level, amalgamated to Regional allocations for the purpose of publication.
- 30% of the allocation was linked to number of Double Crew Ambulances (DCAs) over 7 years old in each Ambulance Trust, with a further 30% weighting for the number of DCAs with over 180k miles on the clock.
- 40% weighting for Ambulance Trust projected activity
- Finally, a cap of 12% of total funding per Ambulance Trust was introduced</t>
    </r>
    <r>
      <rPr>
        <b/>
        <sz val="12"/>
        <color theme="1"/>
        <rFont val="Arial"/>
        <family val="2"/>
      </rPr>
      <t xml:space="preserve"> </t>
    </r>
    <r>
      <rPr>
        <sz val="12"/>
        <color theme="1"/>
        <rFont val="Arial"/>
        <family val="2"/>
      </rPr>
      <t>to ensure a more even distribution nationally.</t>
    </r>
  </si>
  <si>
    <r>
      <rPr>
        <b/>
        <sz val="12"/>
        <color theme="1"/>
        <rFont val="Arial"/>
        <family val="2"/>
      </rPr>
      <t>Allocation Methodology:</t>
    </r>
    <r>
      <rPr>
        <sz val="12"/>
        <color theme="1"/>
        <rFont val="Arial"/>
        <family val="2"/>
      </rPr>
      <t xml:space="preserve">
ICB weighted population basis </t>
    </r>
  </si>
  <si>
    <t>The following table provides a high level regional summary to show how capital will be allocated to providers and ICB to support them in managing and prioritising their capital plans across 2026/27 to 2029/30</t>
  </si>
  <si>
    <t xml:space="preserve">While these will form part of operational capital allocations, it does not include any capital providers can expect to receive in 2026/27 linked with the 2025/26 business rules arrangements which is contingent upon system final revenue outturn position for 2025/26. </t>
  </si>
  <si>
    <t>- £6bn to support the return to elective constitutional standards and improve UEC performance through delivering a shift from hospital to community. Of which £4.6bn is divided into separate notional regional allocations for diagnostics, elective recovery, UEC, mental health (covering mental health, learning disability and autism), community services, and primary care . With the remaining £1.4bn to be shared across programmes supporting ambulance fleet replacement programmes, Neighourhood Health Centres, digital diagnostics and diagnostic screening. The funding will be allocated separately to the above regional allocations and issued directly to organisations.</t>
  </si>
  <si>
    <r>
      <rPr>
        <b/>
        <sz val="12"/>
        <color theme="1"/>
        <rFont val="Arial"/>
        <family val="2"/>
      </rPr>
      <t>Allocation Methodology:</t>
    </r>
    <r>
      <rPr>
        <b/>
        <u/>
        <sz val="12"/>
        <color theme="1"/>
        <rFont val="Arial"/>
        <family val="2"/>
      </rPr>
      <t xml:space="preserve">
</t>
    </r>
    <r>
      <rPr>
        <sz val="12"/>
        <color theme="1"/>
        <rFont val="Arial"/>
        <family val="2"/>
      </rPr>
      <t>Based upon the most recent published ERIC data and the reported relative levels of critical infrastructure risk (adjusted for RAAC funding and early wave NHP schemes) and estates related incidents.</t>
    </r>
  </si>
  <si>
    <r>
      <rPr>
        <b/>
        <u/>
        <sz val="12"/>
        <color theme="1"/>
        <rFont val="Arial"/>
        <family val="2"/>
      </rPr>
      <t>Allocation Methodology:</t>
    </r>
    <r>
      <rPr>
        <sz val="12"/>
        <color theme="1"/>
        <rFont val="Arial"/>
        <family val="2"/>
      </rPr>
      <t xml:space="preserve">
From 2026/27, operational capital allocations will flow directly to individual providers rather than through systems. Provider core allocations are based upon depreciation element and critical infrastructure risk/ bakclog element.
- Depreciation element is based upon 2024/25 accounts, gross depreciation less PFI depreciation, less IFRS 16 depreciation on Right of Use assets with other DHSC group bodies, less 10% of lease capital repayments.
- Critical infrastructure risk/ backlog element is based upon 2024/25 ERIC data. Adjusted for RAAC funding and early wave NHP schemes. </t>
    </r>
  </si>
  <si>
    <t>The table does not include capital allocations for NHP, Upgrades, or RAAC schemes, as these are targeted provider allocations, and will be subject to separate NHSE approval processes.  Also excluded is the Tech funding allocations which will be subject to separate bidding/ application processes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</si>
</sst>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Red]\(#,##0\)"/>
    <numFmt numFmtId="166" formatCode="#,##0;[Red]\(#,##0\);\-"/>
  </numFmts>
  <fonts count="16" x14ac:knownFonts="1">
    <font>
      <sz val="11"/>
      <color theme="1"/>
      <name val="Aptos Narrow"/>
      <family val="2"/>
      <scheme val="minor"/>
    </font>
    <font>
      <sz val="11"/>
      <color theme="1"/>
      <name val="Aptos Narrow"/>
      <family val="2"/>
      <scheme val="minor"/>
    </font>
    <font>
      <b/>
      <u/>
      <sz val="20"/>
      <color theme="1"/>
      <name val="Arial"/>
      <family val="2"/>
    </font>
    <font>
      <sz val="12"/>
      <color theme="1"/>
      <name val="Arial"/>
      <family val="2"/>
    </font>
    <font>
      <sz val="12"/>
      <name val="Arial"/>
      <family val="2"/>
    </font>
    <font>
      <b/>
      <u/>
      <sz val="12"/>
      <color theme="1"/>
      <name val="Arial"/>
      <family val="2"/>
    </font>
    <font>
      <b/>
      <sz val="12"/>
      <color theme="0"/>
      <name val="Arial"/>
      <family val="2"/>
    </font>
    <font>
      <b/>
      <sz val="12"/>
      <name val="Arial"/>
      <family val="2"/>
    </font>
    <font>
      <b/>
      <sz val="12"/>
      <color theme="1"/>
      <name val="Arial"/>
      <family val="2"/>
    </font>
    <font>
      <sz val="12"/>
      <color rgb="FF000000"/>
      <name val="Arial"/>
      <family val="2"/>
    </font>
    <font>
      <b/>
      <sz val="12"/>
      <color rgb="FF000000"/>
      <name val="Arial"/>
      <family val="2"/>
    </font>
    <font>
      <b/>
      <u/>
      <sz val="35"/>
      <color theme="1"/>
      <name val="Arial"/>
      <family val="2"/>
    </font>
    <font>
      <b/>
      <u/>
      <sz val="24"/>
      <color theme="1"/>
      <name val="Arial"/>
      <family val="2"/>
    </font>
    <font>
      <b/>
      <u/>
      <sz val="12"/>
      <name val="Arial"/>
      <family val="2"/>
    </font>
    <font>
      <b/>
      <sz val="12"/>
      <color rgb="FFFFFFFF"/>
      <name val="Arial"/>
      <family val="2"/>
    </font>
    <font>
      <sz val="12"/>
      <color theme="1"/>
      <name val="Aptos Narrow"/>
      <family val="2"/>
      <scheme val="minor"/>
    </font>
  </fonts>
  <fills count="8">
    <fill>
      <patternFill patternType="none"/>
    </fill>
    <fill>
      <patternFill patternType="gray125"/>
    </fill>
    <fill>
      <patternFill patternType="solid">
        <fgColor theme="0"/>
        <bgColor indexed="64"/>
      </patternFill>
    </fill>
    <fill>
      <patternFill patternType="solid">
        <fgColor rgb="FF0070C0"/>
        <bgColor rgb="FF000000"/>
      </patternFill>
    </fill>
    <fill>
      <patternFill patternType="solid">
        <fgColor theme="9" tint="0.79998168889431442"/>
        <bgColor indexed="64"/>
      </patternFill>
    </fill>
    <fill>
      <patternFill patternType="solid">
        <fgColor rgb="FF0070C0"/>
        <bgColor indexed="64"/>
      </patternFill>
    </fill>
    <fill>
      <patternFill patternType="solid">
        <fgColor theme="3" tint="0.89999084444715716"/>
        <bgColor indexed="64"/>
      </patternFill>
    </fill>
    <fill>
      <patternFill patternType="solid">
        <fgColor theme="3" tint="0.89999084444715716"/>
        <bgColor rgb="FF000000"/>
      </patternFill>
    </fill>
  </fills>
  <borders count="80">
    <border>
      <left/>
      <right/>
      <top/>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auto="1"/>
      </left>
      <right style="thin">
        <color auto="1"/>
      </right>
      <top style="hair">
        <color indexed="64"/>
      </top>
      <bottom style="thin">
        <color auto="1"/>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auto="1"/>
      </left>
      <right/>
      <top style="thin">
        <color auto="1"/>
      </top>
      <bottom style="hair">
        <color auto="1"/>
      </bottom>
      <diagonal/>
    </border>
    <border>
      <left style="medium">
        <color auto="1"/>
      </left>
      <right/>
      <top style="hair">
        <color auto="1"/>
      </top>
      <bottom style="thin">
        <color auto="1"/>
      </bottom>
      <diagonal/>
    </border>
    <border>
      <left style="medium">
        <color indexed="64"/>
      </left>
      <right/>
      <top style="thin">
        <color indexed="64"/>
      </top>
      <bottom/>
      <diagonal/>
    </border>
    <border>
      <left style="medium">
        <color indexed="64"/>
      </left>
      <right style="medium">
        <color indexed="64"/>
      </right>
      <top style="hair">
        <color indexed="64"/>
      </top>
      <bottom/>
      <diagonal/>
    </border>
    <border>
      <left style="medium">
        <color indexed="64"/>
      </left>
      <right style="medium">
        <color indexed="64"/>
      </right>
      <top/>
      <bottom style="hair">
        <color indexed="64"/>
      </bottom>
      <diagonal/>
    </border>
    <border>
      <left/>
      <right/>
      <top/>
      <bottom style="thin">
        <color auto="1"/>
      </bottom>
      <diagonal/>
    </border>
    <border>
      <left style="thin">
        <color indexed="64"/>
      </left>
      <right/>
      <top/>
      <bottom/>
      <diagonal/>
    </border>
    <border>
      <left style="thin">
        <color indexed="64"/>
      </left>
      <right/>
      <top/>
      <bottom style="thin">
        <color auto="1"/>
      </bottom>
      <diagonal/>
    </border>
    <border>
      <left style="thin">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thin">
        <color auto="1"/>
      </bottom>
      <diagonal/>
    </border>
  </borders>
  <cellStyleXfs count="3">
    <xf numFmtId="0" fontId="0" fillId="0" borderId="0"/>
    <xf numFmtId="43" fontId="1" fillId="0" borderId="0" applyFont="0" applyFill="0" applyBorder="0" applyAlignment="0" applyProtection="0"/>
    <xf numFmtId="0" fontId="1" fillId="0" borderId="0"/>
  </cellStyleXfs>
  <cellXfs count="218">
    <xf numFmtId="0" fontId="0" fillId="0" borderId="0" xfId="0"/>
    <xf numFmtId="0" fontId="3" fillId="0" borderId="0" xfId="0" applyFont="1"/>
    <xf numFmtId="0" fontId="3" fillId="0" borderId="0" xfId="0" applyFont="1" applyAlignment="1">
      <alignment horizontal="left"/>
    </xf>
    <xf numFmtId="165" fontId="3" fillId="4" borderId="0" xfId="0" applyNumberFormat="1" applyFont="1" applyFill="1" applyAlignment="1">
      <alignment horizontal="left" vertical="center"/>
    </xf>
    <xf numFmtId="166" fontId="6" fillId="0" borderId="0" xfId="0" applyNumberFormat="1" applyFont="1" applyAlignment="1">
      <alignment horizontal="left" vertical="center" wrapText="1"/>
    </xf>
    <xf numFmtId="164" fontId="3" fillId="0" borderId="0" xfId="1" applyNumberFormat="1" applyFont="1" applyFill="1" applyBorder="1"/>
    <xf numFmtId="164" fontId="3" fillId="0" borderId="0" xfId="1" applyNumberFormat="1" applyFont="1"/>
    <xf numFmtId="164" fontId="8" fillId="0" borderId="0" xfId="1" applyNumberFormat="1" applyFont="1" applyFill="1" applyBorder="1" applyAlignment="1">
      <alignment horizontal="center" vertical="center" wrapText="1"/>
    </xf>
    <xf numFmtId="164" fontId="3" fillId="0" borderId="0" xfId="1" applyNumberFormat="1" applyFont="1" applyFill="1" applyBorder="1" applyAlignment="1">
      <alignment vertical="center"/>
    </xf>
    <xf numFmtId="0" fontId="3" fillId="4" borderId="0" xfId="0" applyFont="1" applyFill="1" applyAlignment="1">
      <alignment horizontal="left" vertical="center"/>
    </xf>
    <xf numFmtId="164" fontId="8" fillId="6" borderId="2" xfId="1" applyNumberFormat="1" applyFont="1" applyFill="1" applyBorder="1" applyAlignment="1">
      <alignment horizontal="center" vertical="center" wrapText="1"/>
    </xf>
    <xf numFmtId="165" fontId="6" fillId="3" borderId="2" xfId="1" applyNumberFormat="1"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3" borderId="2" xfId="0" applyFont="1" applyFill="1" applyBorder="1" applyAlignment="1">
      <alignment horizontal="center" vertical="center" wrapText="1"/>
    </xf>
    <xf numFmtId="166" fontId="3" fillId="2" borderId="0" xfId="0" applyNumberFormat="1" applyFont="1" applyFill="1" applyAlignment="1">
      <alignment vertical="center"/>
    </xf>
    <xf numFmtId="166" fontId="3" fillId="2" borderId="0" xfId="0" applyNumberFormat="1" applyFont="1" applyFill="1" applyAlignment="1">
      <alignment vertical="center" wrapText="1"/>
    </xf>
    <xf numFmtId="166" fontId="3" fillId="2" borderId="0" xfId="0" applyNumberFormat="1" applyFont="1" applyFill="1" applyAlignment="1">
      <alignment horizontal="center" vertical="center" wrapText="1"/>
    </xf>
    <xf numFmtId="166" fontId="3" fillId="2" borderId="0" xfId="0" applyNumberFormat="1" applyFont="1" applyFill="1" applyAlignment="1">
      <alignment horizontal="center" vertical="center"/>
    </xf>
    <xf numFmtId="166" fontId="3" fillId="0" borderId="0" xfId="0" applyNumberFormat="1" applyFont="1" applyAlignment="1">
      <alignment vertical="center"/>
    </xf>
    <xf numFmtId="166" fontId="8" fillId="2" borderId="0" xfId="0" applyNumberFormat="1" applyFont="1" applyFill="1" applyAlignment="1">
      <alignment vertical="center"/>
    </xf>
    <xf numFmtId="166" fontId="8" fillId="2" borderId="0" xfId="0" applyNumberFormat="1" applyFont="1" applyFill="1" applyAlignment="1">
      <alignment vertical="center" wrapText="1"/>
    </xf>
    <xf numFmtId="166" fontId="3" fillId="0" borderId="0" xfId="0" applyNumberFormat="1" applyFont="1" applyAlignment="1">
      <alignment horizontal="center" vertical="center"/>
    </xf>
    <xf numFmtId="166" fontId="3" fillId="0" borderId="0" xfId="0" applyNumberFormat="1" applyFont="1" applyAlignment="1">
      <alignment vertical="center" wrapText="1"/>
    </xf>
    <xf numFmtId="0" fontId="7" fillId="6" borderId="13" xfId="0" applyFont="1" applyFill="1" applyBorder="1" applyAlignment="1">
      <alignment horizontal="left" vertical="center" wrapText="1"/>
    </xf>
    <xf numFmtId="0" fontId="7" fillId="6" borderId="32" xfId="0" applyFont="1" applyFill="1" applyBorder="1" applyAlignment="1">
      <alignment vertical="center"/>
    </xf>
    <xf numFmtId="0" fontId="3" fillId="0" borderId="0" xfId="0" applyFont="1" applyAlignment="1">
      <alignment vertical="center"/>
    </xf>
    <xf numFmtId="0" fontId="8" fillId="0" borderId="0" xfId="0" applyFont="1" applyAlignment="1">
      <alignment vertical="center"/>
    </xf>
    <xf numFmtId="3" fontId="3" fillId="0" borderId="37" xfId="0" applyNumberFormat="1" applyFont="1" applyBorder="1" applyAlignment="1">
      <alignment vertical="center"/>
    </xf>
    <xf numFmtId="3" fontId="3" fillId="0" borderId="38" xfId="0" applyNumberFormat="1" applyFont="1" applyBorder="1" applyAlignment="1">
      <alignment vertical="center"/>
    </xf>
    <xf numFmtId="3" fontId="3" fillId="0" borderId="41" xfId="0" applyNumberFormat="1" applyFont="1" applyBorder="1" applyAlignment="1">
      <alignment vertical="center"/>
    </xf>
    <xf numFmtId="3" fontId="3" fillId="0" borderId="42" xfId="0" applyNumberFormat="1" applyFont="1" applyBorder="1" applyAlignment="1">
      <alignment vertical="center"/>
    </xf>
    <xf numFmtId="3" fontId="3" fillId="0" borderId="43" xfId="0" applyNumberFormat="1" applyFont="1" applyBorder="1" applyAlignment="1">
      <alignment vertical="center"/>
    </xf>
    <xf numFmtId="3" fontId="3" fillId="0" borderId="44" xfId="0" applyNumberFormat="1" applyFont="1" applyBorder="1" applyAlignment="1">
      <alignment vertical="center"/>
    </xf>
    <xf numFmtId="3" fontId="3" fillId="0" borderId="46" xfId="0" applyNumberFormat="1" applyFont="1" applyBorder="1" applyAlignment="1">
      <alignment vertical="center"/>
    </xf>
    <xf numFmtId="3" fontId="3" fillId="0" borderId="47" xfId="0" applyNumberFormat="1" applyFont="1" applyBorder="1" applyAlignment="1">
      <alignment vertical="center"/>
    </xf>
    <xf numFmtId="165" fontId="8" fillId="0" borderId="0" xfId="0" applyNumberFormat="1" applyFont="1" applyAlignment="1">
      <alignment vertical="center"/>
    </xf>
    <xf numFmtId="3" fontId="7" fillId="6" borderId="35" xfId="0" applyNumberFormat="1" applyFont="1" applyFill="1" applyBorder="1" applyAlignment="1">
      <alignment vertical="center"/>
    </xf>
    <xf numFmtId="3" fontId="7" fillId="6" borderId="2" xfId="0" applyNumberFormat="1" applyFont="1" applyFill="1" applyBorder="1" applyAlignment="1">
      <alignment vertical="center"/>
    </xf>
    <xf numFmtId="164" fontId="3" fillId="2" borderId="42" xfId="1" applyNumberFormat="1" applyFont="1" applyFill="1" applyBorder="1" applyAlignment="1">
      <alignment horizontal="right" vertical="center"/>
    </xf>
    <xf numFmtId="164" fontId="3" fillId="2" borderId="52" xfId="1" applyNumberFormat="1" applyFont="1" applyFill="1" applyBorder="1" applyAlignment="1">
      <alignment horizontal="right" vertical="center"/>
    </xf>
    <xf numFmtId="165" fontId="7" fillId="6" borderId="16" xfId="0" applyNumberFormat="1" applyFont="1" applyFill="1" applyBorder="1" applyAlignment="1">
      <alignment horizontal="right" vertical="center"/>
    </xf>
    <xf numFmtId="165" fontId="7" fillId="6" borderId="17" xfId="0" applyNumberFormat="1" applyFont="1" applyFill="1" applyBorder="1" applyAlignment="1">
      <alignment horizontal="right" vertical="center"/>
    </xf>
    <xf numFmtId="166" fontId="6" fillId="5" borderId="20" xfId="0" applyNumberFormat="1" applyFont="1" applyFill="1" applyBorder="1" applyAlignment="1">
      <alignment horizontal="center" vertical="center" wrapText="1"/>
    </xf>
    <xf numFmtId="166" fontId="6" fillId="5" borderId="21" xfId="0" applyNumberFormat="1" applyFont="1" applyFill="1" applyBorder="1" applyAlignment="1">
      <alignment horizontal="center" vertical="center" wrapText="1"/>
    </xf>
    <xf numFmtId="166" fontId="6" fillId="5" borderId="6" xfId="0" applyNumberFormat="1" applyFont="1" applyFill="1" applyBorder="1" applyAlignment="1">
      <alignment horizontal="center" vertical="center" wrapText="1"/>
    </xf>
    <xf numFmtId="166" fontId="6" fillId="5" borderId="25" xfId="0" applyNumberFormat="1" applyFont="1" applyFill="1" applyBorder="1" applyAlignment="1">
      <alignment horizontal="center" vertical="center" wrapText="1"/>
    </xf>
    <xf numFmtId="166" fontId="6" fillId="5" borderId="26" xfId="0" applyNumberFormat="1" applyFont="1" applyFill="1" applyBorder="1" applyAlignment="1">
      <alignment horizontal="center" vertical="center" wrapText="1"/>
    </xf>
    <xf numFmtId="166" fontId="6" fillId="5" borderId="27" xfId="0" applyNumberFormat="1" applyFont="1" applyFill="1" applyBorder="1" applyAlignment="1">
      <alignment horizontal="center" vertical="center" wrapText="1"/>
    </xf>
    <xf numFmtId="164" fontId="3" fillId="2" borderId="38" xfId="1" applyNumberFormat="1" applyFont="1" applyFill="1" applyBorder="1" applyAlignment="1">
      <alignment horizontal="right" vertical="center"/>
    </xf>
    <xf numFmtId="0" fontId="6" fillId="3" borderId="15" xfId="0" applyFont="1" applyFill="1" applyBorder="1" applyAlignment="1">
      <alignment horizontal="left" vertical="center" wrapText="1"/>
    </xf>
    <xf numFmtId="0" fontId="6" fillId="3" borderId="16" xfId="0" applyFont="1" applyFill="1" applyBorder="1" applyAlignment="1">
      <alignment horizontal="center" vertical="center" wrapText="1"/>
    </xf>
    <xf numFmtId="0" fontId="6" fillId="3" borderId="17" xfId="0" applyFont="1" applyFill="1" applyBorder="1" applyAlignment="1">
      <alignment horizontal="center" vertical="center" wrapText="1"/>
    </xf>
    <xf numFmtId="166" fontId="4" fillId="0" borderId="55" xfId="0" applyNumberFormat="1" applyFont="1" applyBorder="1" applyAlignment="1">
      <alignment vertical="center"/>
    </xf>
    <xf numFmtId="166" fontId="4" fillId="0" borderId="58" xfId="0" applyNumberFormat="1" applyFont="1" applyBorder="1" applyAlignment="1">
      <alignment vertical="center"/>
    </xf>
    <xf numFmtId="166" fontId="4" fillId="0" borderId="61" xfId="0" applyNumberFormat="1" applyFont="1" applyBorder="1" applyAlignment="1">
      <alignment vertical="center"/>
    </xf>
    <xf numFmtId="165" fontId="6" fillId="3" borderId="22" xfId="1" applyNumberFormat="1" applyFont="1" applyFill="1" applyBorder="1" applyAlignment="1">
      <alignment horizontal="left" vertical="center" wrapText="1"/>
    </xf>
    <xf numFmtId="164" fontId="8" fillId="6" borderId="35" xfId="1" applyNumberFormat="1" applyFont="1" applyFill="1" applyBorder="1" applyAlignment="1">
      <alignment horizontal="center" vertical="center" wrapText="1"/>
    </xf>
    <xf numFmtId="164" fontId="8" fillId="6" borderId="33" xfId="1" applyNumberFormat="1" applyFont="1" applyFill="1" applyBorder="1" applyAlignment="1">
      <alignment horizontal="center" vertical="center" wrapText="1"/>
    </xf>
    <xf numFmtId="165" fontId="4" fillId="0" borderId="65" xfId="1" applyNumberFormat="1" applyFont="1" applyFill="1" applyBorder="1" applyAlignment="1">
      <alignment horizontal="left" vertical="center" wrapText="1"/>
    </xf>
    <xf numFmtId="165" fontId="4" fillId="0" borderId="59" xfId="1" applyNumberFormat="1" applyFont="1" applyFill="1" applyBorder="1" applyAlignment="1">
      <alignment horizontal="left" vertical="center" wrapText="1"/>
    </xf>
    <xf numFmtId="165" fontId="4" fillId="0" borderId="66" xfId="1" applyNumberFormat="1" applyFont="1" applyFill="1" applyBorder="1" applyAlignment="1">
      <alignment horizontal="left" vertical="center" wrapText="1"/>
    </xf>
    <xf numFmtId="0" fontId="7" fillId="6" borderId="34" xfId="0" applyFont="1" applyFill="1" applyBorder="1" applyAlignment="1">
      <alignment horizontal="left" vertical="center"/>
    </xf>
    <xf numFmtId="164" fontId="8" fillId="6" borderId="12" xfId="1" applyNumberFormat="1" applyFont="1" applyFill="1" applyBorder="1" applyAlignment="1">
      <alignment horizontal="center" vertical="center" wrapText="1"/>
    </xf>
    <xf numFmtId="164" fontId="8" fillId="6" borderId="11" xfId="1" applyNumberFormat="1" applyFont="1" applyFill="1" applyBorder="1" applyAlignment="1">
      <alignment horizontal="center" vertical="center" wrapText="1"/>
    </xf>
    <xf numFmtId="165" fontId="6" fillId="3" borderId="7" xfId="1" applyNumberFormat="1" applyFont="1" applyFill="1" applyBorder="1" applyAlignment="1">
      <alignment horizontal="left" vertical="center" wrapText="1"/>
    </xf>
    <xf numFmtId="165" fontId="4" fillId="0" borderId="48" xfId="1" applyNumberFormat="1" applyFont="1" applyFill="1" applyBorder="1" applyAlignment="1">
      <alignment horizontal="left" vertical="center" wrapText="1"/>
    </xf>
    <xf numFmtId="165" fontId="4" fillId="0" borderId="41" xfId="1" applyNumberFormat="1" applyFont="1" applyFill="1" applyBorder="1" applyAlignment="1">
      <alignment horizontal="left" vertical="center" wrapText="1"/>
    </xf>
    <xf numFmtId="165" fontId="4" fillId="0" borderId="46" xfId="1" applyNumberFormat="1" applyFont="1" applyFill="1" applyBorder="1" applyAlignment="1">
      <alignment horizontal="left" vertical="center" wrapText="1"/>
    </xf>
    <xf numFmtId="0" fontId="7" fillId="6" borderId="10" xfId="0" applyFont="1" applyFill="1" applyBorder="1" applyAlignment="1">
      <alignment horizontal="left" vertical="center"/>
    </xf>
    <xf numFmtId="166" fontId="8" fillId="6" borderId="29" xfId="0" applyNumberFormat="1" applyFont="1" applyFill="1" applyBorder="1" applyAlignment="1">
      <alignment vertical="center" wrapText="1"/>
    </xf>
    <xf numFmtId="3" fontId="8" fillId="6" borderId="38" xfId="0" applyNumberFormat="1" applyFont="1" applyFill="1" applyBorder="1" applyAlignment="1">
      <alignment vertical="center"/>
    </xf>
    <xf numFmtId="3" fontId="8" fillId="6" borderId="42" xfId="0" applyNumberFormat="1" applyFont="1" applyFill="1" applyBorder="1" applyAlignment="1">
      <alignment vertical="center"/>
    </xf>
    <xf numFmtId="3" fontId="8" fillId="6" borderId="44" xfId="0" applyNumberFormat="1" applyFont="1" applyFill="1" applyBorder="1" applyAlignment="1">
      <alignment vertical="center"/>
    </xf>
    <xf numFmtId="3" fontId="8" fillId="6" borderId="47" xfId="0" applyNumberFormat="1" applyFont="1" applyFill="1" applyBorder="1" applyAlignment="1">
      <alignment vertical="center"/>
    </xf>
    <xf numFmtId="0" fontId="7" fillId="6" borderId="67" xfId="0" applyFont="1" applyFill="1" applyBorder="1" applyAlignment="1">
      <alignment vertical="center"/>
    </xf>
    <xf numFmtId="3" fontId="7" fillId="6" borderId="18" xfId="0" applyNumberFormat="1" applyFont="1" applyFill="1" applyBorder="1" applyAlignment="1">
      <alignment vertical="center"/>
    </xf>
    <xf numFmtId="3" fontId="7" fillId="6" borderId="4" xfId="0" applyNumberFormat="1" applyFont="1" applyFill="1" applyBorder="1" applyAlignment="1">
      <alignment vertical="center"/>
    </xf>
    <xf numFmtId="3" fontId="8" fillId="6" borderId="15" xfId="0" applyNumberFormat="1" applyFont="1" applyFill="1" applyBorder="1" applyAlignment="1">
      <alignment vertical="center"/>
    </xf>
    <xf numFmtId="3" fontId="8" fillId="6" borderId="16" xfId="0" applyNumberFormat="1" applyFont="1" applyFill="1" applyBorder="1" applyAlignment="1">
      <alignment vertical="center"/>
    </xf>
    <xf numFmtId="3" fontId="8" fillId="6" borderId="17" xfId="0" applyNumberFormat="1" applyFont="1" applyFill="1" applyBorder="1" applyAlignment="1">
      <alignment vertical="center"/>
    </xf>
    <xf numFmtId="166" fontId="3" fillId="2" borderId="0" xfId="0" applyNumberFormat="1" applyFont="1" applyFill="1" applyAlignment="1">
      <alignment horizontal="right" vertical="center" wrapText="1"/>
    </xf>
    <xf numFmtId="166" fontId="3" fillId="2" borderId="0" xfId="0" applyNumberFormat="1" applyFont="1" applyFill="1" applyAlignment="1">
      <alignment horizontal="right" vertical="center"/>
    </xf>
    <xf numFmtId="166" fontId="4" fillId="0" borderId="56" xfId="0" applyNumberFormat="1" applyFont="1" applyBorder="1" applyAlignment="1">
      <alignment horizontal="right" vertical="center"/>
    </xf>
    <xf numFmtId="166" fontId="4" fillId="0" borderId="57" xfId="0" applyNumberFormat="1" applyFont="1" applyBorder="1" applyAlignment="1">
      <alignment horizontal="right" vertical="center"/>
    </xf>
    <xf numFmtId="166" fontId="4" fillId="0" borderId="36" xfId="0" applyNumberFormat="1" applyFont="1" applyBorder="1" applyAlignment="1">
      <alignment horizontal="right" vertical="center"/>
    </xf>
    <xf numFmtId="166" fontId="7" fillId="6" borderId="55" xfId="0" applyNumberFormat="1" applyFont="1" applyFill="1" applyBorder="1" applyAlignment="1">
      <alignment horizontal="right" vertical="center"/>
    </xf>
    <xf numFmtId="166" fontId="7" fillId="6" borderId="56" xfId="0" applyNumberFormat="1" applyFont="1" applyFill="1" applyBorder="1" applyAlignment="1">
      <alignment horizontal="right" vertical="center"/>
    </xf>
    <xf numFmtId="166" fontId="7" fillId="6" borderId="57" xfId="0" applyNumberFormat="1" applyFont="1" applyFill="1" applyBorder="1" applyAlignment="1">
      <alignment horizontal="right" vertical="center"/>
    </xf>
    <xf numFmtId="166" fontId="7" fillId="6" borderId="36" xfId="0" applyNumberFormat="1" applyFont="1" applyFill="1" applyBorder="1" applyAlignment="1">
      <alignment horizontal="right" vertical="center"/>
    </xf>
    <xf numFmtId="166" fontId="4" fillId="0" borderId="59" xfId="0" applyNumberFormat="1" applyFont="1" applyBorder="1" applyAlignment="1">
      <alignment horizontal="right" vertical="center"/>
    </xf>
    <xf numFmtId="166" fontId="4" fillId="0" borderId="60" xfId="0" applyNumberFormat="1" applyFont="1" applyBorder="1" applyAlignment="1">
      <alignment horizontal="right" vertical="center"/>
    </xf>
    <xf numFmtId="166" fontId="4" fillId="0" borderId="40" xfId="0" applyNumberFormat="1" applyFont="1" applyBorder="1" applyAlignment="1">
      <alignment horizontal="right" vertical="center"/>
    </xf>
    <xf numFmtId="166" fontId="7" fillId="6" borderId="58" xfId="0" applyNumberFormat="1" applyFont="1" applyFill="1" applyBorder="1" applyAlignment="1">
      <alignment horizontal="right" vertical="center"/>
    </xf>
    <xf numFmtId="166" fontId="7" fillId="6" borderId="59" xfId="0" applyNumberFormat="1" applyFont="1" applyFill="1" applyBorder="1" applyAlignment="1">
      <alignment horizontal="right" vertical="center"/>
    </xf>
    <xf numFmtId="166" fontId="7" fillId="6" borderId="60" xfId="0" applyNumberFormat="1" applyFont="1" applyFill="1" applyBorder="1" applyAlignment="1">
      <alignment horizontal="right" vertical="center"/>
    </xf>
    <xf numFmtId="166" fontId="7" fillId="6" borderId="40" xfId="0" applyNumberFormat="1" applyFont="1" applyFill="1" applyBorder="1" applyAlignment="1">
      <alignment horizontal="right" vertical="center"/>
    </xf>
    <xf numFmtId="166" fontId="4" fillId="0" borderId="62" xfId="0" applyNumberFormat="1" applyFont="1" applyBorder="1" applyAlignment="1">
      <alignment horizontal="right" vertical="center"/>
    </xf>
    <xf numFmtId="166" fontId="4" fillId="0" borderId="63" xfId="0" applyNumberFormat="1" applyFont="1" applyBorder="1" applyAlignment="1">
      <alignment horizontal="right" vertical="center"/>
    </xf>
    <xf numFmtId="166" fontId="4" fillId="0" borderId="53" xfId="0" applyNumberFormat="1" applyFont="1" applyBorder="1" applyAlignment="1">
      <alignment horizontal="right" vertical="center"/>
    </xf>
    <xf numFmtId="166" fontId="7" fillId="6" borderId="64" xfId="0" applyNumberFormat="1" applyFont="1" applyFill="1" applyBorder="1" applyAlignment="1">
      <alignment horizontal="right" vertical="center"/>
    </xf>
    <xf numFmtId="166" fontId="7" fillId="6" borderId="62" xfId="0" applyNumberFormat="1" applyFont="1" applyFill="1" applyBorder="1" applyAlignment="1">
      <alignment horizontal="right" vertical="center"/>
    </xf>
    <xf numFmtId="166" fontId="7" fillId="6" borderId="63" xfId="0" applyNumberFormat="1" applyFont="1" applyFill="1" applyBorder="1" applyAlignment="1">
      <alignment horizontal="right" vertical="center"/>
    </xf>
    <xf numFmtId="166" fontId="7" fillId="6" borderId="53" xfId="0" applyNumberFormat="1" applyFont="1" applyFill="1" applyBorder="1" applyAlignment="1">
      <alignment horizontal="right" vertical="center"/>
    </xf>
    <xf numFmtId="166" fontId="8" fillId="6" borderId="31" xfId="0" applyNumberFormat="1" applyFont="1" applyFill="1" applyBorder="1" applyAlignment="1">
      <alignment horizontal="right" vertical="center" wrapText="1"/>
    </xf>
    <xf numFmtId="166" fontId="8" fillId="6" borderId="28" xfId="0" applyNumberFormat="1" applyFont="1" applyFill="1" applyBorder="1" applyAlignment="1">
      <alignment horizontal="right" vertical="center" wrapText="1"/>
    </xf>
    <xf numFmtId="166" fontId="8" fillId="6" borderId="30" xfId="0" applyNumberFormat="1" applyFont="1" applyFill="1" applyBorder="1" applyAlignment="1">
      <alignment horizontal="right" vertical="center" wrapText="1"/>
    </xf>
    <xf numFmtId="166" fontId="8" fillId="6" borderId="29" xfId="0" applyNumberFormat="1" applyFont="1" applyFill="1" applyBorder="1" applyAlignment="1">
      <alignment horizontal="right" vertical="center" wrapText="1"/>
    </xf>
    <xf numFmtId="166" fontId="3" fillId="0" borderId="0" xfId="0" applyNumberFormat="1" applyFont="1" applyAlignment="1">
      <alignment horizontal="right" vertical="center"/>
    </xf>
    <xf numFmtId="166" fontId="3" fillId="0" borderId="0" xfId="0" applyNumberFormat="1" applyFont="1" applyAlignment="1">
      <alignment horizontal="right" vertical="center" wrapText="1"/>
    </xf>
    <xf numFmtId="0" fontId="3" fillId="0" borderId="0" xfId="0" applyFont="1" applyAlignment="1">
      <alignment horizontal="left" vertical="center"/>
    </xf>
    <xf numFmtId="164" fontId="3" fillId="0" borderId="49" xfId="1" applyNumberFormat="1" applyFont="1" applyBorder="1" applyAlignment="1">
      <alignment vertical="center"/>
    </xf>
    <xf numFmtId="164" fontId="8" fillId="6" borderId="49" xfId="1" applyNumberFormat="1" applyFont="1" applyFill="1" applyBorder="1" applyAlignment="1">
      <alignment vertical="center"/>
    </xf>
    <xf numFmtId="164" fontId="8" fillId="6" borderId="50" xfId="1" applyNumberFormat="1" applyFont="1" applyFill="1" applyBorder="1" applyAlignment="1">
      <alignment vertical="center"/>
    </xf>
    <xf numFmtId="164" fontId="3" fillId="0" borderId="42" xfId="1" applyNumberFormat="1" applyFont="1" applyBorder="1" applyAlignment="1">
      <alignment vertical="center"/>
    </xf>
    <xf numFmtId="164" fontId="8" fillId="6" borderId="42" xfId="1" applyNumberFormat="1" applyFont="1" applyFill="1" applyBorder="1" applyAlignment="1">
      <alignment vertical="center"/>
    </xf>
    <xf numFmtId="164" fontId="8" fillId="6" borderId="40" xfId="1" applyNumberFormat="1" applyFont="1" applyFill="1" applyBorder="1" applyAlignment="1">
      <alignment vertical="center"/>
    </xf>
    <xf numFmtId="164" fontId="3" fillId="0" borderId="47" xfId="1" applyNumberFormat="1" applyFont="1" applyBorder="1" applyAlignment="1">
      <alignment vertical="center"/>
    </xf>
    <xf numFmtId="164" fontId="8" fillId="6" borderId="47" xfId="1" applyNumberFormat="1" applyFont="1" applyFill="1" applyBorder="1" applyAlignment="1">
      <alignment vertical="center"/>
    </xf>
    <xf numFmtId="164" fontId="8" fillId="6" borderId="45" xfId="1" applyNumberFormat="1" applyFont="1" applyFill="1" applyBorder="1" applyAlignment="1">
      <alignment vertical="center"/>
    </xf>
    <xf numFmtId="164" fontId="3" fillId="0" borderId="0" xfId="1" applyNumberFormat="1" applyFont="1" applyAlignment="1">
      <alignment vertical="center"/>
    </xf>
    <xf numFmtId="165" fontId="11" fillId="4" borderId="0" xfId="0" applyNumberFormat="1" applyFont="1" applyFill="1" applyAlignment="1">
      <alignment vertical="center"/>
    </xf>
    <xf numFmtId="165" fontId="2" fillId="4" borderId="0" xfId="0" applyNumberFormat="1" applyFont="1" applyFill="1" applyAlignment="1">
      <alignment vertical="center"/>
    </xf>
    <xf numFmtId="164" fontId="3" fillId="4" borderId="0" xfId="1" applyNumberFormat="1" applyFont="1" applyFill="1" applyAlignment="1">
      <alignment horizontal="left" vertical="center"/>
    </xf>
    <xf numFmtId="164" fontId="3" fillId="4" borderId="0" xfId="1" applyNumberFormat="1" applyFont="1" applyFill="1" applyAlignment="1">
      <alignment vertical="center"/>
    </xf>
    <xf numFmtId="165" fontId="5" fillId="4" borderId="0" xfId="0" applyNumberFormat="1" applyFont="1" applyFill="1" applyAlignment="1">
      <alignment horizontal="left" vertical="center"/>
    </xf>
    <xf numFmtId="164" fontId="5" fillId="4" borderId="0" xfId="1" applyNumberFormat="1" applyFont="1" applyFill="1" applyAlignment="1">
      <alignment horizontal="left" vertical="center"/>
    </xf>
    <xf numFmtId="0" fontId="9" fillId="0" borderId="2" xfId="0" applyFont="1" applyBorder="1" applyAlignment="1">
      <alignment vertical="center"/>
    </xf>
    <xf numFmtId="0" fontId="3" fillId="2" borderId="0" xfId="0" applyFont="1" applyFill="1" applyAlignment="1">
      <alignment vertical="center"/>
    </xf>
    <xf numFmtId="0" fontId="8" fillId="6" borderId="7" xfId="0" applyFont="1" applyFill="1" applyBorder="1" applyAlignment="1">
      <alignment vertical="center"/>
    </xf>
    <xf numFmtId="0" fontId="8" fillId="6" borderId="9" xfId="0" applyFont="1" applyFill="1" applyBorder="1" applyAlignment="1">
      <alignment vertical="center"/>
    </xf>
    <xf numFmtId="0" fontId="3" fillId="2" borderId="37" xfId="0" applyFont="1" applyFill="1" applyBorder="1" applyAlignment="1">
      <alignment vertical="center"/>
    </xf>
    <xf numFmtId="0" fontId="3" fillId="2" borderId="41" xfId="0" applyFont="1" applyFill="1" applyBorder="1" applyAlignment="1">
      <alignment vertical="center"/>
    </xf>
    <xf numFmtId="0" fontId="3" fillId="2" borderId="51" xfId="0" applyFont="1" applyFill="1" applyBorder="1" applyAlignment="1">
      <alignment vertical="center"/>
    </xf>
    <xf numFmtId="0" fontId="7" fillId="6" borderId="15" xfId="0" applyFont="1" applyFill="1" applyBorder="1" applyAlignment="1">
      <alignment vertical="center"/>
    </xf>
    <xf numFmtId="164" fontId="3" fillId="0" borderId="0" xfId="0" applyNumberFormat="1" applyFont="1" applyAlignment="1">
      <alignment vertical="center"/>
    </xf>
    <xf numFmtId="164" fontId="3" fillId="0" borderId="2" xfId="1" applyNumberFormat="1" applyFont="1" applyBorder="1" applyAlignment="1">
      <alignment vertical="center"/>
    </xf>
    <xf numFmtId="164" fontId="8" fillId="6" borderId="2" xfId="0" applyNumberFormat="1" applyFont="1" applyFill="1" applyBorder="1" applyAlignment="1">
      <alignment vertical="center"/>
    </xf>
    <xf numFmtId="164" fontId="8" fillId="6" borderId="2" xfId="1" applyNumberFormat="1" applyFont="1" applyFill="1" applyBorder="1" applyAlignment="1">
      <alignment vertical="center"/>
    </xf>
    <xf numFmtId="0" fontId="4" fillId="0" borderId="55" xfId="0" applyFont="1" applyBorder="1" applyAlignment="1">
      <alignment vertical="center" wrapText="1"/>
    </xf>
    <xf numFmtId="0" fontId="4" fillId="0" borderId="58" xfId="0" applyFont="1" applyBorder="1" applyAlignment="1">
      <alignment vertical="center" wrapText="1"/>
    </xf>
    <xf numFmtId="0" fontId="4" fillId="0" borderId="68" xfId="0" applyFont="1" applyBorder="1" applyAlignment="1">
      <alignment vertical="center" wrapText="1"/>
    </xf>
    <xf numFmtId="0" fontId="4" fillId="0" borderId="69" xfId="0" applyFont="1" applyBorder="1" applyAlignment="1">
      <alignment vertical="center" wrapText="1"/>
    </xf>
    <xf numFmtId="0" fontId="4" fillId="0" borderId="61" xfId="0" applyFont="1" applyBorder="1" applyAlignment="1">
      <alignment vertical="center" wrapText="1"/>
    </xf>
    <xf numFmtId="0" fontId="7" fillId="6" borderId="2" xfId="0" applyFont="1" applyFill="1" applyBorder="1" applyAlignment="1">
      <alignment vertical="center"/>
    </xf>
    <xf numFmtId="166" fontId="6" fillId="5" borderId="27" xfId="0" applyNumberFormat="1" applyFont="1" applyFill="1" applyBorder="1" applyAlignment="1">
      <alignment horizontal="left" vertical="center" wrapText="1"/>
    </xf>
    <xf numFmtId="0" fontId="12" fillId="2" borderId="0" xfId="0" applyFont="1" applyFill="1" applyAlignment="1">
      <alignment vertical="center"/>
    </xf>
    <xf numFmtId="164" fontId="3" fillId="2" borderId="0" xfId="0" applyNumberFormat="1" applyFont="1" applyFill="1" applyAlignment="1">
      <alignment vertical="center"/>
    </xf>
    <xf numFmtId="0" fontId="8" fillId="2" borderId="0" xfId="0" applyFont="1" applyFill="1" applyAlignment="1">
      <alignment vertical="center"/>
    </xf>
    <xf numFmtId="165" fontId="8" fillId="2" borderId="0" xfId="0" applyNumberFormat="1" applyFont="1" applyFill="1" applyAlignment="1">
      <alignment vertical="center"/>
    </xf>
    <xf numFmtId="0" fontId="3" fillId="2" borderId="0" xfId="0" applyFont="1" applyFill="1"/>
    <xf numFmtId="166" fontId="6" fillId="2" borderId="0" xfId="0" applyNumberFormat="1" applyFont="1" applyFill="1" applyAlignment="1">
      <alignment horizontal="left" vertical="center" wrapText="1"/>
    </xf>
    <xf numFmtId="164" fontId="8" fillId="2" borderId="0" xfId="1" applyNumberFormat="1" applyFont="1" applyFill="1" applyBorder="1" applyAlignment="1">
      <alignment horizontal="center" vertical="center" wrapText="1"/>
    </xf>
    <xf numFmtId="164" fontId="3" fillId="2" borderId="0" xfId="1" applyNumberFormat="1" applyFont="1" applyFill="1" applyBorder="1" applyAlignment="1">
      <alignment vertical="center"/>
    </xf>
    <xf numFmtId="166" fontId="3" fillId="2" borderId="0" xfId="0" applyNumberFormat="1" applyFont="1" applyFill="1" applyAlignment="1">
      <alignment horizontal="left" vertical="center"/>
    </xf>
    <xf numFmtId="164" fontId="3" fillId="2" borderId="0" xfId="1" applyNumberFormat="1" applyFont="1" applyFill="1" applyAlignment="1">
      <alignment vertical="center"/>
    </xf>
    <xf numFmtId="164" fontId="3" fillId="2" borderId="0" xfId="1" applyNumberFormat="1" applyFont="1" applyFill="1"/>
    <xf numFmtId="164" fontId="3" fillId="2" borderId="0" xfId="1" applyNumberFormat="1" applyFont="1" applyFill="1" applyBorder="1"/>
    <xf numFmtId="165" fontId="6" fillId="2" borderId="0" xfId="1" applyNumberFormat="1" applyFont="1" applyFill="1" applyBorder="1" applyAlignment="1">
      <alignment horizontal="center" vertical="center" wrapText="1"/>
    </xf>
    <xf numFmtId="164" fontId="6" fillId="2" borderId="0" xfId="1" applyNumberFormat="1" applyFont="1" applyFill="1" applyBorder="1" applyAlignment="1">
      <alignment horizontal="center" vertical="center" wrapText="1"/>
    </xf>
    <xf numFmtId="0" fontId="5" fillId="2" borderId="0" xfId="0" applyFont="1" applyFill="1"/>
    <xf numFmtId="166" fontId="13" fillId="2" borderId="0" xfId="0" applyNumberFormat="1" applyFont="1" applyFill="1" applyAlignment="1">
      <alignment horizontal="left" vertical="center" wrapText="1"/>
    </xf>
    <xf numFmtId="0" fontId="14" fillId="3" borderId="35" xfId="0" applyFont="1" applyFill="1" applyBorder="1" applyAlignment="1">
      <alignment horizontal="left" vertical="center" wrapText="1"/>
    </xf>
    <xf numFmtId="166" fontId="6" fillId="5" borderId="29" xfId="0" applyNumberFormat="1" applyFont="1" applyFill="1" applyBorder="1" applyAlignment="1">
      <alignment horizontal="center" vertical="center" wrapText="1"/>
    </xf>
    <xf numFmtId="166" fontId="3" fillId="0" borderId="0" xfId="0" applyNumberFormat="1" applyFont="1" applyAlignment="1">
      <alignment horizontal="center" vertical="center" wrapText="1"/>
    </xf>
    <xf numFmtId="166" fontId="15" fillId="0" borderId="0" xfId="0" applyNumberFormat="1" applyFont="1" applyAlignment="1">
      <alignment horizontal="left" vertical="center"/>
    </xf>
    <xf numFmtId="164" fontId="10" fillId="7" borderId="2" xfId="0" applyNumberFormat="1" applyFont="1" applyFill="1" applyBorder="1" applyAlignment="1">
      <alignment vertical="center"/>
    </xf>
    <xf numFmtId="164" fontId="8" fillId="6" borderId="2" xfId="1" applyNumberFormat="1" applyFont="1" applyFill="1" applyBorder="1" applyAlignment="1">
      <alignment horizontal="left" vertical="center"/>
    </xf>
    <xf numFmtId="3" fontId="7" fillId="6" borderId="32" xfId="0" applyNumberFormat="1" applyFont="1" applyFill="1" applyBorder="1" applyAlignment="1">
      <alignment vertical="center"/>
    </xf>
    <xf numFmtId="164" fontId="3" fillId="6" borderId="39" xfId="1" applyNumberFormat="1" applyFont="1" applyFill="1" applyBorder="1" applyAlignment="1">
      <alignment horizontal="right" vertical="center"/>
    </xf>
    <xf numFmtId="164" fontId="3" fillId="6" borderId="40" xfId="1" applyNumberFormat="1" applyFont="1" applyFill="1" applyBorder="1" applyAlignment="1">
      <alignment horizontal="right" vertical="center"/>
    </xf>
    <xf numFmtId="164" fontId="3" fillId="6" borderId="53" xfId="1" applyNumberFormat="1" applyFont="1" applyFill="1" applyBorder="1" applyAlignment="1">
      <alignment horizontal="right" vertical="center"/>
    </xf>
    <xf numFmtId="164" fontId="6" fillId="5" borderId="1" xfId="1" applyNumberFormat="1" applyFont="1" applyFill="1" applyBorder="1" applyAlignment="1">
      <alignment horizontal="center" vertical="center" wrapText="1"/>
    </xf>
    <xf numFmtId="164" fontId="6" fillId="5" borderId="5" xfId="1" applyNumberFormat="1" applyFont="1" applyFill="1" applyBorder="1" applyAlignment="1">
      <alignment horizontal="center" vertical="center" wrapText="1"/>
    </xf>
    <xf numFmtId="164" fontId="6" fillId="5" borderId="3" xfId="1" applyNumberFormat="1" applyFont="1" applyFill="1" applyBorder="1" applyAlignment="1">
      <alignment horizontal="center" vertical="center" wrapText="1"/>
    </xf>
    <xf numFmtId="164" fontId="6" fillId="5" borderId="73" xfId="1" applyNumberFormat="1" applyFont="1" applyFill="1" applyBorder="1" applyAlignment="1">
      <alignment horizontal="center" vertical="center" wrapText="1"/>
    </xf>
    <xf numFmtId="164" fontId="6" fillId="5" borderId="23" xfId="1" applyNumberFormat="1" applyFont="1" applyFill="1" applyBorder="1" applyAlignment="1">
      <alignment horizontal="center" vertical="center" wrapText="1"/>
    </xf>
    <xf numFmtId="164" fontId="6" fillId="5" borderId="24" xfId="1" applyNumberFormat="1" applyFont="1" applyFill="1" applyBorder="1" applyAlignment="1">
      <alignment horizontal="center" vertical="center" wrapText="1"/>
    </xf>
    <xf numFmtId="164" fontId="6" fillId="5" borderId="71" xfId="1" applyNumberFormat="1" applyFont="1" applyFill="1" applyBorder="1" applyAlignment="1">
      <alignment horizontal="center" vertical="center" wrapText="1"/>
    </xf>
    <xf numFmtId="164" fontId="6" fillId="5" borderId="0" xfId="1" applyNumberFormat="1" applyFont="1" applyFill="1" applyBorder="1" applyAlignment="1">
      <alignment horizontal="center" vertical="center" wrapText="1"/>
    </xf>
    <xf numFmtId="164" fontId="6" fillId="5" borderId="78" xfId="1" applyNumberFormat="1" applyFont="1" applyFill="1" applyBorder="1" applyAlignment="1">
      <alignment horizontal="center" vertical="center" wrapText="1"/>
    </xf>
    <xf numFmtId="164" fontId="6" fillId="5" borderId="72" xfId="1" applyNumberFormat="1" applyFont="1" applyFill="1" applyBorder="1" applyAlignment="1">
      <alignment horizontal="center" vertical="center" wrapText="1"/>
    </xf>
    <xf numFmtId="164" fontId="6" fillId="5" borderId="70" xfId="1" applyNumberFormat="1" applyFont="1" applyFill="1" applyBorder="1" applyAlignment="1">
      <alignment horizontal="center" vertical="center" wrapText="1"/>
    </xf>
    <xf numFmtId="164" fontId="6" fillId="5" borderId="79" xfId="1" applyNumberFormat="1" applyFont="1" applyFill="1" applyBorder="1" applyAlignment="1">
      <alignment horizontal="center" vertical="center" wrapText="1"/>
    </xf>
    <xf numFmtId="164" fontId="6" fillId="5" borderId="8" xfId="1" applyNumberFormat="1" applyFont="1" applyFill="1" applyBorder="1" applyAlignment="1">
      <alignment horizontal="center" vertical="center" wrapText="1"/>
    </xf>
    <xf numFmtId="165" fontId="3" fillId="4" borderId="0" xfId="0" applyNumberFormat="1" applyFont="1" applyFill="1" applyAlignment="1">
      <alignment horizontal="left" vertical="center" wrapText="1"/>
    </xf>
    <xf numFmtId="165" fontId="4" fillId="4" borderId="0" xfId="0" applyNumberFormat="1" applyFont="1" applyFill="1" applyAlignment="1">
      <alignment horizontal="left" vertical="center" wrapText="1"/>
    </xf>
    <xf numFmtId="0" fontId="4" fillId="4" borderId="0" xfId="0" quotePrefix="1" applyFont="1" applyFill="1" applyAlignment="1">
      <alignment horizontal="left" vertical="center" wrapText="1"/>
    </xf>
    <xf numFmtId="0" fontId="4" fillId="4" borderId="0" xfId="0" applyFont="1" applyFill="1" applyAlignment="1">
      <alignment horizontal="left" vertical="center" wrapText="1"/>
    </xf>
    <xf numFmtId="165" fontId="4" fillId="4" borderId="0" xfId="0" applyNumberFormat="1" applyFont="1" applyFill="1" applyAlignment="1">
      <alignment horizontal="left" vertical="center"/>
    </xf>
    <xf numFmtId="165" fontId="3" fillId="4" borderId="0" xfId="0" quotePrefix="1" applyNumberFormat="1" applyFont="1" applyFill="1" applyAlignment="1">
      <alignment horizontal="left" vertical="center" wrapText="1"/>
    </xf>
    <xf numFmtId="0" fontId="3" fillId="0" borderId="0" xfId="0" applyFont="1" applyAlignment="1">
      <alignment horizontal="left" vertical="center" wrapText="1"/>
    </xf>
    <xf numFmtId="0" fontId="6" fillId="5" borderId="8"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76" xfId="0" applyFont="1" applyFill="1" applyBorder="1" applyAlignment="1">
      <alignment horizontal="left" vertical="center" wrapText="1"/>
    </xf>
    <xf numFmtId="0" fontId="6" fillId="5" borderId="77" xfId="0" applyFont="1" applyFill="1" applyBorder="1" applyAlignment="1">
      <alignment horizontal="left" vertical="center" wrapText="1"/>
    </xf>
    <xf numFmtId="0" fontId="6" fillId="5" borderId="7" xfId="0" applyFont="1" applyFill="1" applyBorder="1" applyAlignment="1">
      <alignment horizontal="center" vertical="center" wrapText="1"/>
    </xf>
    <xf numFmtId="0" fontId="8" fillId="6" borderId="8" xfId="0" applyFont="1" applyFill="1" applyBorder="1" applyAlignment="1">
      <alignment horizontal="center" vertical="center"/>
    </xf>
    <xf numFmtId="0" fontId="5" fillId="0" borderId="0" xfId="0" applyFont="1" applyAlignment="1">
      <alignment horizontal="left" vertical="center" wrapText="1"/>
    </xf>
    <xf numFmtId="166" fontId="8" fillId="0" borderId="19" xfId="0" applyNumberFormat="1" applyFont="1" applyBorder="1" applyAlignment="1">
      <alignment horizontal="left" vertical="center" wrapText="1"/>
    </xf>
    <xf numFmtId="166" fontId="8" fillId="0" borderId="20" xfId="0" applyNumberFormat="1" applyFont="1" applyBorder="1" applyAlignment="1">
      <alignment horizontal="left" vertical="center" wrapText="1"/>
    </xf>
    <xf numFmtId="166" fontId="8" fillId="0" borderId="21" xfId="0" applyNumberFormat="1" applyFont="1" applyBorder="1" applyAlignment="1">
      <alignment horizontal="left" vertical="center" wrapText="1"/>
    </xf>
    <xf numFmtId="166" fontId="6" fillId="5" borderId="22" xfId="0" applyNumberFormat="1" applyFont="1" applyFill="1" applyBorder="1" applyAlignment="1">
      <alignment horizontal="center" vertical="center" wrapText="1"/>
    </xf>
    <xf numFmtId="166" fontId="6" fillId="5" borderId="23" xfId="0" applyNumberFormat="1" applyFont="1" applyFill="1" applyBorder="1" applyAlignment="1">
      <alignment horizontal="center" vertical="center" wrapText="1"/>
    </xf>
    <xf numFmtId="166" fontId="6" fillId="5" borderId="24" xfId="0" applyNumberFormat="1" applyFont="1" applyFill="1" applyBorder="1" applyAlignment="1">
      <alignment horizontal="center" vertical="center" wrapText="1"/>
    </xf>
    <xf numFmtId="166" fontId="6" fillId="5" borderId="31" xfId="0" applyNumberFormat="1" applyFont="1" applyFill="1" applyBorder="1" applyAlignment="1">
      <alignment horizontal="center" vertical="center" wrapText="1"/>
    </xf>
    <xf numFmtId="166" fontId="6" fillId="5" borderId="74" xfId="0" applyNumberFormat="1" applyFont="1" applyFill="1" applyBorder="1" applyAlignment="1">
      <alignment horizontal="center" vertical="center" wrapText="1"/>
    </xf>
    <xf numFmtId="166" fontId="6" fillId="5" borderId="75" xfId="0" applyNumberFormat="1" applyFont="1" applyFill="1" applyBorder="1" applyAlignment="1">
      <alignment horizontal="center" vertical="center" wrapText="1"/>
    </xf>
    <xf numFmtId="166" fontId="6" fillId="5" borderId="19" xfId="0" applyNumberFormat="1" applyFont="1" applyFill="1" applyBorder="1" applyAlignment="1">
      <alignment horizontal="center" vertical="center" wrapText="1"/>
    </xf>
    <xf numFmtId="166" fontId="6" fillId="5" borderId="20" xfId="0" applyNumberFormat="1" applyFont="1" applyFill="1" applyBorder="1" applyAlignment="1">
      <alignment horizontal="center" vertical="center" wrapText="1"/>
    </xf>
    <xf numFmtId="166" fontId="6" fillId="5" borderId="21" xfId="0" applyNumberFormat="1" applyFont="1" applyFill="1" applyBorder="1" applyAlignment="1">
      <alignment horizontal="center" vertical="center" wrapText="1"/>
    </xf>
    <xf numFmtId="166" fontId="6" fillId="5" borderId="13" xfId="0" applyNumberFormat="1" applyFont="1" applyFill="1" applyBorder="1" applyAlignment="1">
      <alignment horizontal="center" vertical="center" wrapText="1"/>
    </xf>
    <xf numFmtId="166" fontId="6" fillId="5" borderId="54" xfId="0" applyNumberFormat="1" applyFont="1" applyFill="1" applyBorder="1" applyAlignment="1">
      <alignment horizontal="center" vertical="center" wrapText="1"/>
    </xf>
    <xf numFmtId="166" fontId="6" fillId="5" borderId="14" xfId="0" applyNumberFormat="1" applyFont="1" applyFill="1" applyBorder="1" applyAlignment="1">
      <alignment horizontal="center" vertical="center" wrapText="1"/>
    </xf>
    <xf numFmtId="166" fontId="8" fillId="0" borderId="13" xfId="0" applyNumberFormat="1" applyFont="1" applyBorder="1" applyAlignment="1">
      <alignment horizontal="left" vertical="center" wrapText="1"/>
    </xf>
    <xf numFmtId="166" fontId="8" fillId="0" borderId="54" xfId="0" applyNumberFormat="1" applyFont="1" applyBorder="1" applyAlignment="1">
      <alignment horizontal="left" vertical="center" wrapText="1"/>
    </xf>
    <xf numFmtId="166" fontId="8" fillId="0" borderId="14" xfId="0" applyNumberFormat="1" applyFont="1" applyBorder="1" applyAlignment="1">
      <alignment horizontal="left" vertical="center" wrapText="1"/>
    </xf>
  </cellXfs>
  <cellStyles count="3">
    <cellStyle name="Comma" xfId="1" builtinId="3"/>
    <cellStyle name="Normal" xfId="0" builtinId="0"/>
    <cellStyle name="Normal 3" xfId="2" xr:uid="{59CBA32E-ACD3-4E48-BA0C-D87B32A80C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48</xdr:row>
      <xdr:rowOff>0</xdr:rowOff>
    </xdr:from>
    <xdr:to>
      <xdr:col>9</xdr:col>
      <xdr:colOff>1196</xdr:colOff>
      <xdr:row>51</xdr:row>
      <xdr:rowOff>87484</xdr:rowOff>
    </xdr:to>
    <xdr:sp macro="" textlink="">
      <xdr:nvSpPr>
        <xdr:cNvPr id="3" name="Rectangle 20">
          <a:extLst>
            <a:ext uri="{FF2B5EF4-FFF2-40B4-BE49-F238E27FC236}">
              <a16:creationId xmlns:a16="http://schemas.microsoft.com/office/drawing/2014/main" id="{BBB95354-E286-4C7C-9957-D672E9B28E68}"/>
            </a:ext>
          </a:extLst>
        </xdr:cNvPr>
        <xdr:cNvSpPr>
          <a:spLocks noChangeArrowheads="1"/>
        </xdr:cNvSpPr>
      </xdr:nvSpPr>
      <xdr:spPr bwMode="auto">
        <a:xfrm>
          <a:off x="619125" y="16002000"/>
          <a:ext cx="10502509" cy="658984"/>
        </a:xfrm>
        <a:prstGeom prst="rect">
          <a:avLst/>
        </a:prstGeom>
        <a:solidFill>
          <a:sysClr val="window" lastClr="FFFFFF"/>
        </a:solidFill>
        <a:ln>
          <a:noFill/>
        </a:ln>
      </xdr:spPr>
      <xdr:txBody>
        <a:bodyPr vertOverflow="clip" wrap="square" lIns="36576" tIns="22860" rIns="0" bIns="22860" anchor="ctr" upright="1"/>
        <a:lstStyle/>
        <a:p>
          <a:pPr rtl="0" eaLnBrk="1" fontAlgn="auto" latinLnBrk="0" hangingPunct="1"/>
          <a:r>
            <a:rPr lang="en-GB" sz="1100">
              <a:effectLst/>
              <a:latin typeface="+mn-lt"/>
              <a:ea typeface="+mn-ea"/>
              <a:cs typeface="+mn-cs"/>
            </a:rPr>
            <a:t>Copyright © NHS England 2023 </a:t>
          </a:r>
          <a:endParaRPr lang="en-GB" sz="1050">
            <a:effectLst/>
          </a:endParaRPr>
        </a:p>
      </xdr:txBody>
    </xdr:sp>
    <xdr:clientData/>
  </xdr:twoCellAnchor>
  <xdr:twoCellAnchor editAs="oneCell">
    <xdr:from>
      <xdr:col>30</xdr:col>
      <xdr:colOff>0</xdr:colOff>
      <xdr:row>0</xdr:row>
      <xdr:rowOff>0</xdr:rowOff>
    </xdr:from>
    <xdr:to>
      <xdr:col>31</xdr:col>
      <xdr:colOff>559635</xdr:colOff>
      <xdr:row>3</xdr:row>
      <xdr:rowOff>227572</xdr:rowOff>
    </xdr:to>
    <xdr:pic>
      <xdr:nvPicPr>
        <xdr:cNvPr id="4" name="Picture 3" descr="NHS England logo">
          <a:extLst>
            <a:ext uri="{FF2B5EF4-FFF2-40B4-BE49-F238E27FC236}">
              <a16:creationId xmlns:a16="http://schemas.microsoft.com/office/drawing/2014/main" id="{8182E6BF-36DD-4A0A-89EE-020E8CB0CC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3857045" y="0"/>
          <a:ext cx="1645196" cy="1345223"/>
        </a:xfrm>
        <a:prstGeom prst="rect">
          <a:avLst/>
        </a:prstGeom>
      </xdr:spPr>
    </xdr:pic>
    <xdr:clientData/>
  </xdr:twoCellAnchor>
  <xdr:twoCellAnchor editAs="oneCell">
    <xdr:from>
      <xdr:col>30</xdr:col>
      <xdr:colOff>0</xdr:colOff>
      <xdr:row>0</xdr:row>
      <xdr:rowOff>0</xdr:rowOff>
    </xdr:from>
    <xdr:to>
      <xdr:col>31</xdr:col>
      <xdr:colOff>559634</xdr:colOff>
      <xdr:row>3</xdr:row>
      <xdr:rowOff>227572</xdr:rowOff>
    </xdr:to>
    <xdr:pic>
      <xdr:nvPicPr>
        <xdr:cNvPr id="2" name="Picture 1" descr="NHS England logo">
          <a:extLst>
            <a:ext uri="{FF2B5EF4-FFF2-40B4-BE49-F238E27FC236}">
              <a16:creationId xmlns:a16="http://schemas.microsoft.com/office/drawing/2014/main" id="{CD39C44D-414A-4CCD-9711-95B6C9C542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6163250" y="0"/>
          <a:ext cx="1648659" cy="1351522"/>
        </a:xfrm>
        <a:prstGeom prst="rect">
          <a:avLst/>
        </a:prstGeom>
      </xdr:spPr>
    </xdr:pic>
    <xdr:clientData/>
  </xdr:twoCellAnchor>
  <xdr:twoCellAnchor editAs="oneCell">
    <xdr:from>
      <xdr:col>30</xdr:col>
      <xdr:colOff>0</xdr:colOff>
      <xdr:row>0</xdr:row>
      <xdr:rowOff>0</xdr:rowOff>
    </xdr:from>
    <xdr:to>
      <xdr:col>31</xdr:col>
      <xdr:colOff>559635</xdr:colOff>
      <xdr:row>3</xdr:row>
      <xdr:rowOff>227572</xdr:rowOff>
    </xdr:to>
    <xdr:pic>
      <xdr:nvPicPr>
        <xdr:cNvPr id="5" name="Picture 4" descr="NHS England logo">
          <a:extLst>
            <a:ext uri="{FF2B5EF4-FFF2-40B4-BE49-F238E27FC236}">
              <a16:creationId xmlns:a16="http://schemas.microsoft.com/office/drawing/2014/main" id="{2D55F93A-424D-49D0-90BA-8C0321CFD4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6163250" y="0"/>
          <a:ext cx="1648660" cy="1351522"/>
        </a:xfrm>
        <a:prstGeom prst="rect">
          <a:avLst/>
        </a:prstGeom>
      </xdr:spPr>
    </xdr:pic>
    <xdr:clientData/>
  </xdr:twoCellAnchor>
  <xdr:twoCellAnchor editAs="oneCell">
    <xdr:from>
      <xdr:col>30</xdr:col>
      <xdr:colOff>0</xdr:colOff>
      <xdr:row>0</xdr:row>
      <xdr:rowOff>0</xdr:rowOff>
    </xdr:from>
    <xdr:to>
      <xdr:col>31</xdr:col>
      <xdr:colOff>559634</xdr:colOff>
      <xdr:row>3</xdr:row>
      <xdr:rowOff>227572</xdr:rowOff>
    </xdr:to>
    <xdr:pic>
      <xdr:nvPicPr>
        <xdr:cNvPr id="6" name="Picture 5" descr="NHS England logo">
          <a:extLst>
            <a:ext uri="{FF2B5EF4-FFF2-40B4-BE49-F238E27FC236}">
              <a16:creationId xmlns:a16="http://schemas.microsoft.com/office/drawing/2014/main" id="{7A1E177A-3986-4560-BE2D-C9EA4AACE8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6147375" y="0"/>
          <a:ext cx="1645484" cy="1351522"/>
        </a:xfrm>
        <a:prstGeom prst="rect">
          <a:avLst/>
        </a:prstGeom>
      </xdr:spPr>
    </xdr:pic>
    <xdr:clientData/>
  </xdr:twoCellAnchor>
  <xdr:twoCellAnchor editAs="oneCell">
    <xdr:from>
      <xdr:col>30</xdr:col>
      <xdr:colOff>0</xdr:colOff>
      <xdr:row>0</xdr:row>
      <xdr:rowOff>0</xdr:rowOff>
    </xdr:from>
    <xdr:to>
      <xdr:col>31</xdr:col>
      <xdr:colOff>559635</xdr:colOff>
      <xdr:row>3</xdr:row>
      <xdr:rowOff>227572</xdr:rowOff>
    </xdr:to>
    <xdr:pic>
      <xdr:nvPicPr>
        <xdr:cNvPr id="7" name="Picture 6" descr="NHS England logo">
          <a:extLst>
            <a:ext uri="{FF2B5EF4-FFF2-40B4-BE49-F238E27FC236}">
              <a16:creationId xmlns:a16="http://schemas.microsoft.com/office/drawing/2014/main" id="{AF591DB7-B288-4E67-BBBD-337CD963F2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6147375" y="0"/>
          <a:ext cx="1645485" cy="135152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DFD30-B934-4D9E-A817-6F75709A4DC8}">
  <dimension ref="A1:BW166"/>
  <sheetViews>
    <sheetView tabSelected="1" topLeftCell="A16" zoomScale="55" zoomScaleNormal="55" workbookViewId="0">
      <selection activeCell="S35" sqref="S35"/>
    </sheetView>
  </sheetViews>
  <sheetFormatPr defaultColWidth="8.7265625" defaultRowHeight="15.5" x14ac:dyDescent="0.35"/>
  <cols>
    <col min="1" max="1" width="8.7265625" style="1"/>
    <col min="2" max="2" width="71.1796875" style="1" customWidth="1"/>
    <col min="3" max="6" width="15.54296875" style="6" customWidth="1"/>
    <col min="7" max="7" width="19" style="6" customWidth="1"/>
    <col min="8" max="17" width="15.54296875" style="6" customWidth="1"/>
    <col min="18" max="18" width="17.1796875" style="6" customWidth="1"/>
    <col min="19" max="22" width="15.54296875" style="6" customWidth="1"/>
    <col min="23" max="27" width="15.7265625" style="6" customWidth="1"/>
    <col min="28" max="32" width="15.54296875" style="6" customWidth="1"/>
    <col min="33" max="16384" width="8.7265625" style="1"/>
  </cols>
  <sheetData>
    <row r="1" spans="1:35" s="27" customFormat="1" ht="43.5" x14ac:dyDescent="0.35">
      <c r="A1" s="129"/>
      <c r="B1" s="122" t="s">
        <v>269</v>
      </c>
      <c r="C1" s="123"/>
      <c r="D1" s="123"/>
      <c r="E1" s="123"/>
      <c r="F1" s="123"/>
      <c r="G1" s="124"/>
      <c r="H1" s="124"/>
      <c r="I1" s="124"/>
      <c r="J1" s="124"/>
      <c r="K1" s="124"/>
      <c r="L1" s="124"/>
      <c r="M1" s="125"/>
      <c r="N1" s="125"/>
      <c r="O1" s="125"/>
      <c r="P1" s="125"/>
      <c r="Q1" s="125"/>
      <c r="R1" s="125"/>
      <c r="S1" s="125"/>
      <c r="T1" s="125"/>
      <c r="U1" s="125"/>
      <c r="V1" s="125"/>
      <c r="W1" s="125"/>
      <c r="X1" s="125"/>
      <c r="Y1" s="125"/>
      <c r="Z1" s="125"/>
      <c r="AA1" s="125"/>
      <c r="AB1" s="125"/>
      <c r="AC1" s="125"/>
      <c r="AD1" s="125"/>
      <c r="AE1" s="125"/>
      <c r="AF1" s="125"/>
      <c r="AG1" s="129"/>
      <c r="AH1" s="129"/>
      <c r="AI1" s="129"/>
    </row>
    <row r="2" spans="1:35" s="27" customFormat="1" ht="15" customHeight="1" x14ac:dyDescent="0.35">
      <c r="A2" s="129"/>
      <c r="B2" s="126"/>
      <c r="C2" s="127"/>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56"/>
      <c r="AH2" s="156"/>
      <c r="AI2" s="156"/>
    </row>
    <row r="3" spans="1:35" s="27" customFormat="1" ht="30" customHeight="1" x14ac:dyDescent="0.35">
      <c r="A3" s="129"/>
      <c r="B3" s="3" t="s">
        <v>327</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56"/>
      <c r="AH3" s="156"/>
      <c r="AI3" s="156"/>
    </row>
    <row r="4" spans="1:35" s="27" customFormat="1" ht="30" customHeight="1" x14ac:dyDescent="0.35">
      <c r="A4" s="129"/>
      <c r="B4" s="3" t="s">
        <v>270</v>
      </c>
      <c r="C4" s="3"/>
      <c r="D4" s="3"/>
      <c r="E4" s="3"/>
      <c r="F4" s="3"/>
      <c r="G4" s="3"/>
      <c r="H4" s="3"/>
      <c r="I4" s="3"/>
      <c r="J4" s="3"/>
      <c r="K4" s="3"/>
      <c r="L4" s="3"/>
      <c r="M4" s="124"/>
      <c r="N4" s="124"/>
      <c r="O4" s="124"/>
      <c r="P4" s="124"/>
      <c r="Q4" s="124"/>
      <c r="R4" s="124"/>
      <c r="S4" s="124"/>
      <c r="T4" s="124"/>
      <c r="U4" s="124"/>
      <c r="V4" s="124"/>
      <c r="W4" s="124"/>
      <c r="X4" s="124"/>
      <c r="Y4" s="124"/>
      <c r="Z4" s="124"/>
      <c r="AA4" s="124"/>
      <c r="AB4" s="124"/>
      <c r="AC4" s="124"/>
      <c r="AD4" s="124"/>
      <c r="AE4" s="124"/>
      <c r="AF4" s="124"/>
      <c r="AG4" s="156"/>
      <c r="AH4" s="156"/>
      <c r="AI4" s="156"/>
    </row>
    <row r="5" spans="1:35" s="27" customFormat="1" ht="30" customHeight="1" x14ac:dyDescent="0.35">
      <c r="A5" s="129"/>
      <c r="B5" s="186" t="s">
        <v>317</v>
      </c>
      <c r="C5" s="186"/>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56"/>
      <c r="AH5" s="156"/>
      <c r="AI5" s="156"/>
    </row>
    <row r="6" spans="1:35" s="27" customFormat="1" ht="30" customHeight="1" x14ac:dyDescent="0.35">
      <c r="A6" s="129"/>
      <c r="B6" s="186" t="s">
        <v>328</v>
      </c>
      <c r="C6" s="186"/>
      <c r="D6" s="186"/>
      <c r="E6" s="186"/>
      <c r="F6" s="186"/>
      <c r="G6" s="186"/>
      <c r="H6" s="186"/>
      <c r="I6" s="186"/>
      <c r="J6" s="186"/>
      <c r="K6" s="186"/>
      <c r="L6" s="186"/>
      <c r="M6" s="186"/>
      <c r="N6" s="186"/>
      <c r="O6" s="186"/>
      <c r="P6" s="186"/>
      <c r="Q6" s="186"/>
      <c r="R6" s="186"/>
      <c r="S6" s="186"/>
      <c r="T6" s="186"/>
      <c r="U6" s="186"/>
      <c r="V6" s="186"/>
      <c r="W6" s="186"/>
      <c r="X6" s="186"/>
      <c r="Y6" s="186"/>
      <c r="Z6" s="186"/>
      <c r="AA6" s="186"/>
      <c r="AB6" s="186"/>
      <c r="AC6" s="186"/>
      <c r="AD6" s="186"/>
      <c r="AE6" s="186"/>
      <c r="AF6" s="186"/>
      <c r="AG6" s="156"/>
      <c r="AH6" s="156"/>
      <c r="AI6" s="156"/>
    </row>
    <row r="7" spans="1:35" s="27" customFormat="1" ht="30" customHeight="1" x14ac:dyDescent="0.35">
      <c r="A7" s="129"/>
      <c r="B7" s="186" t="s">
        <v>298</v>
      </c>
      <c r="C7" s="186"/>
      <c r="D7" s="186"/>
      <c r="E7" s="186"/>
      <c r="F7" s="186"/>
      <c r="G7" s="186"/>
      <c r="H7" s="186"/>
      <c r="I7" s="186"/>
      <c r="J7" s="186"/>
      <c r="K7" s="186"/>
      <c r="L7" s="186"/>
      <c r="M7" s="186"/>
      <c r="N7" s="186"/>
      <c r="O7" s="186"/>
      <c r="P7" s="186"/>
      <c r="Q7" s="186"/>
      <c r="R7" s="186"/>
      <c r="S7" s="186"/>
      <c r="T7" s="186"/>
      <c r="U7" s="186"/>
      <c r="V7" s="186"/>
      <c r="W7" s="186"/>
      <c r="X7" s="186"/>
      <c r="Y7" s="186"/>
      <c r="Z7" s="186"/>
      <c r="AA7" s="186"/>
      <c r="AB7" s="186"/>
      <c r="AC7" s="186"/>
      <c r="AD7" s="186"/>
      <c r="AE7" s="186"/>
      <c r="AF7" s="186"/>
      <c r="AG7" s="156"/>
      <c r="AH7" s="156"/>
      <c r="AI7" s="156"/>
    </row>
    <row r="8" spans="1:35" s="27" customFormat="1" ht="30" customHeight="1" x14ac:dyDescent="0.35">
      <c r="A8" s="129"/>
      <c r="B8" s="190" t="s">
        <v>271</v>
      </c>
      <c r="C8" s="190"/>
      <c r="D8" s="190"/>
      <c r="E8" s="190"/>
      <c r="F8" s="190"/>
      <c r="G8" s="190"/>
      <c r="H8" s="190"/>
      <c r="I8" s="190"/>
      <c r="J8" s="190"/>
      <c r="K8" s="190"/>
      <c r="L8" s="190"/>
      <c r="M8" s="124"/>
      <c r="N8" s="124"/>
      <c r="O8" s="124"/>
      <c r="P8" s="124"/>
      <c r="Q8" s="124"/>
      <c r="R8" s="124"/>
      <c r="S8" s="124"/>
      <c r="T8" s="124"/>
      <c r="U8" s="124"/>
      <c r="V8" s="124"/>
      <c r="W8" s="124"/>
      <c r="X8" s="124"/>
      <c r="Y8" s="124"/>
      <c r="Z8" s="124"/>
      <c r="AA8" s="124"/>
      <c r="AB8" s="124"/>
      <c r="AC8" s="124"/>
      <c r="AD8" s="124"/>
      <c r="AE8" s="124"/>
      <c r="AF8" s="124"/>
      <c r="AG8" s="156"/>
      <c r="AH8" s="156"/>
      <c r="AI8" s="156"/>
    </row>
    <row r="9" spans="1:35" s="27" customFormat="1" ht="30" customHeight="1" x14ac:dyDescent="0.35">
      <c r="A9" s="129"/>
      <c r="B9" s="187" t="s">
        <v>272</v>
      </c>
      <c r="C9" s="187"/>
      <c r="D9" s="187"/>
      <c r="E9" s="187"/>
      <c r="F9" s="187"/>
      <c r="G9" s="187"/>
      <c r="H9" s="187"/>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56"/>
      <c r="AH9" s="156"/>
      <c r="AI9" s="156"/>
    </row>
    <row r="10" spans="1:35" s="27" customFormat="1" ht="60" customHeight="1" x14ac:dyDescent="0.35">
      <c r="A10" s="129"/>
      <c r="B10" s="188" t="s">
        <v>329</v>
      </c>
      <c r="C10" s="188"/>
      <c r="D10" s="188"/>
      <c r="E10" s="188"/>
      <c r="F10" s="188"/>
      <c r="G10" s="188"/>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56"/>
      <c r="AH10" s="156"/>
      <c r="AI10" s="156"/>
    </row>
    <row r="11" spans="1:35" s="27" customFormat="1" ht="30" customHeight="1" x14ac:dyDescent="0.35">
      <c r="A11" s="129"/>
      <c r="B11" s="188" t="s">
        <v>290</v>
      </c>
      <c r="C11" s="188"/>
      <c r="D11" s="188"/>
      <c r="E11" s="188"/>
      <c r="F11" s="188"/>
      <c r="G11" s="188"/>
      <c r="H11" s="188"/>
      <c r="I11" s="188"/>
      <c r="J11" s="188"/>
      <c r="K11" s="188"/>
      <c r="L11" s="188"/>
      <c r="M11" s="124"/>
      <c r="N11" s="124"/>
      <c r="O11" s="124"/>
      <c r="P11" s="124"/>
      <c r="Q11" s="124"/>
      <c r="R11" s="124"/>
      <c r="S11" s="124"/>
      <c r="T11" s="124"/>
      <c r="U11" s="124"/>
      <c r="V11" s="124"/>
      <c r="W11" s="124"/>
      <c r="X11" s="124"/>
      <c r="Y11" s="124"/>
      <c r="Z11" s="124"/>
      <c r="AA11" s="124"/>
      <c r="AB11" s="124"/>
      <c r="AC11" s="124"/>
      <c r="AD11" s="124"/>
      <c r="AE11" s="124"/>
      <c r="AF11" s="124"/>
      <c r="AG11" s="156"/>
      <c r="AH11" s="156"/>
      <c r="AI11" s="156"/>
    </row>
    <row r="12" spans="1:35" s="27" customFormat="1" ht="30" customHeight="1" x14ac:dyDescent="0.35">
      <c r="A12" s="129"/>
      <c r="B12" s="191" t="s">
        <v>292</v>
      </c>
      <c r="C12" s="186"/>
      <c r="D12" s="186"/>
      <c r="E12" s="186"/>
      <c r="F12" s="186"/>
      <c r="G12" s="186"/>
      <c r="H12" s="186"/>
      <c r="I12" s="186"/>
      <c r="J12" s="186"/>
      <c r="K12" s="186"/>
      <c r="L12" s="186"/>
      <c r="M12" s="124"/>
      <c r="N12" s="124"/>
      <c r="O12" s="124"/>
      <c r="P12" s="124"/>
      <c r="Q12" s="124"/>
      <c r="R12" s="124"/>
      <c r="S12" s="124"/>
      <c r="T12" s="124"/>
      <c r="U12" s="124"/>
      <c r="V12" s="124"/>
      <c r="W12" s="124"/>
      <c r="X12" s="124"/>
      <c r="Y12" s="124"/>
      <c r="Z12" s="124"/>
      <c r="AA12" s="124"/>
      <c r="AB12" s="124"/>
      <c r="AC12" s="124"/>
      <c r="AD12" s="124"/>
      <c r="AE12" s="124"/>
      <c r="AF12" s="124"/>
      <c r="AG12" s="156"/>
      <c r="AH12" s="156"/>
      <c r="AI12" s="156"/>
    </row>
    <row r="13" spans="1:35" s="27" customFormat="1" ht="30" customHeight="1" x14ac:dyDescent="0.35">
      <c r="A13" s="129"/>
      <c r="B13" s="186" t="s">
        <v>299</v>
      </c>
      <c r="C13" s="186"/>
      <c r="D13" s="186"/>
      <c r="E13" s="186"/>
      <c r="F13" s="186"/>
      <c r="G13" s="186"/>
      <c r="H13" s="186"/>
      <c r="I13" s="186"/>
      <c r="J13" s="186"/>
      <c r="K13" s="186"/>
      <c r="L13" s="186"/>
      <c r="M13" s="124"/>
      <c r="N13" s="124"/>
      <c r="O13" s="124"/>
      <c r="P13" s="124"/>
      <c r="Q13" s="124"/>
      <c r="R13" s="124"/>
      <c r="S13" s="124"/>
      <c r="T13" s="124"/>
      <c r="U13" s="124"/>
      <c r="V13" s="124"/>
      <c r="W13" s="124"/>
      <c r="X13" s="124"/>
      <c r="Y13" s="124"/>
      <c r="Z13" s="124"/>
      <c r="AA13" s="124"/>
      <c r="AB13" s="124"/>
      <c r="AC13" s="124"/>
      <c r="AD13" s="124"/>
      <c r="AE13" s="124"/>
      <c r="AF13" s="124"/>
      <c r="AG13" s="156"/>
      <c r="AH13" s="156"/>
      <c r="AI13" s="156"/>
    </row>
    <row r="14" spans="1:35" s="27" customFormat="1" ht="30.5" customHeight="1" x14ac:dyDescent="0.35">
      <c r="A14" s="129"/>
      <c r="B14" s="187" t="s">
        <v>332</v>
      </c>
      <c r="C14" s="187"/>
      <c r="D14" s="187"/>
      <c r="E14" s="187"/>
      <c r="F14" s="187"/>
      <c r="G14" s="187"/>
      <c r="H14" s="187"/>
      <c r="I14" s="187"/>
      <c r="J14" s="187"/>
      <c r="K14" s="187"/>
      <c r="L14" s="187"/>
      <c r="M14" s="187"/>
      <c r="N14" s="187"/>
      <c r="O14" s="187"/>
      <c r="P14" s="187"/>
      <c r="Q14" s="187"/>
      <c r="R14" s="187"/>
      <c r="S14" s="187"/>
      <c r="T14" s="187"/>
      <c r="U14" s="187"/>
      <c r="V14" s="187"/>
      <c r="W14" s="187"/>
      <c r="X14" s="187"/>
      <c r="Y14" s="187"/>
      <c r="Z14" s="187"/>
      <c r="AA14" s="187"/>
      <c r="AB14" s="187"/>
      <c r="AC14" s="187"/>
      <c r="AD14" s="187"/>
      <c r="AE14" s="187"/>
      <c r="AF14" s="187"/>
      <c r="AG14" s="156"/>
      <c r="AH14" s="156"/>
      <c r="AI14" s="156"/>
    </row>
    <row r="15" spans="1:35" s="27" customFormat="1" ht="30" customHeight="1" x14ac:dyDescent="0.35">
      <c r="A15" s="129"/>
      <c r="B15" s="189" t="s">
        <v>273</v>
      </c>
      <c r="C15" s="189"/>
      <c r="D15" s="189"/>
      <c r="E15" s="189"/>
      <c r="F15" s="189"/>
      <c r="G15" s="189"/>
      <c r="H15" s="189"/>
      <c r="I15" s="189"/>
      <c r="J15" s="189"/>
      <c r="K15" s="189"/>
      <c r="L15" s="189"/>
      <c r="M15" s="189"/>
      <c r="N15" s="189"/>
      <c r="O15" s="189"/>
      <c r="P15" s="189"/>
      <c r="Q15" s="189"/>
      <c r="R15" s="189"/>
      <c r="S15" s="189"/>
      <c r="T15" s="189"/>
      <c r="U15" s="189"/>
      <c r="V15" s="189"/>
      <c r="W15" s="189"/>
      <c r="X15" s="189"/>
      <c r="Y15" s="189"/>
      <c r="Z15" s="189"/>
      <c r="AA15" s="189"/>
      <c r="AB15" s="189"/>
      <c r="AC15" s="189"/>
      <c r="AD15" s="189"/>
      <c r="AE15" s="189"/>
      <c r="AF15" s="189"/>
      <c r="AG15" s="156"/>
      <c r="AH15" s="156"/>
      <c r="AI15" s="156"/>
    </row>
    <row r="16" spans="1:35" s="27" customFormat="1" ht="15" customHeight="1" x14ac:dyDescent="0.35">
      <c r="A16" s="129"/>
      <c r="B16" s="9"/>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54"/>
      <c r="AH16" s="154"/>
      <c r="AI16" s="154"/>
    </row>
    <row r="17" spans="1:75" ht="25" customHeight="1" x14ac:dyDescent="0.35">
      <c r="A17" s="151"/>
      <c r="B17" s="161" t="s">
        <v>295</v>
      </c>
      <c r="C17" s="158"/>
      <c r="D17" s="157"/>
      <c r="E17" s="157"/>
      <c r="F17" s="157"/>
      <c r="G17" s="157"/>
      <c r="H17" s="157"/>
      <c r="I17" s="157"/>
      <c r="J17" s="157"/>
      <c r="K17" s="157"/>
      <c r="L17" s="157"/>
      <c r="M17" s="157"/>
      <c r="N17" s="157"/>
      <c r="O17" s="157"/>
      <c r="P17" s="157"/>
      <c r="Q17" s="157"/>
      <c r="R17" s="157"/>
      <c r="S17" s="157"/>
      <c r="T17" s="157"/>
      <c r="U17" s="157"/>
      <c r="V17" s="157"/>
      <c r="W17" s="157"/>
      <c r="X17" s="157"/>
      <c r="Y17" s="157"/>
      <c r="Z17" s="157"/>
      <c r="AA17" s="157"/>
      <c r="AB17" s="157"/>
      <c r="AC17" s="157"/>
      <c r="AD17" s="157"/>
      <c r="AE17" s="157"/>
      <c r="AF17" s="157"/>
      <c r="AG17" s="154"/>
      <c r="AH17" s="154"/>
      <c r="AI17" s="154"/>
    </row>
    <row r="18" spans="1:75" ht="12" customHeight="1" thickBot="1" x14ac:dyDescent="0.4">
      <c r="A18" s="151"/>
      <c r="B18" s="159"/>
      <c r="C18" s="160"/>
      <c r="D18" s="157"/>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4"/>
      <c r="AH18" s="154"/>
      <c r="AI18" s="154"/>
    </row>
    <row r="19" spans="1:75" s="27" customFormat="1" ht="45" customHeight="1" x14ac:dyDescent="0.35">
      <c r="A19" s="129"/>
      <c r="B19" s="57" t="s">
        <v>219</v>
      </c>
      <c r="C19" s="185" t="s">
        <v>297</v>
      </c>
      <c r="D19" s="185"/>
      <c r="E19" s="185"/>
      <c r="F19" s="185"/>
      <c r="G19" s="185"/>
      <c r="H19" s="185" t="s">
        <v>316</v>
      </c>
      <c r="I19" s="185"/>
      <c r="J19" s="185"/>
      <c r="K19" s="185"/>
      <c r="L19" s="185"/>
      <c r="M19" s="185" t="s">
        <v>274</v>
      </c>
      <c r="N19" s="185"/>
      <c r="O19" s="185"/>
      <c r="P19" s="185"/>
      <c r="Q19" s="185"/>
      <c r="R19" s="176" t="s">
        <v>287</v>
      </c>
      <c r="S19" s="177"/>
      <c r="T19" s="177"/>
      <c r="U19" s="177"/>
      <c r="V19" s="178"/>
      <c r="AG19" s="154"/>
      <c r="AH19" s="154"/>
      <c r="AI19" s="154"/>
      <c r="BE19" s="111"/>
      <c r="BI19" s="111"/>
      <c r="BJ19" s="111"/>
      <c r="BK19" s="111"/>
      <c r="BL19" s="111"/>
      <c r="BM19" s="111"/>
      <c r="BN19" s="111"/>
      <c r="BO19" s="111"/>
      <c r="BP19" s="111"/>
      <c r="BQ19" s="111"/>
      <c r="BR19" s="111"/>
      <c r="BS19" s="111"/>
      <c r="BT19" s="111"/>
      <c r="BU19" s="111"/>
      <c r="BV19" s="111"/>
      <c r="BW19" s="111"/>
    </row>
    <row r="20" spans="1:75" s="27" customFormat="1" ht="44" customHeight="1" x14ac:dyDescent="0.35">
      <c r="A20" s="129"/>
      <c r="B20" s="163" t="s">
        <v>309</v>
      </c>
      <c r="C20" s="173" t="s">
        <v>305</v>
      </c>
      <c r="D20" s="174"/>
      <c r="E20" s="174"/>
      <c r="F20" s="174"/>
      <c r="G20" s="175"/>
      <c r="H20" s="173" t="s">
        <v>306</v>
      </c>
      <c r="I20" s="174"/>
      <c r="J20" s="174"/>
      <c r="K20" s="174"/>
      <c r="L20" s="175"/>
      <c r="M20" s="173" t="s">
        <v>306</v>
      </c>
      <c r="N20" s="174"/>
      <c r="O20" s="174"/>
      <c r="P20" s="174"/>
      <c r="Q20" s="175"/>
      <c r="R20" s="179"/>
      <c r="S20" s="180"/>
      <c r="T20" s="180"/>
      <c r="U20" s="180"/>
      <c r="V20" s="181"/>
      <c r="AG20" s="154"/>
      <c r="AH20" s="154"/>
      <c r="AI20" s="154"/>
      <c r="BE20" s="111"/>
      <c r="BI20" s="111"/>
      <c r="BJ20" s="111"/>
      <c r="BK20" s="111"/>
      <c r="BL20" s="111"/>
      <c r="BM20" s="111"/>
      <c r="BN20" s="111"/>
      <c r="BO20" s="111"/>
      <c r="BP20" s="111"/>
      <c r="BQ20" s="111"/>
      <c r="BR20" s="111"/>
      <c r="BS20" s="111"/>
      <c r="BT20" s="111"/>
      <c r="BU20" s="111"/>
      <c r="BV20" s="111"/>
      <c r="BW20" s="111"/>
    </row>
    <row r="21" spans="1:75" s="27" customFormat="1" ht="25" customHeight="1" x14ac:dyDescent="0.35">
      <c r="A21" s="129"/>
      <c r="B21" s="163" t="s">
        <v>304</v>
      </c>
      <c r="C21" s="173" t="s">
        <v>307</v>
      </c>
      <c r="D21" s="174"/>
      <c r="E21" s="174"/>
      <c r="F21" s="174"/>
      <c r="G21" s="175"/>
      <c r="H21" s="173" t="s">
        <v>308</v>
      </c>
      <c r="I21" s="174"/>
      <c r="J21" s="174"/>
      <c r="K21" s="174"/>
      <c r="L21" s="175"/>
      <c r="M21" s="173" t="s">
        <v>308</v>
      </c>
      <c r="N21" s="174"/>
      <c r="O21" s="174"/>
      <c r="P21" s="174"/>
      <c r="Q21" s="175"/>
      <c r="R21" s="182"/>
      <c r="S21" s="183"/>
      <c r="T21" s="183"/>
      <c r="U21" s="183"/>
      <c r="V21" s="184"/>
      <c r="AG21" s="154"/>
      <c r="AH21" s="154"/>
      <c r="AI21" s="154"/>
      <c r="BE21" s="111"/>
      <c r="BI21" s="111"/>
      <c r="BJ21" s="111"/>
      <c r="BK21" s="111"/>
      <c r="BL21" s="111"/>
      <c r="BM21" s="111"/>
      <c r="BN21" s="111"/>
      <c r="BO21" s="111"/>
      <c r="BP21" s="111"/>
      <c r="BQ21" s="111"/>
      <c r="BR21" s="111"/>
      <c r="BS21" s="111"/>
      <c r="BT21" s="111"/>
      <c r="BU21" s="111"/>
      <c r="BV21" s="111"/>
      <c r="BW21" s="111"/>
    </row>
    <row r="22" spans="1:75" s="27" customFormat="1" ht="31" x14ac:dyDescent="0.35">
      <c r="A22" s="129"/>
      <c r="B22" s="58"/>
      <c r="C22" s="10" t="s">
        <v>1</v>
      </c>
      <c r="D22" s="10" t="s">
        <v>2</v>
      </c>
      <c r="E22" s="10" t="s">
        <v>3</v>
      </c>
      <c r="F22" s="10" t="s">
        <v>4</v>
      </c>
      <c r="G22" s="10" t="s">
        <v>275</v>
      </c>
      <c r="H22" s="10" t="s">
        <v>1</v>
      </c>
      <c r="I22" s="10" t="s">
        <v>2</v>
      </c>
      <c r="J22" s="10" t="s">
        <v>3</v>
      </c>
      <c r="K22" s="10" t="s">
        <v>4</v>
      </c>
      <c r="L22" s="10" t="s">
        <v>275</v>
      </c>
      <c r="M22" s="10" t="s">
        <v>1</v>
      </c>
      <c r="N22" s="10" t="s">
        <v>2</v>
      </c>
      <c r="O22" s="10" t="s">
        <v>3</v>
      </c>
      <c r="P22" s="10" t="s">
        <v>4</v>
      </c>
      <c r="Q22" s="10" t="s">
        <v>275</v>
      </c>
      <c r="R22" s="10" t="s">
        <v>1</v>
      </c>
      <c r="S22" s="10" t="s">
        <v>2</v>
      </c>
      <c r="T22" s="10" t="s">
        <v>3</v>
      </c>
      <c r="U22" s="10" t="s">
        <v>4</v>
      </c>
      <c r="V22" s="59" t="s">
        <v>275</v>
      </c>
      <c r="AG22" s="154"/>
      <c r="AH22" s="154"/>
      <c r="AI22" s="154"/>
    </row>
    <row r="23" spans="1:75" s="27" customFormat="1" ht="25" customHeight="1" x14ac:dyDescent="0.35">
      <c r="A23" s="129"/>
      <c r="B23" s="60" t="s">
        <v>105</v>
      </c>
      <c r="C23" s="112">
        <f>'Provider Op Cap'!C40</f>
        <v>483613</v>
      </c>
      <c r="D23" s="112">
        <f>'Provider Op Cap'!D40</f>
        <v>503980</v>
      </c>
      <c r="E23" s="112">
        <f>'Provider Op Cap'!E40</f>
        <v>518291</v>
      </c>
      <c r="F23" s="112">
        <f>'Provider Op Cap'!F40</f>
        <v>527604</v>
      </c>
      <c r="G23" s="113">
        <f t="shared" ref="G23:G29" si="0">C23+D23+E23+F23</f>
        <v>2033488</v>
      </c>
      <c r="H23" s="112">
        <f>'Constitutional Standards'!AH8+'Constitutional Standards'!AT8</f>
        <v>264412.97600000002</v>
      </c>
      <c r="I23" s="112">
        <f>'Constitutional Standards'!AI8+'Constitutional Standards'!AU8</f>
        <v>162129.29800000001</v>
      </c>
      <c r="J23" s="112">
        <f>'Constitutional Standards'!AJ8+'Constitutional Standards'!AV8</f>
        <v>145969.07399999999</v>
      </c>
      <c r="K23" s="112">
        <f>'Constitutional Standards'!AK8+'Constitutional Standards'!AW8</f>
        <v>98966.192999999999</v>
      </c>
      <c r="L23" s="113">
        <f t="shared" ref="L23:L29" si="1">H23+I23+J23+K23</f>
        <v>671477.54099999997</v>
      </c>
      <c r="M23" s="112">
        <f>'Estates Safety'!C8</f>
        <v>129156</v>
      </c>
      <c r="N23" s="112">
        <f>'Estates Safety'!D8</f>
        <v>129156</v>
      </c>
      <c r="O23" s="112">
        <f>'Estates Safety'!E8</f>
        <v>129156</v>
      </c>
      <c r="P23" s="112">
        <f>'Estates Safety'!F8</f>
        <v>129156</v>
      </c>
      <c r="Q23" s="113">
        <f>M23+N23+O23+P23</f>
        <v>516624</v>
      </c>
      <c r="R23" s="112">
        <f>C23+H23+M23</f>
        <v>877181.97600000002</v>
      </c>
      <c r="S23" s="112">
        <f t="shared" ref="S23:S29" si="2">D23+I23+N23</f>
        <v>795265.29799999995</v>
      </c>
      <c r="T23" s="112">
        <f t="shared" ref="T23:T29" si="3">E23+J23+O23</f>
        <v>793416.07400000002</v>
      </c>
      <c r="U23" s="112">
        <f t="shared" ref="U23:U29" si="4">F23+K23+P23</f>
        <v>755726.19299999997</v>
      </c>
      <c r="V23" s="114">
        <f>R23+S23+T23+U23</f>
        <v>3221589.5410000002</v>
      </c>
      <c r="AG23" s="154"/>
      <c r="AH23" s="154"/>
      <c r="AI23" s="154"/>
    </row>
    <row r="24" spans="1:75" s="27" customFormat="1" ht="25" customHeight="1" x14ac:dyDescent="0.35">
      <c r="A24" s="129"/>
      <c r="B24" s="61" t="s">
        <v>139</v>
      </c>
      <c r="C24" s="115">
        <f>'Provider Op Cap'!C72</f>
        <v>468149</v>
      </c>
      <c r="D24" s="115">
        <f>'Provider Op Cap'!D72</f>
        <v>494111</v>
      </c>
      <c r="E24" s="115">
        <f>'Provider Op Cap'!E72</f>
        <v>504152</v>
      </c>
      <c r="F24" s="115">
        <f>'Provider Op Cap'!F72</f>
        <v>514195</v>
      </c>
      <c r="G24" s="116">
        <f t="shared" si="0"/>
        <v>1980607</v>
      </c>
      <c r="H24" s="115">
        <f>'Constitutional Standards'!AH9+'Constitutional Standards'!AT9</f>
        <v>255194.14</v>
      </c>
      <c r="I24" s="115">
        <f>'Constitutional Standards'!AI9+'Constitutional Standards'!AU9</f>
        <v>146570.736</v>
      </c>
      <c r="J24" s="115">
        <f>'Constitutional Standards'!AJ9+'Constitutional Standards'!AV9</f>
        <v>143849.07699999999</v>
      </c>
      <c r="K24" s="115">
        <f>'Constitutional Standards'!AK9+'Constitutional Standards'!AW9</f>
        <v>93476.983999999997</v>
      </c>
      <c r="L24" s="116">
        <f t="shared" si="1"/>
        <v>639090.93699999992</v>
      </c>
      <c r="M24" s="115">
        <f>'Estates Safety'!C9</f>
        <v>84851</v>
      </c>
      <c r="N24" s="115">
        <f>'Estates Safety'!D9</f>
        <v>84851</v>
      </c>
      <c r="O24" s="115">
        <f>'Estates Safety'!E9</f>
        <v>84851</v>
      </c>
      <c r="P24" s="115">
        <f>'Estates Safety'!F9</f>
        <v>84851</v>
      </c>
      <c r="Q24" s="116">
        <f t="shared" ref="Q24:Q29" si="5">M24+N24+O24+P24</f>
        <v>339404</v>
      </c>
      <c r="R24" s="115">
        <f t="shared" ref="R24:R29" si="6">C24+H24+M24</f>
        <v>808194.14</v>
      </c>
      <c r="S24" s="115">
        <f t="shared" si="2"/>
        <v>725532.73600000003</v>
      </c>
      <c r="T24" s="115">
        <f t="shared" si="3"/>
        <v>732852.07700000005</v>
      </c>
      <c r="U24" s="115">
        <f t="shared" si="4"/>
        <v>692522.98399999994</v>
      </c>
      <c r="V24" s="117">
        <f t="shared" ref="V24:V29" si="7">R24+S24+T24+U24</f>
        <v>2959101.9369999999</v>
      </c>
      <c r="AG24" s="154"/>
      <c r="AH24" s="154"/>
      <c r="AI24" s="154"/>
    </row>
    <row r="25" spans="1:75" s="27" customFormat="1" ht="25" customHeight="1" x14ac:dyDescent="0.35">
      <c r="A25" s="129"/>
      <c r="B25" s="61" t="s">
        <v>64</v>
      </c>
      <c r="C25" s="115">
        <f>'Provider Op Cap'!C113</f>
        <v>578888</v>
      </c>
      <c r="D25" s="115">
        <f>'Provider Op Cap'!D113</f>
        <v>607768</v>
      </c>
      <c r="E25" s="115">
        <f>'Provider Op Cap'!E113</f>
        <v>619732</v>
      </c>
      <c r="F25" s="115">
        <f>'Provider Op Cap'!F113</f>
        <v>631697</v>
      </c>
      <c r="G25" s="116">
        <f>C25+D25+E25+F25</f>
        <v>2438085</v>
      </c>
      <c r="H25" s="115">
        <f>'Constitutional Standards'!AH10+'Constitutional Standards'!AT10</f>
        <v>338049.19199999998</v>
      </c>
      <c r="I25" s="115">
        <f>'Constitutional Standards'!AI10+'Constitutional Standards'!AU10</f>
        <v>197866.329</v>
      </c>
      <c r="J25" s="115">
        <f>'Constitutional Standards'!AJ10+'Constitutional Standards'!AV10</f>
        <v>194507.91800000001</v>
      </c>
      <c r="K25" s="115">
        <f>'Constitutional Standards'!AK10+'Constitutional Standards'!AW10</f>
        <v>136953.96799999999</v>
      </c>
      <c r="L25" s="116">
        <f>H25+I25+J25+K25</f>
        <v>867377.40700000001</v>
      </c>
      <c r="M25" s="115">
        <f>'Estates Safety'!C10</f>
        <v>109059</v>
      </c>
      <c r="N25" s="115">
        <f>'Estates Safety'!D10</f>
        <v>109059</v>
      </c>
      <c r="O25" s="115">
        <f>'Estates Safety'!E10</f>
        <v>109059</v>
      </c>
      <c r="P25" s="115">
        <f>'Estates Safety'!F10</f>
        <v>109059</v>
      </c>
      <c r="Q25" s="116">
        <f>M25+N25+O25+P25</f>
        <v>436236</v>
      </c>
      <c r="R25" s="115">
        <f t="shared" si="6"/>
        <v>1025996.192</v>
      </c>
      <c r="S25" s="115">
        <f t="shared" si="2"/>
        <v>914693.32900000003</v>
      </c>
      <c r="T25" s="115">
        <f t="shared" si="3"/>
        <v>923298.91800000006</v>
      </c>
      <c r="U25" s="115">
        <f t="shared" si="4"/>
        <v>877709.96799999999</v>
      </c>
      <c r="V25" s="117">
        <f>R25+S25+T25+U25</f>
        <v>3741698.4070000001</v>
      </c>
      <c r="AG25" s="154"/>
      <c r="AH25" s="154"/>
      <c r="AI25" s="154"/>
    </row>
    <row r="26" spans="1:75" s="27" customFormat="1" ht="25" customHeight="1" x14ac:dyDescent="0.35">
      <c r="A26" s="129"/>
      <c r="B26" s="61" t="s">
        <v>7</v>
      </c>
      <c r="C26" s="115">
        <f>'Provider Op Cap'!C136</f>
        <v>370865</v>
      </c>
      <c r="D26" s="115">
        <f>'Provider Op Cap'!D136</f>
        <v>387299</v>
      </c>
      <c r="E26" s="115">
        <f>'Provider Op Cap'!E136</f>
        <v>394808</v>
      </c>
      <c r="F26" s="115">
        <f>'Provider Op Cap'!F136</f>
        <v>402320</v>
      </c>
      <c r="G26" s="116">
        <f>C26+D26+E26+F26</f>
        <v>1555292</v>
      </c>
      <c r="H26" s="115">
        <f>'Constitutional Standards'!AH11+'Constitutional Standards'!AT11</f>
        <v>255605.67600000001</v>
      </c>
      <c r="I26" s="115">
        <f>'Constitutional Standards'!AI11+'Constitutional Standards'!AU11</f>
        <v>124070.736</v>
      </c>
      <c r="J26" s="115">
        <f>'Constitutional Standards'!AJ11+'Constitutional Standards'!AV11</f>
        <v>122531.36599999999</v>
      </c>
      <c r="K26" s="115">
        <f>'Constitutional Standards'!AK11+'Constitutional Standards'!AW11</f>
        <v>77481.388999999996</v>
      </c>
      <c r="L26" s="116">
        <f>H26+I26+J26+K26</f>
        <v>579689.16700000002</v>
      </c>
      <c r="M26" s="115">
        <f>'Estates Safety'!C11</f>
        <v>69292</v>
      </c>
      <c r="N26" s="115">
        <f>'Estates Safety'!D11</f>
        <v>69292</v>
      </c>
      <c r="O26" s="115">
        <f>'Estates Safety'!E11</f>
        <v>69292</v>
      </c>
      <c r="P26" s="115">
        <f>'Estates Safety'!F11</f>
        <v>69292</v>
      </c>
      <c r="Q26" s="116">
        <f>M26+N26+O26+P26</f>
        <v>277168</v>
      </c>
      <c r="R26" s="115">
        <f t="shared" si="6"/>
        <v>695762.67599999998</v>
      </c>
      <c r="S26" s="115">
        <f t="shared" si="2"/>
        <v>580661.73600000003</v>
      </c>
      <c r="T26" s="115">
        <f t="shared" si="3"/>
        <v>586631.36599999992</v>
      </c>
      <c r="U26" s="115">
        <f t="shared" si="4"/>
        <v>549093.38899999997</v>
      </c>
      <c r="V26" s="117">
        <f>R26+S26+T26+U26</f>
        <v>2412149.1669999999</v>
      </c>
      <c r="AG26" s="154"/>
      <c r="AH26" s="154"/>
      <c r="AI26" s="154"/>
    </row>
    <row r="27" spans="1:75" s="27" customFormat="1" ht="25" customHeight="1" x14ac:dyDescent="0.35">
      <c r="A27" s="129"/>
      <c r="B27" s="61" t="s">
        <v>31</v>
      </c>
      <c r="C27" s="115">
        <f>'Provider Op Cap'!C169</f>
        <v>901143</v>
      </c>
      <c r="D27" s="115">
        <f>'Provider Op Cap'!D169</f>
        <v>914029</v>
      </c>
      <c r="E27" s="115">
        <f>'Provider Op Cap'!E169</f>
        <v>931350</v>
      </c>
      <c r="F27" s="115">
        <f>'Provider Op Cap'!F169</f>
        <v>948666</v>
      </c>
      <c r="G27" s="116">
        <f>C27+D27+E27+F27</f>
        <v>3695188</v>
      </c>
      <c r="H27" s="115">
        <f>'Constitutional Standards'!AH12+'Constitutional Standards'!AT12</f>
        <v>342440.14</v>
      </c>
      <c r="I27" s="115">
        <f>'Constitutional Standards'!AI12+'Constitutional Standards'!AU12</f>
        <v>182820.736</v>
      </c>
      <c r="J27" s="115">
        <f>'Constitutional Standards'!AJ12+'Constitutional Standards'!AV12</f>
        <v>181099.07699999999</v>
      </c>
      <c r="K27" s="115">
        <f>'Constitutional Standards'!AK12+'Constitutional Standards'!AW12</f>
        <v>113976.984</v>
      </c>
      <c r="L27" s="116">
        <f>H27+I27+J27+K27</f>
        <v>820336.93699999992</v>
      </c>
      <c r="M27" s="115">
        <f>'Estates Safety'!C12</f>
        <v>164172</v>
      </c>
      <c r="N27" s="115">
        <f>'Estates Safety'!D12</f>
        <v>164172</v>
      </c>
      <c r="O27" s="115">
        <f>'Estates Safety'!E12</f>
        <v>164172</v>
      </c>
      <c r="P27" s="115">
        <f>'Estates Safety'!F12</f>
        <v>164172</v>
      </c>
      <c r="Q27" s="116">
        <f>M27+N27+O27+P27</f>
        <v>656688</v>
      </c>
      <c r="R27" s="115">
        <f t="shared" si="6"/>
        <v>1407755.1400000001</v>
      </c>
      <c r="S27" s="115">
        <f t="shared" si="2"/>
        <v>1261021.736</v>
      </c>
      <c r="T27" s="115">
        <f t="shared" si="3"/>
        <v>1276621.077</v>
      </c>
      <c r="U27" s="115">
        <f t="shared" si="4"/>
        <v>1226814.9839999999</v>
      </c>
      <c r="V27" s="117">
        <f>R27+S27+T27+U27</f>
        <v>5172212.9369999999</v>
      </c>
      <c r="AG27" s="154"/>
      <c r="AH27" s="154"/>
      <c r="AI27" s="154"/>
    </row>
    <row r="28" spans="1:75" s="27" customFormat="1" ht="25" customHeight="1" x14ac:dyDescent="0.35">
      <c r="A28" s="129"/>
      <c r="B28" s="61" t="s">
        <v>171</v>
      </c>
      <c r="C28" s="115">
        <f>'Provider Op Cap'!C198</f>
        <v>551252</v>
      </c>
      <c r="D28" s="115">
        <f>'Provider Op Cap'!D198</f>
        <v>575067</v>
      </c>
      <c r="E28" s="115">
        <f>'Provider Op Cap'!E198</f>
        <v>592420</v>
      </c>
      <c r="F28" s="115">
        <f>'Provider Op Cap'!F198</f>
        <v>603308</v>
      </c>
      <c r="G28" s="116">
        <f t="shared" si="0"/>
        <v>2322047</v>
      </c>
      <c r="H28" s="115">
        <f>'Constitutional Standards'!AH13+'Constitutional Standards'!AT13</f>
        <v>338890.408</v>
      </c>
      <c r="I28" s="115">
        <f>'Constitutional Standards'!AI13+'Constitutional Standards'!AU13</f>
        <v>182487.41099999999</v>
      </c>
      <c r="J28" s="115">
        <f>'Constitutional Standards'!AJ13+'Constitutional Standards'!AV13</f>
        <v>171361.94699999999</v>
      </c>
      <c r="K28" s="115">
        <f>'Constitutional Standards'!AK13+'Constitutional Standards'!AW13</f>
        <v>110894.308</v>
      </c>
      <c r="L28" s="116">
        <f t="shared" si="1"/>
        <v>803634.07400000002</v>
      </c>
      <c r="M28" s="115">
        <f>'Estates Safety'!C13</f>
        <v>125658</v>
      </c>
      <c r="N28" s="115">
        <f>'Estates Safety'!D13</f>
        <v>125658</v>
      </c>
      <c r="O28" s="115">
        <f>'Estates Safety'!E13</f>
        <v>125658</v>
      </c>
      <c r="P28" s="115">
        <f>'Estates Safety'!F13</f>
        <v>125658</v>
      </c>
      <c r="Q28" s="116">
        <f t="shared" si="5"/>
        <v>502632</v>
      </c>
      <c r="R28" s="115">
        <f t="shared" si="6"/>
        <v>1015800.4080000001</v>
      </c>
      <c r="S28" s="115">
        <f t="shared" si="2"/>
        <v>883212.41099999996</v>
      </c>
      <c r="T28" s="115">
        <f t="shared" si="3"/>
        <v>889439.94699999993</v>
      </c>
      <c r="U28" s="115">
        <f t="shared" si="4"/>
        <v>839860.30799999996</v>
      </c>
      <c r="V28" s="117">
        <f t="shared" si="7"/>
        <v>3628313.074</v>
      </c>
      <c r="AG28" s="154"/>
      <c r="AH28" s="154"/>
      <c r="AI28" s="154"/>
    </row>
    <row r="29" spans="1:75" s="27" customFormat="1" ht="25" customHeight="1" x14ac:dyDescent="0.35">
      <c r="A29" s="129"/>
      <c r="B29" s="62" t="s">
        <v>200</v>
      </c>
      <c r="C29" s="118">
        <f>'Provider Op Cap'!C218</f>
        <v>364072</v>
      </c>
      <c r="D29" s="118">
        <f>'Provider Op Cap'!D218</f>
        <v>380552</v>
      </c>
      <c r="E29" s="118">
        <f>'Provider Op Cap'!E218</f>
        <v>388086</v>
      </c>
      <c r="F29" s="118">
        <f>'Provider Op Cap'!F218</f>
        <v>395620</v>
      </c>
      <c r="G29" s="119">
        <f t="shared" si="0"/>
        <v>1528330</v>
      </c>
      <c r="H29" s="118">
        <f>'Constitutional Standards'!AH14+'Constitutional Standards'!AT14</f>
        <v>174740.14</v>
      </c>
      <c r="I29" s="118">
        <f>'Constitutional Standards'!AI14+'Constitutional Standards'!AU14</f>
        <v>108570.736</v>
      </c>
      <c r="J29" s="118">
        <f>'Constitutional Standards'!AJ14+'Constitutional Standards'!AV14</f>
        <v>100166.789</v>
      </c>
      <c r="K29" s="118">
        <f>'Constitutional Standards'!AK14+'Constitutional Standards'!AW14</f>
        <v>63840.316999999995</v>
      </c>
      <c r="L29" s="119">
        <f t="shared" si="1"/>
        <v>447317.98200000002</v>
      </c>
      <c r="M29" s="118">
        <f>'Estates Safety'!C14</f>
        <v>67812</v>
      </c>
      <c r="N29" s="118">
        <f>'Estates Safety'!D14</f>
        <v>67812</v>
      </c>
      <c r="O29" s="118">
        <f>'Estates Safety'!E14</f>
        <v>67812</v>
      </c>
      <c r="P29" s="118">
        <f>'Estates Safety'!F14</f>
        <v>67812</v>
      </c>
      <c r="Q29" s="119">
        <f t="shared" si="5"/>
        <v>271248</v>
      </c>
      <c r="R29" s="118">
        <f t="shared" si="6"/>
        <v>606624.14</v>
      </c>
      <c r="S29" s="118">
        <f t="shared" si="2"/>
        <v>556934.73600000003</v>
      </c>
      <c r="T29" s="118">
        <f t="shared" si="3"/>
        <v>556064.78899999999</v>
      </c>
      <c r="U29" s="118">
        <f t="shared" si="4"/>
        <v>527272.31700000004</v>
      </c>
      <c r="V29" s="120">
        <f t="shared" si="7"/>
        <v>2246895.9819999998</v>
      </c>
      <c r="AG29" s="154"/>
      <c r="AH29" s="154"/>
      <c r="AI29" s="154"/>
    </row>
    <row r="30" spans="1:75" s="27" customFormat="1" ht="25" customHeight="1" thickBot="1" x14ac:dyDescent="0.4">
      <c r="A30" s="129"/>
      <c r="B30" s="63" t="s">
        <v>264</v>
      </c>
      <c r="C30" s="64">
        <f>SUM(C23:C29)</f>
        <v>3717982</v>
      </c>
      <c r="D30" s="64">
        <f t="shared" ref="D30:Q30" si="8">SUM(D23:D29)</f>
        <v>3862806</v>
      </c>
      <c r="E30" s="64">
        <f t="shared" si="8"/>
        <v>3948839</v>
      </c>
      <c r="F30" s="64">
        <f t="shared" si="8"/>
        <v>4023410</v>
      </c>
      <c r="G30" s="64">
        <f t="shared" si="8"/>
        <v>15553037</v>
      </c>
      <c r="H30" s="64">
        <f>SUM(H23:H29)</f>
        <v>1969332.6719999998</v>
      </c>
      <c r="I30" s="64">
        <f t="shared" si="8"/>
        <v>1104515.9820000001</v>
      </c>
      <c r="J30" s="64">
        <f t="shared" si="8"/>
        <v>1059485.2479999999</v>
      </c>
      <c r="K30" s="64">
        <f t="shared" si="8"/>
        <v>695590.14300000004</v>
      </c>
      <c r="L30" s="64">
        <f t="shared" si="8"/>
        <v>4828924.044999999</v>
      </c>
      <c r="M30" s="64">
        <f>SUM(M23:M29)</f>
        <v>750000</v>
      </c>
      <c r="N30" s="64">
        <f t="shared" si="8"/>
        <v>750000</v>
      </c>
      <c r="O30" s="64">
        <f t="shared" si="8"/>
        <v>750000</v>
      </c>
      <c r="P30" s="64">
        <f t="shared" si="8"/>
        <v>750000</v>
      </c>
      <c r="Q30" s="64">
        <f t="shared" si="8"/>
        <v>3000000</v>
      </c>
      <c r="R30" s="64">
        <f>SUM(R23:R29)</f>
        <v>6437314.6719999993</v>
      </c>
      <c r="S30" s="64">
        <f>SUM(S23:S29)</f>
        <v>5717321.9820000008</v>
      </c>
      <c r="T30" s="64">
        <f>SUM(T23:T29)</f>
        <v>5758324.2479999997</v>
      </c>
      <c r="U30" s="64">
        <f>SUM(U23:U29)</f>
        <v>5469000.1430000002</v>
      </c>
      <c r="V30" s="65">
        <f>SUM(V23:V29)</f>
        <v>23381961.045000002</v>
      </c>
      <c r="AG30" s="154"/>
      <c r="AH30" s="154"/>
      <c r="AI30" s="154"/>
    </row>
    <row r="31" spans="1:75" s="27" customFormat="1" ht="25" customHeight="1" x14ac:dyDescent="0.35">
      <c r="A31" s="129"/>
      <c r="B31" s="152"/>
      <c r="C31" s="153"/>
      <c r="D31" s="154"/>
      <c r="E31" s="154"/>
      <c r="F31" s="154"/>
      <c r="G31" s="154"/>
      <c r="H31" s="154"/>
      <c r="I31" s="154"/>
      <c r="J31" s="154"/>
      <c r="K31" s="154"/>
      <c r="L31" s="154"/>
      <c r="M31" s="154"/>
      <c r="N31" s="154"/>
      <c r="O31" s="154"/>
      <c r="P31" s="154"/>
      <c r="Q31" s="154"/>
      <c r="R31" s="154"/>
      <c r="S31" s="154"/>
      <c r="T31" s="154"/>
      <c r="U31" s="154"/>
      <c r="V31" s="154"/>
      <c r="AB31" s="154"/>
      <c r="AC31" s="154"/>
      <c r="AD31" s="154"/>
      <c r="AE31" s="154"/>
      <c r="AF31" s="154"/>
      <c r="AG31" s="154"/>
      <c r="AH31" s="154"/>
      <c r="AI31" s="154"/>
    </row>
    <row r="32" spans="1:75" s="27" customFormat="1" ht="25" customHeight="1" x14ac:dyDescent="0.35">
      <c r="A32" s="129"/>
      <c r="B32" s="162" t="s">
        <v>296</v>
      </c>
      <c r="C32" s="153"/>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4"/>
    </row>
    <row r="33" spans="1:35" s="27" customFormat="1" ht="12" customHeight="1" thickBot="1" x14ac:dyDescent="0.4">
      <c r="A33" s="129"/>
      <c r="B33" s="155"/>
      <c r="C33" s="154"/>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row>
    <row r="34" spans="1:35" s="27" customFormat="1" ht="45" customHeight="1" x14ac:dyDescent="0.35">
      <c r="A34" s="129"/>
      <c r="B34" s="66" t="s">
        <v>219</v>
      </c>
      <c r="C34" s="185" t="s">
        <v>297</v>
      </c>
      <c r="D34" s="185"/>
      <c r="E34" s="185"/>
      <c r="F34" s="185"/>
      <c r="G34" s="185"/>
      <c r="H34" s="185" t="s">
        <v>316</v>
      </c>
      <c r="I34" s="185"/>
      <c r="J34" s="185"/>
      <c r="K34" s="185"/>
      <c r="L34" s="185"/>
      <c r="M34" s="176" t="s">
        <v>288</v>
      </c>
      <c r="N34" s="177"/>
      <c r="O34" s="177"/>
      <c r="P34" s="177"/>
      <c r="Q34" s="178"/>
      <c r="R34" s="156"/>
      <c r="S34" s="156"/>
      <c r="T34" s="156"/>
      <c r="U34" s="156"/>
      <c r="V34" s="156"/>
      <c r="W34" s="156"/>
      <c r="X34" s="156"/>
      <c r="Y34" s="156"/>
      <c r="Z34" s="156"/>
      <c r="AA34" s="156"/>
      <c r="AB34" s="156"/>
      <c r="AC34" s="156"/>
      <c r="AD34" s="156"/>
      <c r="AE34" s="156"/>
      <c r="AF34" s="156"/>
      <c r="AG34" s="156"/>
      <c r="AH34" s="156"/>
      <c r="AI34" s="156"/>
    </row>
    <row r="35" spans="1:35" s="27" customFormat="1" ht="40" customHeight="1" x14ac:dyDescent="0.35">
      <c r="A35" s="129"/>
      <c r="B35" s="163" t="s">
        <v>309</v>
      </c>
      <c r="C35" s="173" t="s">
        <v>305</v>
      </c>
      <c r="D35" s="174"/>
      <c r="E35" s="174"/>
      <c r="F35" s="174"/>
      <c r="G35" s="175"/>
      <c r="H35" s="173" t="s">
        <v>306</v>
      </c>
      <c r="I35" s="174"/>
      <c r="J35" s="174"/>
      <c r="K35" s="174"/>
      <c r="L35" s="175"/>
      <c r="M35" s="179"/>
      <c r="N35" s="180"/>
      <c r="O35" s="180"/>
      <c r="P35" s="180"/>
      <c r="Q35" s="181"/>
      <c r="R35" s="156"/>
      <c r="S35" s="156"/>
      <c r="T35" s="156"/>
      <c r="U35" s="156"/>
      <c r="V35" s="156"/>
      <c r="W35" s="156"/>
      <c r="X35" s="156"/>
      <c r="Y35" s="156"/>
      <c r="Z35" s="156"/>
      <c r="AA35" s="156"/>
      <c r="AB35" s="156"/>
      <c r="AC35" s="156"/>
      <c r="AD35" s="156"/>
      <c r="AE35" s="156"/>
      <c r="AF35" s="156"/>
      <c r="AG35" s="156"/>
      <c r="AH35" s="156"/>
      <c r="AI35" s="156"/>
    </row>
    <row r="36" spans="1:35" s="27" customFormat="1" ht="25" customHeight="1" x14ac:dyDescent="0.35">
      <c r="A36" s="129"/>
      <c r="B36" s="163" t="s">
        <v>304</v>
      </c>
      <c r="C36" s="173" t="s">
        <v>307</v>
      </c>
      <c r="D36" s="174"/>
      <c r="E36" s="174"/>
      <c r="F36" s="174"/>
      <c r="G36" s="175"/>
      <c r="H36" s="173" t="s">
        <v>308</v>
      </c>
      <c r="I36" s="174"/>
      <c r="J36" s="174"/>
      <c r="K36" s="174"/>
      <c r="L36" s="175"/>
      <c r="M36" s="182"/>
      <c r="N36" s="183"/>
      <c r="O36" s="183"/>
      <c r="P36" s="183"/>
      <c r="Q36" s="184"/>
      <c r="R36" s="156"/>
      <c r="S36" s="156"/>
      <c r="T36" s="156"/>
      <c r="U36" s="156"/>
      <c r="V36" s="156"/>
      <c r="W36" s="156"/>
      <c r="X36" s="156"/>
      <c r="Y36" s="156"/>
      <c r="Z36" s="156"/>
      <c r="AA36" s="156"/>
      <c r="AB36" s="156"/>
      <c r="AC36" s="156"/>
      <c r="AD36" s="156"/>
      <c r="AE36" s="156"/>
      <c r="AF36" s="156"/>
      <c r="AG36" s="156"/>
      <c r="AH36" s="156"/>
      <c r="AI36" s="156"/>
    </row>
    <row r="37" spans="1:35" s="27" customFormat="1" ht="31" x14ac:dyDescent="0.35">
      <c r="A37" s="129"/>
      <c r="B37" s="58"/>
      <c r="C37" s="10" t="s">
        <v>1</v>
      </c>
      <c r="D37" s="10" t="s">
        <v>2</v>
      </c>
      <c r="E37" s="10" t="s">
        <v>3</v>
      </c>
      <c r="F37" s="10" t="s">
        <v>4</v>
      </c>
      <c r="G37" s="10" t="s">
        <v>275</v>
      </c>
      <c r="H37" s="10" t="s">
        <v>1</v>
      </c>
      <c r="I37" s="10" t="s">
        <v>2</v>
      </c>
      <c r="J37" s="10" t="s">
        <v>3</v>
      </c>
      <c r="K37" s="10" t="s">
        <v>4</v>
      </c>
      <c r="L37" s="10" t="s">
        <v>275</v>
      </c>
      <c r="M37" s="10" t="s">
        <v>1</v>
      </c>
      <c r="N37" s="10" t="s">
        <v>2</v>
      </c>
      <c r="O37" s="10" t="s">
        <v>3</v>
      </c>
      <c r="P37" s="10" t="s">
        <v>4</v>
      </c>
      <c r="Q37" s="59" t="s">
        <v>275</v>
      </c>
      <c r="R37" s="156"/>
      <c r="S37" s="156"/>
      <c r="T37" s="156"/>
      <c r="U37" s="156"/>
      <c r="V37" s="156"/>
      <c r="W37" s="156"/>
      <c r="X37" s="156"/>
      <c r="Y37" s="156"/>
      <c r="Z37" s="156"/>
      <c r="AA37" s="156"/>
      <c r="AB37" s="156"/>
      <c r="AC37" s="156"/>
      <c r="AD37" s="156"/>
      <c r="AE37" s="156"/>
      <c r="AF37" s="156"/>
      <c r="AG37" s="156"/>
      <c r="AH37" s="156"/>
      <c r="AI37" s="156"/>
    </row>
    <row r="38" spans="1:35" s="27" customFormat="1" ht="25" customHeight="1" x14ac:dyDescent="0.35">
      <c r="A38" s="129"/>
      <c r="B38" s="67" t="s">
        <v>105</v>
      </c>
      <c r="C38" s="112">
        <f>'ICB Capital'!E11</f>
        <v>47931</v>
      </c>
      <c r="D38" s="112">
        <f>'ICB Capital'!H11</f>
        <v>49203</v>
      </c>
      <c r="E38" s="112">
        <f>'ICB Capital'!K11</f>
        <v>49764</v>
      </c>
      <c r="F38" s="112">
        <f>'ICB Capital'!N11</f>
        <v>50354</v>
      </c>
      <c r="G38" s="113">
        <f>C38+D38+E38+F38</f>
        <v>197252</v>
      </c>
      <c r="H38" s="112">
        <f>'Constitutional Standards'!AN8</f>
        <v>7750</v>
      </c>
      <c r="I38" s="112">
        <f>'Constitutional Standards'!AO8</f>
        <v>8000</v>
      </c>
      <c r="J38" s="112">
        <f>'Constitutional Standards'!AP8</f>
        <v>8250</v>
      </c>
      <c r="K38" s="112">
        <f>'Constitutional Standards'!AQ8</f>
        <v>9000</v>
      </c>
      <c r="L38" s="113">
        <f>H38+I38+J38+K38</f>
        <v>33000</v>
      </c>
      <c r="M38" s="112">
        <f>C38+H38</f>
        <v>55681</v>
      </c>
      <c r="N38" s="112">
        <f t="shared" ref="N38:P39" si="9">D38+I38</f>
        <v>57203</v>
      </c>
      <c r="O38" s="112">
        <f t="shared" si="9"/>
        <v>58014</v>
      </c>
      <c r="P38" s="112">
        <f t="shared" si="9"/>
        <v>59354</v>
      </c>
      <c r="Q38" s="114">
        <f>M38+N38+O38+P38</f>
        <v>230252</v>
      </c>
      <c r="R38" s="156"/>
      <c r="S38" s="156"/>
      <c r="T38" s="156"/>
      <c r="U38" s="156"/>
      <c r="V38" s="156"/>
      <c r="W38" s="156"/>
      <c r="X38" s="156"/>
      <c r="Y38" s="156"/>
      <c r="Z38" s="156"/>
      <c r="AA38" s="156"/>
      <c r="AB38" s="156"/>
      <c r="AC38" s="156"/>
      <c r="AD38" s="156"/>
      <c r="AE38" s="156"/>
      <c r="AF38" s="156"/>
      <c r="AG38" s="156"/>
      <c r="AH38" s="156"/>
      <c r="AI38" s="156"/>
    </row>
    <row r="39" spans="1:35" s="27" customFormat="1" ht="25" customHeight="1" x14ac:dyDescent="0.35">
      <c r="A39" s="129"/>
      <c r="B39" s="68" t="s">
        <v>139</v>
      </c>
      <c r="C39" s="115">
        <f>'ICB Capital'!E15</f>
        <v>41730</v>
      </c>
      <c r="D39" s="115">
        <f>'ICB Capital'!H15</f>
        <v>42864</v>
      </c>
      <c r="E39" s="115">
        <f>'ICB Capital'!K15</f>
        <v>43382</v>
      </c>
      <c r="F39" s="115">
        <f>'ICB Capital'!N15</f>
        <v>43897</v>
      </c>
      <c r="G39" s="116">
        <f>C39+D39+E39+F39</f>
        <v>171873</v>
      </c>
      <c r="H39" s="115">
        <f>'Constitutional Standards'!AN9</f>
        <v>7250</v>
      </c>
      <c r="I39" s="115">
        <f>'Constitutional Standards'!AO9</f>
        <v>7750</v>
      </c>
      <c r="J39" s="115">
        <f>'Constitutional Standards'!AP9</f>
        <v>7750</v>
      </c>
      <c r="K39" s="115">
        <f>'Constitutional Standards'!AQ9</f>
        <v>8500</v>
      </c>
      <c r="L39" s="116">
        <f>H39+I39+J39+K39</f>
        <v>31250</v>
      </c>
      <c r="M39" s="115">
        <f>C39+H39</f>
        <v>48980</v>
      </c>
      <c r="N39" s="115">
        <f t="shared" si="9"/>
        <v>50614</v>
      </c>
      <c r="O39" s="115">
        <f t="shared" si="9"/>
        <v>51132</v>
      </c>
      <c r="P39" s="115">
        <f t="shared" si="9"/>
        <v>52397</v>
      </c>
      <c r="Q39" s="117">
        <f>M39+N39+O39+P39</f>
        <v>203123</v>
      </c>
      <c r="R39" s="156"/>
      <c r="S39" s="156"/>
      <c r="T39" s="156"/>
      <c r="U39" s="156"/>
      <c r="V39" s="156"/>
      <c r="W39" s="156"/>
      <c r="X39" s="156"/>
      <c r="Y39" s="156"/>
      <c r="Z39" s="156"/>
      <c r="AA39" s="156"/>
      <c r="AB39" s="156"/>
      <c r="AC39" s="156"/>
      <c r="AD39" s="156"/>
      <c r="AE39" s="156"/>
      <c r="AF39" s="156"/>
      <c r="AG39" s="156"/>
      <c r="AH39" s="156"/>
      <c r="AI39" s="156"/>
    </row>
    <row r="40" spans="1:35" s="27" customFormat="1" ht="25" customHeight="1" x14ac:dyDescent="0.35">
      <c r="A40" s="129"/>
      <c r="B40" s="68" t="s">
        <v>64</v>
      </c>
      <c r="C40" s="115">
        <f>'ICB Capital'!E27</f>
        <v>63210</v>
      </c>
      <c r="D40" s="115">
        <f>'ICB Capital'!H27</f>
        <v>62143</v>
      </c>
      <c r="E40" s="115">
        <f>'ICB Capital'!K27</f>
        <v>62889</v>
      </c>
      <c r="F40" s="115">
        <f>'ICB Capital'!N27</f>
        <v>63637</v>
      </c>
      <c r="G40" s="116">
        <f>C40+D40+E40+F40</f>
        <v>251879</v>
      </c>
      <c r="H40" s="115">
        <f>'Constitutional Standards'!AN10</f>
        <v>10500</v>
      </c>
      <c r="I40" s="115">
        <f>'Constitutional Standards'!AO10</f>
        <v>10750</v>
      </c>
      <c r="J40" s="115">
        <f>'Constitutional Standards'!AP10</f>
        <v>10750</v>
      </c>
      <c r="K40" s="115">
        <f>'Constitutional Standards'!AQ10</f>
        <v>10750</v>
      </c>
      <c r="L40" s="116">
        <f>H40+I40+J40+K40</f>
        <v>42750</v>
      </c>
      <c r="M40" s="115">
        <f>C40+H40</f>
        <v>73710</v>
      </c>
      <c r="N40" s="115">
        <f>D40+I40</f>
        <v>72893</v>
      </c>
      <c r="O40" s="115">
        <f>E40+J40</f>
        <v>73639</v>
      </c>
      <c r="P40" s="115">
        <f>F40+K40</f>
        <v>74387</v>
      </c>
      <c r="Q40" s="117">
        <f>M40+N40+O40+P40</f>
        <v>294629</v>
      </c>
      <c r="R40" s="156"/>
      <c r="S40" s="156"/>
      <c r="T40" s="156"/>
      <c r="U40" s="156"/>
      <c r="V40" s="156"/>
      <c r="W40" s="156"/>
      <c r="X40" s="156"/>
      <c r="Y40" s="156"/>
      <c r="Z40" s="156"/>
      <c r="AA40" s="156"/>
      <c r="AB40" s="156"/>
      <c r="AC40" s="156"/>
      <c r="AD40" s="156"/>
      <c r="AE40" s="156"/>
      <c r="AF40" s="156"/>
      <c r="AG40" s="156"/>
      <c r="AH40" s="156"/>
      <c r="AI40" s="156"/>
    </row>
    <row r="41" spans="1:35" s="27" customFormat="1" ht="25" customHeight="1" x14ac:dyDescent="0.35">
      <c r="A41" s="129"/>
      <c r="B41" s="68" t="s">
        <v>7</v>
      </c>
      <c r="C41" s="115">
        <f>'ICB Capital'!E31</f>
        <v>35707</v>
      </c>
      <c r="D41" s="115">
        <f>'ICB Capital'!H31</f>
        <v>36710</v>
      </c>
      <c r="E41" s="115">
        <f>'ICB Capital'!K31</f>
        <v>37185</v>
      </c>
      <c r="F41" s="115">
        <f>'ICB Capital'!N31</f>
        <v>37627</v>
      </c>
      <c r="G41" s="116">
        <f>C41+D41+E41+F41</f>
        <v>147229</v>
      </c>
      <c r="H41" s="115">
        <f>'Constitutional Standards'!AN11</f>
        <v>6000</v>
      </c>
      <c r="I41" s="115">
        <f>'Constitutional Standards'!AO11</f>
        <v>6000</v>
      </c>
      <c r="J41" s="115">
        <f>'Constitutional Standards'!AP11</f>
        <v>6500</v>
      </c>
      <c r="K41" s="115">
        <f>'Constitutional Standards'!AQ11</f>
        <v>6500</v>
      </c>
      <c r="L41" s="116">
        <f>H41+I41+J41+K41</f>
        <v>25000</v>
      </c>
      <c r="M41" s="115">
        <f>C41+H41</f>
        <v>41707</v>
      </c>
      <c r="N41" s="115">
        <f t="shared" ref="N41:P41" si="10">D41+I41</f>
        <v>42710</v>
      </c>
      <c r="O41" s="115">
        <f t="shared" si="10"/>
        <v>43685</v>
      </c>
      <c r="P41" s="115">
        <f t="shared" si="10"/>
        <v>44127</v>
      </c>
      <c r="Q41" s="117">
        <f>M41+N41+O41+P41</f>
        <v>172229</v>
      </c>
      <c r="R41" s="156"/>
      <c r="S41" s="156"/>
      <c r="T41" s="156"/>
      <c r="U41" s="156"/>
      <c r="V41" s="156"/>
      <c r="W41" s="156"/>
      <c r="X41" s="156"/>
      <c r="Y41" s="156"/>
      <c r="Z41" s="156"/>
      <c r="AA41" s="156"/>
      <c r="AB41" s="156"/>
      <c r="AC41" s="156"/>
      <c r="AD41" s="156"/>
      <c r="AE41" s="156"/>
      <c r="AF41" s="156"/>
      <c r="AG41" s="156"/>
      <c r="AH41" s="156"/>
      <c r="AI41" s="156"/>
    </row>
    <row r="42" spans="1:35" s="27" customFormat="1" ht="25" customHeight="1" x14ac:dyDescent="0.35">
      <c r="A42" s="129"/>
      <c r="B42" s="68" t="s">
        <v>31</v>
      </c>
      <c r="C42" s="115">
        <f>'ICB Capital'!E36</f>
        <v>52648</v>
      </c>
      <c r="D42" s="115">
        <f>'ICB Capital'!H36</f>
        <v>53926</v>
      </c>
      <c r="E42" s="115">
        <f>'ICB Capital'!K36</f>
        <v>54446</v>
      </c>
      <c r="F42" s="115">
        <f>'ICB Capital'!N36</f>
        <v>55093</v>
      </c>
      <c r="G42" s="116">
        <f>C42+D42+E42+F42</f>
        <v>216113</v>
      </c>
      <c r="H42" s="115">
        <f>'Constitutional Standards'!AN12</f>
        <v>9500</v>
      </c>
      <c r="I42" s="115">
        <f>'Constitutional Standards'!AO12</f>
        <v>9500</v>
      </c>
      <c r="J42" s="115">
        <f>'Constitutional Standards'!AP12</f>
        <v>10000</v>
      </c>
      <c r="K42" s="115">
        <f>'Constitutional Standards'!AQ12</f>
        <v>10250</v>
      </c>
      <c r="L42" s="116">
        <f>H42+I42+J42+K42</f>
        <v>39250</v>
      </c>
      <c r="M42" s="115">
        <f>C42+H42</f>
        <v>62148</v>
      </c>
      <c r="N42" s="115">
        <f>D42+I42</f>
        <v>63426</v>
      </c>
      <c r="O42" s="115">
        <f>E42+J42</f>
        <v>64446</v>
      </c>
      <c r="P42" s="115">
        <f>F42+K42</f>
        <v>65343</v>
      </c>
      <c r="Q42" s="117">
        <f>M42+N42+O42+P42</f>
        <v>255363</v>
      </c>
      <c r="R42" s="156"/>
      <c r="S42" s="156"/>
      <c r="T42" s="156"/>
      <c r="U42" s="156"/>
      <c r="V42" s="156"/>
      <c r="W42" s="156"/>
      <c r="X42" s="156"/>
      <c r="Y42" s="156"/>
      <c r="Z42" s="156"/>
      <c r="AA42" s="156"/>
      <c r="AB42" s="156"/>
      <c r="AC42" s="156"/>
      <c r="AD42" s="156"/>
      <c r="AE42" s="156"/>
      <c r="AF42" s="156"/>
      <c r="AG42" s="156"/>
      <c r="AH42" s="156"/>
      <c r="AI42" s="156"/>
    </row>
    <row r="43" spans="1:35" s="27" customFormat="1" ht="25" customHeight="1" x14ac:dyDescent="0.35">
      <c r="A43" s="129"/>
      <c r="B43" s="68" t="s">
        <v>171</v>
      </c>
      <c r="C43" s="115">
        <f>'ICB Capital'!E41</f>
        <v>47927</v>
      </c>
      <c r="D43" s="115">
        <f>'ICB Capital'!H41</f>
        <v>49265</v>
      </c>
      <c r="E43" s="115">
        <f>'ICB Capital'!K41</f>
        <v>49902</v>
      </c>
      <c r="F43" s="115">
        <f>'ICB Capital'!N41</f>
        <v>50496</v>
      </c>
      <c r="G43" s="116">
        <f t="shared" ref="G43:G44" si="11">C43+D43+E43+F43</f>
        <v>197590</v>
      </c>
      <c r="H43" s="115">
        <f>'Constitutional Standards'!AN13</f>
        <v>8000</v>
      </c>
      <c r="I43" s="115">
        <f>'Constitutional Standards'!AO13</f>
        <v>8000</v>
      </c>
      <c r="J43" s="115">
        <f>'Constitutional Standards'!AP13</f>
        <v>8500</v>
      </c>
      <c r="K43" s="115">
        <f>'Constitutional Standards'!AQ13</f>
        <v>9000</v>
      </c>
      <c r="L43" s="116">
        <f t="shared" ref="L43:L44" si="12">H43+I43+J43+K43</f>
        <v>33500</v>
      </c>
      <c r="M43" s="115">
        <f t="shared" ref="M43:M44" si="13">C43+H43</f>
        <v>55927</v>
      </c>
      <c r="N43" s="115">
        <f t="shared" ref="N43:N44" si="14">D43+I43</f>
        <v>57265</v>
      </c>
      <c r="O43" s="115">
        <f t="shared" ref="O43:O44" si="15">E43+J43</f>
        <v>58402</v>
      </c>
      <c r="P43" s="115">
        <f t="shared" ref="P43:P44" si="16">F43+K43</f>
        <v>59496</v>
      </c>
      <c r="Q43" s="117">
        <f t="shared" ref="Q43:Q44" si="17">M43+N43+O43+P43</f>
        <v>231090</v>
      </c>
      <c r="R43" s="156"/>
      <c r="S43" s="156"/>
      <c r="T43" s="156"/>
      <c r="U43" s="156"/>
      <c r="V43" s="156"/>
      <c r="W43" s="156"/>
      <c r="X43" s="156"/>
      <c r="Y43" s="156"/>
      <c r="Z43" s="156"/>
      <c r="AA43" s="156"/>
      <c r="AB43" s="156"/>
      <c r="AC43" s="156"/>
      <c r="AD43" s="156"/>
      <c r="AE43" s="156"/>
      <c r="AF43" s="156"/>
      <c r="AG43" s="156"/>
      <c r="AH43" s="156"/>
      <c r="AI43" s="156"/>
    </row>
    <row r="44" spans="1:35" s="27" customFormat="1" ht="25" customHeight="1" x14ac:dyDescent="0.35">
      <c r="A44" s="129"/>
      <c r="B44" s="69" t="s">
        <v>200</v>
      </c>
      <c r="C44" s="118">
        <f>'ICB Capital'!E49</f>
        <v>30545</v>
      </c>
      <c r="D44" s="118">
        <f>'ICB Capital'!H49</f>
        <v>31444</v>
      </c>
      <c r="E44" s="118">
        <f>'ICB Capital'!K49</f>
        <v>31897</v>
      </c>
      <c r="F44" s="118">
        <f>'ICB Capital'!N49</f>
        <v>32277</v>
      </c>
      <c r="G44" s="119">
        <f t="shared" si="11"/>
        <v>126163</v>
      </c>
      <c r="H44" s="118">
        <f>'Constitutional Standards'!AN14</f>
        <v>4750</v>
      </c>
      <c r="I44" s="118">
        <f>'Constitutional Standards'!AO14</f>
        <v>4750</v>
      </c>
      <c r="J44" s="118">
        <f>'Constitutional Standards'!AP14</f>
        <v>5000</v>
      </c>
      <c r="K44" s="118">
        <f>'Constitutional Standards'!AQ14</f>
        <v>5250</v>
      </c>
      <c r="L44" s="119">
        <f t="shared" si="12"/>
        <v>19750</v>
      </c>
      <c r="M44" s="118">
        <f t="shared" si="13"/>
        <v>35295</v>
      </c>
      <c r="N44" s="118">
        <f t="shared" si="14"/>
        <v>36194</v>
      </c>
      <c r="O44" s="118">
        <f t="shared" si="15"/>
        <v>36897</v>
      </c>
      <c r="P44" s="118">
        <f t="shared" si="16"/>
        <v>37527</v>
      </c>
      <c r="Q44" s="120">
        <f t="shared" si="17"/>
        <v>145913</v>
      </c>
      <c r="R44" s="156"/>
      <c r="S44" s="156"/>
      <c r="T44" s="156"/>
      <c r="U44" s="156"/>
      <c r="V44" s="156"/>
      <c r="W44" s="156"/>
      <c r="X44" s="156"/>
      <c r="Y44" s="156"/>
      <c r="Z44" s="156"/>
      <c r="AA44" s="156"/>
      <c r="AB44" s="156"/>
      <c r="AC44" s="156"/>
      <c r="AD44" s="156"/>
      <c r="AE44" s="156"/>
      <c r="AF44" s="156"/>
      <c r="AG44" s="156"/>
      <c r="AH44" s="156"/>
      <c r="AI44" s="156"/>
    </row>
    <row r="45" spans="1:35" s="27" customFormat="1" ht="25" customHeight="1" thickBot="1" x14ac:dyDescent="0.4">
      <c r="A45" s="129"/>
      <c r="B45" s="70" t="s">
        <v>264</v>
      </c>
      <c r="C45" s="64">
        <f t="shared" ref="C45:Q45" si="18">SUM(C38:C44)</f>
        <v>319698</v>
      </c>
      <c r="D45" s="64">
        <f t="shared" si="18"/>
        <v>325555</v>
      </c>
      <c r="E45" s="64">
        <f t="shared" si="18"/>
        <v>329465</v>
      </c>
      <c r="F45" s="64">
        <f t="shared" si="18"/>
        <v>333381</v>
      </c>
      <c r="G45" s="64">
        <f t="shared" si="18"/>
        <v>1308099</v>
      </c>
      <c r="H45" s="64">
        <f t="shared" si="18"/>
        <v>53750</v>
      </c>
      <c r="I45" s="64">
        <f t="shared" si="18"/>
        <v>54750</v>
      </c>
      <c r="J45" s="64">
        <f t="shared" si="18"/>
        <v>56750</v>
      </c>
      <c r="K45" s="64">
        <f t="shared" si="18"/>
        <v>59250</v>
      </c>
      <c r="L45" s="64">
        <f t="shared" si="18"/>
        <v>224500</v>
      </c>
      <c r="M45" s="64">
        <f t="shared" si="18"/>
        <v>373448</v>
      </c>
      <c r="N45" s="64">
        <f t="shared" si="18"/>
        <v>380305</v>
      </c>
      <c r="O45" s="64">
        <f t="shared" si="18"/>
        <v>386215</v>
      </c>
      <c r="P45" s="64">
        <f t="shared" si="18"/>
        <v>392631</v>
      </c>
      <c r="Q45" s="65">
        <f t="shared" si="18"/>
        <v>1532599</v>
      </c>
      <c r="R45" s="156"/>
      <c r="S45" s="156"/>
      <c r="T45" s="156"/>
      <c r="U45" s="156"/>
      <c r="V45" s="156"/>
      <c r="W45" s="156"/>
      <c r="X45" s="156"/>
      <c r="Y45" s="156"/>
      <c r="Z45" s="156"/>
      <c r="AA45" s="156"/>
      <c r="AB45" s="156"/>
      <c r="AC45" s="156"/>
      <c r="AD45" s="156"/>
      <c r="AE45" s="156"/>
      <c r="AF45" s="156"/>
      <c r="AG45" s="156"/>
      <c r="AH45" s="156"/>
      <c r="AI45" s="156"/>
    </row>
    <row r="46" spans="1:35" s="27" customFormat="1" x14ac:dyDescent="0.35">
      <c r="A46" s="129"/>
      <c r="B46" s="152"/>
      <c r="C46" s="153"/>
      <c r="D46" s="154"/>
      <c r="E46" s="154"/>
      <c r="F46" s="154"/>
      <c r="G46" s="154"/>
      <c r="H46" s="154"/>
      <c r="I46" s="154"/>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row>
    <row r="47" spans="1:35" s="27" customFormat="1" x14ac:dyDescent="0.35">
      <c r="A47" s="129"/>
      <c r="B47" s="155"/>
      <c r="C47" s="154"/>
      <c r="D47" s="156"/>
      <c r="E47" s="156"/>
      <c r="F47" s="156"/>
      <c r="G47" s="156"/>
      <c r="H47" s="156"/>
      <c r="I47" s="156"/>
      <c r="J47" s="156"/>
      <c r="K47" s="156"/>
      <c r="L47" s="156"/>
      <c r="M47" s="156"/>
      <c r="N47" s="156"/>
      <c r="O47" s="156"/>
      <c r="P47" s="156"/>
      <c r="Q47" s="156"/>
      <c r="R47" s="156"/>
      <c r="S47" s="156"/>
      <c r="T47" s="156"/>
      <c r="U47" s="156"/>
      <c r="V47" s="156"/>
      <c r="W47" s="156"/>
      <c r="X47" s="156"/>
      <c r="Y47" s="156"/>
      <c r="Z47" s="156"/>
      <c r="AA47" s="156"/>
      <c r="AB47" s="156"/>
      <c r="AC47" s="156"/>
      <c r="AD47" s="156"/>
      <c r="AE47" s="156"/>
      <c r="AF47" s="156"/>
      <c r="AG47" s="156"/>
      <c r="AH47" s="156"/>
      <c r="AI47" s="156"/>
    </row>
    <row r="48" spans="1:35" s="27" customFormat="1" ht="31.5" customHeight="1" x14ac:dyDescent="0.35">
      <c r="A48" s="129"/>
      <c r="B48" s="152"/>
      <c r="C48" s="153"/>
      <c r="D48" s="156"/>
      <c r="E48" s="156"/>
      <c r="F48" s="156"/>
      <c r="G48" s="156"/>
      <c r="H48" s="156"/>
      <c r="I48" s="156"/>
      <c r="J48" s="156"/>
      <c r="K48" s="156"/>
      <c r="L48" s="156"/>
      <c r="M48" s="156"/>
      <c r="N48" s="156"/>
      <c r="O48" s="156"/>
      <c r="P48" s="156"/>
      <c r="Q48" s="156"/>
      <c r="R48" s="156"/>
      <c r="S48" s="156"/>
      <c r="T48" s="156"/>
      <c r="U48" s="156"/>
      <c r="V48" s="156"/>
      <c r="W48" s="156"/>
      <c r="X48" s="156"/>
      <c r="Y48" s="156"/>
      <c r="Z48" s="156"/>
      <c r="AA48" s="156"/>
      <c r="AB48" s="156"/>
      <c r="AC48" s="156"/>
      <c r="AD48" s="156"/>
      <c r="AE48" s="156"/>
      <c r="AF48" s="156"/>
      <c r="AG48" s="156"/>
      <c r="AH48" s="156"/>
      <c r="AI48" s="156"/>
    </row>
    <row r="49" spans="1:35" s="27" customFormat="1" x14ac:dyDescent="0.35">
      <c r="A49" s="129"/>
      <c r="B49" s="152"/>
      <c r="C49" s="153"/>
      <c r="D49" s="156"/>
      <c r="E49" s="156"/>
      <c r="F49" s="156"/>
      <c r="G49" s="156"/>
      <c r="H49" s="156"/>
      <c r="I49" s="156"/>
      <c r="J49" s="156"/>
      <c r="K49" s="156"/>
      <c r="L49" s="156"/>
      <c r="M49" s="156"/>
      <c r="N49" s="156"/>
      <c r="O49" s="156"/>
      <c r="P49" s="156"/>
      <c r="Q49" s="156"/>
      <c r="R49" s="156"/>
      <c r="S49" s="156"/>
      <c r="T49" s="156"/>
      <c r="U49" s="156"/>
      <c r="V49" s="156"/>
      <c r="W49" s="156"/>
      <c r="X49" s="156"/>
      <c r="Y49" s="156"/>
      <c r="Z49" s="156"/>
      <c r="AA49" s="156"/>
      <c r="AB49" s="156"/>
      <c r="AC49" s="156"/>
      <c r="AD49" s="156"/>
      <c r="AE49" s="156"/>
      <c r="AF49" s="156"/>
      <c r="AG49" s="156"/>
      <c r="AH49" s="156"/>
      <c r="AI49" s="156"/>
    </row>
    <row r="50" spans="1:35" s="27" customFormat="1" x14ac:dyDescent="0.35">
      <c r="A50" s="129"/>
      <c r="B50" s="152"/>
      <c r="C50" s="153"/>
      <c r="D50" s="156"/>
      <c r="E50" s="156"/>
      <c r="F50" s="156"/>
      <c r="G50" s="156"/>
      <c r="H50" s="156"/>
      <c r="I50" s="156"/>
      <c r="J50" s="156"/>
      <c r="K50" s="156"/>
      <c r="L50" s="156"/>
      <c r="M50" s="156"/>
      <c r="N50" s="156"/>
      <c r="O50" s="156"/>
      <c r="P50" s="156"/>
      <c r="Q50" s="156"/>
      <c r="R50" s="156"/>
      <c r="S50" s="156"/>
      <c r="T50" s="156"/>
      <c r="U50" s="156"/>
      <c r="V50" s="156"/>
      <c r="W50" s="156"/>
      <c r="X50" s="156"/>
      <c r="Y50" s="156"/>
      <c r="Z50" s="156"/>
      <c r="AA50" s="156"/>
      <c r="AB50" s="156"/>
      <c r="AC50" s="156"/>
      <c r="AD50" s="156"/>
      <c r="AE50" s="156"/>
      <c r="AF50" s="156"/>
      <c r="AG50" s="156"/>
      <c r="AH50" s="156"/>
      <c r="AI50" s="156"/>
    </row>
    <row r="51" spans="1:35" s="27" customFormat="1" x14ac:dyDescent="0.35">
      <c r="A51" s="129"/>
      <c r="B51" s="152"/>
      <c r="C51" s="153"/>
      <c r="D51" s="156"/>
      <c r="E51" s="156"/>
      <c r="F51" s="156"/>
      <c r="G51" s="156"/>
      <c r="H51" s="156"/>
      <c r="I51" s="156"/>
      <c r="J51" s="156"/>
      <c r="K51" s="156"/>
      <c r="L51" s="156"/>
      <c r="M51" s="156"/>
      <c r="N51" s="156"/>
      <c r="O51" s="156"/>
      <c r="P51" s="156"/>
      <c r="Q51" s="156"/>
      <c r="R51" s="156"/>
      <c r="S51" s="156"/>
      <c r="T51" s="156"/>
      <c r="U51" s="156"/>
      <c r="V51" s="156"/>
      <c r="W51" s="156"/>
      <c r="X51" s="156"/>
      <c r="Y51" s="156"/>
      <c r="Z51" s="156"/>
      <c r="AA51" s="156"/>
      <c r="AB51" s="156"/>
      <c r="AC51" s="156"/>
      <c r="AD51" s="156"/>
      <c r="AE51" s="156"/>
      <c r="AF51" s="156"/>
      <c r="AG51" s="156"/>
      <c r="AH51" s="156"/>
      <c r="AI51" s="156"/>
    </row>
    <row r="52" spans="1:35" s="27" customFormat="1" x14ac:dyDescent="0.35">
      <c r="A52" s="129"/>
      <c r="B52" s="152"/>
      <c r="C52" s="153"/>
      <c r="D52" s="156"/>
      <c r="E52" s="156"/>
      <c r="F52" s="156"/>
      <c r="G52" s="156"/>
      <c r="H52" s="156"/>
      <c r="I52" s="156"/>
      <c r="J52" s="156"/>
      <c r="K52" s="156"/>
      <c r="L52" s="156"/>
      <c r="M52" s="156"/>
      <c r="N52" s="156"/>
      <c r="O52" s="156"/>
      <c r="P52" s="156"/>
      <c r="Q52" s="156"/>
      <c r="R52" s="156"/>
      <c r="S52" s="156"/>
      <c r="T52" s="156"/>
      <c r="U52" s="156"/>
      <c r="V52" s="156"/>
      <c r="W52" s="156"/>
      <c r="X52" s="156"/>
      <c r="Y52" s="156"/>
      <c r="Z52" s="156"/>
      <c r="AA52" s="156"/>
      <c r="AB52" s="156"/>
      <c r="AC52" s="156"/>
      <c r="AD52" s="156"/>
      <c r="AE52" s="156"/>
      <c r="AF52" s="156"/>
      <c r="AG52" s="156"/>
      <c r="AH52" s="156"/>
      <c r="AI52" s="156"/>
    </row>
    <row r="53" spans="1:35" s="27" customFormat="1" x14ac:dyDescent="0.35">
      <c r="A53" s="129"/>
      <c r="B53" s="155"/>
      <c r="C53" s="154"/>
      <c r="D53" s="156"/>
      <c r="E53" s="156"/>
      <c r="F53" s="156"/>
      <c r="G53" s="156"/>
      <c r="H53" s="156"/>
      <c r="I53" s="156"/>
      <c r="J53" s="156"/>
      <c r="K53" s="156"/>
      <c r="L53" s="156"/>
      <c r="M53" s="156"/>
      <c r="N53" s="156"/>
      <c r="O53" s="156"/>
      <c r="P53" s="156"/>
      <c r="Q53" s="156"/>
      <c r="R53" s="156"/>
      <c r="S53" s="156"/>
      <c r="T53" s="156"/>
      <c r="U53" s="156"/>
      <c r="V53" s="156"/>
      <c r="W53" s="156"/>
      <c r="X53" s="156"/>
      <c r="Y53" s="156"/>
      <c r="Z53" s="156"/>
      <c r="AA53" s="156"/>
      <c r="AB53" s="156"/>
      <c r="AC53" s="156"/>
      <c r="AD53" s="156"/>
      <c r="AE53" s="156"/>
      <c r="AF53" s="156"/>
      <c r="AG53" s="156"/>
      <c r="AH53" s="156"/>
      <c r="AI53" s="156"/>
    </row>
    <row r="54" spans="1:35" s="27" customFormat="1" x14ac:dyDescent="0.35">
      <c r="B54" s="4"/>
      <c r="C54" s="7"/>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row>
    <row r="55" spans="1:35" s="27" customFormat="1" x14ac:dyDescent="0.35">
      <c r="B55" s="4"/>
      <c r="C55" s="7"/>
      <c r="D55" s="121"/>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row>
    <row r="56" spans="1:35" s="27" customFormat="1" x14ac:dyDescent="0.35">
      <c r="B56" s="4"/>
      <c r="C56" s="7"/>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row>
    <row r="57" spans="1:35" s="27" customFormat="1" x14ac:dyDescent="0.35">
      <c r="B57" s="4"/>
      <c r="C57" s="7"/>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row>
    <row r="58" spans="1:35" s="27" customFormat="1" x14ac:dyDescent="0.35">
      <c r="B58" s="4"/>
      <c r="C58" s="7"/>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row>
    <row r="59" spans="1:35" s="27" customFormat="1" x14ac:dyDescent="0.35">
      <c r="C59" s="8"/>
      <c r="D59" s="121"/>
      <c r="E59" s="121"/>
      <c r="F59" s="121"/>
      <c r="G59" s="121"/>
      <c r="H59" s="121"/>
      <c r="I59" s="121"/>
      <c r="J59" s="121"/>
      <c r="K59" s="121"/>
      <c r="L59" s="121"/>
      <c r="M59" s="121"/>
      <c r="N59" s="121"/>
      <c r="O59" s="121"/>
      <c r="P59" s="121"/>
      <c r="Q59" s="121"/>
      <c r="R59" s="121"/>
      <c r="S59" s="121"/>
      <c r="T59" s="121"/>
      <c r="U59" s="121"/>
      <c r="V59" s="121"/>
      <c r="W59" s="121"/>
      <c r="X59" s="121"/>
      <c r="Y59" s="121"/>
      <c r="Z59" s="121"/>
      <c r="AA59" s="121"/>
      <c r="AB59" s="121"/>
      <c r="AC59" s="121"/>
      <c r="AD59" s="121"/>
      <c r="AE59" s="121"/>
      <c r="AF59" s="121"/>
    </row>
    <row r="60" spans="1:35" s="27" customFormat="1" x14ac:dyDescent="0.35">
      <c r="B60" s="4"/>
      <c r="C60" s="7"/>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c r="AE60" s="121"/>
      <c r="AF60" s="121"/>
    </row>
    <row r="61" spans="1:35" s="27" customFormat="1" x14ac:dyDescent="0.35">
      <c r="B61" s="4"/>
      <c r="C61" s="7"/>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c r="AE61" s="121"/>
      <c r="AF61" s="121"/>
    </row>
    <row r="62" spans="1:35" s="27" customFormat="1" x14ac:dyDescent="0.35">
      <c r="B62" s="4"/>
      <c r="C62" s="7"/>
      <c r="D62" s="121"/>
      <c r="E62" s="121"/>
      <c r="F62" s="121"/>
      <c r="G62" s="121"/>
      <c r="H62" s="121"/>
      <c r="I62" s="121"/>
      <c r="J62" s="121"/>
      <c r="K62" s="121"/>
      <c r="L62" s="121"/>
      <c r="M62" s="121"/>
      <c r="N62" s="121"/>
      <c r="O62" s="121"/>
      <c r="P62" s="121"/>
      <c r="Q62" s="121"/>
      <c r="R62" s="121"/>
      <c r="S62" s="121"/>
      <c r="T62" s="121"/>
      <c r="U62" s="121"/>
      <c r="V62" s="121"/>
      <c r="W62" s="121"/>
      <c r="X62" s="121"/>
      <c r="Y62" s="121"/>
      <c r="Z62" s="121"/>
      <c r="AA62" s="121"/>
      <c r="AB62" s="121"/>
      <c r="AC62" s="121"/>
      <c r="AD62" s="121"/>
      <c r="AE62" s="121"/>
      <c r="AF62" s="121"/>
    </row>
    <row r="63" spans="1:35" s="27" customFormat="1" x14ac:dyDescent="0.35">
      <c r="B63" s="4"/>
      <c r="C63" s="7"/>
      <c r="D63" s="121"/>
      <c r="E63" s="121"/>
      <c r="F63" s="121"/>
      <c r="G63" s="121"/>
      <c r="H63" s="121"/>
      <c r="I63" s="121"/>
      <c r="J63" s="121"/>
      <c r="K63" s="121"/>
      <c r="L63" s="121"/>
      <c r="M63" s="121"/>
      <c r="N63" s="121"/>
      <c r="O63" s="121"/>
      <c r="P63" s="121"/>
      <c r="Q63" s="121"/>
      <c r="R63" s="121"/>
      <c r="S63" s="121"/>
      <c r="T63" s="121"/>
      <c r="U63" s="121"/>
      <c r="V63" s="121"/>
      <c r="W63" s="121"/>
      <c r="X63" s="121"/>
      <c r="Y63" s="121"/>
      <c r="Z63" s="121"/>
      <c r="AA63" s="121"/>
      <c r="AB63" s="121"/>
      <c r="AC63" s="121"/>
      <c r="AD63" s="121"/>
      <c r="AE63" s="121"/>
      <c r="AF63" s="121"/>
    </row>
    <row r="64" spans="1:35" s="27" customFormat="1" x14ac:dyDescent="0.35">
      <c r="B64" s="4"/>
      <c r="C64" s="7"/>
      <c r="D64" s="121"/>
      <c r="E64" s="121"/>
      <c r="F64" s="121"/>
      <c r="G64" s="121"/>
      <c r="H64" s="121"/>
      <c r="I64" s="121"/>
      <c r="J64" s="121"/>
      <c r="K64" s="121"/>
      <c r="L64" s="121"/>
      <c r="M64" s="121"/>
      <c r="N64" s="121"/>
      <c r="O64" s="121"/>
      <c r="P64" s="121"/>
      <c r="Q64" s="121"/>
      <c r="R64" s="121"/>
      <c r="S64" s="121"/>
      <c r="T64" s="121"/>
      <c r="U64" s="121"/>
      <c r="V64" s="121"/>
      <c r="W64" s="121"/>
      <c r="X64" s="121"/>
      <c r="Y64" s="121"/>
      <c r="Z64" s="121"/>
      <c r="AA64" s="121"/>
      <c r="AB64" s="121"/>
      <c r="AC64" s="121"/>
      <c r="AD64" s="121"/>
      <c r="AE64" s="121"/>
      <c r="AF64" s="121"/>
    </row>
    <row r="65" spans="2:32" s="27" customFormat="1" x14ac:dyDescent="0.35">
      <c r="C65" s="8"/>
      <c r="D65" s="121"/>
      <c r="E65" s="121"/>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row>
    <row r="66" spans="2:32" s="27" customFormat="1" x14ac:dyDescent="0.35">
      <c r="B66" s="4"/>
      <c r="C66" s="7"/>
      <c r="D66" s="121"/>
      <c r="E66" s="121"/>
      <c r="F66" s="121"/>
      <c r="G66" s="121"/>
      <c r="H66" s="121"/>
      <c r="I66" s="121"/>
      <c r="J66" s="121"/>
      <c r="K66" s="121"/>
      <c r="L66" s="121"/>
      <c r="M66" s="121"/>
      <c r="N66" s="121"/>
      <c r="O66" s="121"/>
      <c r="P66" s="121"/>
      <c r="Q66" s="121"/>
      <c r="R66" s="121"/>
      <c r="S66" s="121"/>
      <c r="T66" s="121"/>
      <c r="U66" s="121"/>
      <c r="V66" s="121"/>
      <c r="W66" s="121"/>
      <c r="X66" s="121"/>
      <c r="Y66" s="121"/>
      <c r="Z66" s="121"/>
      <c r="AA66" s="121"/>
      <c r="AB66" s="121"/>
      <c r="AC66" s="121"/>
      <c r="AD66" s="121"/>
      <c r="AE66" s="121"/>
      <c r="AF66" s="121"/>
    </row>
    <row r="67" spans="2:32" s="27" customFormat="1" x14ac:dyDescent="0.35">
      <c r="B67" s="4"/>
      <c r="C67" s="7"/>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row>
    <row r="68" spans="2:32" s="27" customFormat="1" x14ac:dyDescent="0.35">
      <c r="B68" s="4"/>
      <c r="C68" s="7"/>
      <c r="D68" s="121"/>
      <c r="E68" s="121"/>
      <c r="F68" s="121"/>
      <c r="G68" s="121"/>
      <c r="H68" s="121"/>
      <c r="I68" s="121"/>
      <c r="J68" s="121"/>
      <c r="K68" s="121"/>
      <c r="L68" s="121"/>
      <c r="M68" s="121"/>
      <c r="N68" s="121"/>
      <c r="O68" s="121"/>
      <c r="P68" s="121"/>
      <c r="Q68" s="121"/>
      <c r="R68" s="121"/>
      <c r="S68" s="121"/>
      <c r="T68" s="121"/>
      <c r="U68" s="121"/>
      <c r="V68" s="121"/>
      <c r="W68" s="121"/>
      <c r="X68" s="121"/>
      <c r="Y68" s="121"/>
      <c r="Z68" s="121"/>
      <c r="AA68" s="121"/>
      <c r="AB68" s="121"/>
      <c r="AC68" s="121"/>
      <c r="AD68" s="121"/>
      <c r="AE68" s="121"/>
      <c r="AF68" s="121"/>
    </row>
    <row r="69" spans="2:32" s="27" customFormat="1" x14ac:dyDescent="0.35">
      <c r="B69" s="4"/>
      <c r="C69" s="7"/>
      <c r="D69" s="121"/>
      <c r="E69" s="121"/>
      <c r="F69" s="121"/>
      <c r="G69" s="121"/>
      <c r="H69" s="121"/>
      <c r="I69" s="121"/>
      <c r="J69" s="121"/>
      <c r="K69" s="121"/>
      <c r="L69" s="121"/>
      <c r="M69" s="121"/>
      <c r="N69" s="121"/>
      <c r="O69" s="121"/>
      <c r="P69" s="121"/>
      <c r="Q69" s="121"/>
      <c r="R69" s="121"/>
      <c r="S69" s="121"/>
      <c r="T69" s="121"/>
      <c r="U69" s="121"/>
      <c r="V69" s="121"/>
      <c r="W69" s="121"/>
      <c r="X69" s="121"/>
      <c r="Y69" s="121"/>
      <c r="Z69" s="121"/>
      <c r="AA69" s="121"/>
      <c r="AB69" s="121"/>
      <c r="AC69" s="121"/>
      <c r="AD69" s="121"/>
      <c r="AE69" s="121"/>
      <c r="AF69" s="121"/>
    </row>
    <row r="70" spans="2:32" s="27" customFormat="1" x14ac:dyDescent="0.35">
      <c r="B70" s="4"/>
      <c r="C70" s="7"/>
      <c r="D70" s="121"/>
      <c r="E70" s="121"/>
      <c r="F70" s="121"/>
      <c r="G70" s="121"/>
      <c r="H70" s="121"/>
      <c r="I70" s="121"/>
      <c r="J70" s="121"/>
      <c r="K70" s="121"/>
      <c r="L70" s="121"/>
      <c r="M70" s="121"/>
      <c r="N70" s="121"/>
      <c r="O70" s="121"/>
      <c r="P70" s="121"/>
      <c r="Q70" s="121"/>
      <c r="R70" s="121"/>
      <c r="S70" s="121"/>
      <c r="T70" s="121"/>
      <c r="U70" s="121"/>
      <c r="V70" s="121"/>
      <c r="W70" s="121"/>
      <c r="X70" s="121"/>
      <c r="Y70" s="121"/>
      <c r="Z70" s="121"/>
      <c r="AA70" s="121"/>
      <c r="AB70" s="121"/>
      <c r="AC70" s="121"/>
      <c r="AD70" s="121"/>
      <c r="AE70" s="121"/>
      <c r="AF70" s="121"/>
    </row>
    <row r="71" spans="2:32" s="27" customFormat="1" x14ac:dyDescent="0.35">
      <c r="C71" s="8"/>
      <c r="D71" s="121"/>
      <c r="E71" s="121"/>
      <c r="F71" s="121"/>
      <c r="G71" s="121"/>
      <c r="H71" s="121"/>
      <c r="I71" s="121"/>
      <c r="J71" s="121"/>
      <c r="K71" s="121"/>
      <c r="L71" s="121"/>
      <c r="M71" s="121"/>
      <c r="N71" s="121"/>
      <c r="O71" s="121"/>
      <c r="P71" s="121"/>
      <c r="Q71" s="121"/>
      <c r="R71" s="121"/>
      <c r="S71" s="121"/>
      <c r="T71" s="121"/>
      <c r="U71" s="121"/>
      <c r="V71" s="121"/>
      <c r="W71" s="121"/>
      <c r="X71" s="121"/>
      <c r="Y71" s="121"/>
      <c r="Z71" s="121"/>
      <c r="AA71" s="121"/>
      <c r="AB71" s="121"/>
      <c r="AC71" s="121"/>
      <c r="AD71" s="121"/>
      <c r="AE71" s="121"/>
      <c r="AF71" s="121"/>
    </row>
    <row r="72" spans="2:32" s="27" customFormat="1" x14ac:dyDescent="0.35">
      <c r="B72" s="4"/>
      <c r="C72" s="7"/>
      <c r="D72" s="121"/>
      <c r="E72" s="121"/>
      <c r="F72" s="121"/>
      <c r="G72" s="121"/>
      <c r="H72" s="121"/>
      <c r="I72" s="121"/>
      <c r="J72" s="121"/>
      <c r="K72" s="121"/>
      <c r="L72" s="121"/>
      <c r="M72" s="121"/>
      <c r="N72" s="121"/>
      <c r="O72" s="121"/>
      <c r="P72" s="121"/>
      <c r="Q72" s="121"/>
      <c r="R72" s="121"/>
      <c r="S72" s="121"/>
      <c r="T72" s="121"/>
      <c r="U72" s="121"/>
      <c r="V72" s="121"/>
      <c r="W72" s="121"/>
      <c r="X72" s="121"/>
      <c r="Y72" s="121"/>
      <c r="Z72" s="121"/>
      <c r="AA72" s="121"/>
      <c r="AB72" s="121"/>
      <c r="AC72" s="121"/>
      <c r="AD72" s="121"/>
      <c r="AE72" s="121"/>
      <c r="AF72" s="121"/>
    </row>
    <row r="73" spans="2:32" s="27" customFormat="1" x14ac:dyDescent="0.35">
      <c r="B73" s="4"/>
      <c r="C73" s="7"/>
      <c r="D73" s="121"/>
      <c r="E73" s="121"/>
      <c r="F73" s="121"/>
      <c r="G73" s="121"/>
      <c r="H73" s="121"/>
      <c r="I73" s="121"/>
      <c r="J73" s="121"/>
      <c r="K73" s="121"/>
      <c r="L73" s="121"/>
      <c r="M73" s="121"/>
      <c r="N73" s="121"/>
      <c r="O73" s="121"/>
      <c r="P73" s="121"/>
      <c r="Q73" s="121"/>
      <c r="R73" s="121"/>
      <c r="S73" s="121"/>
      <c r="T73" s="121"/>
      <c r="U73" s="121"/>
      <c r="V73" s="121"/>
      <c r="W73" s="121"/>
      <c r="X73" s="121"/>
      <c r="Y73" s="121"/>
      <c r="Z73" s="121"/>
      <c r="AA73" s="121"/>
      <c r="AB73" s="121"/>
      <c r="AC73" s="121"/>
      <c r="AD73" s="121"/>
      <c r="AE73" s="121"/>
      <c r="AF73" s="121"/>
    </row>
    <row r="74" spans="2:32" x14ac:dyDescent="0.35">
      <c r="B74" s="4"/>
      <c r="C74" s="7"/>
    </row>
    <row r="75" spans="2:32" x14ac:dyDescent="0.35">
      <c r="B75" s="4"/>
      <c r="C75" s="7"/>
    </row>
    <row r="76" spans="2:32" x14ac:dyDescent="0.35">
      <c r="B76" s="4"/>
      <c r="C76" s="7"/>
    </row>
    <row r="77" spans="2:32" x14ac:dyDescent="0.35">
      <c r="B77" s="2"/>
      <c r="C77" s="5"/>
    </row>
    <row r="78" spans="2:32" x14ac:dyDescent="0.35">
      <c r="B78" s="4"/>
      <c r="C78" s="7"/>
    </row>
    <row r="79" spans="2:32" x14ac:dyDescent="0.35">
      <c r="B79" s="4"/>
      <c r="C79" s="7"/>
    </row>
    <row r="80" spans="2:32" x14ac:dyDescent="0.35">
      <c r="B80" s="4"/>
      <c r="C80" s="7"/>
    </row>
    <row r="81" spans="2:3" x14ac:dyDescent="0.35">
      <c r="B81" s="4"/>
      <c r="C81" s="7"/>
    </row>
    <row r="82" spans="2:3" x14ac:dyDescent="0.35">
      <c r="B82" s="4"/>
      <c r="C82" s="7"/>
    </row>
    <row r="83" spans="2:3" x14ac:dyDescent="0.35">
      <c r="B83" s="2"/>
      <c r="C83" s="5"/>
    </row>
    <row r="84" spans="2:3" x14ac:dyDescent="0.35">
      <c r="B84" s="2"/>
      <c r="C84" s="5"/>
    </row>
    <row r="85" spans="2:3" x14ac:dyDescent="0.35">
      <c r="B85" s="2"/>
      <c r="C85" s="5"/>
    </row>
    <row r="86" spans="2:3" x14ac:dyDescent="0.35">
      <c r="B86" s="2"/>
      <c r="C86" s="5"/>
    </row>
    <row r="87" spans="2:3" x14ac:dyDescent="0.35">
      <c r="B87" s="2"/>
      <c r="C87" s="5"/>
    </row>
    <row r="88" spans="2:3" x14ac:dyDescent="0.35">
      <c r="B88" s="2"/>
      <c r="C88" s="5"/>
    </row>
    <row r="89" spans="2:3" x14ac:dyDescent="0.35">
      <c r="B89" s="2"/>
      <c r="C89" s="5"/>
    </row>
    <row r="90" spans="2:3" x14ac:dyDescent="0.35">
      <c r="B90" s="2"/>
      <c r="C90" s="5"/>
    </row>
    <row r="91" spans="2:3" x14ac:dyDescent="0.35">
      <c r="B91" s="2"/>
      <c r="C91" s="5"/>
    </row>
    <row r="92" spans="2:3" x14ac:dyDescent="0.35">
      <c r="B92" s="2"/>
      <c r="C92" s="5"/>
    </row>
    <row r="93" spans="2:3" x14ac:dyDescent="0.35">
      <c r="B93" s="2"/>
      <c r="C93" s="5"/>
    </row>
    <row r="94" spans="2:3" x14ac:dyDescent="0.35">
      <c r="B94" s="2"/>
      <c r="C94" s="5"/>
    </row>
    <row r="95" spans="2:3" x14ac:dyDescent="0.35">
      <c r="B95" s="2"/>
      <c r="C95" s="5"/>
    </row>
    <row r="96" spans="2:3" x14ac:dyDescent="0.35">
      <c r="B96" s="2"/>
      <c r="C96" s="5"/>
    </row>
    <row r="97" spans="2:3" x14ac:dyDescent="0.35">
      <c r="B97" s="2"/>
      <c r="C97" s="5"/>
    </row>
    <row r="98" spans="2:3" x14ac:dyDescent="0.35">
      <c r="B98" s="2"/>
      <c r="C98" s="5"/>
    </row>
    <row r="99" spans="2:3" x14ac:dyDescent="0.35">
      <c r="B99" s="2"/>
      <c r="C99" s="5"/>
    </row>
    <row r="100" spans="2:3" x14ac:dyDescent="0.35">
      <c r="B100" s="2"/>
      <c r="C100" s="5"/>
    </row>
    <row r="101" spans="2:3" x14ac:dyDescent="0.35">
      <c r="B101" s="2"/>
      <c r="C101" s="5"/>
    </row>
    <row r="102" spans="2:3" x14ac:dyDescent="0.35">
      <c r="B102" s="2"/>
      <c r="C102" s="5"/>
    </row>
    <row r="103" spans="2:3" x14ac:dyDescent="0.35">
      <c r="B103" s="2"/>
      <c r="C103" s="5"/>
    </row>
    <row r="104" spans="2:3" x14ac:dyDescent="0.35">
      <c r="B104" s="2"/>
      <c r="C104" s="5"/>
    </row>
    <row r="105" spans="2:3" x14ac:dyDescent="0.35">
      <c r="B105" s="2"/>
      <c r="C105" s="5"/>
    </row>
    <row r="106" spans="2:3" x14ac:dyDescent="0.35">
      <c r="B106" s="2"/>
      <c r="C106" s="5"/>
    </row>
    <row r="107" spans="2:3" x14ac:dyDescent="0.35">
      <c r="B107" s="2"/>
      <c r="C107" s="5"/>
    </row>
    <row r="108" spans="2:3" x14ac:dyDescent="0.35">
      <c r="B108" s="2"/>
      <c r="C108" s="5"/>
    </row>
    <row r="109" spans="2:3" x14ac:dyDescent="0.35">
      <c r="B109" s="2"/>
      <c r="C109" s="5"/>
    </row>
    <row r="110" spans="2:3" x14ac:dyDescent="0.35">
      <c r="B110" s="2"/>
      <c r="C110" s="5"/>
    </row>
    <row r="111" spans="2:3" x14ac:dyDescent="0.35">
      <c r="B111" s="2"/>
      <c r="C111" s="5"/>
    </row>
    <row r="112" spans="2:3" x14ac:dyDescent="0.35">
      <c r="B112" s="2"/>
      <c r="C112" s="5"/>
    </row>
    <row r="113" spans="2:3" x14ac:dyDescent="0.35">
      <c r="B113" s="2"/>
      <c r="C113" s="5"/>
    </row>
    <row r="114" spans="2:3" x14ac:dyDescent="0.35">
      <c r="B114" s="2"/>
      <c r="C114" s="5"/>
    </row>
    <row r="115" spans="2:3" x14ac:dyDescent="0.35">
      <c r="B115" s="2"/>
      <c r="C115" s="5"/>
    </row>
    <row r="116" spans="2:3" x14ac:dyDescent="0.35">
      <c r="B116" s="2"/>
      <c r="C116" s="5"/>
    </row>
    <row r="117" spans="2:3" x14ac:dyDescent="0.35">
      <c r="B117" s="2"/>
      <c r="C117" s="5"/>
    </row>
    <row r="118" spans="2:3" x14ac:dyDescent="0.35">
      <c r="B118" s="2"/>
      <c r="C118" s="5"/>
    </row>
    <row r="119" spans="2:3" x14ac:dyDescent="0.35">
      <c r="B119" s="2"/>
      <c r="C119" s="5"/>
    </row>
    <row r="120" spans="2:3" x14ac:dyDescent="0.35">
      <c r="B120" s="2"/>
      <c r="C120" s="5"/>
    </row>
    <row r="121" spans="2:3" x14ac:dyDescent="0.35">
      <c r="B121" s="2"/>
      <c r="C121" s="5"/>
    </row>
    <row r="122" spans="2:3" x14ac:dyDescent="0.35">
      <c r="B122" s="2"/>
      <c r="C122" s="5"/>
    </row>
    <row r="123" spans="2:3" x14ac:dyDescent="0.35">
      <c r="B123" s="2"/>
      <c r="C123" s="5"/>
    </row>
    <row r="124" spans="2:3" x14ac:dyDescent="0.35">
      <c r="B124" s="2"/>
      <c r="C124" s="5"/>
    </row>
    <row r="125" spans="2:3" x14ac:dyDescent="0.35">
      <c r="B125" s="2"/>
      <c r="C125" s="5"/>
    </row>
    <row r="126" spans="2:3" x14ac:dyDescent="0.35">
      <c r="B126" s="2"/>
      <c r="C126" s="5"/>
    </row>
    <row r="127" spans="2:3" x14ac:dyDescent="0.35">
      <c r="B127" s="2"/>
      <c r="C127" s="5"/>
    </row>
    <row r="128" spans="2:3" x14ac:dyDescent="0.35">
      <c r="B128" s="2"/>
      <c r="C128" s="5"/>
    </row>
    <row r="129" spans="2:3" x14ac:dyDescent="0.35">
      <c r="B129" s="2"/>
      <c r="C129" s="5"/>
    </row>
    <row r="130" spans="2:3" x14ac:dyDescent="0.35">
      <c r="B130" s="2"/>
      <c r="C130" s="5"/>
    </row>
    <row r="131" spans="2:3" x14ac:dyDescent="0.35">
      <c r="B131" s="2"/>
      <c r="C131" s="5"/>
    </row>
    <row r="132" spans="2:3" x14ac:dyDescent="0.35">
      <c r="B132" s="2"/>
      <c r="C132" s="5"/>
    </row>
    <row r="133" spans="2:3" x14ac:dyDescent="0.35">
      <c r="B133" s="2"/>
      <c r="C133" s="5"/>
    </row>
    <row r="134" spans="2:3" x14ac:dyDescent="0.35">
      <c r="B134" s="2"/>
      <c r="C134" s="5"/>
    </row>
    <row r="135" spans="2:3" x14ac:dyDescent="0.35">
      <c r="B135" s="2"/>
      <c r="C135" s="5"/>
    </row>
    <row r="136" spans="2:3" x14ac:dyDescent="0.35">
      <c r="B136" s="2"/>
      <c r="C136" s="5"/>
    </row>
    <row r="137" spans="2:3" x14ac:dyDescent="0.35">
      <c r="B137" s="2"/>
      <c r="C137" s="5"/>
    </row>
    <row r="138" spans="2:3" x14ac:dyDescent="0.35">
      <c r="B138" s="2"/>
      <c r="C138" s="5"/>
    </row>
    <row r="139" spans="2:3" x14ac:dyDescent="0.35">
      <c r="B139" s="2"/>
      <c r="C139" s="5"/>
    </row>
    <row r="140" spans="2:3" x14ac:dyDescent="0.35">
      <c r="B140" s="2"/>
      <c r="C140" s="5"/>
    </row>
    <row r="141" spans="2:3" x14ac:dyDescent="0.35">
      <c r="B141" s="2"/>
      <c r="C141" s="5"/>
    </row>
    <row r="142" spans="2:3" x14ac:dyDescent="0.35">
      <c r="B142" s="2"/>
      <c r="C142" s="5"/>
    </row>
    <row r="143" spans="2:3" x14ac:dyDescent="0.35">
      <c r="B143" s="2"/>
      <c r="C143" s="5"/>
    </row>
    <row r="144" spans="2:3" x14ac:dyDescent="0.35">
      <c r="B144" s="2"/>
      <c r="C144" s="5"/>
    </row>
    <row r="145" spans="2:3" x14ac:dyDescent="0.35">
      <c r="B145" s="2"/>
      <c r="C145" s="5"/>
    </row>
    <row r="146" spans="2:3" x14ac:dyDescent="0.35">
      <c r="B146" s="2"/>
      <c r="C146" s="5"/>
    </row>
    <row r="147" spans="2:3" x14ac:dyDescent="0.35">
      <c r="B147" s="2"/>
      <c r="C147" s="5"/>
    </row>
    <row r="148" spans="2:3" x14ac:dyDescent="0.35">
      <c r="B148" s="2"/>
      <c r="C148" s="5"/>
    </row>
    <row r="149" spans="2:3" x14ac:dyDescent="0.35">
      <c r="B149" s="2"/>
      <c r="C149" s="5"/>
    </row>
    <row r="150" spans="2:3" x14ac:dyDescent="0.35">
      <c r="B150" s="2"/>
      <c r="C150" s="5"/>
    </row>
    <row r="151" spans="2:3" x14ac:dyDescent="0.35">
      <c r="B151" s="2"/>
      <c r="C151" s="5"/>
    </row>
    <row r="152" spans="2:3" x14ac:dyDescent="0.35">
      <c r="B152" s="2"/>
      <c r="C152" s="5"/>
    </row>
    <row r="153" spans="2:3" x14ac:dyDescent="0.35">
      <c r="B153" s="2"/>
      <c r="C153" s="5"/>
    </row>
    <row r="154" spans="2:3" x14ac:dyDescent="0.35">
      <c r="B154" s="2"/>
      <c r="C154" s="5"/>
    </row>
    <row r="155" spans="2:3" x14ac:dyDescent="0.35">
      <c r="B155" s="2"/>
      <c r="C155" s="5"/>
    </row>
    <row r="156" spans="2:3" x14ac:dyDescent="0.35">
      <c r="B156" s="2"/>
      <c r="C156" s="5"/>
    </row>
    <row r="157" spans="2:3" x14ac:dyDescent="0.35">
      <c r="B157" s="2"/>
      <c r="C157" s="5"/>
    </row>
    <row r="158" spans="2:3" x14ac:dyDescent="0.35">
      <c r="B158" s="2"/>
      <c r="C158" s="5"/>
    </row>
    <row r="159" spans="2:3" x14ac:dyDescent="0.35">
      <c r="B159" s="2"/>
      <c r="C159" s="5"/>
    </row>
    <row r="160" spans="2:3" x14ac:dyDescent="0.35">
      <c r="B160" s="2"/>
      <c r="C160" s="5"/>
    </row>
    <row r="161" spans="2:2" x14ac:dyDescent="0.35">
      <c r="B161" s="2"/>
    </row>
    <row r="162" spans="2:2" x14ac:dyDescent="0.35">
      <c r="B162" s="2"/>
    </row>
    <row r="163" spans="2:2" x14ac:dyDescent="0.35">
      <c r="B163" s="2"/>
    </row>
    <row r="164" spans="2:2" x14ac:dyDescent="0.35">
      <c r="B164" s="2"/>
    </row>
    <row r="165" spans="2:2" x14ac:dyDescent="0.35">
      <c r="B165" s="2"/>
    </row>
    <row r="166" spans="2:2" x14ac:dyDescent="0.35">
      <c r="B166" s="2"/>
    </row>
  </sheetData>
  <mergeCells count="28">
    <mergeCell ref="B6:AF6"/>
    <mergeCell ref="B8:L8"/>
    <mergeCell ref="B11:L11"/>
    <mergeCell ref="B12:L12"/>
    <mergeCell ref="B13:L13"/>
    <mergeCell ref="B5:AF5"/>
    <mergeCell ref="B7:AF7"/>
    <mergeCell ref="C20:G20"/>
    <mergeCell ref="C21:G21"/>
    <mergeCell ref="H20:L20"/>
    <mergeCell ref="H21:L21"/>
    <mergeCell ref="M20:Q20"/>
    <mergeCell ref="M21:Q21"/>
    <mergeCell ref="R19:V21"/>
    <mergeCell ref="B9:AF9"/>
    <mergeCell ref="B10:AF10"/>
    <mergeCell ref="B14:AF14"/>
    <mergeCell ref="C19:G19"/>
    <mergeCell ref="B15:AF15"/>
    <mergeCell ref="H19:L19"/>
    <mergeCell ref="M19:Q19"/>
    <mergeCell ref="C35:G35"/>
    <mergeCell ref="H35:L35"/>
    <mergeCell ref="C36:G36"/>
    <mergeCell ref="H36:L36"/>
    <mergeCell ref="M34:Q36"/>
    <mergeCell ref="C34:G34"/>
    <mergeCell ref="H34:L3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4B093-F4D6-493C-ADA7-DEB20AADFD7B}">
  <dimension ref="A1:S240"/>
  <sheetViews>
    <sheetView topLeftCell="A31" zoomScale="70" zoomScaleNormal="70" workbookViewId="0">
      <selection activeCell="G45" sqref="G45"/>
    </sheetView>
  </sheetViews>
  <sheetFormatPr defaultColWidth="8.7265625" defaultRowHeight="15.5" x14ac:dyDescent="0.35"/>
  <cols>
    <col min="1" max="1" width="5.54296875" style="27" customWidth="1"/>
    <col min="2" max="2" width="118.6328125" style="27" customWidth="1"/>
    <col min="3" max="7" width="15.54296875" style="27" customWidth="1"/>
    <col min="8" max="8" width="8.7265625" style="27"/>
    <col min="9" max="12" width="10.453125" style="27" bestFit="1" customWidth="1"/>
    <col min="13" max="14" width="8.7265625" style="27"/>
    <col min="15" max="15" width="13.81640625" style="27" customWidth="1"/>
    <col min="16" max="18" width="8.7265625" style="27"/>
    <col min="19" max="19" width="13" style="27" customWidth="1"/>
    <col min="20" max="16384" width="8.7265625" style="27"/>
  </cols>
  <sheetData>
    <row r="1" spans="1:19" x14ac:dyDescent="0.35">
      <c r="A1" s="129"/>
      <c r="B1" s="129"/>
      <c r="C1" s="129"/>
      <c r="D1" s="129"/>
      <c r="E1" s="129"/>
      <c r="F1" s="129"/>
      <c r="G1" s="129"/>
    </row>
    <row r="2" spans="1:19" ht="30" x14ac:dyDescent="0.35">
      <c r="A2" s="129"/>
      <c r="B2" s="147" t="s">
        <v>285</v>
      </c>
      <c r="C2" s="129"/>
      <c r="D2" s="129"/>
      <c r="E2" s="129"/>
      <c r="F2" s="129"/>
      <c r="G2" s="129"/>
      <c r="H2" s="129"/>
      <c r="I2" s="129"/>
      <c r="J2" s="129"/>
    </row>
    <row r="3" spans="1:19" x14ac:dyDescent="0.35">
      <c r="A3" s="129"/>
      <c r="B3" s="192" t="s">
        <v>331</v>
      </c>
      <c r="C3" s="192"/>
      <c r="D3" s="192"/>
      <c r="E3" s="192"/>
      <c r="F3" s="192"/>
      <c r="G3" s="192"/>
      <c r="H3" s="129"/>
      <c r="I3" s="129"/>
      <c r="J3" s="129"/>
    </row>
    <row r="4" spans="1:19" x14ac:dyDescent="0.35">
      <c r="A4" s="129"/>
      <c r="B4" s="129"/>
      <c r="C4" s="129"/>
      <c r="D4" s="129"/>
      <c r="E4" s="129"/>
      <c r="F4" s="129"/>
      <c r="G4" s="129"/>
      <c r="H4" s="129"/>
      <c r="I4" s="129"/>
      <c r="J4" s="129"/>
    </row>
    <row r="5" spans="1:19" ht="30" x14ac:dyDescent="0.35">
      <c r="A5" s="129"/>
      <c r="B5" s="147"/>
      <c r="C5" s="129"/>
      <c r="D5" s="129"/>
      <c r="E5" s="129"/>
      <c r="F5" s="129"/>
      <c r="G5" s="129"/>
      <c r="H5" s="129"/>
      <c r="I5" s="129"/>
      <c r="J5" s="129"/>
    </row>
    <row r="6" spans="1:19" ht="31" x14ac:dyDescent="0.35">
      <c r="A6" s="129"/>
      <c r="B6" s="15" t="s">
        <v>0</v>
      </c>
      <c r="C6" s="15" t="s">
        <v>1</v>
      </c>
      <c r="D6" s="15" t="s">
        <v>2</v>
      </c>
      <c r="E6" s="15" t="s">
        <v>3</v>
      </c>
      <c r="F6" s="15" t="s">
        <v>4</v>
      </c>
      <c r="G6" s="11" t="s">
        <v>5</v>
      </c>
      <c r="H6" s="129"/>
      <c r="I6" s="129"/>
      <c r="J6" s="129"/>
    </row>
    <row r="7" spans="1:19" x14ac:dyDescent="0.35">
      <c r="A7" s="129"/>
      <c r="B7" s="128" t="s">
        <v>104</v>
      </c>
      <c r="C7" s="137">
        <v>11759</v>
      </c>
      <c r="D7" s="137">
        <v>12029</v>
      </c>
      <c r="E7" s="137">
        <v>12194</v>
      </c>
      <c r="F7" s="137">
        <v>13113</v>
      </c>
      <c r="G7" s="137">
        <v>49095</v>
      </c>
      <c r="H7" s="129"/>
      <c r="I7" s="148"/>
      <c r="J7" s="148"/>
      <c r="K7" s="148"/>
      <c r="L7" s="148"/>
      <c r="O7" s="136"/>
      <c r="P7" s="136"/>
      <c r="Q7" s="136"/>
      <c r="R7" s="136"/>
      <c r="S7" s="136"/>
    </row>
    <row r="8" spans="1:19" x14ac:dyDescent="0.35">
      <c r="A8" s="129"/>
      <c r="B8" s="128" t="s">
        <v>106</v>
      </c>
      <c r="C8" s="137">
        <v>7931</v>
      </c>
      <c r="D8" s="137">
        <v>8269</v>
      </c>
      <c r="E8" s="137">
        <v>8424</v>
      </c>
      <c r="F8" s="137">
        <v>8579</v>
      </c>
      <c r="G8" s="137">
        <v>33203</v>
      </c>
      <c r="H8" s="129"/>
      <c r="I8" s="148"/>
      <c r="J8" s="148"/>
      <c r="K8" s="148"/>
      <c r="L8" s="148"/>
      <c r="O8" s="136"/>
      <c r="P8" s="136"/>
      <c r="Q8" s="136"/>
      <c r="R8" s="136"/>
      <c r="S8" s="136"/>
    </row>
    <row r="9" spans="1:19" x14ac:dyDescent="0.35">
      <c r="A9" s="129"/>
      <c r="B9" s="128" t="s">
        <v>107</v>
      </c>
      <c r="C9" s="137">
        <v>6944</v>
      </c>
      <c r="D9" s="137">
        <v>10054</v>
      </c>
      <c r="E9" s="137">
        <v>10118</v>
      </c>
      <c r="F9" s="137">
        <v>4435</v>
      </c>
      <c r="G9" s="137">
        <v>31551</v>
      </c>
      <c r="H9" s="129"/>
      <c r="I9" s="148"/>
      <c r="J9" s="148"/>
      <c r="K9" s="148"/>
      <c r="L9" s="148"/>
      <c r="O9" s="136"/>
      <c r="P9" s="136"/>
      <c r="Q9" s="136"/>
      <c r="R9" s="136"/>
      <c r="S9" s="136"/>
    </row>
    <row r="10" spans="1:19" x14ac:dyDescent="0.35">
      <c r="A10" s="129"/>
      <c r="B10" s="128" t="s">
        <v>108</v>
      </c>
      <c r="C10" s="137">
        <v>19129</v>
      </c>
      <c r="D10" s="137">
        <v>19737</v>
      </c>
      <c r="E10" s="137">
        <v>20083</v>
      </c>
      <c r="F10" s="137">
        <v>21659</v>
      </c>
      <c r="G10" s="137">
        <v>80608</v>
      </c>
      <c r="H10" s="129"/>
      <c r="I10" s="148"/>
      <c r="J10" s="148"/>
      <c r="K10" s="148"/>
      <c r="L10" s="148"/>
      <c r="O10" s="136"/>
      <c r="P10" s="136"/>
      <c r="Q10" s="136"/>
      <c r="R10" s="136"/>
      <c r="S10" s="136"/>
    </row>
    <row r="11" spans="1:19" x14ac:dyDescent="0.35">
      <c r="A11" s="129"/>
      <c r="B11" s="128" t="s">
        <v>109</v>
      </c>
      <c r="C11" s="137">
        <v>20491</v>
      </c>
      <c r="D11" s="137">
        <v>19154</v>
      </c>
      <c r="E11" s="137">
        <v>19467</v>
      </c>
      <c r="F11" s="137">
        <v>17674</v>
      </c>
      <c r="G11" s="137">
        <v>76786</v>
      </c>
      <c r="H11" s="129"/>
      <c r="I11" s="148"/>
      <c r="J11" s="148"/>
      <c r="K11" s="148"/>
      <c r="L11" s="148"/>
      <c r="O11" s="136"/>
      <c r="P11" s="136"/>
      <c r="Q11" s="136"/>
      <c r="R11" s="136"/>
      <c r="S11" s="136"/>
    </row>
    <row r="12" spans="1:19" x14ac:dyDescent="0.35">
      <c r="A12" s="129"/>
      <c r="B12" s="128" t="s">
        <v>110</v>
      </c>
      <c r="C12" s="137">
        <v>13753</v>
      </c>
      <c r="D12" s="137">
        <v>14392</v>
      </c>
      <c r="E12" s="137">
        <v>14684</v>
      </c>
      <c r="F12" s="137">
        <v>14976</v>
      </c>
      <c r="G12" s="137">
        <v>57805</v>
      </c>
      <c r="H12" s="129"/>
      <c r="I12" s="148"/>
      <c r="J12" s="148"/>
      <c r="K12" s="148"/>
      <c r="L12" s="148"/>
      <c r="O12" s="136"/>
      <c r="P12" s="136"/>
      <c r="Q12" s="136"/>
      <c r="R12" s="136"/>
      <c r="S12" s="136"/>
    </row>
    <row r="13" spans="1:19" x14ac:dyDescent="0.35">
      <c r="A13" s="129"/>
      <c r="B13" s="128" t="s">
        <v>111</v>
      </c>
      <c r="C13" s="137">
        <v>5985</v>
      </c>
      <c r="D13" s="137">
        <v>6276</v>
      </c>
      <c r="E13" s="137">
        <v>6408</v>
      </c>
      <c r="F13" s="137">
        <v>6541</v>
      </c>
      <c r="G13" s="137">
        <v>25210</v>
      </c>
      <c r="H13" s="129"/>
      <c r="I13" s="148"/>
      <c r="J13" s="148"/>
      <c r="K13" s="148"/>
      <c r="L13" s="148"/>
      <c r="O13" s="136"/>
      <c r="P13" s="136"/>
      <c r="Q13" s="136"/>
      <c r="R13" s="136"/>
      <c r="S13" s="136"/>
    </row>
    <row r="14" spans="1:19" x14ac:dyDescent="0.35">
      <c r="A14" s="129"/>
      <c r="B14" s="128" t="s">
        <v>112</v>
      </c>
      <c r="C14" s="137">
        <v>25400</v>
      </c>
      <c r="D14" s="137">
        <v>26199</v>
      </c>
      <c r="E14" s="137">
        <v>26564</v>
      </c>
      <c r="F14" s="137">
        <v>26929</v>
      </c>
      <c r="G14" s="137">
        <v>105092</v>
      </c>
      <c r="H14" s="129"/>
      <c r="I14" s="148"/>
      <c r="J14" s="148"/>
      <c r="K14" s="148"/>
      <c r="L14" s="148"/>
      <c r="O14" s="136"/>
      <c r="P14" s="136"/>
      <c r="Q14" s="136"/>
      <c r="R14" s="136"/>
      <c r="S14" s="136"/>
    </row>
    <row r="15" spans="1:19" x14ac:dyDescent="0.35">
      <c r="A15" s="129"/>
      <c r="B15" s="128" t="s">
        <v>113</v>
      </c>
      <c r="C15" s="137">
        <v>11412</v>
      </c>
      <c r="D15" s="137">
        <v>11908</v>
      </c>
      <c r="E15" s="137">
        <v>12135</v>
      </c>
      <c r="F15" s="137">
        <v>12362</v>
      </c>
      <c r="G15" s="137">
        <v>47817</v>
      </c>
      <c r="H15" s="129"/>
      <c r="I15" s="148"/>
      <c r="J15" s="148"/>
      <c r="K15" s="148"/>
      <c r="L15" s="148"/>
      <c r="O15" s="136"/>
      <c r="P15" s="136"/>
      <c r="Q15" s="136"/>
      <c r="R15" s="136"/>
      <c r="S15" s="136"/>
    </row>
    <row r="16" spans="1:19" x14ac:dyDescent="0.35">
      <c r="A16" s="129"/>
      <c r="B16" s="128" t="s">
        <v>114</v>
      </c>
      <c r="C16" s="137">
        <v>6598</v>
      </c>
      <c r="D16" s="137">
        <v>9544</v>
      </c>
      <c r="E16" s="137">
        <v>9748</v>
      </c>
      <c r="F16" s="137">
        <v>9952</v>
      </c>
      <c r="G16" s="137">
        <v>35842</v>
      </c>
      <c r="H16" s="129"/>
      <c r="I16" s="148"/>
      <c r="J16" s="148"/>
      <c r="K16" s="148"/>
      <c r="L16" s="148"/>
      <c r="O16" s="136"/>
      <c r="P16" s="136"/>
      <c r="Q16" s="136"/>
      <c r="R16" s="136"/>
      <c r="S16" s="136"/>
    </row>
    <row r="17" spans="1:19" x14ac:dyDescent="0.35">
      <c r="A17" s="129"/>
      <c r="B17" s="128" t="s">
        <v>115</v>
      </c>
      <c r="C17" s="137">
        <v>25595</v>
      </c>
      <c r="D17" s="137">
        <v>25370</v>
      </c>
      <c r="E17" s="137">
        <v>25838</v>
      </c>
      <c r="F17" s="137">
        <v>26307</v>
      </c>
      <c r="G17" s="137">
        <v>103110</v>
      </c>
      <c r="H17" s="129"/>
      <c r="I17" s="148"/>
      <c r="J17" s="148"/>
      <c r="K17" s="148"/>
      <c r="L17" s="148"/>
      <c r="O17" s="136"/>
      <c r="P17" s="136"/>
      <c r="Q17" s="136"/>
      <c r="R17" s="136"/>
      <c r="S17" s="136"/>
    </row>
    <row r="18" spans="1:19" x14ac:dyDescent="0.35">
      <c r="A18" s="129"/>
      <c r="B18" s="128" t="s">
        <v>116</v>
      </c>
      <c r="C18" s="137">
        <v>6318</v>
      </c>
      <c r="D18" s="137">
        <v>6614</v>
      </c>
      <c r="E18" s="137">
        <v>6749</v>
      </c>
      <c r="F18" s="137">
        <v>6885</v>
      </c>
      <c r="G18" s="137">
        <v>26566</v>
      </c>
      <c r="H18" s="129"/>
      <c r="I18" s="148"/>
      <c r="J18" s="148"/>
      <c r="K18" s="148"/>
      <c r="L18" s="148"/>
      <c r="O18" s="136"/>
      <c r="P18" s="136"/>
      <c r="Q18" s="136"/>
      <c r="R18" s="136"/>
      <c r="S18" s="136"/>
    </row>
    <row r="19" spans="1:19" x14ac:dyDescent="0.35">
      <c r="A19" s="129"/>
      <c r="B19" s="128" t="s">
        <v>117</v>
      </c>
      <c r="C19" s="137">
        <v>4412</v>
      </c>
      <c r="D19" s="137">
        <v>4611</v>
      </c>
      <c r="E19" s="137">
        <v>4718</v>
      </c>
      <c r="F19" s="137">
        <v>5108</v>
      </c>
      <c r="G19" s="137">
        <v>18849</v>
      </c>
      <c r="H19" s="129"/>
      <c r="I19" s="148"/>
      <c r="J19" s="148"/>
      <c r="K19" s="148"/>
      <c r="L19" s="148"/>
      <c r="O19" s="136"/>
      <c r="P19" s="136"/>
      <c r="Q19" s="136"/>
      <c r="R19" s="136"/>
      <c r="S19" s="136"/>
    </row>
    <row r="20" spans="1:19" x14ac:dyDescent="0.35">
      <c r="A20" s="129"/>
      <c r="B20" s="128" t="s">
        <v>118</v>
      </c>
      <c r="C20" s="137">
        <v>2140</v>
      </c>
      <c r="D20" s="137">
        <v>2223</v>
      </c>
      <c r="E20" s="137">
        <v>2269</v>
      </c>
      <c r="F20" s="137">
        <v>2451</v>
      </c>
      <c r="G20" s="137">
        <v>9083</v>
      </c>
      <c r="H20" s="129"/>
      <c r="I20" s="148"/>
      <c r="J20" s="148"/>
      <c r="K20" s="148"/>
      <c r="L20" s="148"/>
      <c r="O20" s="136"/>
      <c r="P20" s="136"/>
      <c r="Q20" s="136"/>
      <c r="R20" s="136"/>
      <c r="S20" s="136"/>
    </row>
    <row r="21" spans="1:19" x14ac:dyDescent="0.35">
      <c r="A21" s="129"/>
      <c r="B21" s="128" t="s">
        <v>119</v>
      </c>
      <c r="C21" s="137">
        <v>18412</v>
      </c>
      <c r="D21" s="137">
        <v>19124</v>
      </c>
      <c r="E21" s="137">
        <v>19515</v>
      </c>
      <c r="F21" s="137">
        <v>21089</v>
      </c>
      <c r="G21" s="137">
        <v>78140</v>
      </c>
      <c r="H21" s="129"/>
      <c r="I21" s="148"/>
      <c r="J21" s="148"/>
      <c r="K21" s="148"/>
      <c r="L21" s="148"/>
      <c r="O21" s="136"/>
      <c r="P21" s="136"/>
      <c r="Q21" s="136"/>
      <c r="R21" s="136"/>
      <c r="S21" s="136"/>
    </row>
    <row r="22" spans="1:19" x14ac:dyDescent="0.35">
      <c r="A22" s="129"/>
      <c r="B22" s="128" t="s">
        <v>120</v>
      </c>
      <c r="C22" s="137">
        <v>12423</v>
      </c>
      <c r="D22" s="137">
        <v>13031</v>
      </c>
      <c r="E22" s="137">
        <v>13309</v>
      </c>
      <c r="F22" s="137">
        <v>13587</v>
      </c>
      <c r="G22" s="137">
        <v>52350</v>
      </c>
      <c r="H22" s="129"/>
      <c r="I22" s="148"/>
      <c r="J22" s="148"/>
      <c r="K22" s="148"/>
      <c r="L22" s="148"/>
      <c r="O22" s="136"/>
      <c r="P22" s="136"/>
      <c r="Q22" s="136"/>
      <c r="R22" s="136"/>
      <c r="S22" s="136"/>
    </row>
    <row r="23" spans="1:19" x14ac:dyDescent="0.35">
      <c r="A23" s="129"/>
      <c r="B23" s="128" t="s">
        <v>121</v>
      </c>
      <c r="C23" s="137">
        <v>7180</v>
      </c>
      <c r="D23" s="137">
        <v>7547</v>
      </c>
      <c r="E23" s="137">
        <v>7715</v>
      </c>
      <c r="F23" s="137">
        <v>7883</v>
      </c>
      <c r="G23" s="137">
        <v>30325</v>
      </c>
      <c r="H23" s="129"/>
      <c r="I23" s="148"/>
      <c r="J23" s="148"/>
      <c r="K23" s="148"/>
      <c r="L23" s="148"/>
      <c r="O23" s="136"/>
      <c r="P23" s="136"/>
      <c r="Q23" s="136"/>
      <c r="R23" s="136"/>
      <c r="S23" s="136"/>
    </row>
    <row r="24" spans="1:19" x14ac:dyDescent="0.35">
      <c r="A24" s="129"/>
      <c r="B24" s="128" t="s">
        <v>122</v>
      </c>
      <c r="C24" s="137">
        <v>18808</v>
      </c>
      <c r="D24" s="137">
        <v>19469</v>
      </c>
      <c r="E24" s="137">
        <v>19771</v>
      </c>
      <c r="F24" s="137">
        <v>20074</v>
      </c>
      <c r="G24" s="137">
        <v>78122</v>
      </c>
      <c r="H24" s="129"/>
      <c r="I24" s="148"/>
      <c r="J24" s="148"/>
      <c r="K24" s="148"/>
      <c r="L24" s="148"/>
      <c r="O24" s="136"/>
      <c r="P24" s="136"/>
      <c r="Q24" s="136"/>
      <c r="R24" s="136"/>
      <c r="S24" s="136"/>
    </row>
    <row r="25" spans="1:19" x14ac:dyDescent="0.35">
      <c r="A25" s="129"/>
      <c r="B25" s="128" t="s">
        <v>123</v>
      </c>
      <c r="C25" s="137">
        <v>21415</v>
      </c>
      <c r="D25" s="137">
        <v>20965</v>
      </c>
      <c r="E25" s="137">
        <v>21331</v>
      </c>
      <c r="F25" s="137">
        <v>21697</v>
      </c>
      <c r="G25" s="137">
        <v>85408</v>
      </c>
      <c r="H25" s="129"/>
      <c r="I25" s="148"/>
      <c r="J25" s="148"/>
      <c r="K25" s="148"/>
      <c r="L25" s="148"/>
      <c r="O25" s="136"/>
      <c r="P25" s="136"/>
      <c r="Q25" s="136"/>
      <c r="R25" s="136"/>
      <c r="S25" s="136"/>
    </row>
    <row r="26" spans="1:19" x14ac:dyDescent="0.35">
      <c r="A26" s="129"/>
      <c r="B26" s="128" t="s">
        <v>124</v>
      </c>
      <c r="C26" s="137">
        <v>23148</v>
      </c>
      <c r="D26" s="137">
        <v>24166</v>
      </c>
      <c r="E26" s="137">
        <v>24631</v>
      </c>
      <c r="F26" s="137">
        <v>25096</v>
      </c>
      <c r="G26" s="137">
        <v>97041</v>
      </c>
      <c r="H26" s="129"/>
      <c r="I26" s="148"/>
      <c r="J26" s="148"/>
      <c r="K26" s="148"/>
      <c r="L26" s="148"/>
      <c r="O26" s="136"/>
      <c r="P26" s="136"/>
      <c r="Q26" s="136"/>
      <c r="R26" s="136"/>
      <c r="S26" s="136"/>
    </row>
    <row r="27" spans="1:19" x14ac:dyDescent="0.35">
      <c r="A27" s="129"/>
      <c r="B27" s="128" t="s">
        <v>125</v>
      </c>
      <c r="C27" s="137">
        <v>4362</v>
      </c>
      <c r="D27" s="137">
        <v>4550</v>
      </c>
      <c r="E27" s="137">
        <v>4636</v>
      </c>
      <c r="F27" s="137">
        <v>4723</v>
      </c>
      <c r="G27" s="137">
        <v>18271</v>
      </c>
      <c r="H27" s="129"/>
      <c r="I27" s="148"/>
      <c r="J27" s="148"/>
      <c r="K27" s="148"/>
      <c r="L27" s="148"/>
      <c r="O27" s="136"/>
      <c r="P27" s="136"/>
      <c r="Q27" s="136"/>
      <c r="R27" s="136"/>
      <c r="S27" s="136"/>
    </row>
    <row r="28" spans="1:19" x14ac:dyDescent="0.35">
      <c r="A28" s="129"/>
      <c r="B28" s="128" t="s">
        <v>126</v>
      </c>
      <c r="C28" s="137">
        <v>7296</v>
      </c>
      <c r="D28" s="137">
        <v>7633</v>
      </c>
      <c r="E28" s="137">
        <v>7788</v>
      </c>
      <c r="F28" s="137">
        <v>7942</v>
      </c>
      <c r="G28" s="137">
        <v>30659</v>
      </c>
      <c r="H28" s="129"/>
      <c r="I28" s="148"/>
      <c r="J28" s="148"/>
      <c r="K28" s="148"/>
      <c r="L28" s="148"/>
      <c r="O28" s="136"/>
      <c r="P28" s="136"/>
      <c r="Q28" s="136"/>
      <c r="R28" s="136"/>
      <c r="S28" s="136"/>
    </row>
    <row r="29" spans="1:19" x14ac:dyDescent="0.35">
      <c r="A29" s="129"/>
      <c r="B29" s="128" t="s">
        <v>127</v>
      </c>
      <c r="C29" s="137">
        <v>4151</v>
      </c>
      <c r="D29" s="137">
        <v>4310</v>
      </c>
      <c r="E29" s="137">
        <v>4383</v>
      </c>
      <c r="F29" s="137">
        <v>4456</v>
      </c>
      <c r="G29" s="137">
        <v>17300</v>
      </c>
      <c r="H29" s="129"/>
      <c r="I29" s="148"/>
      <c r="J29" s="148"/>
      <c r="K29" s="148"/>
      <c r="L29" s="148"/>
      <c r="O29" s="136"/>
      <c r="P29" s="136"/>
      <c r="Q29" s="136"/>
      <c r="R29" s="136"/>
      <c r="S29" s="136"/>
    </row>
    <row r="30" spans="1:19" x14ac:dyDescent="0.35">
      <c r="A30" s="129"/>
      <c r="B30" s="128" t="s">
        <v>128</v>
      </c>
      <c r="C30" s="137">
        <v>26412</v>
      </c>
      <c r="D30" s="137">
        <v>27539</v>
      </c>
      <c r="E30" s="137">
        <v>28055</v>
      </c>
      <c r="F30" s="137">
        <v>28570</v>
      </c>
      <c r="G30" s="137">
        <v>110576</v>
      </c>
      <c r="H30" s="129"/>
      <c r="I30" s="148"/>
      <c r="J30" s="148"/>
      <c r="K30" s="148"/>
      <c r="L30" s="148"/>
      <c r="O30" s="136"/>
      <c r="P30" s="136"/>
      <c r="Q30" s="136"/>
      <c r="R30" s="136"/>
      <c r="S30" s="136"/>
    </row>
    <row r="31" spans="1:19" x14ac:dyDescent="0.35">
      <c r="A31" s="129"/>
      <c r="B31" s="128" t="s">
        <v>129</v>
      </c>
      <c r="C31" s="137">
        <v>15464</v>
      </c>
      <c r="D31" s="137">
        <v>16213</v>
      </c>
      <c r="E31" s="137">
        <v>16555</v>
      </c>
      <c r="F31" s="137">
        <v>16897</v>
      </c>
      <c r="G31" s="137">
        <v>65129</v>
      </c>
      <c r="H31" s="129"/>
      <c r="I31" s="148"/>
      <c r="J31" s="148"/>
      <c r="K31" s="148"/>
      <c r="L31" s="148"/>
      <c r="O31" s="136"/>
      <c r="P31" s="136"/>
      <c r="Q31" s="136"/>
      <c r="R31" s="136"/>
      <c r="S31" s="136"/>
    </row>
    <row r="32" spans="1:19" x14ac:dyDescent="0.35">
      <c r="A32" s="129"/>
      <c r="B32" s="128" t="s">
        <v>130</v>
      </c>
      <c r="C32" s="137">
        <v>15277</v>
      </c>
      <c r="D32" s="137">
        <v>16126</v>
      </c>
      <c r="E32" s="137">
        <v>21514</v>
      </c>
      <c r="F32" s="137">
        <v>21902</v>
      </c>
      <c r="G32" s="137">
        <v>74819</v>
      </c>
      <c r="H32" s="129"/>
      <c r="I32" s="148"/>
      <c r="J32" s="148"/>
      <c r="K32" s="148"/>
      <c r="L32" s="148"/>
      <c r="O32" s="136"/>
      <c r="P32" s="136"/>
      <c r="Q32" s="136"/>
      <c r="R32" s="136"/>
      <c r="S32" s="136"/>
    </row>
    <row r="33" spans="1:19" x14ac:dyDescent="0.35">
      <c r="A33" s="129"/>
      <c r="B33" s="128" t="s">
        <v>131</v>
      </c>
      <c r="C33" s="137">
        <v>9497</v>
      </c>
      <c r="D33" s="137">
        <v>9926</v>
      </c>
      <c r="E33" s="137">
        <v>10155</v>
      </c>
      <c r="F33" s="137">
        <v>10995</v>
      </c>
      <c r="G33" s="137">
        <v>40573</v>
      </c>
      <c r="H33" s="129"/>
      <c r="I33" s="148"/>
      <c r="J33" s="148"/>
      <c r="K33" s="148"/>
      <c r="L33" s="148"/>
      <c r="O33" s="136"/>
      <c r="P33" s="136"/>
      <c r="Q33" s="136"/>
      <c r="R33" s="136"/>
      <c r="S33" s="136"/>
    </row>
    <row r="34" spans="1:19" x14ac:dyDescent="0.35">
      <c r="A34" s="129"/>
      <c r="B34" s="128" t="s">
        <v>132</v>
      </c>
      <c r="C34" s="137">
        <v>5896</v>
      </c>
      <c r="D34" s="137">
        <v>6123</v>
      </c>
      <c r="E34" s="137">
        <v>6226</v>
      </c>
      <c r="F34" s="137">
        <v>6330</v>
      </c>
      <c r="G34" s="137">
        <v>24575</v>
      </c>
      <c r="H34" s="129"/>
      <c r="I34" s="148"/>
      <c r="J34" s="148"/>
      <c r="K34" s="148"/>
      <c r="L34" s="148"/>
      <c r="O34" s="136"/>
      <c r="P34" s="136"/>
      <c r="Q34" s="136"/>
      <c r="R34" s="136"/>
      <c r="S34" s="136"/>
    </row>
    <row r="35" spans="1:19" x14ac:dyDescent="0.35">
      <c r="A35" s="129"/>
      <c r="B35" s="128" t="s">
        <v>133</v>
      </c>
      <c r="C35" s="137">
        <v>42615</v>
      </c>
      <c r="D35" s="137">
        <v>44100</v>
      </c>
      <c r="E35" s="137">
        <v>44931</v>
      </c>
      <c r="F35" s="137">
        <v>48498</v>
      </c>
      <c r="G35" s="137">
        <v>180144</v>
      </c>
      <c r="H35" s="129"/>
      <c r="I35" s="148"/>
      <c r="J35" s="148"/>
      <c r="K35" s="148"/>
      <c r="L35" s="148"/>
      <c r="O35" s="136"/>
      <c r="P35" s="136"/>
      <c r="Q35" s="136"/>
      <c r="R35" s="136"/>
      <c r="S35" s="136"/>
    </row>
    <row r="36" spans="1:19" x14ac:dyDescent="0.35">
      <c r="A36" s="129"/>
      <c r="B36" s="128" t="s">
        <v>134</v>
      </c>
      <c r="C36" s="137">
        <v>33034</v>
      </c>
      <c r="D36" s="137">
        <v>34265</v>
      </c>
      <c r="E36" s="137">
        <v>34828</v>
      </c>
      <c r="F36" s="137">
        <v>35390</v>
      </c>
      <c r="G36" s="137">
        <v>137517</v>
      </c>
      <c r="H36" s="129"/>
      <c r="I36" s="148"/>
      <c r="J36" s="148"/>
      <c r="K36" s="148"/>
      <c r="L36" s="148"/>
      <c r="O36" s="136"/>
      <c r="P36" s="136"/>
      <c r="Q36" s="136"/>
      <c r="R36" s="136"/>
      <c r="S36" s="136"/>
    </row>
    <row r="37" spans="1:19" x14ac:dyDescent="0.35">
      <c r="A37" s="129"/>
      <c r="B37" s="128" t="s">
        <v>135</v>
      </c>
      <c r="C37" s="137">
        <v>10346</v>
      </c>
      <c r="D37" s="137">
        <v>10837</v>
      </c>
      <c r="E37" s="137">
        <v>11062</v>
      </c>
      <c r="F37" s="137">
        <v>11287</v>
      </c>
      <c r="G37" s="137">
        <v>43532</v>
      </c>
      <c r="H37" s="129"/>
      <c r="I37" s="148"/>
      <c r="J37" s="148"/>
      <c r="K37" s="148"/>
      <c r="L37" s="148"/>
      <c r="O37" s="136"/>
      <c r="P37" s="136"/>
      <c r="Q37" s="136"/>
      <c r="R37" s="136"/>
      <c r="S37" s="136"/>
    </row>
    <row r="38" spans="1:19" x14ac:dyDescent="0.35">
      <c r="A38" s="129"/>
      <c r="B38" s="128" t="s">
        <v>136</v>
      </c>
      <c r="C38" s="137">
        <v>25735</v>
      </c>
      <c r="D38" s="137">
        <v>26746</v>
      </c>
      <c r="E38" s="137">
        <v>27207</v>
      </c>
      <c r="F38" s="137">
        <v>27669</v>
      </c>
      <c r="G38" s="137">
        <v>107357</v>
      </c>
      <c r="H38" s="129"/>
      <c r="I38" s="148"/>
      <c r="J38" s="148"/>
      <c r="K38" s="148"/>
      <c r="L38" s="148"/>
      <c r="O38" s="136"/>
      <c r="P38" s="136"/>
      <c r="Q38" s="136"/>
      <c r="R38" s="136"/>
      <c r="S38" s="136"/>
    </row>
    <row r="39" spans="1:19" x14ac:dyDescent="0.35">
      <c r="A39" s="129"/>
      <c r="B39" s="128" t="s">
        <v>137</v>
      </c>
      <c r="C39" s="137">
        <v>14275</v>
      </c>
      <c r="D39" s="137">
        <v>14930</v>
      </c>
      <c r="E39" s="137">
        <v>15280</v>
      </c>
      <c r="F39" s="137">
        <v>16548</v>
      </c>
      <c r="G39" s="137">
        <v>61033</v>
      </c>
      <c r="H39" s="129"/>
      <c r="I39" s="148"/>
      <c r="J39" s="148"/>
      <c r="K39" s="148"/>
      <c r="L39" s="148"/>
      <c r="O39" s="136"/>
      <c r="P39" s="136"/>
      <c r="Q39" s="136"/>
      <c r="R39" s="136"/>
      <c r="S39" s="136"/>
    </row>
    <row r="40" spans="1:19" x14ac:dyDescent="0.35">
      <c r="A40" s="129"/>
      <c r="B40" s="145" t="s">
        <v>227</v>
      </c>
      <c r="C40" s="167">
        <v>483613</v>
      </c>
      <c r="D40" s="167">
        <v>503980</v>
      </c>
      <c r="E40" s="167">
        <v>518291</v>
      </c>
      <c r="F40" s="167">
        <v>527604</v>
      </c>
      <c r="G40" s="167">
        <v>2033488</v>
      </c>
      <c r="H40" s="129"/>
      <c r="I40" s="148"/>
      <c r="J40" s="148"/>
      <c r="K40" s="148"/>
      <c r="L40" s="148"/>
      <c r="O40" s="136"/>
      <c r="P40" s="136"/>
      <c r="Q40" s="136"/>
      <c r="R40" s="136"/>
      <c r="S40" s="136"/>
    </row>
    <row r="41" spans="1:19" x14ac:dyDescent="0.35">
      <c r="A41" s="129"/>
      <c r="B41" s="128" t="s">
        <v>138</v>
      </c>
      <c r="C41" s="137">
        <v>9134</v>
      </c>
      <c r="D41" s="137">
        <v>11709</v>
      </c>
      <c r="E41" s="137">
        <v>11971</v>
      </c>
      <c r="F41" s="137">
        <v>12234</v>
      </c>
      <c r="G41" s="137">
        <v>45048</v>
      </c>
      <c r="H41" s="129"/>
      <c r="I41" s="148"/>
      <c r="J41" s="148"/>
      <c r="K41" s="148"/>
      <c r="L41" s="148"/>
      <c r="O41" s="136"/>
      <c r="P41" s="136"/>
      <c r="Q41" s="136"/>
      <c r="R41" s="136"/>
      <c r="S41" s="136"/>
    </row>
    <row r="42" spans="1:19" x14ac:dyDescent="0.35">
      <c r="A42" s="129"/>
      <c r="B42" s="128" t="s">
        <v>140</v>
      </c>
      <c r="C42" s="137">
        <v>17214</v>
      </c>
      <c r="D42" s="137">
        <v>18010</v>
      </c>
      <c r="E42" s="137">
        <v>18374</v>
      </c>
      <c r="F42" s="137">
        <v>18738</v>
      </c>
      <c r="G42" s="137">
        <v>72336</v>
      </c>
      <c r="H42" s="129"/>
      <c r="I42" s="148"/>
      <c r="J42" s="148"/>
      <c r="K42" s="148"/>
      <c r="L42" s="148"/>
      <c r="O42" s="136"/>
      <c r="P42" s="136"/>
      <c r="Q42" s="136"/>
      <c r="R42" s="136"/>
      <c r="S42" s="136"/>
    </row>
    <row r="43" spans="1:19" x14ac:dyDescent="0.35">
      <c r="A43" s="129"/>
      <c r="B43" s="128" t="s">
        <v>141</v>
      </c>
      <c r="C43" s="137">
        <v>9158</v>
      </c>
      <c r="D43" s="137">
        <v>10226</v>
      </c>
      <c r="E43" s="137">
        <v>10435</v>
      </c>
      <c r="F43" s="137">
        <v>10643</v>
      </c>
      <c r="G43" s="137">
        <v>40462</v>
      </c>
      <c r="H43" s="129"/>
      <c r="I43" s="148"/>
      <c r="J43" s="148"/>
      <c r="K43" s="148"/>
      <c r="L43" s="148"/>
      <c r="O43" s="136"/>
      <c r="P43" s="136"/>
      <c r="Q43" s="136"/>
      <c r="R43" s="136"/>
      <c r="S43" s="136"/>
    </row>
    <row r="44" spans="1:19" x14ac:dyDescent="0.35">
      <c r="A44" s="129"/>
      <c r="B44" s="128" t="s">
        <v>142</v>
      </c>
      <c r="C44" s="137">
        <v>1580</v>
      </c>
      <c r="D44" s="137">
        <v>1662</v>
      </c>
      <c r="E44" s="137">
        <v>1700</v>
      </c>
      <c r="F44" s="137">
        <v>1737</v>
      </c>
      <c r="G44" s="137">
        <v>6679</v>
      </c>
      <c r="H44" s="129"/>
      <c r="I44" s="148"/>
      <c r="J44" s="148"/>
      <c r="K44" s="148"/>
      <c r="L44" s="148"/>
      <c r="O44" s="136"/>
      <c r="P44" s="136"/>
      <c r="Q44" s="136"/>
      <c r="R44" s="136"/>
      <c r="S44" s="136"/>
    </row>
    <row r="45" spans="1:19" x14ac:dyDescent="0.35">
      <c r="A45" s="129"/>
      <c r="B45" s="128" t="s">
        <v>143</v>
      </c>
      <c r="C45" s="137">
        <v>3465</v>
      </c>
      <c r="D45" s="137">
        <v>3631</v>
      </c>
      <c r="E45" s="137">
        <v>3707</v>
      </c>
      <c r="F45" s="137">
        <v>3784</v>
      </c>
      <c r="G45" s="137">
        <v>14587</v>
      </c>
      <c r="H45" s="129"/>
      <c r="I45" s="148"/>
      <c r="J45" s="148"/>
      <c r="K45" s="148"/>
      <c r="L45" s="148"/>
      <c r="O45" s="136"/>
      <c r="P45" s="136"/>
      <c r="Q45" s="136"/>
      <c r="R45" s="136"/>
      <c r="S45" s="136"/>
    </row>
    <row r="46" spans="1:19" x14ac:dyDescent="0.35">
      <c r="A46" s="129"/>
      <c r="B46" s="128" t="s">
        <v>144</v>
      </c>
      <c r="C46" s="137">
        <v>8169</v>
      </c>
      <c r="D46" s="137">
        <v>8547</v>
      </c>
      <c r="E46" s="137">
        <v>8720</v>
      </c>
      <c r="F46" s="137">
        <v>8893</v>
      </c>
      <c r="G46" s="137">
        <v>34329</v>
      </c>
      <c r="H46" s="129"/>
      <c r="I46" s="148"/>
      <c r="J46" s="148"/>
      <c r="K46" s="148"/>
      <c r="L46" s="148"/>
      <c r="O46" s="136"/>
      <c r="P46" s="136"/>
      <c r="Q46" s="136"/>
      <c r="R46" s="136"/>
      <c r="S46" s="136"/>
    </row>
    <row r="47" spans="1:19" x14ac:dyDescent="0.35">
      <c r="A47" s="129"/>
      <c r="B47" s="128" t="s">
        <v>145</v>
      </c>
      <c r="C47" s="137">
        <v>6993</v>
      </c>
      <c r="D47" s="137">
        <v>7316</v>
      </c>
      <c r="E47" s="137">
        <v>7463</v>
      </c>
      <c r="F47" s="137">
        <v>7610</v>
      </c>
      <c r="G47" s="137">
        <v>29382</v>
      </c>
      <c r="H47" s="129"/>
      <c r="I47" s="148"/>
      <c r="J47" s="148"/>
      <c r="K47" s="148"/>
      <c r="L47" s="148"/>
      <c r="O47" s="136"/>
      <c r="P47" s="136"/>
      <c r="Q47" s="136"/>
      <c r="R47" s="136"/>
      <c r="S47" s="136"/>
    </row>
    <row r="48" spans="1:19" x14ac:dyDescent="0.35">
      <c r="A48" s="129"/>
      <c r="B48" s="128" t="s">
        <v>146</v>
      </c>
      <c r="C48" s="137">
        <v>12871</v>
      </c>
      <c r="D48" s="137">
        <v>13471</v>
      </c>
      <c r="E48" s="137">
        <v>13745</v>
      </c>
      <c r="F48" s="137">
        <v>14019</v>
      </c>
      <c r="G48" s="137">
        <v>54106</v>
      </c>
      <c r="H48" s="129"/>
      <c r="I48" s="148"/>
      <c r="J48" s="148"/>
      <c r="K48" s="148"/>
      <c r="L48" s="148"/>
      <c r="O48" s="136"/>
      <c r="P48" s="136"/>
      <c r="Q48" s="136"/>
      <c r="R48" s="136"/>
      <c r="S48" s="136"/>
    </row>
    <row r="49" spans="1:19" x14ac:dyDescent="0.35">
      <c r="A49" s="129"/>
      <c r="B49" s="128" t="s">
        <v>147</v>
      </c>
      <c r="C49" s="137">
        <v>16639</v>
      </c>
      <c r="D49" s="137">
        <v>18557</v>
      </c>
      <c r="E49" s="137">
        <v>18969</v>
      </c>
      <c r="F49" s="137">
        <v>19381</v>
      </c>
      <c r="G49" s="137">
        <v>73546</v>
      </c>
      <c r="H49" s="129"/>
      <c r="I49" s="148"/>
      <c r="J49" s="148"/>
      <c r="K49" s="148"/>
      <c r="L49" s="148"/>
      <c r="O49" s="136"/>
      <c r="P49" s="136"/>
      <c r="Q49" s="136"/>
      <c r="R49" s="136"/>
      <c r="S49" s="136"/>
    </row>
    <row r="50" spans="1:19" x14ac:dyDescent="0.35">
      <c r="A50" s="129"/>
      <c r="B50" s="128" t="s">
        <v>148</v>
      </c>
      <c r="C50" s="137">
        <v>11564</v>
      </c>
      <c r="D50" s="137">
        <v>12107</v>
      </c>
      <c r="E50" s="137">
        <v>12355</v>
      </c>
      <c r="F50" s="137">
        <v>12603</v>
      </c>
      <c r="G50" s="137">
        <v>48629</v>
      </c>
      <c r="H50" s="129"/>
      <c r="I50" s="148"/>
      <c r="J50" s="148"/>
      <c r="K50" s="148"/>
      <c r="L50" s="148"/>
      <c r="O50" s="136"/>
      <c r="P50" s="136"/>
      <c r="Q50" s="136"/>
      <c r="R50" s="136"/>
      <c r="S50" s="136"/>
    </row>
    <row r="51" spans="1:19" x14ac:dyDescent="0.35">
      <c r="A51" s="129"/>
      <c r="B51" s="128" t="s">
        <v>149</v>
      </c>
      <c r="C51" s="137">
        <v>28774</v>
      </c>
      <c r="D51" s="137">
        <v>30074</v>
      </c>
      <c r="E51" s="137">
        <v>30668</v>
      </c>
      <c r="F51" s="137">
        <v>31263</v>
      </c>
      <c r="G51" s="137">
        <v>120779</v>
      </c>
      <c r="H51" s="129"/>
      <c r="I51" s="148"/>
      <c r="J51" s="148"/>
      <c r="K51" s="148"/>
      <c r="L51" s="148"/>
      <c r="O51" s="136"/>
      <c r="P51" s="136"/>
      <c r="Q51" s="136"/>
      <c r="R51" s="136"/>
      <c r="S51" s="136"/>
    </row>
    <row r="52" spans="1:19" x14ac:dyDescent="0.35">
      <c r="A52" s="129"/>
      <c r="B52" s="128" t="s">
        <v>150</v>
      </c>
      <c r="C52" s="137">
        <v>6204</v>
      </c>
      <c r="D52" s="137">
        <v>6488</v>
      </c>
      <c r="E52" s="137">
        <v>6618</v>
      </c>
      <c r="F52" s="137">
        <v>6748</v>
      </c>
      <c r="G52" s="137">
        <v>26058</v>
      </c>
      <c r="H52" s="129"/>
      <c r="I52" s="148"/>
      <c r="J52" s="148"/>
      <c r="K52" s="148"/>
      <c r="L52" s="148"/>
      <c r="O52" s="136"/>
      <c r="P52" s="136"/>
      <c r="Q52" s="136"/>
      <c r="R52" s="136"/>
      <c r="S52" s="136"/>
    </row>
    <row r="53" spans="1:19" x14ac:dyDescent="0.35">
      <c r="A53" s="129"/>
      <c r="B53" s="128" t="s">
        <v>151</v>
      </c>
      <c r="C53" s="137">
        <v>30683</v>
      </c>
      <c r="D53" s="137">
        <v>32274</v>
      </c>
      <c r="E53" s="137">
        <v>33002</v>
      </c>
      <c r="F53" s="137">
        <v>33729</v>
      </c>
      <c r="G53" s="137">
        <v>129688</v>
      </c>
      <c r="H53" s="129"/>
      <c r="I53" s="148"/>
      <c r="J53" s="148"/>
      <c r="K53" s="148"/>
      <c r="L53" s="148"/>
      <c r="O53" s="136"/>
      <c r="P53" s="136"/>
      <c r="Q53" s="136"/>
      <c r="R53" s="136"/>
      <c r="S53" s="136"/>
    </row>
    <row r="54" spans="1:19" x14ac:dyDescent="0.35">
      <c r="A54" s="129"/>
      <c r="B54" s="128" t="s">
        <v>152</v>
      </c>
      <c r="C54" s="137">
        <v>6205</v>
      </c>
      <c r="D54" s="137">
        <v>6500</v>
      </c>
      <c r="E54" s="137">
        <v>6635</v>
      </c>
      <c r="F54" s="137">
        <v>6770</v>
      </c>
      <c r="G54" s="137">
        <v>26110</v>
      </c>
      <c r="H54" s="129"/>
      <c r="I54" s="148"/>
      <c r="J54" s="148"/>
      <c r="K54" s="148"/>
      <c r="L54" s="148"/>
      <c r="O54" s="136"/>
      <c r="P54" s="136"/>
      <c r="Q54" s="136"/>
      <c r="R54" s="136"/>
      <c r="S54" s="136"/>
    </row>
    <row r="55" spans="1:19" x14ac:dyDescent="0.35">
      <c r="A55" s="129"/>
      <c r="B55" s="128" t="s">
        <v>153</v>
      </c>
      <c r="C55" s="137">
        <v>46468</v>
      </c>
      <c r="D55" s="137">
        <v>50246</v>
      </c>
      <c r="E55" s="137">
        <v>51188</v>
      </c>
      <c r="F55" s="137">
        <v>52130</v>
      </c>
      <c r="G55" s="137">
        <v>200032</v>
      </c>
      <c r="H55" s="129"/>
      <c r="I55" s="148"/>
      <c r="J55" s="148"/>
      <c r="K55" s="148"/>
      <c r="L55" s="148"/>
      <c r="O55" s="136"/>
      <c r="P55" s="136"/>
      <c r="Q55" s="136"/>
      <c r="R55" s="136"/>
      <c r="S55" s="136"/>
    </row>
    <row r="56" spans="1:19" x14ac:dyDescent="0.35">
      <c r="A56" s="129"/>
      <c r="B56" s="128" t="s">
        <v>154</v>
      </c>
      <c r="C56" s="137">
        <v>28526</v>
      </c>
      <c r="D56" s="137">
        <v>19435</v>
      </c>
      <c r="E56" s="137">
        <v>19850</v>
      </c>
      <c r="F56" s="137">
        <v>20266</v>
      </c>
      <c r="G56" s="137">
        <v>90077</v>
      </c>
      <c r="H56" s="129"/>
      <c r="I56" s="148"/>
      <c r="J56" s="148"/>
      <c r="K56" s="148"/>
      <c r="L56" s="148"/>
      <c r="O56" s="136"/>
      <c r="P56" s="136"/>
      <c r="Q56" s="136"/>
      <c r="R56" s="136"/>
      <c r="S56" s="136"/>
    </row>
    <row r="57" spans="1:19" x14ac:dyDescent="0.35">
      <c r="A57" s="129"/>
      <c r="B57" s="128" t="s">
        <v>155</v>
      </c>
      <c r="C57" s="137">
        <v>13230</v>
      </c>
      <c r="D57" s="137">
        <v>11777</v>
      </c>
      <c r="E57" s="137">
        <v>12027</v>
      </c>
      <c r="F57" s="137">
        <v>12278</v>
      </c>
      <c r="G57" s="137">
        <v>47312</v>
      </c>
      <c r="H57" s="129"/>
      <c r="I57" s="148"/>
      <c r="J57" s="148"/>
      <c r="K57" s="148"/>
      <c r="L57" s="148"/>
      <c r="O57" s="136"/>
      <c r="P57" s="136"/>
      <c r="Q57" s="136"/>
      <c r="R57" s="136"/>
      <c r="S57" s="136"/>
    </row>
    <row r="58" spans="1:19" x14ac:dyDescent="0.35">
      <c r="A58" s="129"/>
      <c r="B58" s="128" t="s">
        <v>156</v>
      </c>
      <c r="C58" s="137">
        <v>11001</v>
      </c>
      <c r="D58" s="137">
        <v>11513</v>
      </c>
      <c r="E58" s="137">
        <v>11747</v>
      </c>
      <c r="F58" s="137">
        <v>11981</v>
      </c>
      <c r="G58" s="137">
        <v>46242</v>
      </c>
      <c r="H58" s="129"/>
      <c r="I58" s="148"/>
      <c r="J58" s="148"/>
      <c r="K58" s="148"/>
      <c r="L58" s="148"/>
      <c r="O58" s="136"/>
      <c r="P58" s="136"/>
      <c r="Q58" s="136"/>
      <c r="R58" s="136"/>
      <c r="S58" s="136"/>
    </row>
    <row r="59" spans="1:19" x14ac:dyDescent="0.35">
      <c r="A59" s="129"/>
      <c r="B59" s="128" t="s">
        <v>157</v>
      </c>
      <c r="C59" s="137">
        <v>17568</v>
      </c>
      <c r="D59" s="137">
        <v>18443</v>
      </c>
      <c r="E59" s="137">
        <v>18843</v>
      </c>
      <c r="F59" s="137">
        <v>19243</v>
      </c>
      <c r="G59" s="137">
        <v>74097</v>
      </c>
      <c r="H59" s="129"/>
      <c r="I59" s="148"/>
      <c r="J59" s="148"/>
      <c r="K59" s="148"/>
      <c r="L59" s="148"/>
      <c r="O59" s="136"/>
      <c r="P59" s="136"/>
      <c r="Q59" s="136"/>
      <c r="R59" s="136"/>
      <c r="S59" s="136"/>
    </row>
    <row r="60" spans="1:19" x14ac:dyDescent="0.35">
      <c r="A60" s="129"/>
      <c r="B60" s="128" t="s">
        <v>158</v>
      </c>
      <c r="C60" s="137">
        <v>48094</v>
      </c>
      <c r="D60" s="137">
        <v>53158</v>
      </c>
      <c r="E60" s="137">
        <v>54320</v>
      </c>
      <c r="F60" s="137">
        <v>55482</v>
      </c>
      <c r="G60" s="137">
        <v>211054</v>
      </c>
      <c r="H60" s="129"/>
      <c r="I60" s="148"/>
      <c r="J60" s="148"/>
      <c r="K60" s="148"/>
      <c r="L60" s="148"/>
      <c r="O60" s="136"/>
      <c r="P60" s="136"/>
      <c r="Q60" s="136"/>
      <c r="R60" s="136"/>
      <c r="S60" s="136"/>
    </row>
    <row r="61" spans="1:19" x14ac:dyDescent="0.35">
      <c r="A61" s="129"/>
      <c r="B61" s="128" t="s">
        <v>159</v>
      </c>
      <c r="C61" s="137">
        <v>6298</v>
      </c>
      <c r="D61" s="137">
        <v>6897</v>
      </c>
      <c r="E61" s="137">
        <v>7039</v>
      </c>
      <c r="F61" s="137">
        <v>7181</v>
      </c>
      <c r="G61" s="137">
        <v>27415</v>
      </c>
      <c r="H61" s="129"/>
      <c r="I61" s="148"/>
      <c r="J61" s="148"/>
      <c r="K61" s="148"/>
      <c r="L61" s="148"/>
      <c r="O61" s="136"/>
      <c r="P61" s="136"/>
      <c r="Q61" s="136"/>
      <c r="R61" s="136"/>
      <c r="S61" s="136"/>
    </row>
    <row r="62" spans="1:19" x14ac:dyDescent="0.35">
      <c r="A62" s="129"/>
      <c r="B62" s="128" t="s">
        <v>160</v>
      </c>
      <c r="C62" s="137">
        <v>14178</v>
      </c>
      <c r="D62" s="137">
        <v>20063</v>
      </c>
      <c r="E62" s="137">
        <v>20422</v>
      </c>
      <c r="F62" s="137">
        <v>20782</v>
      </c>
      <c r="G62" s="137">
        <v>75445</v>
      </c>
      <c r="H62" s="129"/>
      <c r="I62" s="148"/>
      <c r="J62" s="148"/>
      <c r="K62" s="148"/>
      <c r="L62" s="148"/>
      <c r="O62" s="136"/>
      <c r="P62" s="136"/>
      <c r="Q62" s="136"/>
      <c r="R62" s="136"/>
      <c r="S62" s="136"/>
    </row>
    <row r="63" spans="1:19" x14ac:dyDescent="0.35">
      <c r="A63" s="129"/>
      <c r="B63" s="128" t="s">
        <v>161</v>
      </c>
      <c r="C63" s="137">
        <v>11601</v>
      </c>
      <c r="D63" s="137">
        <v>12498</v>
      </c>
      <c r="E63" s="137">
        <v>12689</v>
      </c>
      <c r="F63" s="137">
        <v>12880</v>
      </c>
      <c r="G63" s="137">
        <v>49668</v>
      </c>
      <c r="H63" s="129"/>
      <c r="I63" s="148"/>
      <c r="J63" s="148"/>
      <c r="K63" s="148"/>
      <c r="L63" s="148"/>
      <c r="O63" s="136"/>
      <c r="P63" s="136"/>
      <c r="Q63" s="136"/>
      <c r="R63" s="136"/>
      <c r="S63" s="136"/>
    </row>
    <row r="64" spans="1:19" x14ac:dyDescent="0.35">
      <c r="A64" s="129"/>
      <c r="B64" s="128" t="s">
        <v>162</v>
      </c>
      <c r="C64" s="137">
        <v>17662</v>
      </c>
      <c r="D64" s="137">
        <v>20004</v>
      </c>
      <c r="E64" s="137">
        <v>20446</v>
      </c>
      <c r="F64" s="137">
        <v>20888</v>
      </c>
      <c r="G64" s="137">
        <v>79000</v>
      </c>
      <c r="H64" s="129"/>
      <c r="I64" s="148"/>
      <c r="J64" s="148"/>
      <c r="K64" s="148"/>
      <c r="L64" s="148"/>
      <c r="O64" s="136"/>
      <c r="P64" s="136"/>
      <c r="Q64" s="136"/>
      <c r="R64" s="136"/>
      <c r="S64" s="136"/>
    </row>
    <row r="65" spans="1:19" x14ac:dyDescent="0.35">
      <c r="A65" s="129"/>
      <c r="B65" s="128" t="s">
        <v>163</v>
      </c>
      <c r="C65" s="137">
        <v>11445</v>
      </c>
      <c r="D65" s="137">
        <v>11950</v>
      </c>
      <c r="E65" s="137">
        <v>12181</v>
      </c>
      <c r="F65" s="137">
        <v>12412</v>
      </c>
      <c r="G65" s="137">
        <v>47988</v>
      </c>
      <c r="H65" s="129"/>
      <c r="I65" s="148"/>
      <c r="J65" s="148"/>
      <c r="K65" s="148"/>
      <c r="L65" s="148"/>
      <c r="O65" s="136"/>
      <c r="P65" s="136"/>
      <c r="Q65" s="136"/>
      <c r="R65" s="136"/>
      <c r="S65" s="136"/>
    </row>
    <row r="66" spans="1:19" x14ac:dyDescent="0.35">
      <c r="A66" s="129"/>
      <c r="B66" s="128" t="s">
        <v>164</v>
      </c>
      <c r="C66" s="137">
        <v>7570</v>
      </c>
      <c r="D66" s="137">
        <v>7926</v>
      </c>
      <c r="E66" s="137">
        <v>8089</v>
      </c>
      <c r="F66" s="137">
        <v>8252</v>
      </c>
      <c r="G66" s="137">
        <v>31837</v>
      </c>
      <c r="H66" s="129"/>
      <c r="I66" s="148"/>
      <c r="J66" s="148"/>
      <c r="K66" s="148"/>
      <c r="L66" s="148"/>
      <c r="O66" s="136"/>
      <c r="P66" s="136"/>
      <c r="Q66" s="136"/>
      <c r="R66" s="136"/>
      <c r="S66" s="136"/>
    </row>
    <row r="67" spans="1:19" x14ac:dyDescent="0.35">
      <c r="A67" s="129"/>
      <c r="B67" s="128" t="s">
        <v>165</v>
      </c>
      <c r="C67" s="137">
        <v>20031</v>
      </c>
      <c r="D67" s="137">
        <v>20941</v>
      </c>
      <c r="E67" s="137">
        <v>21357</v>
      </c>
      <c r="F67" s="137">
        <v>21773</v>
      </c>
      <c r="G67" s="137">
        <v>84102</v>
      </c>
      <c r="H67" s="129"/>
      <c r="I67" s="148"/>
      <c r="J67" s="148"/>
      <c r="K67" s="148"/>
      <c r="L67" s="148"/>
      <c r="O67" s="136"/>
      <c r="P67" s="136"/>
      <c r="Q67" s="136"/>
      <c r="R67" s="136"/>
      <c r="S67" s="136"/>
    </row>
    <row r="68" spans="1:19" x14ac:dyDescent="0.35">
      <c r="A68" s="129"/>
      <c r="B68" s="128" t="s">
        <v>166</v>
      </c>
      <c r="C68" s="137">
        <v>14538</v>
      </c>
      <c r="D68" s="137">
        <v>15172</v>
      </c>
      <c r="E68" s="137">
        <v>15462</v>
      </c>
      <c r="F68" s="137">
        <v>15753</v>
      </c>
      <c r="G68" s="137">
        <v>60925</v>
      </c>
      <c r="H68" s="129"/>
      <c r="I68" s="148"/>
      <c r="J68" s="148"/>
      <c r="K68" s="148"/>
      <c r="L68" s="148"/>
      <c r="O68" s="136"/>
      <c r="P68" s="136"/>
      <c r="Q68" s="136"/>
      <c r="R68" s="136"/>
      <c r="S68" s="136"/>
    </row>
    <row r="69" spans="1:19" x14ac:dyDescent="0.35">
      <c r="A69" s="129"/>
      <c r="B69" s="128" t="s">
        <v>167</v>
      </c>
      <c r="C69" s="137">
        <v>3678</v>
      </c>
      <c r="D69" s="137">
        <v>3867</v>
      </c>
      <c r="E69" s="137">
        <v>3954</v>
      </c>
      <c r="F69" s="137">
        <v>4040</v>
      </c>
      <c r="G69" s="137">
        <v>15539</v>
      </c>
      <c r="H69" s="129"/>
      <c r="I69" s="148"/>
      <c r="J69" s="148"/>
      <c r="K69" s="148"/>
      <c r="L69" s="148"/>
      <c r="O69" s="136"/>
      <c r="P69" s="136"/>
      <c r="Q69" s="136"/>
      <c r="R69" s="136"/>
      <c r="S69" s="136"/>
    </row>
    <row r="70" spans="1:19" x14ac:dyDescent="0.35">
      <c r="A70" s="129"/>
      <c r="B70" s="128" t="s">
        <v>168</v>
      </c>
      <c r="C70" s="137">
        <v>14151</v>
      </c>
      <c r="D70" s="137">
        <v>14730</v>
      </c>
      <c r="E70" s="137">
        <v>14995</v>
      </c>
      <c r="F70" s="137">
        <v>15260</v>
      </c>
      <c r="G70" s="137">
        <v>59136</v>
      </c>
      <c r="H70" s="129"/>
      <c r="I70" s="148"/>
      <c r="J70" s="148"/>
      <c r="K70" s="148"/>
      <c r="L70" s="148"/>
      <c r="O70" s="136"/>
      <c r="P70" s="136"/>
      <c r="Q70" s="136"/>
      <c r="R70" s="136"/>
      <c r="S70" s="136"/>
    </row>
    <row r="71" spans="1:19" x14ac:dyDescent="0.35">
      <c r="A71" s="129"/>
      <c r="B71" s="128" t="s">
        <v>169</v>
      </c>
      <c r="C71" s="137">
        <v>13457</v>
      </c>
      <c r="D71" s="137">
        <v>14919</v>
      </c>
      <c r="E71" s="137">
        <v>15181</v>
      </c>
      <c r="F71" s="137">
        <v>15442</v>
      </c>
      <c r="G71" s="137">
        <v>58999</v>
      </c>
      <c r="H71" s="129"/>
      <c r="I71" s="148"/>
      <c r="J71" s="148"/>
      <c r="K71" s="148"/>
      <c r="L71" s="148"/>
      <c r="O71" s="136"/>
      <c r="P71" s="136"/>
      <c r="Q71" s="136"/>
      <c r="R71" s="136"/>
      <c r="S71" s="136"/>
    </row>
    <row r="72" spans="1:19" x14ac:dyDescent="0.35">
      <c r="A72" s="129"/>
      <c r="B72" s="145" t="s">
        <v>139</v>
      </c>
      <c r="C72" s="167">
        <v>468149</v>
      </c>
      <c r="D72" s="167">
        <v>494111</v>
      </c>
      <c r="E72" s="167">
        <v>504152</v>
      </c>
      <c r="F72" s="167">
        <v>514195</v>
      </c>
      <c r="G72" s="167">
        <v>1980607</v>
      </c>
      <c r="H72" s="129"/>
      <c r="I72" s="148"/>
      <c r="J72" s="148"/>
      <c r="K72" s="148"/>
      <c r="L72" s="148"/>
      <c r="O72" s="136"/>
      <c r="P72" s="136"/>
      <c r="Q72" s="136"/>
      <c r="R72" s="136"/>
      <c r="S72" s="136"/>
    </row>
    <row r="73" spans="1:19" x14ac:dyDescent="0.35">
      <c r="A73" s="129"/>
      <c r="B73" s="128" t="s">
        <v>63</v>
      </c>
      <c r="C73" s="137">
        <v>20822</v>
      </c>
      <c r="D73" s="137">
        <v>9526</v>
      </c>
      <c r="E73" s="137">
        <v>7769</v>
      </c>
      <c r="F73" s="137">
        <v>7932</v>
      </c>
      <c r="G73" s="137">
        <v>46049</v>
      </c>
      <c r="H73" s="129"/>
      <c r="I73" s="148"/>
      <c r="J73" s="148"/>
      <c r="K73" s="148"/>
      <c r="L73" s="148"/>
      <c r="O73" s="136"/>
      <c r="P73" s="136"/>
      <c r="Q73" s="136"/>
      <c r="R73" s="136"/>
      <c r="S73" s="136"/>
    </row>
    <row r="74" spans="1:19" x14ac:dyDescent="0.35">
      <c r="A74" s="129"/>
      <c r="B74" s="128" t="s">
        <v>65</v>
      </c>
      <c r="C74" s="137">
        <v>3907</v>
      </c>
      <c r="D74" s="137">
        <v>5253</v>
      </c>
      <c r="E74" s="137">
        <v>5549</v>
      </c>
      <c r="F74" s="137">
        <v>5666</v>
      </c>
      <c r="G74" s="137">
        <v>20375</v>
      </c>
      <c r="H74" s="129"/>
      <c r="I74" s="148"/>
      <c r="J74" s="148"/>
      <c r="K74" s="148"/>
      <c r="L74" s="148"/>
      <c r="O74" s="136"/>
      <c r="P74" s="136"/>
      <c r="Q74" s="136"/>
      <c r="R74" s="136"/>
      <c r="S74" s="136"/>
    </row>
    <row r="75" spans="1:19" x14ac:dyDescent="0.35">
      <c r="A75" s="129"/>
      <c r="B75" s="128" t="s">
        <v>66</v>
      </c>
      <c r="C75" s="137">
        <v>10294</v>
      </c>
      <c r="D75" s="137">
        <v>14415</v>
      </c>
      <c r="E75" s="137">
        <v>15256</v>
      </c>
      <c r="F75" s="137">
        <v>15509</v>
      </c>
      <c r="G75" s="137">
        <v>55474</v>
      </c>
      <c r="H75" s="129"/>
      <c r="I75" s="148"/>
      <c r="J75" s="148"/>
      <c r="K75" s="148"/>
      <c r="L75" s="148"/>
      <c r="O75" s="136"/>
      <c r="P75" s="136"/>
      <c r="Q75" s="136"/>
      <c r="R75" s="136"/>
      <c r="S75" s="136"/>
    </row>
    <row r="76" spans="1:19" x14ac:dyDescent="0.35">
      <c r="A76" s="129"/>
      <c r="B76" s="128" t="s">
        <v>67</v>
      </c>
      <c r="C76" s="137">
        <v>6813</v>
      </c>
      <c r="D76" s="137">
        <v>7118</v>
      </c>
      <c r="E76" s="137">
        <v>7258</v>
      </c>
      <c r="F76" s="137">
        <v>7397</v>
      </c>
      <c r="G76" s="137">
        <v>28586</v>
      </c>
      <c r="H76" s="129"/>
      <c r="I76" s="148"/>
      <c r="J76" s="148"/>
      <c r="K76" s="148"/>
      <c r="L76" s="148"/>
      <c r="O76" s="136"/>
      <c r="P76" s="136"/>
      <c r="Q76" s="136"/>
      <c r="R76" s="136"/>
      <c r="S76" s="136"/>
    </row>
    <row r="77" spans="1:19" x14ac:dyDescent="0.35">
      <c r="A77" s="129"/>
      <c r="B77" s="128" t="s">
        <v>68</v>
      </c>
      <c r="C77" s="137">
        <v>8644</v>
      </c>
      <c r="D77" s="137">
        <v>9070</v>
      </c>
      <c r="E77" s="137">
        <v>9265</v>
      </c>
      <c r="F77" s="137">
        <v>9460</v>
      </c>
      <c r="G77" s="137">
        <v>36439</v>
      </c>
      <c r="H77" s="129"/>
      <c r="I77" s="148"/>
      <c r="J77" s="148"/>
      <c r="K77" s="148"/>
      <c r="L77" s="148"/>
      <c r="O77" s="136"/>
      <c r="P77" s="136"/>
      <c r="Q77" s="136"/>
      <c r="R77" s="136"/>
      <c r="S77" s="136"/>
    </row>
    <row r="78" spans="1:19" x14ac:dyDescent="0.35">
      <c r="A78" s="129"/>
      <c r="B78" s="128" t="s">
        <v>69</v>
      </c>
      <c r="C78" s="137">
        <v>8527</v>
      </c>
      <c r="D78" s="137">
        <v>8773</v>
      </c>
      <c r="E78" s="137">
        <v>8885</v>
      </c>
      <c r="F78" s="137">
        <v>8997</v>
      </c>
      <c r="G78" s="137">
        <v>35182</v>
      </c>
      <c r="H78" s="129"/>
      <c r="I78" s="148"/>
      <c r="J78" s="148"/>
      <c r="K78" s="148"/>
      <c r="L78" s="148"/>
      <c r="O78" s="136"/>
      <c r="P78" s="136"/>
      <c r="Q78" s="136"/>
      <c r="R78" s="136"/>
      <c r="S78" s="136"/>
    </row>
    <row r="79" spans="1:19" x14ac:dyDescent="0.35">
      <c r="A79" s="129"/>
      <c r="B79" s="128" t="s">
        <v>70</v>
      </c>
      <c r="C79" s="137">
        <v>4461</v>
      </c>
      <c r="D79" s="137">
        <v>4652</v>
      </c>
      <c r="E79" s="137">
        <v>4739</v>
      </c>
      <c r="F79" s="137">
        <v>4827</v>
      </c>
      <c r="G79" s="137">
        <v>18679</v>
      </c>
      <c r="H79" s="129"/>
      <c r="I79" s="148"/>
      <c r="J79" s="148"/>
      <c r="K79" s="148"/>
      <c r="L79" s="148"/>
      <c r="O79" s="136"/>
      <c r="P79" s="136"/>
      <c r="Q79" s="136"/>
      <c r="R79" s="136"/>
      <c r="S79" s="136"/>
    </row>
    <row r="80" spans="1:19" x14ac:dyDescent="0.35">
      <c r="A80" s="129"/>
      <c r="B80" s="128" t="s">
        <v>71</v>
      </c>
      <c r="C80" s="137">
        <v>5889</v>
      </c>
      <c r="D80" s="137">
        <v>6184</v>
      </c>
      <c r="E80" s="137">
        <v>6319</v>
      </c>
      <c r="F80" s="137">
        <v>6453</v>
      </c>
      <c r="G80" s="137">
        <v>24845</v>
      </c>
      <c r="H80" s="129"/>
      <c r="I80" s="148"/>
      <c r="J80" s="148"/>
      <c r="K80" s="148"/>
      <c r="L80" s="148"/>
      <c r="O80" s="136"/>
      <c r="P80" s="136"/>
      <c r="Q80" s="136"/>
      <c r="R80" s="136"/>
      <c r="S80" s="136"/>
    </row>
    <row r="81" spans="1:19" x14ac:dyDescent="0.35">
      <c r="A81" s="129"/>
      <c r="B81" s="128" t="s">
        <v>72</v>
      </c>
      <c r="C81" s="137">
        <v>12202</v>
      </c>
      <c r="D81" s="137">
        <v>12786</v>
      </c>
      <c r="E81" s="137">
        <v>13053</v>
      </c>
      <c r="F81" s="137">
        <v>13320</v>
      </c>
      <c r="G81" s="137">
        <v>51361</v>
      </c>
      <c r="H81" s="129"/>
      <c r="I81" s="148"/>
      <c r="J81" s="148"/>
      <c r="K81" s="148"/>
      <c r="L81" s="148"/>
      <c r="O81" s="136"/>
      <c r="P81" s="136"/>
      <c r="Q81" s="136"/>
      <c r="R81" s="136"/>
      <c r="S81" s="136"/>
    </row>
    <row r="82" spans="1:19" x14ac:dyDescent="0.35">
      <c r="A82" s="129"/>
      <c r="B82" s="128" t="s">
        <v>73</v>
      </c>
      <c r="C82" s="137">
        <v>6125</v>
      </c>
      <c r="D82" s="137">
        <v>6412</v>
      </c>
      <c r="E82" s="137">
        <v>6544</v>
      </c>
      <c r="F82" s="137">
        <v>6675</v>
      </c>
      <c r="G82" s="137">
        <v>25756</v>
      </c>
      <c r="H82" s="129"/>
      <c r="I82" s="148"/>
      <c r="J82" s="148"/>
      <c r="K82" s="148"/>
      <c r="L82" s="148"/>
      <c r="O82" s="136"/>
      <c r="P82" s="136"/>
      <c r="Q82" s="136"/>
      <c r="R82" s="136"/>
      <c r="S82" s="136"/>
    </row>
    <row r="83" spans="1:19" x14ac:dyDescent="0.35">
      <c r="A83" s="129"/>
      <c r="B83" s="128" t="s">
        <v>74</v>
      </c>
      <c r="C83" s="137">
        <v>8341</v>
      </c>
      <c r="D83" s="137">
        <v>8720</v>
      </c>
      <c r="E83" s="137">
        <v>8893</v>
      </c>
      <c r="F83" s="137">
        <v>9065</v>
      </c>
      <c r="G83" s="137">
        <v>35019</v>
      </c>
      <c r="H83" s="129"/>
      <c r="I83" s="148"/>
      <c r="J83" s="148"/>
      <c r="K83" s="148"/>
      <c r="L83" s="148"/>
      <c r="O83" s="136"/>
      <c r="P83" s="136"/>
      <c r="Q83" s="136"/>
      <c r="R83" s="136"/>
      <c r="S83" s="136"/>
    </row>
    <row r="84" spans="1:19" x14ac:dyDescent="0.35">
      <c r="A84" s="129"/>
      <c r="B84" s="128" t="s">
        <v>75</v>
      </c>
      <c r="C84" s="137">
        <v>13268</v>
      </c>
      <c r="D84" s="137">
        <v>13877</v>
      </c>
      <c r="E84" s="137">
        <v>14156</v>
      </c>
      <c r="F84" s="137">
        <v>14435</v>
      </c>
      <c r="G84" s="137">
        <v>55736</v>
      </c>
      <c r="H84" s="129"/>
      <c r="I84" s="148"/>
      <c r="J84" s="148"/>
      <c r="K84" s="148"/>
      <c r="L84" s="148"/>
      <c r="O84" s="136"/>
      <c r="P84" s="136"/>
      <c r="Q84" s="136"/>
      <c r="R84" s="136"/>
      <c r="S84" s="136"/>
    </row>
    <row r="85" spans="1:19" x14ac:dyDescent="0.35">
      <c r="A85" s="129"/>
      <c r="B85" s="128" t="s">
        <v>76</v>
      </c>
      <c r="C85" s="137">
        <v>9122</v>
      </c>
      <c r="D85" s="137">
        <v>10174</v>
      </c>
      <c r="E85" s="137">
        <v>10374</v>
      </c>
      <c r="F85" s="137">
        <v>10574</v>
      </c>
      <c r="G85" s="137">
        <v>40244</v>
      </c>
      <c r="H85" s="129"/>
      <c r="I85" s="148"/>
      <c r="J85" s="148"/>
      <c r="K85" s="148"/>
      <c r="L85" s="148"/>
      <c r="O85" s="136"/>
      <c r="P85" s="136"/>
      <c r="Q85" s="136"/>
      <c r="R85" s="136"/>
      <c r="S85" s="136"/>
    </row>
    <row r="86" spans="1:19" x14ac:dyDescent="0.35">
      <c r="A86" s="129"/>
      <c r="B86" s="128" t="s">
        <v>77</v>
      </c>
      <c r="C86" s="137">
        <v>1455</v>
      </c>
      <c r="D86" s="137">
        <v>1123</v>
      </c>
      <c r="E86" s="137">
        <v>1115</v>
      </c>
      <c r="F86" s="137">
        <v>1775</v>
      </c>
      <c r="G86" s="137">
        <v>5468</v>
      </c>
      <c r="H86" s="129"/>
      <c r="I86" s="148"/>
      <c r="J86" s="148"/>
      <c r="K86" s="148"/>
      <c r="L86" s="148"/>
      <c r="O86" s="136"/>
      <c r="P86" s="136"/>
      <c r="Q86" s="136"/>
      <c r="R86" s="136"/>
      <c r="S86" s="136"/>
    </row>
    <row r="87" spans="1:19" x14ac:dyDescent="0.35">
      <c r="A87" s="129"/>
      <c r="B87" s="128" t="s">
        <v>78</v>
      </c>
      <c r="C87" s="137">
        <v>1885</v>
      </c>
      <c r="D87" s="137">
        <v>1918</v>
      </c>
      <c r="E87" s="137">
        <v>2423</v>
      </c>
      <c r="F87" s="137">
        <v>3338</v>
      </c>
      <c r="G87" s="137">
        <v>9564</v>
      </c>
      <c r="H87" s="129"/>
      <c r="I87" s="148"/>
      <c r="J87" s="148"/>
      <c r="K87" s="148"/>
      <c r="L87" s="148"/>
      <c r="O87" s="136"/>
      <c r="P87" s="136"/>
      <c r="Q87" s="136"/>
      <c r="R87" s="136"/>
      <c r="S87" s="136"/>
    </row>
    <row r="88" spans="1:19" x14ac:dyDescent="0.35">
      <c r="A88" s="129"/>
      <c r="B88" s="128" t="s">
        <v>79</v>
      </c>
      <c r="C88" s="137">
        <v>11792</v>
      </c>
      <c r="D88" s="137">
        <v>12235</v>
      </c>
      <c r="E88" s="137">
        <v>12438</v>
      </c>
      <c r="F88" s="137">
        <v>12641</v>
      </c>
      <c r="G88" s="137">
        <v>49106</v>
      </c>
      <c r="H88" s="129"/>
      <c r="I88" s="148"/>
      <c r="J88" s="148"/>
      <c r="K88" s="148"/>
      <c r="L88" s="148"/>
      <c r="O88" s="136"/>
      <c r="P88" s="136"/>
      <c r="Q88" s="136"/>
      <c r="R88" s="136"/>
      <c r="S88" s="136"/>
    </row>
    <row r="89" spans="1:19" x14ac:dyDescent="0.35">
      <c r="A89" s="129"/>
      <c r="B89" s="128" t="s">
        <v>80</v>
      </c>
      <c r="C89" s="137">
        <v>1540</v>
      </c>
      <c r="D89" s="137">
        <v>1614</v>
      </c>
      <c r="E89" s="137">
        <v>1648</v>
      </c>
      <c r="F89" s="137">
        <v>1681</v>
      </c>
      <c r="G89" s="137">
        <v>6483</v>
      </c>
      <c r="H89" s="129"/>
      <c r="I89" s="148"/>
      <c r="J89" s="148"/>
      <c r="K89" s="148"/>
      <c r="L89" s="148"/>
      <c r="O89" s="136"/>
      <c r="P89" s="136"/>
      <c r="Q89" s="136"/>
      <c r="R89" s="136"/>
      <c r="S89" s="136"/>
    </row>
    <row r="90" spans="1:19" x14ac:dyDescent="0.35">
      <c r="A90" s="129"/>
      <c r="B90" s="128" t="s">
        <v>81</v>
      </c>
      <c r="C90" s="137">
        <v>15494</v>
      </c>
      <c r="D90" s="137">
        <v>16212</v>
      </c>
      <c r="E90" s="137">
        <v>16541</v>
      </c>
      <c r="F90" s="137">
        <v>16869</v>
      </c>
      <c r="G90" s="137">
        <v>65116</v>
      </c>
      <c r="H90" s="129"/>
      <c r="I90" s="148"/>
      <c r="J90" s="148"/>
      <c r="K90" s="148"/>
      <c r="L90" s="148"/>
      <c r="O90" s="136"/>
      <c r="P90" s="136"/>
      <c r="Q90" s="136"/>
      <c r="R90" s="136"/>
      <c r="S90" s="136"/>
    </row>
    <row r="91" spans="1:19" x14ac:dyDescent="0.35">
      <c r="A91" s="129"/>
      <c r="B91" s="128" t="s">
        <v>82</v>
      </c>
      <c r="C91" s="137">
        <v>7251</v>
      </c>
      <c r="D91" s="137">
        <v>7627</v>
      </c>
      <c r="E91" s="137">
        <v>7798</v>
      </c>
      <c r="F91" s="137">
        <v>7970</v>
      </c>
      <c r="G91" s="137">
        <v>30646</v>
      </c>
      <c r="H91" s="129"/>
      <c r="I91" s="148"/>
      <c r="J91" s="148"/>
      <c r="K91" s="148"/>
      <c r="L91" s="148"/>
      <c r="O91" s="136"/>
      <c r="P91" s="136"/>
      <c r="Q91" s="136"/>
      <c r="R91" s="136"/>
      <c r="S91" s="136"/>
    </row>
    <row r="92" spans="1:19" x14ac:dyDescent="0.35">
      <c r="A92" s="129"/>
      <c r="B92" s="128" t="s">
        <v>83</v>
      </c>
      <c r="C92" s="137">
        <v>48947</v>
      </c>
      <c r="D92" s="137">
        <v>50967</v>
      </c>
      <c r="E92" s="137">
        <v>51890</v>
      </c>
      <c r="F92" s="137">
        <v>52814</v>
      </c>
      <c r="G92" s="137">
        <v>204618</v>
      </c>
      <c r="H92" s="129"/>
      <c r="I92" s="148"/>
      <c r="J92" s="148"/>
      <c r="K92" s="148"/>
      <c r="L92" s="148"/>
      <c r="O92" s="136"/>
      <c r="P92" s="136"/>
      <c r="Q92" s="136"/>
      <c r="R92" s="136"/>
      <c r="S92" s="136"/>
    </row>
    <row r="93" spans="1:19" x14ac:dyDescent="0.35">
      <c r="A93" s="129"/>
      <c r="B93" s="128" t="s">
        <v>84</v>
      </c>
      <c r="C93" s="137">
        <v>12287</v>
      </c>
      <c r="D93" s="137">
        <v>12830</v>
      </c>
      <c r="E93" s="137">
        <v>13078</v>
      </c>
      <c r="F93" s="137">
        <v>13327</v>
      </c>
      <c r="G93" s="137">
        <v>51522</v>
      </c>
      <c r="H93" s="129"/>
      <c r="I93" s="148"/>
      <c r="J93" s="148"/>
      <c r="K93" s="148"/>
      <c r="L93" s="148"/>
      <c r="O93" s="136"/>
      <c r="P93" s="136"/>
      <c r="Q93" s="136"/>
      <c r="R93" s="136"/>
      <c r="S93" s="136"/>
    </row>
    <row r="94" spans="1:19" x14ac:dyDescent="0.35">
      <c r="A94" s="129"/>
      <c r="B94" s="128" t="s">
        <v>85</v>
      </c>
      <c r="C94" s="137">
        <v>24561</v>
      </c>
      <c r="D94" s="137">
        <v>25802</v>
      </c>
      <c r="E94" s="137">
        <v>26370</v>
      </c>
      <c r="F94" s="137">
        <v>26937</v>
      </c>
      <c r="G94" s="137">
        <v>103670</v>
      </c>
      <c r="H94" s="129"/>
      <c r="I94" s="148"/>
      <c r="J94" s="148"/>
      <c r="K94" s="148"/>
      <c r="L94" s="148"/>
      <c r="O94" s="136"/>
      <c r="P94" s="136"/>
      <c r="Q94" s="136"/>
      <c r="R94" s="136"/>
      <c r="S94" s="136"/>
    </row>
    <row r="95" spans="1:19" x14ac:dyDescent="0.35">
      <c r="A95" s="129"/>
      <c r="B95" s="128" t="s">
        <v>86</v>
      </c>
      <c r="C95" s="137">
        <v>10421</v>
      </c>
      <c r="D95" s="137">
        <v>10962</v>
      </c>
      <c r="E95" s="137">
        <v>11208</v>
      </c>
      <c r="F95" s="137">
        <v>11456</v>
      </c>
      <c r="G95" s="137">
        <v>44047</v>
      </c>
      <c r="H95" s="129"/>
      <c r="I95" s="148"/>
      <c r="J95" s="148"/>
      <c r="K95" s="148"/>
      <c r="L95" s="148"/>
      <c r="O95" s="136"/>
      <c r="P95" s="136"/>
      <c r="Q95" s="136"/>
      <c r="R95" s="136"/>
      <c r="S95" s="136"/>
    </row>
    <row r="96" spans="1:19" x14ac:dyDescent="0.35">
      <c r="A96" s="129"/>
      <c r="B96" s="128" t="s">
        <v>87</v>
      </c>
      <c r="C96" s="137">
        <v>2626</v>
      </c>
      <c r="D96" s="137">
        <v>2754</v>
      </c>
      <c r="E96" s="137">
        <v>2812</v>
      </c>
      <c r="F96" s="137">
        <v>2871</v>
      </c>
      <c r="G96" s="137">
        <v>11063</v>
      </c>
      <c r="H96" s="129"/>
      <c r="I96" s="148"/>
      <c r="J96" s="148"/>
      <c r="K96" s="148"/>
      <c r="L96" s="148"/>
      <c r="O96" s="136"/>
      <c r="P96" s="136"/>
      <c r="Q96" s="136"/>
      <c r="R96" s="136"/>
      <c r="S96" s="136"/>
    </row>
    <row r="97" spans="1:19" x14ac:dyDescent="0.35">
      <c r="A97" s="129"/>
      <c r="B97" s="128" t="s">
        <v>88</v>
      </c>
      <c r="C97" s="137">
        <v>10327</v>
      </c>
      <c r="D97" s="137">
        <v>10696</v>
      </c>
      <c r="E97" s="137">
        <v>10865</v>
      </c>
      <c r="F97" s="137">
        <v>11034</v>
      </c>
      <c r="G97" s="137">
        <v>42922</v>
      </c>
      <c r="H97" s="129"/>
      <c r="I97" s="148"/>
      <c r="J97" s="148"/>
      <c r="K97" s="148"/>
      <c r="L97" s="148"/>
      <c r="O97" s="136"/>
      <c r="P97" s="136"/>
      <c r="Q97" s="136"/>
      <c r="R97" s="136"/>
      <c r="S97" s="136"/>
    </row>
    <row r="98" spans="1:19" x14ac:dyDescent="0.35">
      <c r="A98" s="129"/>
      <c r="B98" s="128" t="s">
        <v>89</v>
      </c>
      <c r="C98" s="137">
        <v>7060</v>
      </c>
      <c r="D98" s="137">
        <v>7427</v>
      </c>
      <c r="E98" s="137">
        <v>7594</v>
      </c>
      <c r="F98" s="137">
        <v>7761</v>
      </c>
      <c r="G98" s="137">
        <v>29842</v>
      </c>
      <c r="H98" s="129"/>
      <c r="I98" s="148"/>
      <c r="J98" s="148"/>
      <c r="K98" s="148"/>
      <c r="L98" s="148"/>
      <c r="O98" s="136"/>
      <c r="P98" s="136"/>
      <c r="Q98" s="136"/>
      <c r="R98" s="136"/>
      <c r="S98" s="136"/>
    </row>
    <row r="99" spans="1:19" x14ac:dyDescent="0.35">
      <c r="A99" s="129"/>
      <c r="B99" s="128" t="s">
        <v>90</v>
      </c>
      <c r="C99" s="137">
        <v>4906</v>
      </c>
      <c r="D99" s="137">
        <v>5142</v>
      </c>
      <c r="E99" s="137">
        <v>5249</v>
      </c>
      <c r="F99" s="137">
        <v>5357</v>
      </c>
      <c r="G99" s="137">
        <v>20654</v>
      </c>
      <c r="H99" s="129"/>
      <c r="I99" s="148"/>
      <c r="J99" s="148"/>
      <c r="K99" s="148"/>
      <c r="L99" s="148"/>
      <c r="O99" s="136"/>
      <c r="P99" s="136"/>
      <c r="Q99" s="136"/>
      <c r="R99" s="136"/>
      <c r="S99" s="136"/>
    </row>
    <row r="100" spans="1:19" x14ac:dyDescent="0.35">
      <c r="A100" s="129"/>
      <c r="B100" s="128" t="s">
        <v>91</v>
      </c>
      <c r="C100" s="137">
        <v>3857</v>
      </c>
      <c r="D100" s="137">
        <v>4758</v>
      </c>
      <c r="E100" s="137">
        <v>4974</v>
      </c>
      <c r="F100" s="137">
        <v>5080</v>
      </c>
      <c r="G100" s="137">
        <v>18669</v>
      </c>
      <c r="H100" s="129"/>
      <c r="I100" s="148"/>
      <c r="J100" s="148"/>
      <c r="K100" s="148"/>
      <c r="L100" s="148"/>
      <c r="O100" s="136"/>
      <c r="P100" s="136"/>
      <c r="Q100" s="136"/>
      <c r="R100" s="136"/>
      <c r="S100" s="136"/>
    </row>
    <row r="101" spans="1:19" x14ac:dyDescent="0.35">
      <c r="A101" s="129"/>
      <c r="B101" s="128" t="s">
        <v>92</v>
      </c>
      <c r="C101" s="137">
        <v>26762</v>
      </c>
      <c r="D101" s="137">
        <v>27958</v>
      </c>
      <c r="E101" s="137">
        <v>28505</v>
      </c>
      <c r="F101" s="137">
        <v>29052</v>
      </c>
      <c r="G101" s="137">
        <v>112277</v>
      </c>
      <c r="H101" s="129"/>
      <c r="I101" s="148"/>
      <c r="J101" s="148"/>
      <c r="K101" s="148"/>
      <c r="L101" s="148"/>
      <c r="O101" s="136"/>
      <c r="P101" s="136"/>
      <c r="Q101" s="136"/>
      <c r="R101" s="136"/>
      <c r="S101" s="136"/>
    </row>
    <row r="102" spans="1:19" x14ac:dyDescent="0.35">
      <c r="A102" s="129"/>
      <c r="B102" s="128" t="s">
        <v>93</v>
      </c>
      <c r="C102" s="137">
        <v>24382</v>
      </c>
      <c r="D102" s="137">
        <v>25472</v>
      </c>
      <c r="E102" s="137">
        <v>25970</v>
      </c>
      <c r="F102" s="137">
        <v>26468</v>
      </c>
      <c r="G102" s="137">
        <v>102292</v>
      </c>
      <c r="H102" s="129"/>
      <c r="I102" s="148"/>
      <c r="J102" s="148"/>
      <c r="K102" s="148"/>
      <c r="L102" s="148"/>
      <c r="O102" s="136"/>
      <c r="P102" s="136"/>
      <c r="Q102" s="136"/>
      <c r="R102" s="136"/>
      <c r="S102" s="136"/>
    </row>
    <row r="103" spans="1:19" x14ac:dyDescent="0.35">
      <c r="A103" s="129"/>
      <c r="B103" s="128" t="s">
        <v>94</v>
      </c>
      <c r="C103" s="137">
        <v>31050</v>
      </c>
      <c r="D103" s="137">
        <v>32898</v>
      </c>
      <c r="E103" s="137">
        <v>33110</v>
      </c>
      <c r="F103" s="137">
        <v>32243</v>
      </c>
      <c r="G103" s="137">
        <v>129301</v>
      </c>
      <c r="H103" s="129"/>
      <c r="I103" s="148"/>
      <c r="J103" s="148"/>
      <c r="K103" s="148"/>
      <c r="L103" s="148"/>
      <c r="O103" s="136"/>
      <c r="P103" s="136"/>
      <c r="Q103" s="136"/>
      <c r="R103" s="136"/>
      <c r="S103" s="136"/>
    </row>
    <row r="104" spans="1:19" x14ac:dyDescent="0.35">
      <c r="A104" s="129"/>
      <c r="B104" s="128" t="s">
        <v>95</v>
      </c>
      <c r="C104" s="137">
        <v>41689</v>
      </c>
      <c r="D104" s="137">
        <v>50076</v>
      </c>
      <c r="E104" s="137">
        <v>52058</v>
      </c>
      <c r="F104" s="137">
        <v>52997</v>
      </c>
      <c r="G104" s="137">
        <v>196820</v>
      </c>
      <c r="H104" s="129"/>
      <c r="I104" s="148"/>
      <c r="J104" s="148"/>
      <c r="K104" s="148"/>
      <c r="L104" s="148"/>
      <c r="O104" s="136"/>
      <c r="P104" s="136"/>
      <c r="Q104" s="136"/>
      <c r="R104" s="136"/>
      <c r="S104" s="136"/>
    </row>
    <row r="105" spans="1:19" x14ac:dyDescent="0.35">
      <c r="A105" s="129"/>
      <c r="B105" s="128" t="s">
        <v>96</v>
      </c>
      <c r="C105" s="137">
        <v>16739</v>
      </c>
      <c r="D105" s="137">
        <v>17523</v>
      </c>
      <c r="E105" s="137">
        <v>17881</v>
      </c>
      <c r="F105" s="137">
        <v>18240</v>
      </c>
      <c r="G105" s="137">
        <v>70383</v>
      </c>
      <c r="H105" s="129"/>
      <c r="I105" s="148"/>
      <c r="J105" s="148"/>
      <c r="K105" s="148"/>
      <c r="L105" s="148"/>
      <c r="O105" s="136"/>
      <c r="P105" s="136"/>
      <c r="Q105" s="136"/>
      <c r="R105" s="136"/>
      <c r="S105" s="136"/>
    </row>
    <row r="106" spans="1:19" x14ac:dyDescent="0.35">
      <c r="A106" s="129"/>
      <c r="B106" s="128" t="s">
        <v>97</v>
      </c>
      <c r="C106" s="137">
        <v>23456</v>
      </c>
      <c r="D106" s="137">
        <v>24550</v>
      </c>
      <c r="E106" s="137">
        <v>25050</v>
      </c>
      <c r="F106" s="137">
        <v>25550</v>
      </c>
      <c r="G106" s="137">
        <v>98606</v>
      </c>
      <c r="H106" s="129"/>
      <c r="I106" s="148"/>
      <c r="J106" s="148"/>
      <c r="K106" s="148"/>
      <c r="L106" s="148"/>
      <c r="O106" s="136"/>
      <c r="P106" s="136"/>
      <c r="Q106" s="136"/>
      <c r="R106" s="136"/>
      <c r="S106" s="136"/>
    </row>
    <row r="107" spans="1:19" x14ac:dyDescent="0.35">
      <c r="A107" s="129"/>
      <c r="B107" s="128" t="s">
        <v>98</v>
      </c>
      <c r="C107" s="137">
        <v>50771</v>
      </c>
      <c r="D107" s="137">
        <v>55143</v>
      </c>
      <c r="E107" s="137">
        <v>56188</v>
      </c>
      <c r="F107" s="137">
        <v>57234</v>
      </c>
      <c r="G107" s="137">
        <v>219336</v>
      </c>
      <c r="H107" s="129"/>
      <c r="I107" s="148"/>
      <c r="J107" s="148"/>
      <c r="K107" s="148"/>
      <c r="L107" s="148"/>
      <c r="O107" s="136"/>
      <c r="P107" s="136"/>
      <c r="Q107" s="136"/>
      <c r="R107" s="136"/>
      <c r="S107" s="136"/>
    </row>
    <row r="108" spans="1:19" x14ac:dyDescent="0.35">
      <c r="A108" s="129"/>
      <c r="B108" s="128" t="s">
        <v>99</v>
      </c>
      <c r="C108" s="137">
        <v>26051</v>
      </c>
      <c r="D108" s="137">
        <v>27332</v>
      </c>
      <c r="E108" s="137">
        <v>27917</v>
      </c>
      <c r="F108" s="137">
        <v>28502</v>
      </c>
      <c r="G108" s="137">
        <v>109802</v>
      </c>
      <c r="H108" s="129"/>
      <c r="I108" s="148"/>
      <c r="J108" s="148"/>
      <c r="K108" s="148"/>
      <c r="L108" s="148"/>
      <c r="O108" s="136"/>
      <c r="P108" s="136"/>
      <c r="Q108" s="136"/>
      <c r="R108" s="136"/>
      <c r="S108" s="136"/>
    </row>
    <row r="109" spans="1:19" x14ac:dyDescent="0.35">
      <c r="A109" s="129"/>
      <c r="B109" s="128" t="s">
        <v>100</v>
      </c>
      <c r="C109" s="137">
        <v>9551</v>
      </c>
      <c r="D109" s="137">
        <v>10003</v>
      </c>
      <c r="E109" s="137">
        <v>10210</v>
      </c>
      <c r="F109" s="137">
        <v>10417</v>
      </c>
      <c r="G109" s="137">
        <v>40181</v>
      </c>
      <c r="H109" s="129"/>
      <c r="I109" s="148"/>
      <c r="J109" s="148"/>
      <c r="K109" s="148"/>
      <c r="L109" s="148"/>
      <c r="O109" s="136"/>
      <c r="P109" s="136"/>
      <c r="Q109" s="136"/>
      <c r="R109" s="136"/>
      <c r="S109" s="136"/>
    </row>
    <row r="110" spans="1:19" x14ac:dyDescent="0.35">
      <c r="A110" s="129"/>
      <c r="B110" s="128" t="s">
        <v>101</v>
      </c>
      <c r="C110" s="137">
        <v>19356</v>
      </c>
      <c r="D110" s="137">
        <v>20360</v>
      </c>
      <c r="E110" s="137">
        <v>20819</v>
      </c>
      <c r="F110" s="137">
        <v>21278</v>
      </c>
      <c r="G110" s="137">
        <v>81813</v>
      </c>
      <c r="H110" s="129"/>
      <c r="I110" s="148"/>
      <c r="J110" s="148"/>
      <c r="K110" s="148"/>
      <c r="L110" s="148"/>
      <c r="O110" s="136"/>
      <c r="P110" s="136"/>
      <c r="Q110" s="136"/>
      <c r="R110" s="136"/>
      <c r="S110" s="136"/>
    </row>
    <row r="111" spans="1:19" x14ac:dyDescent="0.35">
      <c r="A111" s="129"/>
      <c r="B111" s="128" t="s">
        <v>102</v>
      </c>
      <c r="C111" s="137">
        <v>16818</v>
      </c>
      <c r="D111" s="137">
        <v>17508</v>
      </c>
      <c r="E111" s="137">
        <v>17824</v>
      </c>
      <c r="F111" s="137">
        <v>18139</v>
      </c>
      <c r="G111" s="137">
        <v>70289</v>
      </c>
      <c r="H111" s="129"/>
      <c r="I111" s="148"/>
      <c r="J111" s="148"/>
      <c r="K111" s="148"/>
      <c r="L111" s="148"/>
      <c r="O111" s="136"/>
      <c r="P111" s="136"/>
      <c r="Q111" s="136"/>
      <c r="R111" s="136"/>
      <c r="S111" s="136"/>
    </row>
    <row r="112" spans="1:19" x14ac:dyDescent="0.35">
      <c r="A112" s="129"/>
      <c r="B112" s="128" t="s">
        <v>103</v>
      </c>
      <c r="C112" s="137">
        <v>9439</v>
      </c>
      <c r="D112" s="137">
        <v>9918</v>
      </c>
      <c r="E112" s="137">
        <v>10137</v>
      </c>
      <c r="F112" s="137">
        <v>10356</v>
      </c>
      <c r="G112" s="137">
        <v>39850</v>
      </c>
      <c r="H112" s="129"/>
      <c r="I112" s="148"/>
      <c r="J112" s="148"/>
      <c r="K112" s="148"/>
      <c r="L112" s="148"/>
      <c r="O112" s="136"/>
      <c r="P112" s="136"/>
      <c r="Q112" s="136"/>
      <c r="R112" s="136"/>
      <c r="S112" s="136"/>
    </row>
    <row r="113" spans="1:19" x14ac:dyDescent="0.35">
      <c r="A113" s="129"/>
      <c r="B113" s="145" t="s">
        <v>64</v>
      </c>
      <c r="C113" s="138">
        <v>578888</v>
      </c>
      <c r="D113" s="138">
        <v>607768</v>
      </c>
      <c r="E113" s="138">
        <v>619732</v>
      </c>
      <c r="F113" s="138">
        <v>631697</v>
      </c>
      <c r="G113" s="138">
        <v>2438085</v>
      </c>
      <c r="H113" s="129"/>
      <c r="I113" s="148"/>
      <c r="J113" s="148"/>
      <c r="K113" s="148"/>
      <c r="L113" s="148"/>
      <c r="O113" s="136"/>
      <c r="P113" s="136"/>
      <c r="Q113" s="136"/>
      <c r="R113" s="136"/>
      <c r="S113" s="136"/>
    </row>
    <row r="114" spans="1:19" x14ac:dyDescent="0.35">
      <c r="A114" s="129"/>
      <c r="B114" s="128" t="s">
        <v>6</v>
      </c>
      <c r="C114" s="137">
        <v>34377</v>
      </c>
      <c r="D114" s="137">
        <v>35641</v>
      </c>
      <c r="E114" s="137">
        <v>36219</v>
      </c>
      <c r="F114" s="137">
        <v>36797</v>
      </c>
      <c r="G114" s="137">
        <v>143034</v>
      </c>
      <c r="H114" s="129"/>
      <c r="I114" s="148"/>
      <c r="J114" s="148"/>
      <c r="K114" s="148"/>
      <c r="L114" s="148"/>
      <c r="O114" s="136"/>
      <c r="P114" s="136"/>
      <c r="Q114" s="136"/>
      <c r="R114" s="136"/>
      <c r="S114" s="136"/>
    </row>
    <row r="115" spans="1:19" x14ac:dyDescent="0.35">
      <c r="A115" s="129"/>
      <c r="B115" s="128" t="s">
        <v>8</v>
      </c>
      <c r="C115" s="137">
        <v>37977</v>
      </c>
      <c r="D115" s="137">
        <v>39428</v>
      </c>
      <c r="E115" s="137">
        <v>40091</v>
      </c>
      <c r="F115" s="137">
        <v>40755</v>
      </c>
      <c r="G115" s="137">
        <v>158251</v>
      </c>
      <c r="H115" s="129"/>
      <c r="I115" s="148"/>
      <c r="J115" s="148"/>
      <c r="K115" s="148"/>
      <c r="L115" s="148"/>
      <c r="O115" s="136"/>
      <c r="P115" s="136"/>
      <c r="Q115" s="136"/>
      <c r="R115" s="136"/>
      <c r="S115" s="136"/>
    </row>
    <row r="116" spans="1:19" x14ac:dyDescent="0.35">
      <c r="A116" s="129"/>
      <c r="B116" s="128" t="s">
        <v>9</v>
      </c>
      <c r="C116" s="137">
        <v>5950</v>
      </c>
      <c r="D116" s="137">
        <v>6247</v>
      </c>
      <c r="E116" s="137">
        <v>6383</v>
      </c>
      <c r="F116" s="137">
        <v>6519</v>
      </c>
      <c r="G116" s="137">
        <v>25099</v>
      </c>
      <c r="H116" s="129"/>
      <c r="I116" s="148"/>
      <c r="J116" s="148"/>
      <c r="K116" s="148"/>
      <c r="L116" s="148"/>
      <c r="O116" s="136"/>
      <c r="P116" s="136"/>
      <c r="Q116" s="136"/>
      <c r="R116" s="136"/>
      <c r="S116" s="136"/>
    </row>
    <row r="117" spans="1:19" x14ac:dyDescent="0.35">
      <c r="A117" s="129"/>
      <c r="B117" s="128" t="s">
        <v>10</v>
      </c>
      <c r="C117" s="137">
        <v>5353</v>
      </c>
      <c r="D117" s="137">
        <v>5609</v>
      </c>
      <c r="E117" s="137">
        <v>5726</v>
      </c>
      <c r="F117" s="137">
        <v>5843</v>
      </c>
      <c r="G117" s="137">
        <v>22531</v>
      </c>
      <c r="H117" s="129"/>
      <c r="I117" s="148"/>
      <c r="J117" s="148"/>
      <c r="K117" s="148"/>
      <c r="L117" s="148"/>
      <c r="O117" s="136"/>
      <c r="P117" s="136"/>
      <c r="Q117" s="136"/>
      <c r="R117" s="136"/>
      <c r="S117" s="136"/>
    </row>
    <row r="118" spans="1:19" x14ac:dyDescent="0.35">
      <c r="A118" s="129"/>
      <c r="B118" s="128" t="s">
        <v>11</v>
      </c>
      <c r="C118" s="137">
        <v>20763</v>
      </c>
      <c r="D118" s="137">
        <v>22620</v>
      </c>
      <c r="E118" s="137">
        <v>23955</v>
      </c>
      <c r="F118" s="137">
        <v>24394</v>
      </c>
      <c r="G118" s="137">
        <v>91732</v>
      </c>
      <c r="H118" s="129"/>
      <c r="I118" s="148"/>
      <c r="J118" s="148"/>
      <c r="K118" s="148"/>
      <c r="L118" s="148"/>
      <c r="O118" s="136"/>
      <c r="P118" s="136"/>
      <c r="Q118" s="136"/>
      <c r="R118" s="136"/>
      <c r="S118" s="136"/>
    </row>
    <row r="119" spans="1:19" x14ac:dyDescent="0.35">
      <c r="A119" s="129"/>
      <c r="B119" s="128" t="s">
        <v>12</v>
      </c>
      <c r="C119" s="137">
        <v>20502</v>
      </c>
      <c r="D119" s="137">
        <v>21530</v>
      </c>
      <c r="E119" s="137">
        <v>22000</v>
      </c>
      <c r="F119" s="137">
        <v>22470</v>
      </c>
      <c r="G119" s="137">
        <v>86502</v>
      </c>
      <c r="H119" s="129"/>
      <c r="I119" s="148"/>
      <c r="J119" s="148"/>
      <c r="K119" s="148"/>
      <c r="L119" s="148"/>
      <c r="O119" s="136"/>
      <c r="P119" s="136"/>
      <c r="Q119" s="136"/>
      <c r="R119" s="136"/>
      <c r="S119" s="136"/>
    </row>
    <row r="120" spans="1:19" x14ac:dyDescent="0.35">
      <c r="A120" s="129"/>
      <c r="B120" s="128" t="s">
        <v>14</v>
      </c>
      <c r="C120" s="137">
        <v>27371</v>
      </c>
      <c r="D120" s="137">
        <v>28542</v>
      </c>
      <c r="E120" s="137">
        <v>29077</v>
      </c>
      <c r="F120" s="137">
        <v>29613</v>
      </c>
      <c r="G120" s="137">
        <v>114603</v>
      </c>
      <c r="H120" s="129"/>
      <c r="I120" s="148"/>
      <c r="J120" s="148"/>
      <c r="K120" s="148"/>
      <c r="L120" s="148"/>
      <c r="O120" s="136"/>
      <c r="P120" s="136"/>
      <c r="Q120" s="136"/>
      <c r="R120" s="136"/>
      <c r="S120" s="136"/>
    </row>
    <row r="121" spans="1:19" x14ac:dyDescent="0.35">
      <c r="A121" s="129"/>
      <c r="B121" s="128" t="s">
        <v>15</v>
      </c>
      <c r="C121" s="137">
        <v>15354</v>
      </c>
      <c r="D121" s="137">
        <v>15865</v>
      </c>
      <c r="E121" s="137">
        <v>16098</v>
      </c>
      <c r="F121" s="137">
        <v>16332</v>
      </c>
      <c r="G121" s="137">
        <v>63649</v>
      </c>
      <c r="H121" s="129"/>
      <c r="I121" s="148"/>
      <c r="J121" s="148"/>
      <c r="K121" s="148"/>
      <c r="L121" s="148"/>
      <c r="O121" s="136"/>
      <c r="P121" s="136"/>
      <c r="Q121" s="136"/>
      <c r="R121" s="136"/>
      <c r="S121" s="136"/>
    </row>
    <row r="122" spans="1:19" x14ac:dyDescent="0.35">
      <c r="A122" s="129"/>
      <c r="B122" s="128" t="s">
        <v>16</v>
      </c>
      <c r="C122" s="137">
        <v>5871</v>
      </c>
      <c r="D122" s="137">
        <v>5520</v>
      </c>
      <c r="E122" s="137">
        <v>5046</v>
      </c>
      <c r="F122" s="137">
        <v>5149</v>
      </c>
      <c r="G122" s="137">
        <v>21586</v>
      </c>
      <c r="H122" s="129"/>
      <c r="I122" s="148"/>
      <c r="J122" s="148"/>
      <c r="K122" s="148"/>
      <c r="L122" s="148"/>
      <c r="O122" s="136"/>
      <c r="P122" s="136"/>
      <c r="Q122" s="136"/>
      <c r="R122" s="136"/>
      <c r="S122" s="136"/>
    </row>
    <row r="123" spans="1:19" x14ac:dyDescent="0.35">
      <c r="A123" s="129"/>
      <c r="B123" s="128" t="s">
        <v>17</v>
      </c>
      <c r="C123" s="137">
        <v>10597</v>
      </c>
      <c r="D123" s="137">
        <v>10831</v>
      </c>
      <c r="E123" s="137">
        <v>10809</v>
      </c>
      <c r="F123" s="137">
        <v>11025</v>
      </c>
      <c r="G123" s="137">
        <v>43262</v>
      </c>
      <c r="H123" s="129"/>
      <c r="I123" s="148"/>
      <c r="J123" s="148"/>
      <c r="K123" s="148"/>
      <c r="L123" s="148"/>
      <c r="O123" s="136"/>
      <c r="P123" s="136"/>
      <c r="Q123" s="136"/>
      <c r="R123" s="136"/>
      <c r="S123" s="136"/>
    </row>
    <row r="124" spans="1:19" x14ac:dyDescent="0.35">
      <c r="A124" s="129"/>
      <c r="B124" s="128" t="s">
        <v>18</v>
      </c>
      <c r="C124" s="137">
        <v>11179</v>
      </c>
      <c r="D124" s="137">
        <v>11661</v>
      </c>
      <c r="E124" s="137">
        <v>11881</v>
      </c>
      <c r="F124" s="137">
        <v>12101</v>
      </c>
      <c r="G124" s="137">
        <v>46822</v>
      </c>
      <c r="H124" s="129"/>
      <c r="I124" s="148"/>
      <c r="J124" s="148"/>
      <c r="K124" s="148"/>
      <c r="L124" s="148"/>
      <c r="O124" s="136"/>
      <c r="P124" s="136"/>
      <c r="Q124" s="136"/>
      <c r="R124" s="136"/>
      <c r="S124" s="136"/>
    </row>
    <row r="125" spans="1:19" x14ac:dyDescent="0.35">
      <c r="A125" s="129"/>
      <c r="B125" s="128" t="s">
        <v>19</v>
      </c>
      <c r="C125" s="137">
        <v>42895</v>
      </c>
      <c r="D125" s="137">
        <v>45196</v>
      </c>
      <c r="E125" s="137">
        <v>46247</v>
      </c>
      <c r="F125" s="137">
        <v>47298</v>
      </c>
      <c r="G125" s="137">
        <v>181636</v>
      </c>
      <c r="H125" s="129"/>
      <c r="I125" s="148"/>
      <c r="J125" s="148"/>
      <c r="K125" s="148"/>
      <c r="L125" s="148"/>
      <c r="O125" s="136"/>
      <c r="P125" s="136"/>
      <c r="Q125" s="136"/>
      <c r="R125" s="136"/>
      <c r="S125" s="136"/>
    </row>
    <row r="126" spans="1:19" x14ac:dyDescent="0.35">
      <c r="A126" s="129"/>
      <c r="B126" s="128" t="s">
        <v>20</v>
      </c>
      <c r="C126" s="137">
        <v>16335</v>
      </c>
      <c r="D126" s="137">
        <v>17052</v>
      </c>
      <c r="E126" s="137">
        <v>17380</v>
      </c>
      <c r="F126" s="137">
        <v>17707</v>
      </c>
      <c r="G126" s="137">
        <v>68474</v>
      </c>
      <c r="H126" s="129"/>
      <c r="I126" s="148"/>
      <c r="J126" s="148"/>
      <c r="K126" s="148"/>
      <c r="L126" s="148"/>
      <c r="O126" s="136"/>
      <c r="P126" s="136"/>
      <c r="Q126" s="136"/>
      <c r="R126" s="136"/>
      <c r="S126" s="136"/>
    </row>
    <row r="127" spans="1:19" x14ac:dyDescent="0.35">
      <c r="A127" s="129"/>
      <c r="B127" s="128" t="s">
        <v>21</v>
      </c>
      <c r="C127" s="137">
        <v>20442</v>
      </c>
      <c r="D127" s="137">
        <v>21495</v>
      </c>
      <c r="E127" s="137">
        <v>21976</v>
      </c>
      <c r="F127" s="137">
        <v>22457</v>
      </c>
      <c r="G127" s="137">
        <v>86370</v>
      </c>
      <c r="H127" s="129"/>
      <c r="I127" s="148"/>
      <c r="J127" s="148"/>
      <c r="K127" s="148"/>
      <c r="L127" s="148"/>
      <c r="O127" s="136"/>
      <c r="P127" s="136"/>
      <c r="Q127" s="136"/>
      <c r="R127" s="136"/>
      <c r="S127" s="136"/>
    </row>
    <row r="128" spans="1:19" x14ac:dyDescent="0.35">
      <c r="A128" s="129"/>
      <c r="B128" s="128" t="s">
        <v>22</v>
      </c>
      <c r="C128" s="137">
        <v>9142</v>
      </c>
      <c r="D128" s="137">
        <v>9577</v>
      </c>
      <c r="E128" s="137">
        <v>9775</v>
      </c>
      <c r="F128" s="137">
        <v>9974</v>
      </c>
      <c r="G128" s="137">
        <v>38468</v>
      </c>
      <c r="H128" s="129"/>
      <c r="I128" s="148"/>
      <c r="J128" s="148"/>
      <c r="K128" s="148"/>
      <c r="L128" s="148"/>
      <c r="O128" s="136"/>
      <c r="P128" s="136"/>
      <c r="Q128" s="136"/>
      <c r="R128" s="136"/>
      <c r="S128" s="136"/>
    </row>
    <row r="129" spans="1:19" x14ac:dyDescent="0.35">
      <c r="A129" s="129"/>
      <c r="B129" s="128" t="s">
        <v>23</v>
      </c>
      <c r="C129" s="137">
        <v>5649</v>
      </c>
      <c r="D129" s="137">
        <v>5910</v>
      </c>
      <c r="E129" s="137">
        <v>6030</v>
      </c>
      <c r="F129" s="137">
        <v>6150</v>
      </c>
      <c r="G129" s="137">
        <v>23739</v>
      </c>
      <c r="H129" s="129"/>
      <c r="I129" s="148"/>
      <c r="J129" s="148"/>
      <c r="K129" s="148"/>
      <c r="L129" s="148"/>
      <c r="O129" s="136"/>
      <c r="P129" s="136"/>
      <c r="Q129" s="136"/>
      <c r="R129" s="136"/>
      <c r="S129" s="136"/>
    </row>
    <row r="130" spans="1:19" x14ac:dyDescent="0.35">
      <c r="A130" s="129"/>
      <c r="B130" s="128" t="s">
        <v>24</v>
      </c>
      <c r="C130" s="137">
        <v>12998</v>
      </c>
      <c r="D130" s="137">
        <v>13658</v>
      </c>
      <c r="E130" s="137">
        <v>13959</v>
      </c>
      <c r="F130" s="137">
        <v>14261</v>
      </c>
      <c r="G130" s="137">
        <v>54876</v>
      </c>
      <c r="H130" s="129"/>
      <c r="I130" s="148"/>
      <c r="J130" s="148"/>
      <c r="K130" s="148"/>
      <c r="L130" s="148"/>
      <c r="O130" s="136"/>
      <c r="P130" s="136"/>
      <c r="Q130" s="136"/>
      <c r="R130" s="136"/>
      <c r="S130" s="136"/>
    </row>
    <row r="131" spans="1:19" x14ac:dyDescent="0.35">
      <c r="A131" s="129"/>
      <c r="B131" s="128" t="s">
        <v>25</v>
      </c>
      <c r="C131" s="137">
        <v>11166</v>
      </c>
      <c r="D131" s="137">
        <v>11645</v>
      </c>
      <c r="E131" s="137">
        <v>11864</v>
      </c>
      <c r="F131" s="137">
        <v>12083</v>
      </c>
      <c r="G131" s="137">
        <v>46758</v>
      </c>
      <c r="H131" s="129"/>
      <c r="I131" s="148"/>
      <c r="J131" s="148"/>
      <c r="K131" s="148"/>
      <c r="L131" s="148"/>
      <c r="O131" s="136"/>
      <c r="P131" s="136"/>
      <c r="Q131" s="136"/>
      <c r="R131" s="136"/>
      <c r="S131" s="136"/>
    </row>
    <row r="132" spans="1:19" x14ac:dyDescent="0.35">
      <c r="A132" s="129"/>
      <c r="B132" s="128" t="s">
        <v>26</v>
      </c>
      <c r="C132" s="137">
        <v>5382</v>
      </c>
      <c r="D132" s="137">
        <v>5661</v>
      </c>
      <c r="E132" s="137">
        <v>5789</v>
      </c>
      <c r="F132" s="137">
        <v>5916</v>
      </c>
      <c r="G132" s="137">
        <v>22748</v>
      </c>
      <c r="H132" s="129"/>
      <c r="I132" s="148"/>
      <c r="J132" s="148"/>
      <c r="K132" s="148"/>
      <c r="L132" s="148"/>
      <c r="O132" s="136"/>
      <c r="P132" s="136"/>
      <c r="Q132" s="136"/>
      <c r="R132" s="136"/>
      <c r="S132" s="136"/>
    </row>
    <row r="133" spans="1:19" x14ac:dyDescent="0.35">
      <c r="A133" s="129"/>
      <c r="B133" s="128" t="s">
        <v>27</v>
      </c>
      <c r="C133" s="137">
        <v>15665</v>
      </c>
      <c r="D133" s="137">
        <v>16109</v>
      </c>
      <c r="E133" s="137">
        <v>16223</v>
      </c>
      <c r="F133" s="137">
        <v>16500</v>
      </c>
      <c r="G133" s="137">
        <v>64497</v>
      </c>
      <c r="H133" s="129"/>
      <c r="I133" s="148"/>
      <c r="J133" s="148"/>
      <c r="K133" s="148"/>
      <c r="L133" s="148"/>
      <c r="O133" s="136"/>
      <c r="P133" s="136"/>
      <c r="Q133" s="136"/>
      <c r="R133" s="136"/>
      <c r="S133" s="136"/>
    </row>
    <row r="134" spans="1:19" x14ac:dyDescent="0.35">
      <c r="A134" s="129"/>
      <c r="B134" s="128" t="s">
        <v>28</v>
      </c>
      <c r="C134" s="137">
        <v>21546</v>
      </c>
      <c r="D134" s="137">
        <v>22495</v>
      </c>
      <c r="E134" s="137">
        <v>22974</v>
      </c>
      <c r="F134" s="137">
        <v>23370</v>
      </c>
      <c r="G134" s="137">
        <v>90385</v>
      </c>
      <c r="H134" s="129"/>
      <c r="I134" s="148"/>
      <c r="J134" s="148"/>
      <c r="K134" s="148"/>
      <c r="L134" s="148"/>
      <c r="O134" s="136"/>
      <c r="P134" s="136"/>
      <c r="Q134" s="136"/>
      <c r="R134" s="136"/>
      <c r="S134" s="136"/>
    </row>
    <row r="135" spans="1:19" x14ac:dyDescent="0.35">
      <c r="A135" s="129"/>
      <c r="B135" s="128" t="s">
        <v>29</v>
      </c>
      <c r="C135" s="137">
        <v>14351</v>
      </c>
      <c r="D135" s="137">
        <v>15007</v>
      </c>
      <c r="E135" s="137">
        <v>15306</v>
      </c>
      <c r="F135" s="137">
        <v>15606</v>
      </c>
      <c r="G135" s="137">
        <v>60270</v>
      </c>
      <c r="H135" s="129"/>
      <c r="I135" s="148"/>
      <c r="J135" s="148"/>
      <c r="K135" s="148"/>
      <c r="L135" s="148"/>
      <c r="O135" s="136"/>
      <c r="P135" s="136"/>
      <c r="Q135" s="136"/>
      <c r="R135" s="136"/>
      <c r="S135" s="136"/>
    </row>
    <row r="136" spans="1:19" x14ac:dyDescent="0.35">
      <c r="A136" s="129"/>
      <c r="B136" s="145" t="s">
        <v>7</v>
      </c>
      <c r="C136" s="138">
        <v>370865</v>
      </c>
      <c r="D136" s="138">
        <v>387299</v>
      </c>
      <c r="E136" s="138">
        <v>394808</v>
      </c>
      <c r="F136" s="138">
        <v>402320</v>
      </c>
      <c r="G136" s="138">
        <v>1555292</v>
      </c>
      <c r="H136" s="129"/>
      <c r="I136" s="148"/>
      <c r="J136" s="148"/>
      <c r="K136" s="148"/>
      <c r="L136" s="148"/>
      <c r="O136" s="136"/>
      <c r="P136" s="136"/>
      <c r="Q136" s="136"/>
      <c r="R136" s="136"/>
      <c r="S136" s="136"/>
    </row>
    <row r="137" spans="1:19" x14ac:dyDescent="0.35">
      <c r="A137" s="129"/>
      <c r="B137" s="128" t="s">
        <v>30</v>
      </c>
      <c r="C137" s="137">
        <v>20662</v>
      </c>
      <c r="D137" s="137">
        <v>21614</v>
      </c>
      <c r="E137" s="137">
        <v>22049</v>
      </c>
      <c r="F137" s="137">
        <v>22484</v>
      </c>
      <c r="G137" s="137">
        <v>86809</v>
      </c>
      <c r="H137" s="129"/>
      <c r="I137" s="148"/>
      <c r="J137" s="148"/>
      <c r="K137" s="148"/>
      <c r="L137" s="148"/>
      <c r="O137" s="136"/>
      <c r="P137" s="136"/>
      <c r="Q137" s="136"/>
      <c r="R137" s="136"/>
      <c r="S137" s="136"/>
    </row>
    <row r="138" spans="1:19" x14ac:dyDescent="0.35">
      <c r="A138" s="129"/>
      <c r="B138" s="128" t="s">
        <v>32</v>
      </c>
      <c r="C138" s="137">
        <v>55571</v>
      </c>
      <c r="D138" s="137">
        <v>57935</v>
      </c>
      <c r="E138" s="137">
        <v>59015</v>
      </c>
      <c r="F138" s="137">
        <v>60096</v>
      </c>
      <c r="G138" s="137">
        <v>232617</v>
      </c>
      <c r="H138" s="129"/>
      <c r="I138" s="148"/>
      <c r="J138" s="148"/>
      <c r="K138" s="148"/>
      <c r="L138" s="148"/>
      <c r="O138" s="136"/>
      <c r="P138" s="136"/>
      <c r="Q138" s="136"/>
      <c r="R138" s="136"/>
      <c r="S138" s="136"/>
    </row>
    <row r="139" spans="1:19" x14ac:dyDescent="0.35">
      <c r="A139" s="129"/>
      <c r="B139" s="128" t="s">
        <v>33</v>
      </c>
      <c r="C139" s="137">
        <v>18744</v>
      </c>
      <c r="D139" s="137">
        <v>19620</v>
      </c>
      <c r="E139" s="137">
        <v>20005</v>
      </c>
      <c r="F139" s="137">
        <v>20390</v>
      </c>
      <c r="G139" s="137">
        <v>78759</v>
      </c>
      <c r="H139" s="129"/>
      <c r="I139" s="148"/>
      <c r="J139" s="148"/>
      <c r="K139" s="148"/>
      <c r="L139" s="148"/>
      <c r="O139" s="136"/>
      <c r="P139" s="136"/>
      <c r="Q139" s="136"/>
      <c r="R139" s="136"/>
      <c r="S139" s="136"/>
    </row>
    <row r="140" spans="1:19" x14ac:dyDescent="0.35">
      <c r="A140" s="129"/>
      <c r="B140" s="128" t="s">
        <v>34</v>
      </c>
      <c r="C140" s="137">
        <v>9207</v>
      </c>
      <c r="D140" s="137">
        <v>9693</v>
      </c>
      <c r="E140" s="137">
        <v>9907</v>
      </c>
      <c r="F140" s="137">
        <v>10121</v>
      </c>
      <c r="G140" s="137">
        <v>38928</v>
      </c>
      <c r="H140" s="129"/>
      <c r="I140" s="148"/>
      <c r="J140" s="148"/>
      <c r="K140" s="148"/>
      <c r="L140" s="148"/>
      <c r="O140" s="136"/>
      <c r="P140" s="136"/>
      <c r="Q140" s="136"/>
      <c r="R140" s="136"/>
      <c r="S140" s="136"/>
    </row>
    <row r="141" spans="1:19" x14ac:dyDescent="0.35">
      <c r="A141" s="129"/>
      <c r="B141" s="128" t="s">
        <v>35</v>
      </c>
      <c r="C141" s="137">
        <v>25573</v>
      </c>
      <c r="D141" s="137">
        <v>26941</v>
      </c>
      <c r="E141" s="137">
        <v>27546</v>
      </c>
      <c r="F141" s="137">
        <v>28150</v>
      </c>
      <c r="G141" s="137">
        <v>108210</v>
      </c>
      <c r="H141" s="129"/>
      <c r="I141" s="148"/>
      <c r="J141" s="148"/>
      <c r="K141" s="148"/>
      <c r="L141" s="148"/>
      <c r="O141" s="136"/>
      <c r="P141" s="136"/>
      <c r="Q141" s="136"/>
      <c r="R141" s="136"/>
      <c r="S141" s="136"/>
    </row>
    <row r="142" spans="1:19" x14ac:dyDescent="0.35">
      <c r="A142" s="129"/>
      <c r="B142" s="128" t="s">
        <v>36</v>
      </c>
      <c r="C142" s="137">
        <v>20489</v>
      </c>
      <c r="D142" s="137">
        <v>21033</v>
      </c>
      <c r="E142" s="137">
        <v>21282</v>
      </c>
      <c r="F142" s="137">
        <v>21531</v>
      </c>
      <c r="G142" s="137">
        <v>84335</v>
      </c>
      <c r="H142" s="129"/>
      <c r="I142" s="148"/>
      <c r="J142" s="148"/>
      <c r="K142" s="148"/>
      <c r="L142" s="148"/>
      <c r="O142" s="136"/>
      <c r="P142" s="136"/>
      <c r="Q142" s="136"/>
      <c r="R142" s="136"/>
      <c r="S142" s="136"/>
    </row>
    <row r="143" spans="1:19" x14ac:dyDescent="0.35">
      <c r="A143" s="129"/>
      <c r="B143" s="128" t="s">
        <v>37</v>
      </c>
      <c r="C143" s="137">
        <v>21250</v>
      </c>
      <c r="D143" s="137">
        <v>22267</v>
      </c>
      <c r="E143" s="137">
        <v>22732</v>
      </c>
      <c r="F143" s="137">
        <v>23197</v>
      </c>
      <c r="G143" s="137">
        <v>89446</v>
      </c>
      <c r="H143" s="129"/>
      <c r="I143" s="148"/>
      <c r="J143" s="148"/>
      <c r="K143" s="148"/>
      <c r="L143" s="148"/>
      <c r="O143" s="136"/>
      <c r="P143" s="136"/>
      <c r="Q143" s="136"/>
      <c r="R143" s="136"/>
      <c r="S143" s="136"/>
    </row>
    <row r="144" spans="1:19" x14ac:dyDescent="0.35">
      <c r="A144" s="129"/>
      <c r="B144" s="128" t="s">
        <v>38</v>
      </c>
      <c r="C144" s="137">
        <v>26553</v>
      </c>
      <c r="D144" s="137">
        <v>27415</v>
      </c>
      <c r="E144" s="137">
        <v>27810</v>
      </c>
      <c r="F144" s="137">
        <v>28204</v>
      </c>
      <c r="G144" s="137">
        <v>109982</v>
      </c>
      <c r="H144" s="129"/>
      <c r="I144" s="148"/>
      <c r="J144" s="148"/>
      <c r="K144" s="148"/>
      <c r="L144" s="148"/>
      <c r="O144" s="136"/>
      <c r="P144" s="136"/>
      <c r="Q144" s="136"/>
      <c r="R144" s="136"/>
      <c r="S144" s="136"/>
    </row>
    <row r="145" spans="1:19" x14ac:dyDescent="0.35">
      <c r="A145" s="129"/>
      <c r="B145" s="128" t="s">
        <v>39</v>
      </c>
      <c r="C145" s="137">
        <v>26631</v>
      </c>
      <c r="D145" s="137">
        <v>27986</v>
      </c>
      <c r="E145" s="137">
        <v>28605</v>
      </c>
      <c r="F145" s="137">
        <v>29224</v>
      </c>
      <c r="G145" s="137">
        <v>112446</v>
      </c>
      <c r="H145" s="129"/>
      <c r="I145" s="148"/>
      <c r="J145" s="148"/>
      <c r="K145" s="148"/>
      <c r="L145" s="148"/>
      <c r="O145" s="136"/>
      <c r="P145" s="136"/>
      <c r="Q145" s="136"/>
      <c r="R145" s="136"/>
      <c r="S145" s="136"/>
    </row>
    <row r="146" spans="1:19" x14ac:dyDescent="0.35">
      <c r="A146" s="129"/>
      <c r="B146" s="128" t="s">
        <v>40</v>
      </c>
      <c r="C146" s="137">
        <v>110757</v>
      </c>
      <c r="D146" s="137">
        <v>98385</v>
      </c>
      <c r="E146" s="137">
        <v>103908</v>
      </c>
      <c r="F146" s="137">
        <v>106625</v>
      </c>
      <c r="G146" s="137">
        <v>419675</v>
      </c>
      <c r="H146" s="129"/>
      <c r="I146" s="148"/>
      <c r="J146" s="148"/>
      <c r="K146" s="148"/>
      <c r="L146" s="148"/>
      <c r="O146" s="136"/>
      <c r="P146" s="136"/>
      <c r="Q146" s="136"/>
      <c r="R146" s="136"/>
      <c r="S146" s="136"/>
    </row>
    <row r="147" spans="1:19" x14ac:dyDescent="0.35">
      <c r="A147" s="129"/>
      <c r="B147" s="128" t="s">
        <v>41</v>
      </c>
      <c r="C147" s="137">
        <v>21282</v>
      </c>
      <c r="D147" s="137">
        <v>21871</v>
      </c>
      <c r="E147" s="137">
        <v>22140</v>
      </c>
      <c r="F147" s="137">
        <v>22410</v>
      </c>
      <c r="G147" s="137">
        <v>87703</v>
      </c>
      <c r="H147" s="129"/>
      <c r="I147" s="148"/>
      <c r="J147" s="148"/>
      <c r="K147" s="148"/>
      <c r="L147" s="148"/>
      <c r="O147" s="136"/>
      <c r="P147" s="136"/>
      <c r="Q147" s="136"/>
      <c r="R147" s="136"/>
      <c r="S147" s="136"/>
    </row>
    <row r="148" spans="1:19" x14ac:dyDescent="0.35">
      <c r="A148" s="129"/>
      <c r="B148" s="128" t="s">
        <v>42</v>
      </c>
      <c r="C148" s="137">
        <v>64017</v>
      </c>
      <c r="D148" s="137">
        <v>66528</v>
      </c>
      <c r="E148" s="137">
        <v>67805</v>
      </c>
      <c r="F148" s="137">
        <v>69083</v>
      </c>
      <c r="G148" s="137">
        <v>267433</v>
      </c>
      <c r="H148" s="129"/>
      <c r="I148" s="148"/>
      <c r="J148" s="148"/>
      <c r="K148" s="148"/>
      <c r="L148" s="148"/>
      <c r="O148" s="136"/>
      <c r="P148" s="136"/>
      <c r="Q148" s="136"/>
      <c r="R148" s="136"/>
      <c r="S148" s="136"/>
    </row>
    <row r="149" spans="1:19" x14ac:dyDescent="0.35">
      <c r="A149" s="129"/>
      <c r="B149" s="128" t="s">
        <v>43</v>
      </c>
      <c r="C149" s="137">
        <v>34300</v>
      </c>
      <c r="D149" s="137">
        <v>38783</v>
      </c>
      <c r="E149" s="137">
        <v>40753</v>
      </c>
      <c r="F149" s="137">
        <v>41816</v>
      </c>
      <c r="G149" s="137">
        <v>155652</v>
      </c>
      <c r="H149" s="129"/>
      <c r="I149" s="148"/>
      <c r="J149" s="148"/>
      <c r="K149" s="148"/>
      <c r="L149" s="148"/>
      <c r="O149" s="136"/>
      <c r="P149" s="136"/>
      <c r="Q149" s="136"/>
      <c r="R149" s="136"/>
      <c r="S149" s="136"/>
    </row>
    <row r="150" spans="1:19" x14ac:dyDescent="0.35">
      <c r="A150" s="129"/>
      <c r="B150" s="128" t="s">
        <v>44</v>
      </c>
      <c r="C150" s="137">
        <v>18280</v>
      </c>
      <c r="D150" s="137">
        <v>19059</v>
      </c>
      <c r="E150" s="137">
        <v>19416</v>
      </c>
      <c r="F150" s="137">
        <v>19772</v>
      </c>
      <c r="G150" s="137">
        <v>76527</v>
      </c>
      <c r="H150" s="129"/>
      <c r="I150" s="148"/>
      <c r="J150" s="148"/>
      <c r="K150" s="148"/>
      <c r="L150" s="148"/>
      <c r="O150" s="136"/>
      <c r="P150" s="136"/>
      <c r="Q150" s="136"/>
      <c r="R150" s="136"/>
      <c r="S150" s="136"/>
    </row>
    <row r="151" spans="1:19" x14ac:dyDescent="0.35">
      <c r="A151" s="129"/>
      <c r="B151" s="128" t="s">
        <v>45</v>
      </c>
      <c r="C151" s="137">
        <v>29241</v>
      </c>
      <c r="D151" s="137">
        <v>17680</v>
      </c>
      <c r="E151" s="137">
        <v>18788</v>
      </c>
      <c r="F151" s="137">
        <v>19307</v>
      </c>
      <c r="G151" s="137">
        <v>85016</v>
      </c>
      <c r="H151" s="129"/>
      <c r="I151" s="148"/>
      <c r="J151" s="148"/>
      <c r="K151" s="148"/>
      <c r="L151" s="148"/>
      <c r="O151" s="136"/>
      <c r="P151" s="136"/>
      <c r="Q151" s="136"/>
      <c r="R151" s="136"/>
      <c r="S151" s="136"/>
    </row>
    <row r="152" spans="1:19" x14ac:dyDescent="0.35">
      <c r="A152" s="129"/>
      <c r="B152" s="128" t="s">
        <v>46</v>
      </c>
      <c r="C152" s="137">
        <v>26575</v>
      </c>
      <c r="D152" s="137">
        <v>27982</v>
      </c>
      <c r="E152" s="137">
        <v>28603</v>
      </c>
      <c r="F152" s="137">
        <v>29225</v>
      </c>
      <c r="G152" s="137">
        <v>112385</v>
      </c>
      <c r="H152" s="129"/>
      <c r="I152" s="148"/>
      <c r="J152" s="148"/>
      <c r="K152" s="148"/>
      <c r="L152" s="148"/>
      <c r="O152" s="136"/>
      <c r="P152" s="136"/>
      <c r="Q152" s="136"/>
      <c r="R152" s="136"/>
      <c r="S152" s="136"/>
    </row>
    <row r="153" spans="1:19" x14ac:dyDescent="0.35">
      <c r="A153" s="129"/>
      <c r="B153" s="128" t="s">
        <v>47</v>
      </c>
      <c r="C153" s="137">
        <v>38120</v>
      </c>
      <c r="D153" s="137">
        <v>39656</v>
      </c>
      <c r="E153" s="137">
        <v>40327</v>
      </c>
      <c r="F153" s="137">
        <v>40997</v>
      </c>
      <c r="G153" s="137">
        <v>159100</v>
      </c>
      <c r="H153" s="129"/>
      <c r="I153" s="148"/>
      <c r="J153" s="148"/>
      <c r="K153" s="148"/>
      <c r="L153" s="148"/>
      <c r="O153" s="136"/>
      <c r="P153" s="136"/>
      <c r="Q153" s="136"/>
      <c r="R153" s="136"/>
      <c r="S153" s="136"/>
    </row>
    <row r="154" spans="1:19" x14ac:dyDescent="0.35">
      <c r="A154" s="129"/>
      <c r="B154" s="128" t="s">
        <v>48</v>
      </c>
      <c r="C154" s="137">
        <v>13156</v>
      </c>
      <c r="D154" s="137">
        <v>13835</v>
      </c>
      <c r="E154" s="137">
        <v>14146</v>
      </c>
      <c r="F154" s="137">
        <v>14456</v>
      </c>
      <c r="G154" s="137">
        <v>55593</v>
      </c>
      <c r="H154" s="129"/>
      <c r="I154" s="148"/>
      <c r="J154" s="148"/>
      <c r="K154" s="148"/>
      <c r="L154" s="148"/>
      <c r="O154" s="136"/>
      <c r="P154" s="136"/>
      <c r="Q154" s="136"/>
      <c r="R154" s="136"/>
      <c r="S154" s="136"/>
    </row>
    <row r="155" spans="1:19" x14ac:dyDescent="0.35">
      <c r="A155" s="129"/>
      <c r="B155" s="128" t="s">
        <v>49</v>
      </c>
      <c r="C155" s="137">
        <v>8566</v>
      </c>
      <c r="D155" s="137">
        <v>9004</v>
      </c>
      <c r="E155" s="137">
        <v>9204</v>
      </c>
      <c r="F155" s="137">
        <v>9404</v>
      </c>
      <c r="G155" s="137">
        <v>36178</v>
      </c>
      <c r="H155" s="129"/>
      <c r="I155" s="148"/>
      <c r="J155" s="148"/>
      <c r="K155" s="148"/>
      <c r="L155" s="148"/>
      <c r="O155" s="136"/>
      <c r="P155" s="136"/>
      <c r="Q155" s="136"/>
      <c r="R155" s="136"/>
      <c r="S155" s="136"/>
    </row>
    <row r="156" spans="1:19" x14ac:dyDescent="0.35">
      <c r="A156" s="129"/>
      <c r="B156" s="128" t="s">
        <v>50</v>
      </c>
      <c r="C156" s="137">
        <v>15310</v>
      </c>
      <c r="D156" s="137">
        <v>16018</v>
      </c>
      <c r="E156" s="137">
        <v>16341</v>
      </c>
      <c r="F156" s="137">
        <v>16665</v>
      </c>
      <c r="G156" s="137">
        <v>64334</v>
      </c>
      <c r="H156" s="129"/>
      <c r="I156" s="148"/>
      <c r="J156" s="148"/>
      <c r="K156" s="148"/>
      <c r="L156" s="148"/>
      <c r="O156" s="136"/>
      <c r="P156" s="136"/>
      <c r="Q156" s="136"/>
      <c r="R156" s="136"/>
      <c r="S156" s="136"/>
    </row>
    <row r="157" spans="1:19" x14ac:dyDescent="0.35">
      <c r="A157" s="129"/>
      <c r="B157" s="128" t="s">
        <v>51</v>
      </c>
      <c r="C157" s="137">
        <v>16243</v>
      </c>
      <c r="D157" s="137">
        <v>17263</v>
      </c>
      <c r="E157" s="137">
        <v>17710</v>
      </c>
      <c r="F157" s="137">
        <v>17947</v>
      </c>
      <c r="G157" s="137">
        <v>69163</v>
      </c>
      <c r="H157" s="129"/>
      <c r="I157" s="148"/>
      <c r="J157" s="148"/>
      <c r="K157" s="148"/>
      <c r="L157" s="148"/>
      <c r="O157" s="136"/>
      <c r="P157" s="136"/>
      <c r="Q157" s="136"/>
      <c r="R157" s="136"/>
      <c r="S157" s="136"/>
    </row>
    <row r="158" spans="1:19" x14ac:dyDescent="0.35">
      <c r="A158" s="129"/>
      <c r="B158" s="128" t="s">
        <v>52</v>
      </c>
      <c r="C158" s="137">
        <v>67045</v>
      </c>
      <c r="D158" s="137">
        <v>70004</v>
      </c>
      <c r="E158" s="137">
        <v>71356</v>
      </c>
      <c r="F158" s="137">
        <v>72709</v>
      </c>
      <c r="G158" s="137">
        <v>281114</v>
      </c>
      <c r="H158" s="129"/>
      <c r="I158" s="148"/>
      <c r="J158" s="148"/>
      <c r="K158" s="148"/>
      <c r="L158" s="148"/>
      <c r="O158" s="136"/>
      <c r="P158" s="136"/>
      <c r="Q158" s="136"/>
      <c r="R158" s="136"/>
      <c r="S158" s="136"/>
    </row>
    <row r="159" spans="1:19" x14ac:dyDescent="0.35">
      <c r="A159" s="129"/>
      <c r="B159" s="128" t="s">
        <v>53</v>
      </c>
      <c r="C159" s="137">
        <v>10164</v>
      </c>
      <c r="D159" s="137">
        <v>10611</v>
      </c>
      <c r="E159" s="137">
        <v>10815</v>
      </c>
      <c r="F159" s="137">
        <v>11019</v>
      </c>
      <c r="G159" s="137">
        <v>42609</v>
      </c>
      <c r="H159" s="129"/>
      <c r="I159" s="148"/>
      <c r="J159" s="148"/>
      <c r="K159" s="148"/>
      <c r="L159" s="148"/>
      <c r="O159" s="136"/>
      <c r="P159" s="136"/>
      <c r="Q159" s="136"/>
      <c r="R159" s="136"/>
      <c r="S159" s="136"/>
    </row>
    <row r="160" spans="1:19" x14ac:dyDescent="0.35">
      <c r="A160" s="129"/>
      <c r="B160" s="128" t="s">
        <v>54</v>
      </c>
      <c r="C160" s="137">
        <v>-10882</v>
      </c>
      <c r="D160" s="137">
        <v>23039</v>
      </c>
      <c r="E160" s="137">
        <v>17919</v>
      </c>
      <c r="F160" s="137">
        <v>17307</v>
      </c>
      <c r="G160" s="137">
        <v>47383</v>
      </c>
      <c r="H160" s="129"/>
      <c r="I160" s="148"/>
      <c r="J160" s="148"/>
      <c r="K160" s="148"/>
      <c r="L160" s="148"/>
      <c r="O160" s="136"/>
      <c r="P160" s="136"/>
      <c r="Q160" s="136"/>
      <c r="R160" s="136"/>
      <c r="S160" s="136"/>
    </row>
    <row r="161" spans="1:19" x14ac:dyDescent="0.35">
      <c r="A161" s="129"/>
      <c r="B161" s="128" t="s">
        <v>55</v>
      </c>
      <c r="C161" s="137">
        <v>40169</v>
      </c>
      <c r="D161" s="137">
        <v>8671</v>
      </c>
      <c r="E161" s="137">
        <v>8855</v>
      </c>
      <c r="F161" s="137">
        <v>9039</v>
      </c>
      <c r="G161" s="137">
        <v>66734</v>
      </c>
      <c r="H161" s="129"/>
      <c r="I161" s="148"/>
      <c r="J161" s="148"/>
      <c r="K161" s="148"/>
      <c r="L161" s="148"/>
      <c r="O161" s="136"/>
      <c r="P161" s="136"/>
      <c r="Q161" s="136"/>
      <c r="R161" s="136"/>
      <c r="S161" s="136"/>
    </row>
    <row r="162" spans="1:19" x14ac:dyDescent="0.35">
      <c r="A162" s="129"/>
      <c r="B162" s="128" t="s">
        <v>56</v>
      </c>
      <c r="C162" s="137">
        <v>35205</v>
      </c>
      <c r="D162" s="137">
        <v>36658</v>
      </c>
      <c r="E162" s="137">
        <v>37322</v>
      </c>
      <c r="F162" s="137">
        <v>37986</v>
      </c>
      <c r="G162" s="137">
        <v>147171</v>
      </c>
      <c r="H162" s="129"/>
      <c r="I162" s="148"/>
      <c r="J162" s="148"/>
      <c r="K162" s="148"/>
      <c r="L162" s="148"/>
      <c r="O162" s="136"/>
      <c r="P162" s="136"/>
      <c r="Q162" s="136"/>
      <c r="R162" s="136"/>
      <c r="S162" s="136"/>
    </row>
    <row r="163" spans="1:19" x14ac:dyDescent="0.35">
      <c r="A163" s="129"/>
      <c r="B163" s="128" t="s">
        <v>57</v>
      </c>
      <c r="C163" s="137">
        <v>2478</v>
      </c>
      <c r="D163" s="137">
        <v>2562</v>
      </c>
      <c r="E163" s="137">
        <v>2600</v>
      </c>
      <c r="F163" s="137">
        <v>2638</v>
      </c>
      <c r="G163" s="137">
        <v>10278</v>
      </c>
      <c r="H163" s="129"/>
      <c r="I163" s="148"/>
      <c r="J163" s="148"/>
      <c r="K163" s="148"/>
      <c r="L163" s="148"/>
      <c r="O163" s="136"/>
      <c r="P163" s="136"/>
      <c r="Q163" s="136"/>
      <c r="R163" s="136"/>
      <c r="S163" s="136"/>
    </row>
    <row r="164" spans="1:19" x14ac:dyDescent="0.35">
      <c r="A164" s="129"/>
      <c r="B164" s="128" t="s">
        <v>58</v>
      </c>
      <c r="C164" s="137">
        <v>21810</v>
      </c>
      <c r="D164" s="137">
        <v>22466</v>
      </c>
      <c r="E164" s="137">
        <v>22748</v>
      </c>
      <c r="F164" s="137">
        <v>23030</v>
      </c>
      <c r="G164" s="137">
        <v>90054</v>
      </c>
      <c r="H164" s="129"/>
      <c r="I164" s="148"/>
      <c r="J164" s="148"/>
      <c r="K164" s="148"/>
      <c r="L164" s="148"/>
      <c r="O164" s="136"/>
      <c r="P164" s="136"/>
      <c r="Q164" s="136"/>
      <c r="R164" s="136"/>
      <c r="S164" s="136"/>
    </row>
    <row r="165" spans="1:19" x14ac:dyDescent="0.35">
      <c r="A165" s="129"/>
      <c r="B165" s="128" t="s">
        <v>59</v>
      </c>
      <c r="C165" s="137">
        <v>23207</v>
      </c>
      <c r="D165" s="137">
        <v>24364</v>
      </c>
      <c r="E165" s="137">
        <v>24893</v>
      </c>
      <c r="F165" s="137">
        <v>25422</v>
      </c>
      <c r="G165" s="137">
        <v>97886</v>
      </c>
      <c r="H165" s="129"/>
      <c r="I165" s="148"/>
      <c r="J165" s="148"/>
      <c r="K165" s="148"/>
      <c r="L165" s="148"/>
      <c r="O165" s="136"/>
      <c r="P165" s="136"/>
      <c r="Q165" s="136"/>
      <c r="R165" s="136"/>
      <c r="S165" s="136"/>
    </row>
    <row r="166" spans="1:19" x14ac:dyDescent="0.35">
      <c r="A166" s="129"/>
      <c r="B166" s="128" t="s">
        <v>60</v>
      </c>
      <c r="C166" s="137">
        <v>52380</v>
      </c>
      <c r="D166" s="137">
        <v>54578</v>
      </c>
      <c r="E166" s="137">
        <v>55583</v>
      </c>
      <c r="F166" s="137">
        <v>56588</v>
      </c>
      <c r="G166" s="137">
        <v>219129</v>
      </c>
      <c r="H166" s="129"/>
      <c r="I166" s="148"/>
      <c r="J166" s="148"/>
      <c r="K166" s="148"/>
      <c r="L166" s="148"/>
      <c r="O166" s="136"/>
      <c r="P166" s="136"/>
      <c r="Q166" s="136"/>
      <c r="R166" s="136"/>
      <c r="S166" s="136"/>
    </row>
    <row r="167" spans="1:19" x14ac:dyDescent="0.35">
      <c r="A167" s="129"/>
      <c r="B167" s="128" t="s">
        <v>61</v>
      </c>
      <c r="C167" s="137">
        <v>16618</v>
      </c>
      <c r="D167" s="137">
        <v>17442</v>
      </c>
      <c r="E167" s="137">
        <v>17806</v>
      </c>
      <c r="F167" s="137">
        <v>18169</v>
      </c>
      <c r="G167" s="137">
        <v>70035</v>
      </c>
      <c r="H167" s="129"/>
      <c r="I167" s="148"/>
      <c r="J167" s="148"/>
      <c r="K167" s="148"/>
      <c r="L167" s="148"/>
      <c r="O167" s="136"/>
      <c r="P167" s="136"/>
      <c r="Q167" s="136"/>
      <c r="R167" s="136"/>
      <c r="S167" s="136"/>
    </row>
    <row r="168" spans="1:19" x14ac:dyDescent="0.35">
      <c r="A168" s="129"/>
      <c r="B168" s="128" t="s">
        <v>62</v>
      </c>
      <c r="C168" s="137">
        <v>22422</v>
      </c>
      <c r="D168" s="137">
        <v>23066</v>
      </c>
      <c r="E168" s="137">
        <v>23361</v>
      </c>
      <c r="F168" s="137">
        <v>23655</v>
      </c>
      <c r="G168" s="137">
        <v>92504</v>
      </c>
      <c r="H168" s="129"/>
      <c r="I168" s="148"/>
      <c r="J168" s="148"/>
      <c r="K168" s="148"/>
      <c r="L168" s="148"/>
      <c r="O168" s="136"/>
      <c r="P168" s="136"/>
      <c r="Q168" s="136"/>
      <c r="R168" s="136"/>
      <c r="S168" s="136"/>
    </row>
    <row r="169" spans="1:19" x14ac:dyDescent="0.35">
      <c r="A169" s="129"/>
      <c r="B169" s="145" t="s">
        <v>31</v>
      </c>
      <c r="C169" s="138">
        <v>901143</v>
      </c>
      <c r="D169" s="138">
        <v>914029</v>
      </c>
      <c r="E169" s="138">
        <v>931350</v>
      </c>
      <c r="F169" s="138">
        <v>948666</v>
      </c>
      <c r="G169" s="138">
        <v>3695188</v>
      </c>
      <c r="H169" s="129"/>
      <c r="I169" s="148"/>
      <c r="J169" s="148"/>
      <c r="K169" s="148"/>
      <c r="L169" s="148"/>
      <c r="O169" s="136"/>
      <c r="P169" s="136"/>
      <c r="Q169" s="136"/>
      <c r="R169" s="136"/>
      <c r="S169" s="136"/>
    </row>
    <row r="170" spans="1:19" x14ac:dyDescent="0.35">
      <c r="A170" s="129"/>
      <c r="B170" s="128" t="s">
        <v>170</v>
      </c>
      <c r="C170" s="137">
        <v>15456</v>
      </c>
      <c r="D170" s="137">
        <v>16071</v>
      </c>
      <c r="E170" s="137">
        <v>16353</v>
      </c>
      <c r="F170" s="137">
        <v>16634</v>
      </c>
      <c r="G170" s="137">
        <v>64514</v>
      </c>
      <c r="H170" s="129"/>
      <c r="I170" s="148"/>
      <c r="J170" s="148"/>
      <c r="K170" s="148"/>
      <c r="L170" s="148"/>
      <c r="O170" s="136"/>
      <c r="P170" s="136"/>
      <c r="Q170" s="136"/>
      <c r="R170" s="136"/>
      <c r="S170" s="136"/>
    </row>
    <row r="171" spans="1:19" x14ac:dyDescent="0.35">
      <c r="A171" s="129"/>
      <c r="B171" s="128" t="s">
        <v>172</v>
      </c>
      <c r="C171" s="137">
        <v>6488</v>
      </c>
      <c r="D171" s="137">
        <v>6817</v>
      </c>
      <c r="E171" s="137">
        <v>6968</v>
      </c>
      <c r="F171" s="137">
        <v>7119</v>
      </c>
      <c r="G171" s="137">
        <v>27392</v>
      </c>
      <c r="H171" s="129"/>
      <c r="I171" s="148"/>
      <c r="J171" s="148"/>
      <c r="K171" s="148"/>
      <c r="L171" s="148"/>
      <c r="O171" s="136"/>
      <c r="P171" s="136"/>
      <c r="Q171" s="136"/>
      <c r="R171" s="136"/>
      <c r="S171" s="136"/>
    </row>
    <row r="172" spans="1:19" x14ac:dyDescent="0.35">
      <c r="A172" s="129"/>
      <c r="B172" s="128" t="s">
        <v>173</v>
      </c>
      <c r="C172" s="137">
        <v>25645</v>
      </c>
      <c r="D172" s="137">
        <v>26457</v>
      </c>
      <c r="E172" s="137">
        <v>26828</v>
      </c>
      <c r="F172" s="137">
        <v>27199</v>
      </c>
      <c r="G172" s="137">
        <v>106129</v>
      </c>
      <c r="H172" s="129"/>
      <c r="I172" s="148"/>
      <c r="J172" s="148"/>
      <c r="K172" s="148"/>
      <c r="L172" s="148"/>
      <c r="O172" s="136"/>
      <c r="P172" s="136"/>
      <c r="Q172" s="136"/>
      <c r="R172" s="136"/>
      <c r="S172" s="136"/>
    </row>
    <row r="173" spans="1:19" x14ac:dyDescent="0.35">
      <c r="A173" s="129"/>
      <c r="B173" s="128" t="s">
        <v>174</v>
      </c>
      <c r="C173" s="137">
        <v>9312</v>
      </c>
      <c r="D173" s="137">
        <v>11024</v>
      </c>
      <c r="E173" s="137">
        <v>11867</v>
      </c>
      <c r="F173" s="137">
        <v>12129</v>
      </c>
      <c r="G173" s="137">
        <v>44332</v>
      </c>
      <c r="H173" s="129"/>
      <c r="I173" s="148"/>
      <c r="J173" s="148"/>
      <c r="K173" s="148"/>
      <c r="L173" s="148"/>
      <c r="O173" s="136"/>
      <c r="P173" s="136"/>
      <c r="Q173" s="136"/>
      <c r="R173" s="136"/>
      <c r="S173" s="136"/>
    </row>
    <row r="174" spans="1:19" x14ac:dyDescent="0.35">
      <c r="A174" s="129"/>
      <c r="B174" s="128" t="s">
        <v>175</v>
      </c>
      <c r="C174" s="137">
        <v>38645</v>
      </c>
      <c r="D174" s="137">
        <v>35648</v>
      </c>
      <c r="E174" s="137">
        <v>32533</v>
      </c>
      <c r="F174" s="137">
        <v>33030</v>
      </c>
      <c r="G174" s="137">
        <v>139856</v>
      </c>
      <c r="H174" s="129"/>
      <c r="I174" s="148"/>
      <c r="J174" s="148"/>
      <c r="K174" s="148"/>
      <c r="L174" s="148"/>
      <c r="O174" s="136"/>
      <c r="P174" s="136"/>
      <c r="Q174" s="136"/>
      <c r="R174" s="136"/>
      <c r="S174" s="136"/>
    </row>
    <row r="175" spans="1:19" x14ac:dyDescent="0.35">
      <c r="A175" s="129"/>
      <c r="B175" s="128" t="s">
        <v>176</v>
      </c>
      <c r="C175" s="137">
        <v>25969</v>
      </c>
      <c r="D175" s="137">
        <v>22874</v>
      </c>
      <c r="E175" s="137">
        <v>28504</v>
      </c>
      <c r="F175" s="137">
        <v>28954</v>
      </c>
      <c r="G175" s="137">
        <v>106301</v>
      </c>
      <c r="H175" s="129"/>
      <c r="I175" s="148"/>
      <c r="J175" s="148"/>
      <c r="K175" s="148"/>
      <c r="L175" s="148"/>
      <c r="O175" s="136"/>
      <c r="P175" s="136"/>
      <c r="Q175" s="136"/>
      <c r="R175" s="136"/>
      <c r="S175" s="136"/>
    </row>
    <row r="176" spans="1:19" x14ac:dyDescent="0.35">
      <c r="A176" s="129"/>
      <c r="B176" s="128" t="s">
        <v>177</v>
      </c>
      <c r="C176" s="137">
        <v>33990</v>
      </c>
      <c r="D176" s="137">
        <v>35598</v>
      </c>
      <c r="E176" s="137">
        <v>36332</v>
      </c>
      <c r="F176" s="137">
        <v>37067</v>
      </c>
      <c r="G176" s="137">
        <v>142987</v>
      </c>
      <c r="H176" s="129"/>
      <c r="I176" s="148"/>
      <c r="J176" s="148"/>
      <c r="K176" s="148"/>
      <c r="L176" s="148"/>
      <c r="O176" s="136"/>
      <c r="P176" s="136"/>
      <c r="Q176" s="136"/>
      <c r="R176" s="136"/>
      <c r="S176" s="136"/>
    </row>
    <row r="177" spans="1:19" x14ac:dyDescent="0.35">
      <c r="A177" s="129"/>
      <c r="B177" s="128" t="s">
        <v>178</v>
      </c>
      <c r="C177" s="137">
        <v>16959</v>
      </c>
      <c r="D177" s="137">
        <v>17890</v>
      </c>
      <c r="E177" s="137">
        <v>18316</v>
      </c>
      <c r="F177" s="137">
        <v>18742</v>
      </c>
      <c r="G177" s="137">
        <v>71907</v>
      </c>
      <c r="H177" s="129"/>
      <c r="I177" s="148"/>
      <c r="J177" s="148"/>
      <c r="K177" s="148"/>
      <c r="L177" s="148"/>
      <c r="O177" s="136"/>
      <c r="P177" s="136"/>
      <c r="Q177" s="136"/>
      <c r="R177" s="136"/>
      <c r="S177" s="136"/>
    </row>
    <row r="178" spans="1:19" x14ac:dyDescent="0.35">
      <c r="A178" s="129"/>
      <c r="B178" s="128" t="s">
        <v>179</v>
      </c>
      <c r="C178" s="137">
        <v>18732</v>
      </c>
      <c r="D178" s="137">
        <v>19424</v>
      </c>
      <c r="E178" s="137">
        <v>19740</v>
      </c>
      <c r="F178" s="137">
        <v>20056</v>
      </c>
      <c r="G178" s="137">
        <v>77952</v>
      </c>
      <c r="H178" s="129"/>
      <c r="I178" s="148"/>
      <c r="J178" s="148"/>
      <c r="K178" s="148"/>
      <c r="L178" s="148"/>
      <c r="O178" s="136"/>
      <c r="P178" s="136"/>
      <c r="Q178" s="136"/>
      <c r="R178" s="136"/>
      <c r="S178" s="136"/>
    </row>
    <row r="179" spans="1:19" x14ac:dyDescent="0.35">
      <c r="A179" s="129"/>
      <c r="B179" s="128" t="s">
        <v>180</v>
      </c>
      <c r="C179" s="137">
        <v>12112</v>
      </c>
      <c r="D179" s="137">
        <v>12634</v>
      </c>
      <c r="E179" s="137">
        <v>12872</v>
      </c>
      <c r="F179" s="137">
        <v>13110</v>
      </c>
      <c r="G179" s="137">
        <v>50728</v>
      </c>
      <c r="H179" s="129"/>
      <c r="I179" s="148"/>
      <c r="J179" s="148"/>
      <c r="K179" s="148"/>
      <c r="L179" s="148"/>
      <c r="O179" s="136"/>
      <c r="P179" s="136"/>
      <c r="Q179" s="136"/>
      <c r="R179" s="136"/>
      <c r="S179" s="136"/>
    </row>
    <row r="180" spans="1:19" x14ac:dyDescent="0.35">
      <c r="A180" s="129"/>
      <c r="B180" s="128" t="s">
        <v>181</v>
      </c>
      <c r="C180" s="137">
        <v>5690</v>
      </c>
      <c r="D180" s="137">
        <v>6722</v>
      </c>
      <c r="E180" s="137">
        <v>7231</v>
      </c>
      <c r="F180" s="137">
        <v>7385</v>
      </c>
      <c r="G180" s="137">
        <v>27028</v>
      </c>
      <c r="H180" s="129"/>
      <c r="I180" s="148"/>
      <c r="J180" s="148"/>
      <c r="K180" s="148"/>
      <c r="L180" s="148"/>
      <c r="O180" s="136"/>
      <c r="P180" s="136"/>
      <c r="Q180" s="136"/>
      <c r="R180" s="136"/>
      <c r="S180" s="136"/>
    </row>
    <row r="181" spans="1:19" x14ac:dyDescent="0.35">
      <c r="A181" s="129"/>
      <c r="B181" s="128" t="s">
        <v>182</v>
      </c>
      <c r="C181" s="137">
        <v>7949</v>
      </c>
      <c r="D181" s="137">
        <v>9362</v>
      </c>
      <c r="E181" s="137">
        <v>10060</v>
      </c>
      <c r="F181" s="137">
        <v>10261</v>
      </c>
      <c r="G181" s="137">
        <v>37632</v>
      </c>
      <c r="H181" s="129"/>
      <c r="I181" s="148"/>
      <c r="J181" s="148"/>
      <c r="K181" s="148"/>
      <c r="L181" s="148"/>
      <c r="O181" s="136"/>
      <c r="P181" s="136"/>
      <c r="Q181" s="136"/>
      <c r="R181" s="136"/>
      <c r="S181" s="136"/>
    </row>
    <row r="182" spans="1:19" x14ac:dyDescent="0.35">
      <c r="A182" s="129"/>
      <c r="B182" s="128" t="s">
        <v>183</v>
      </c>
      <c r="C182" s="137">
        <v>20675</v>
      </c>
      <c r="D182" s="137">
        <v>20799</v>
      </c>
      <c r="E182" s="137">
        <v>22341</v>
      </c>
      <c r="F182" s="137">
        <v>22781</v>
      </c>
      <c r="G182" s="137">
        <v>86596</v>
      </c>
      <c r="H182" s="129"/>
      <c r="I182" s="148"/>
      <c r="J182" s="148"/>
      <c r="K182" s="148"/>
      <c r="L182" s="148"/>
      <c r="O182" s="136"/>
      <c r="P182" s="136"/>
      <c r="Q182" s="136"/>
      <c r="R182" s="136"/>
      <c r="S182" s="136"/>
    </row>
    <row r="183" spans="1:19" x14ac:dyDescent="0.35">
      <c r="A183" s="129"/>
      <c r="B183" s="128" t="s">
        <v>184</v>
      </c>
      <c r="C183" s="137">
        <v>17250</v>
      </c>
      <c r="D183" s="137">
        <v>20166</v>
      </c>
      <c r="E183" s="137">
        <v>21611</v>
      </c>
      <c r="F183" s="137">
        <v>21979</v>
      </c>
      <c r="G183" s="137">
        <v>81006</v>
      </c>
      <c r="H183" s="129"/>
      <c r="I183" s="148"/>
      <c r="J183" s="148"/>
      <c r="K183" s="148"/>
      <c r="L183" s="148"/>
      <c r="O183" s="136"/>
      <c r="P183" s="136"/>
      <c r="Q183" s="136"/>
      <c r="R183" s="136"/>
      <c r="S183" s="136"/>
    </row>
    <row r="184" spans="1:19" x14ac:dyDescent="0.35">
      <c r="A184" s="129"/>
      <c r="B184" s="128" t="s">
        <v>185</v>
      </c>
      <c r="C184" s="137">
        <v>10083</v>
      </c>
      <c r="D184" s="137">
        <v>10560</v>
      </c>
      <c r="E184" s="137">
        <v>10779</v>
      </c>
      <c r="F184" s="137">
        <v>10997</v>
      </c>
      <c r="G184" s="137">
        <v>42419</v>
      </c>
      <c r="H184" s="129"/>
      <c r="I184" s="148"/>
      <c r="J184" s="148"/>
      <c r="K184" s="148"/>
      <c r="L184" s="148"/>
      <c r="O184" s="136"/>
      <c r="P184" s="136"/>
      <c r="Q184" s="136"/>
      <c r="R184" s="136"/>
      <c r="S184" s="136"/>
    </row>
    <row r="185" spans="1:19" x14ac:dyDescent="0.35">
      <c r="A185" s="129"/>
      <c r="B185" s="128" t="s">
        <v>186</v>
      </c>
      <c r="C185" s="137">
        <v>41790</v>
      </c>
      <c r="D185" s="137">
        <v>43438</v>
      </c>
      <c r="E185" s="137">
        <v>44192</v>
      </c>
      <c r="F185" s="137">
        <v>44946</v>
      </c>
      <c r="G185" s="137">
        <v>174366</v>
      </c>
      <c r="H185" s="129"/>
      <c r="I185" s="148"/>
      <c r="J185" s="148"/>
      <c r="K185" s="148"/>
      <c r="L185" s="148"/>
      <c r="O185" s="136"/>
      <c r="P185" s="136"/>
      <c r="Q185" s="136"/>
      <c r="R185" s="136"/>
      <c r="S185" s="136"/>
    </row>
    <row r="186" spans="1:19" x14ac:dyDescent="0.35">
      <c r="A186" s="129"/>
      <c r="B186" s="128" t="s">
        <v>187</v>
      </c>
      <c r="C186" s="137">
        <v>15052</v>
      </c>
      <c r="D186" s="137">
        <v>15823</v>
      </c>
      <c r="E186" s="137">
        <v>16176</v>
      </c>
      <c r="F186" s="137">
        <v>16529</v>
      </c>
      <c r="G186" s="137">
        <v>63580</v>
      </c>
      <c r="H186" s="129"/>
      <c r="I186" s="148"/>
      <c r="J186" s="148"/>
      <c r="K186" s="148"/>
      <c r="L186" s="148"/>
      <c r="O186" s="136"/>
      <c r="P186" s="136"/>
      <c r="Q186" s="136"/>
      <c r="R186" s="136"/>
      <c r="S186" s="136"/>
    </row>
    <row r="187" spans="1:19" x14ac:dyDescent="0.35">
      <c r="A187" s="129"/>
      <c r="B187" s="128" t="s">
        <v>188</v>
      </c>
      <c r="C187" s="137">
        <v>4182</v>
      </c>
      <c r="D187" s="137">
        <v>3984</v>
      </c>
      <c r="E187" s="137">
        <v>5023</v>
      </c>
      <c r="F187" s="137">
        <v>5108</v>
      </c>
      <c r="G187" s="137">
        <v>18297</v>
      </c>
      <c r="H187" s="129"/>
      <c r="I187" s="148"/>
      <c r="J187" s="148"/>
      <c r="K187" s="148"/>
      <c r="L187" s="148"/>
      <c r="O187" s="136"/>
      <c r="P187" s="136"/>
      <c r="Q187" s="136"/>
      <c r="R187" s="136"/>
      <c r="S187" s="136"/>
    </row>
    <row r="188" spans="1:19" x14ac:dyDescent="0.35">
      <c r="A188" s="129"/>
      <c r="B188" s="128" t="s">
        <v>189</v>
      </c>
      <c r="C188" s="137">
        <v>35561</v>
      </c>
      <c r="D188" s="137">
        <v>36957</v>
      </c>
      <c r="E188" s="137">
        <v>37595</v>
      </c>
      <c r="F188" s="137">
        <v>38233</v>
      </c>
      <c r="G188" s="137">
        <v>148346</v>
      </c>
      <c r="H188" s="129"/>
      <c r="I188" s="148"/>
      <c r="J188" s="148"/>
      <c r="K188" s="148"/>
      <c r="L188" s="148"/>
      <c r="O188" s="136"/>
      <c r="P188" s="136"/>
      <c r="Q188" s="136"/>
      <c r="R188" s="136"/>
      <c r="S188" s="136"/>
    </row>
    <row r="189" spans="1:19" x14ac:dyDescent="0.35">
      <c r="A189" s="129"/>
      <c r="B189" s="128" t="s">
        <v>190</v>
      </c>
      <c r="C189" s="137">
        <v>17233</v>
      </c>
      <c r="D189" s="137">
        <v>18001</v>
      </c>
      <c r="E189" s="137">
        <v>18352</v>
      </c>
      <c r="F189" s="137">
        <v>18703</v>
      </c>
      <c r="G189" s="137">
        <v>72289</v>
      </c>
      <c r="H189" s="129"/>
      <c r="I189" s="148"/>
      <c r="J189" s="148"/>
      <c r="K189" s="148"/>
      <c r="L189" s="148"/>
      <c r="O189" s="136"/>
      <c r="P189" s="136"/>
      <c r="Q189" s="136"/>
      <c r="R189" s="136"/>
      <c r="S189" s="136"/>
    </row>
    <row r="190" spans="1:19" x14ac:dyDescent="0.35">
      <c r="A190" s="129"/>
      <c r="B190" s="128" t="s">
        <v>191</v>
      </c>
      <c r="C190" s="137">
        <v>19747</v>
      </c>
      <c r="D190" s="137">
        <v>20566</v>
      </c>
      <c r="E190" s="137">
        <v>20941</v>
      </c>
      <c r="F190" s="137">
        <v>21315</v>
      </c>
      <c r="G190" s="137">
        <v>82569</v>
      </c>
      <c r="H190" s="129"/>
      <c r="I190" s="148"/>
      <c r="J190" s="148"/>
      <c r="K190" s="148"/>
      <c r="L190" s="148"/>
      <c r="O190" s="136"/>
      <c r="P190" s="136"/>
      <c r="Q190" s="136"/>
      <c r="R190" s="136"/>
      <c r="S190" s="136"/>
    </row>
    <row r="191" spans="1:19" x14ac:dyDescent="0.35">
      <c r="A191" s="129"/>
      <c r="B191" s="128" t="s">
        <v>192</v>
      </c>
      <c r="C191" s="137">
        <v>14045</v>
      </c>
      <c r="D191" s="137">
        <v>14760</v>
      </c>
      <c r="E191" s="137">
        <v>15088</v>
      </c>
      <c r="F191" s="137">
        <v>15415</v>
      </c>
      <c r="G191" s="137">
        <v>59308</v>
      </c>
      <c r="H191" s="129"/>
      <c r="I191" s="148"/>
      <c r="J191" s="148"/>
      <c r="K191" s="148"/>
      <c r="L191" s="148"/>
      <c r="O191" s="136"/>
      <c r="P191" s="136"/>
      <c r="Q191" s="136"/>
      <c r="R191" s="136"/>
      <c r="S191" s="136"/>
    </row>
    <row r="192" spans="1:19" x14ac:dyDescent="0.35">
      <c r="A192" s="129"/>
      <c r="B192" s="128" t="s">
        <v>193</v>
      </c>
      <c r="C192" s="137">
        <v>12216</v>
      </c>
      <c r="D192" s="137">
        <v>12822</v>
      </c>
      <c r="E192" s="137">
        <v>13098</v>
      </c>
      <c r="F192" s="137">
        <v>13375</v>
      </c>
      <c r="G192" s="137">
        <v>51511</v>
      </c>
      <c r="H192" s="129"/>
      <c r="I192" s="148"/>
      <c r="J192" s="148"/>
      <c r="K192" s="148"/>
      <c r="L192" s="148"/>
      <c r="O192" s="136"/>
      <c r="P192" s="136"/>
      <c r="Q192" s="136"/>
      <c r="R192" s="136"/>
      <c r="S192" s="136"/>
    </row>
    <row r="193" spans="1:19" x14ac:dyDescent="0.35">
      <c r="A193" s="129"/>
      <c r="B193" s="128" t="s">
        <v>194</v>
      </c>
      <c r="C193" s="137">
        <v>18755</v>
      </c>
      <c r="D193" s="137">
        <v>19527</v>
      </c>
      <c r="E193" s="137">
        <v>19881</v>
      </c>
      <c r="F193" s="137">
        <v>20234</v>
      </c>
      <c r="G193" s="137">
        <v>78397</v>
      </c>
      <c r="H193" s="129"/>
      <c r="I193" s="148"/>
      <c r="J193" s="148"/>
      <c r="K193" s="148"/>
      <c r="L193" s="148"/>
      <c r="O193" s="136"/>
      <c r="P193" s="136"/>
      <c r="Q193" s="136"/>
      <c r="R193" s="136"/>
      <c r="S193" s="136"/>
    </row>
    <row r="194" spans="1:19" x14ac:dyDescent="0.35">
      <c r="A194" s="129"/>
      <c r="B194" s="128" t="s">
        <v>195</v>
      </c>
      <c r="C194" s="137">
        <v>7733</v>
      </c>
      <c r="D194" s="137">
        <v>18565</v>
      </c>
      <c r="E194" s="137">
        <v>9250</v>
      </c>
      <c r="F194" s="137">
        <v>9441</v>
      </c>
      <c r="G194" s="137">
        <v>44989</v>
      </c>
      <c r="H194" s="129"/>
      <c r="I194" s="148"/>
      <c r="J194" s="148"/>
      <c r="K194" s="148"/>
      <c r="L194" s="148"/>
      <c r="O194" s="136"/>
      <c r="P194" s="136"/>
      <c r="Q194" s="136"/>
      <c r="R194" s="136"/>
      <c r="S194" s="136"/>
    </row>
    <row r="195" spans="1:19" x14ac:dyDescent="0.35">
      <c r="A195" s="129"/>
      <c r="B195" s="128" t="s">
        <v>196</v>
      </c>
      <c r="C195" s="137">
        <v>8294</v>
      </c>
      <c r="D195" s="137">
        <v>8139</v>
      </c>
      <c r="E195" s="137">
        <v>9766</v>
      </c>
      <c r="F195" s="137">
        <v>9958</v>
      </c>
      <c r="G195" s="137">
        <v>36157</v>
      </c>
      <c r="H195" s="129"/>
      <c r="I195" s="148"/>
      <c r="J195" s="148"/>
      <c r="K195" s="148"/>
      <c r="L195" s="148"/>
      <c r="O195" s="136"/>
      <c r="P195" s="136"/>
      <c r="Q195" s="136"/>
      <c r="R195" s="136"/>
      <c r="S195" s="136"/>
    </row>
    <row r="196" spans="1:19" x14ac:dyDescent="0.35">
      <c r="A196" s="129"/>
      <c r="B196" s="128" t="s">
        <v>197</v>
      </c>
      <c r="C196" s="137">
        <v>37728</v>
      </c>
      <c r="D196" s="137">
        <v>39381</v>
      </c>
      <c r="E196" s="137">
        <v>40137</v>
      </c>
      <c r="F196" s="137">
        <v>40892</v>
      </c>
      <c r="G196" s="137">
        <v>158138</v>
      </c>
      <c r="H196" s="129"/>
      <c r="I196" s="148"/>
      <c r="J196" s="148"/>
      <c r="K196" s="148"/>
      <c r="L196" s="148"/>
      <c r="O196" s="136"/>
      <c r="P196" s="136"/>
      <c r="Q196" s="136"/>
      <c r="R196" s="136"/>
      <c r="S196" s="136"/>
    </row>
    <row r="197" spans="1:19" x14ac:dyDescent="0.35">
      <c r="A197" s="129"/>
      <c r="B197" s="128" t="s">
        <v>198</v>
      </c>
      <c r="C197" s="137">
        <v>53961</v>
      </c>
      <c r="D197" s="137">
        <v>51058</v>
      </c>
      <c r="E197" s="137">
        <v>60586</v>
      </c>
      <c r="F197" s="137">
        <v>61716</v>
      </c>
      <c r="G197" s="137">
        <v>227321</v>
      </c>
      <c r="H197" s="129"/>
      <c r="I197" s="148"/>
      <c r="J197" s="148"/>
      <c r="K197" s="148"/>
      <c r="L197" s="148"/>
      <c r="O197" s="136"/>
      <c r="P197" s="136"/>
      <c r="Q197" s="136"/>
      <c r="R197" s="136"/>
      <c r="S197" s="136"/>
    </row>
    <row r="198" spans="1:19" x14ac:dyDescent="0.35">
      <c r="A198" s="129"/>
      <c r="B198" s="145" t="s">
        <v>171</v>
      </c>
      <c r="C198" s="138">
        <v>551252</v>
      </c>
      <c r="D198" s="138">
        <v>575067</v>
      </c>
      <c r="E198" s="138">
        <v>592420</v>
      </c>
      <c r="F198" s="138">
        <v>603308</v>
      </c>
      <c r="G198" s="138">
        <v>2322047</v>
      </c>
      <c r="H198" s="129"/>
      <c r="I198" s="148"/>
      <c r="J198" s="148"/>
      <c r="K198" s="148"/>
      <c r="L198" s="148"/>
      <c r="O198" s="136"/>
      <c r="P198" s="136"/>
      <c r="Q198" s="136"/>
      <c r="R198" s="136"/>
      <c r="S198" s="136"/>
    </row>
    <row r="199" spans="1:19" x14ac:dyDescent="0.35">
      <c r="A199" s="129"/>
      <c r="B199" s="128" t="s">
        <v>199</v>
      </c>
      <c r="C199" s="137">
        <v>5650</v>
      </c>
      <c r="D199" s="137">
        <v>5919</v>
      </c>
      <c r="E199" s="137">
        <v>6042</v>
      </c>
      <c r="F199" s="137">
        <v>6166</v>
      </c>
      <c r="G199" s="137">
        <v>23777</v>
      </c>
      <c r="H199" s="129"/>
      <c r="I199" s="148"/>
      <c r="J199" s="148"/>
      <c r="K199" s="148"/>
      <c r="L199" s="148"/>
      <c r="O199" s="136"/>
      <c r="P199" s="136"/>
      <c r="Q199" s="136"/>
      <c r="R199" s="136"/>
      <c r="S199" s="136"/>
    </row>
    <row r="200" spans="1:19" x14ac:dyDescent="0.35">
      <c r="A200" s="129"/>
      <c r="B200" s="128" t="s">
        <v>201</v>
      </c>
      <c r="C200" s="137">
        <v>3116</v>
      </c>
      <c r="D200" s="137">
        <v>3270</v>
      </c>
      <c r="E200" s="137">
        <v>3341</v>
      </c>
      <c r="F200" s="137">
        <v>3412</v>
      </c>
      <c r="G200" s="137">
        <v>13139</v>
      </c>
      <c r="H200" s="129"/>
      <c r="I200" s="148"/>
      <c r="J200" s="148"/>
      <c r="K200" s="148"/>
      <c r="L200" s="148"/>
      <c r="O200" s="136"/>
      <c r="P200" s="136"/>
      <c r="Q200" s="136"/>
      <c r="R200" s="136"/>
      <c r="S200" s="136"/>
    </row>
    <row r="201" spans="1:19" x14ac:dyDescent="0.35">
      <c r="A201" s="129"/>
      <c r="B201" s="128" t="s">
        <v>202</v>
      </c>
      <c r="C201" s="137">
        <v>8796</v>
      </c>
      <c r="D201" s="137">
        <v>9594</v>
      </c>
      <c r="E201" s="137">
        <v>9775</v>
      </c>
      <c r="F201" s="137">
        <v>9956</v>
      </c>
      <c r="G201" s="137">
        <v>38121</v>
      </c>
      <c r="H201" s="129"/>
      <c r="I201" s="148"/>
      <c r="J201" s="148"/>
      <c r="K201" s="148"/>
      <c r="L201" s="148"/>
      <c r="O201" s="136"/>
      <c r="P201" s="136"/>
      <c r="Q201" s="136"/>
      <c r="R201" s="136"/>
      <c r="S201" s="136"/>
    </row>
    <row r="202" spans="1:19" x14ac:dyDescent="0.35">
      <c r="A202" s="129"/>
      <c r="B202" s="128" t="s">
        <v>203</v>
      </c>
      <c r="C202" s="137">
        <v>15537</v>
      </c>
      <c r="D202" s="137">
        <v>7030</v>
      </c>
      <c r="E202" s="137">
        <v>13769</v>
      </c>
      <c r="F202" s="137">
        <v>13997</v>
      </c>
      <c r="G202" s="137">
        <v>50333</v>
      </c>
      <c r="H202" s="129"/>
      <c r="I202" s="148"/>
      <c r="J202" s="148"/>
      <c r="K202" s="148"/>
      <c r="L202" s="148"/>
      <c r="O202" s="136"/>
      <c r="P202" s="136"/>
      <c r="Q202" s="136"/>
      <c r="R202" s="136"/>
      <c r="S202" s="136"/>
    </row>
    <row r="203" spans="1:19" x14ac:dyDescent="0.35">
      <c r="A203" s="129"/>
      <c r="B203" s="128" t="s">
        <v>204</v>
      </c>
      <c r="C203" s="137">
        <v>6995</v>
      </c>
      <c r="D203" s="137">
        <v>6094</v>
      </c>
      <c r="E203" s="137">
        <v>11894</v>
      </c>
      <c r="F203" s="137">
        <v>12126</v>
      </c>
      <c r="G203" s="137">
        <v>37109</v>
      </c>
      <c r="H203" s="129"/>
      <c r="I203" s="148"/>
      <c r="J203" s="148"/>
      <c r="K203" s="148"/>
      <c r="L203" s="148"/>
      <c r="O203" s="136"/>
      <c r="P203" s="136"/>
      <c r="Q203" s="136"/>
      <c r="R203" s="136"/>
      <c r="S203" s="136"/>
    </row>
    <row r="204" spans="1:19" x14ac:dyDescent="0.35">
      <c r="A204" s="129"/>
      <c r="B204" s="128" t="s">
        <v>205</v>
      </c>
      <c r="C204" s="137">
        <v>8916</v>
      </c>
      <c r="D204" s="137">
        <v>9352</v>
      </c>
      <c r="E204" s="137">
        <v>9551</v>
      </c>
      <c r="F204" s="137">
        <v>9750</v>
      </c>
      <c r="G204" s="137">
        <v>37569</v>
      </c>
      <c r="H204" s="129"/>
      <c r="I204" s="148"/>
      <c r="J204" s="148"/>
      <c r="K204" s="148"/>
      <c r="L204" s="148"/>
      <c r="O204" s="136"/>
      <c r="P204" s="136"/>
      <c r="Q204" s="136"/>
      <c r="R204" s="136"/>
      <c r="S204" s="136"/>
    </row>
    <row r="205" spans="1:19" x14ac:dyDescent="0.35">
      <c r="A205" s="129"/>
      <c r="B205" s="128" t="s">
        <v>206</v>
      </c>
      <c r="C205" s="137">
        <v>31307</v>
      </c>
      <c r="D205" s="137">
        <v>32668</v>
      </c>
      <c r="E205" s="137">
        <v>33291</v>
      </c>
      <c r="F205" s="137">
        <v>33913</v>
      </c>
      <c r="G205" s="137">
        <v>131179</v>
      </c>
      <c r="H205" s="129"/>
      <c r="I205" s="148"/>
      <c r="J205" s="148"/>
      <c r="K205" s="148"/>
      <c r="L205" s="148"/>
      <c r="O205" s="136"/>
      <c r="P205" s="136"/>
      <c r="Q205" s="136"/>
      <c r="R205" s="136"/>
      <c r="S205" s="136"/>
    </row>
    <row r="206" spans="1:19" x14ac:dyDescent="0.35">
      <c r="A206" s="129"/>
      <c r="B206" s="128" t="s">
        <v>207</v>
      </c>
      <c r="C206" s="137">
        <v>9167</v>
      </c>
      <c r="D206" s="137">
        <v>9624</v>
      </c>
      <c r="E206" s="137">
        <v>9833</v>
      </c>
      <c r="F206" s="137">
        <v>10041</v>
      </c>
      <c r="G206" s="137">
        <v>38665</v>
      </c>
      <c r="H206" s="129"/>
      <c r="I206" s="148"/>
      <c r="J206" s="148"/>
      <c r="K206" s="148"/>
      <c r="L206" s="148"/>
      <c r="O206" s="136"/>
      <c r="P206" s="136"/>
      <c r="Q206" s="136"/>
      <c r="R206" s="136"/>
      <c r="S206" s="136"/>
    </row>
    <row r="207" spans="1:19" x14ac:dyDescent="0.35">
      <c r="A207" s="129"/>
      <c r="B207" s="128" t="s">
        <v>208</v>
      </c>
      <c r="C207" s="137">
        <v>18062</v>
      </c>
      <c r="D207" s="137">
        <v>18868</v>
      </c>
      <c r="E207" s="137">
        <v>19236</v>
      </c>
      <c r="F207" s="137">
        <v>19605</v>
      </c>
      <c r="G207" s="137">
        <v>75771</v>
      </c>
      <c r="H207" s="129"/>
      <c r="I207" s="148"/>
      <c r="J207" s="148"/>
      <c r="K207" s="148"/>
      <c r="L207" s="148"/>
      <c r="O207" s="136"/>
      <c r="P207" s="136"/>
      <c r="Q207" s="136"/>
      <c r="R207" s="136"/>
      <c r="S207" s="136"/>
    </row>
    <row r="208" spans="1:19" x14ac:dyDescent="0.35">
      <c r="A208" s="129"/>
      <c r="B208" s="128" t="s">
        <v>209</v>
      </c>
      <c r="C208" s="137">
        <v>20853</v>
      </c>
      <c r="D208" s="137">
        <v>21846</v>
      </c>
      <c r="E208" s="137">
        <v>22300</v>
      </c>
      <c r="F208" s="137">
        <v>22754</v>
      </c>
      <c r="G208" s="137">
        <v>87753</v>
      </c>
      <c r="H208" s="129"/>
      <c r="I208" s="148"/>
      <c r="J208" s="148"/>
      <c r="K208" s="148"/>
      <c r="L208" s="148"/>
      <c r="O208" s="136"/>
      <c r="P208" s="136"/>
      <c r="Q208" s="136"/>
      <c r="R208" s="136"/>
      <c r="S208" s="136"/>
    </row>
    <row r="209" spans="1:19" x14ac:dyDescent="0.35">
      <c r="A209" s="129"/>
      <c r="B209" s="128" t="s">
        <v>210</v>
      </c>
      <c r="C209" s="137">
        <v>35731</v>
      </c>
      <c r="D209" s="137">
        <v>39059</v>
      </c>
      <c r="E209" s="137">
        <v>39836</v>
      </c>
      <c r="F209" s="137">
        <v>40614</v>
      </c>
      <c r="G209" s="137">
        <v>155240</v>
      </c>
      <c r="H209" s="129"/>
      <c r="I209" s="148"/>
      <c r="J209" s="148"/>
      <c r="K209" s="148"/>
      <c r="L209" s="148"/>
      <c r="O209" s="136"/>
      <c r="P209" s="136"/>
      <c r="Q209" s="136"/>
      <c r="R209" s="136"/>
      <c r="S209" s="136"/>
    </row>
    <row r="210" spans="1:19" x14ac:dyDescent="0.35">
      <c r="A210" s="129"/>
      <c r="B210" s="128" t="s">
        <v>211</v>
      </c>
      <c r="C210" s="137">
        <v>19990</v>
      </c>
      <c r="D210" s="137">
        <v>20867</v>
      </c>
      <c r="E210" s="137">
        <v>21268</v>
      </c>
      <c r="F210" s="137">
        <v>21668</v>
      </c>
      <c r="G210" s="137">
        <v>83793</v>
      </c>
      <c r="H210" s="129"/>
      <c r="I210" s="148"/>
      <c r="J210" s="148"/>
      <c r="K210" s="148"/>
      <c r="L210" s="148"/>
      <c r="O210" s="136"/>
      <c r="P210" s="136"/>
      <c r="Q210" s="136"/>
      <c r="R210" s="136"/>
      <c r="S210" s="136"/>
    </row>
    <row r="211" spans="1:19" x14ac:dyDescent="0.35">
      <c r="A211" s="129"/>
      <c r="B211" s="128" t="s">
        <v>212</v>
      </c>
      <c r="C211" s="137">
        <v>12406</v>
      </c>
      <c r="D211" s="137">
        <v>13011</v>
      </c>
      <c r="E211" s="137">
        <v>13288</v>
      </c>
      <c r="F211" s="137">
        <v>13565</v>
      </c>
      <c r="G211" s="137">
        <v>52270</v>
      </c>
      <c r="H211" s="129"/>
      <c r="I211" s="148"/>
      <c r="J211" s="148"/>
      <c r="K211" s="148"/>
      <c r="L211" s="148"/>
      <c r="O211" s="136"/>
      <c r="P211" s="136"/>
      <c r="Q211" s="136"/>
      <c r="R211" s="136"/>
      <c r="S211" s="136"/>
    </row>
    <row r="212" spans="1:19" x14ac:dyDescent="0.35">
      <c r="A212" s="129"/>
      <c r="B212" s="128" t="s">
        <v>213</v>
      </c>
      <c r="C212" s="137">
        <v>34008</v>
      </c>
      <c r="D212" s="137">
        <v>35464</v>
      </c>
      <c r="E212" s="137">
        <v>36129</v>
      </c>
      <c r="F212" s="137">
        <v>36794</v>
      </c>
      <c r="G212" s="137">
        <v>142395</v>
      </c>
      <c r="H212" s="129"/>
      <c r="I212" s="148"/>
      <c r="J212" s="148"/>
      <c r="K212" s="148"/>
      <c r="L212" s="148"/>
      <c r="O212" s="136"/>
      <c r="P212" s="136"/>
      <c r="Q212" s="136"/>
      <c r="R212" s="136"/>
      <c r="S212" s="136"/>
    </row>
    <row r="213" spans="1:19" x14ac:dyDescent="0.35">
      <c r="A213" s="129"/>
      <c r="B213" s="128" t="s">
        <v>214</v>
      </c>
      <c r="C213" s="137">
        <v>16283</v>
      </c>
      <c r="D213" s="137">
        <v>17090</v>
      </c>
      <c r="E213" s="137">
        <v>17458</v>
      </c>
      <c r="F213" s="137">
        <v>17827</v>
      </c>
      <c r="G213" s="137">
        <v>68658</v>
      </c>
      <c r="H213" s="129"/>
      <c r="I213" s="148"/>
      <c r="J213" s="148"/>
      <c r="K213" s="148"/>
      <c r="L213" s="148"/>
      <c r="O213" s="136"/>
      <c r="P213" s="136"/>
      <c r="Q213" s="136"/>
      <c r="R213" s="136"/>
      <c r="S213" s="136"/>
    </row>
    <row r="214" spans="1:19" x14ac:dyDescent="0.35">
      <c r="A214" s="129"/>
      <c r="B214" s="128" t="s">
        <v>215</v>
      </c>
      <c r="C214" s="137">
        <v>22278</v>
      </c>
      <c r="D214" s="137">
        <v>19654</v>
      </c>
      <c r="E214" s="137">
        <v>20046</v>
      </c>
      <c r="F214" s="137">
        <v>20438</v>
      </c>
      <c r="G214" s="137">
        <v>82416</v>
      </c>
      <c r="H214" s="129"/>
      <c r="I214" s="148"/>
      <c r="J214" s="148"/>
      <c r="K214" s="148"/>
      <c r="L214" s="148"/>
      <c r="O214" s="136"/>
      <c r="P214" s="136"/>
      <c r="Q214" s="136"/>
      <c r="R214" s="136"/>
      <c r="S214" s="136"/>
    </row>
    <row r="215" spans="1:19" x14ac:dyDescent="0.35">
      <c r="A215" s="129"/>
      <c r="B215" s="128" t="s">
        <v>216</v>
      </c>
      <c r="C215" s="137">
        <v>34748</v>
      </c>
      <c r="D215" s="137">
        <v>36272</v>
      </c>
      <c r="E215" s="137">
        <v>36968</v>
      </c>
      <c r="F215" s="137">
        <v>37665</v>
      </c>
      <c r="G215" s="137">
        <v>145653</v>
      </c>
      <c r="H215" s="129"/>
      <c r="I215" s="148"/>
      <c r="J215" s="148"/>
      <c r="K215" s="148"/>
      <c r="L215" s="148"/>
      <c r="O215" s="136"/>
      <c r="P215" s="136"/>
      <c r="Q215" s="136"/>
      <c r="R215" s="136"/>
      <c r="S215" s="136"/>
    </row>
    <row r="216" spans="1:19" x14ac:dyDescent="0.35">
      <c r="A216" s="129"/>
      <c r="B216" s="128" t="s">
        <v>217</v>
      </c>
      <c r="C216" s="137">
        <v>28334</v>
      </c>
      <c r="D216" s="137">
        <v>40000</v>
      </c>
      <c r="E216" s="137">
        <v>28495</v>
      </c>
      <c r="F216" s="137">
        <v>29067</v>
      </c>
      <c r="G216" s="137">
        <v>125896</v>
      </c>
      <c r="H216" s="129"/>
      <c r="I216" s="148"/>
      <c r="J216" s="148"/>
      <c r="K216" s="148"/>
      <c r="L216" s="148"/>
      <c r="O216" s="136"/>
      <c r="P216" s="136"/>
      <c r="Q216" s="136"/>
      <c r="R216" s="136"/>
      <c r="S216" s="136"/>
    </row>
    <row r="217" spans="1:19" x14ac:dyDescent="0.35">
      <c r="A217" s="129"/>
      <c r="B217" s="128" t="s">
        <v>218</v>
      </c>
      <c r="C217" s="137">
        <v>31895</v>
      </c>
      <c r="D217" s="137">
        <v>34870</v>
      </c>
      <c r="E217" s="137">
        <v>35566</v>
      </c>
      <c r="F217" s="137">
        <v>36262</v>
      </c>
      <c r="G217" s="137">
        <v>138593</v>
      </c>
      <c r="H217" s="129"/>
      <c r="I217" s="148"/>
      <c r="J217" s="148"/>
      <c r="K217" s="148"/>
      <c r="L217" s="148"/>
      <c r="O217" s="136"/>
      <c r="P217" s="136"/>
      <c r="Q217" s="136"/>
      <c r="R217" s="136"/>
      <c r="S217" s="136"/>
    </row>
    <row r="218" spans="1:19" x14ac:dyDescent="0.35">
      <c r="A218" s="129"/>
      <c r="B218" s="145" t="s">
        <v>200</v>
      </c>
      <c r="C218" s="138">
        <v>364072</v>
      </c>
      <c r="D218" s="138">
        <v>380552</v>
      </c>
      <c r="E218" s="138">
        <v>388086</v>
      </c>
      <c r="F218" s="138">
        <v>395620</v>
      </c>
      <c r="G218" s="138">
        <v>1528330</v>
      </c>
      <c r="H218" s="129"/>
      <c r="I218" s="129"/>
      <c r="J218" s="129"/>
      <c r="O218" s="136"/>
      <c r="P218" s="136"/>
      <c r="Q218" s="136"/>
      <c r="R218" s="136"/>
      <c r="S218" s="136"/>
    </row>
    <row r="219" spans="1:19" x14ac:dyDescent="0.35">
      <c r="A219" s="129"/>
      <c r="B219" s="168" t="s">
        <v>284</v>
      </c>
      <c r="C219" s="139">
        <v>3717982</v>
      </c>
      <c r="D219" s="139">
        <v>3862806</v>
      </c>
      <c r="E219" s="139">
        <v>3948839</v>
      </c>
      <c r="F219" s="139">
        <v>4023410</v>
      </c>
      <c r="G219" s="139">
        <v>15553037</v>
      </c>
      <c r="H219" s="129"/>
      <c r="I219" s="129"/>
      <c r="J219" s="129"/>
      <c r="O219" s="136"/>
      <c r="P219" s="136"/>
      <c r="Q219" s="136"/>
      <c r="R219" s="136"/>
      <c r="S219" s="136"/>
    </row>
    <row r="220" spans="1:19" x14ac:dyDescent="0.35">
      <c r="A220" s="129"/>
      <c r="B220" s="129"/>
      <c r="C220" s="129"/>
      <c r="D220" s="129"/>
      <c r="E220" s="129"/>
      <c r="F220" s="129"/>
      <c r="G220" s="129"/>
      <c r="H220" s="129"/>
      <c r="I220" s="129"/>
      <c r="J220" s="129"/>
    </row>
    <row r="221" spans="1:19" x14ac:dyDescent="0.35">
      <c r="A221" s="129"/>
      <c r="B221" s="129"/>
      <c r="C221" s="129"/>
      <c r="D221" s="129"/>
      <c r="E221" s="129"/>
      <c r="F221" s="129"/>
      <c r="G221" s="129"/>
      <c r="H221" s="129"/>
      <c r="I221" s="129"/>
      <c r="J221" s="129"/>
    </row>
    <row r="222" spans="1:19" x14ac:dyDescent="0.35">
      <c r="A222" s="129"/>
      <c r="B222" s="129"/>
      <c r="C222" s="129"/>
      <c r="D222" s="129"/>
      <c r="E222" s="129"/>
      <c r="F222" s="129"/>
      <c r="G222" s="129"/>
      <c r="H222" s="129"/>
      <c r="I222" s="129"/>
      <c r="J222" s="129"/>
    </row>
    <row r="223" spans="1:19" x14ac:dyDescent="0.35">
      <c r="A223" s="129"/>
      <c r="B223" s="129"/>
      <c r="C223" s="129"/>
      <c r="D223" s="129"/>
      <c r="E223" s="129"/>
      <c r="F223" s="129"/>
      <c r="G223" s="129"/>
      <c r="H223" s="129"/>
      <c r="I223" s="129"/>
      <c r="J223" s="129"/>
    </row>
    <row r="224" spans="1:19" x14ac:dyDescent="0.35">
      <c r="A224" s="129"/>
      <c r="B224" s="129"/>
      <c r="C224" s="129"/>
      <c r="D224" s="129"/>
      <c r="E224" s="129"/>
      <c r="F224" s="129"/>
      <c r="G224" s="129"/>
      <c r="H224" s="129"/>
      <c r="I224" s="129"/>
      <c r="J224" s="129"/>
    </row>
    <row r="225" spans="1:10" x14ac:dyDescent="0.35">
      <c r="A225" s="129"/>
      <c r="B225" s="129"/>
      <c r="C225" s="129"/>
      <c r="D225" s="129"/>
      <c r="E225" s="129"/>
      <c r="F225" s="129"/>
      <c r="G225" s="129"/>
      <c r="H225" s="129"/>
      <c r="I225" s="129"/>
      <c r="J225" s="129"/>
    </row>
    <row r="226" spans="1:10" x14ac:dyDescent="0.35">
      <c r="A226" s="129"/>
      <c r="B226" s="129"/>
      <c r="C226" s="129"/>
      <c r="D226" s="129"/>
      <c r="E226" s="129"/>
      <c r="F226" s="129"/>
      <c r="G226" s="129"/>
      <c r="H226" s="129"/>
      <c r="I226" s="129"/>
      <c r="J226" s="129"/>
    </row>
    <row r="227" spans="1:10" x14ac:dyDescent="0.35">
      <c r="A227" s="129"/>
      <c r="B227" s="129"/>
      <c r="C227" s="129"/>
      <c r="D227" s="129"/>
      <c r="E227" s="129"/>
      <c r="F227" s="129"/>
      <c r="G227" s="129"/>
      <c r="H227" s="129"/>
      <c r="I227" s="129"/>
      <c r="J227" s="129"/>
    </row>
    <row r="228" spans="1:10" x14ac:dyDescent="0.35">
      <c r="A228" s="129"/>
      <c r="B228" s="129"/>
      <c r="C228" s="129"/>
      <c r="D228" s="129"/>
      <c r="E228" s="129"/>
      <c r="F228" s="129"/>
      <c r="G228" s="129"/>
      <c r="H228" s="129"/>
      <c r="I228" s="129"/>
      <c r="J228" s="129"/>
    </row>
    <row r="229" spans="1:10" x14ac:dyDescent="0.35">
      <c r="A229" s="129"/>
      <c r="B229" s="129"/>
      <c r="C229" s="129"/>
      <c r="D229" s="129"/>
      <c r="E229" s="129"/>
      <c r="F229" s="129"/>
      <c r="G229" s="129"/>
      <c r="H229" s="129"/>
      <c r="I229" s="129"/>
      <c r="J229" s="129"/>
    </row>
    <row r="230" spans="1:10" x14ac:dyDescent="0.35">
      <c r="A230" s="129"/>
      <c r="B230" s="129"/>
      <c r="C230" s="129"/>
      <c r="D230" s="129"/>
      <c r="E230" s="129"/>
      <c r="F230" s="129"/>
      <c r="G230" s="129"/>
      <c r="H230" s="129"/>
      <c r="I230" s="129"/>
      <c r="J230" s="129"/>
    </row>
    <row r="231" spans="1:10" x14ac:dyDescent="0.35">
      <c r="A231" s="129"/>
      <c r="B231" s="129"/>
      <c r="C231" s="129"/>
      <c r="D231" s="129"/>
      <c r="E231" s="129"/>
      <c r="F231" s="129"/>
      <c r="G231" s="129"/>
      <c r="H231" s="129"/>
      <c r="I231" s="129"/>
      <c r="J231" s="129"/>
    </row>
    <row r="232" spans="1:10" x14ac:dyDescent="0.35">
      <c r="A232" s="129"/>
      <c r="B232" s="129"/>
      <c r="C232" s="129"/>
      <c r="D232" s="129"/>
      <c r="E232" s="129"/>
      <c r="F232" s="129"/>
      <c r="G232" s="129"/>
      <c r="H232" s="129"/>
      <c r="I232" s="129"/>
      <c r="J232" s="129"/>
    </row>
    <row r="233" spans="1:10" x14ac:dyDescent="0.35">
      <c r="A233" s="129"/>
      <c r="B233" s="129"/>
      <c r="C233" s="129"/>
      <c r="D233" s="129"/>
      <c r="E233" s="129"/>
      <c r="F233" s="129"/>
      <c r="G233" s="129"/>
      <c r="H233" s="129"/>
      <c r="I233" s="129"/>
      <c r="J233" s="129"/>
    </row>
    <row r="234" spans="1:10" x14ac:dyDescent="0.35">
      <c r="A234" s="129"/>
      <c r="B234" s="129"/>
      <c r="C234" s="129"/>
      <c r="D234" s="129"/>
      <c r="E234" s="129"/>
      <c r="F234" s="129"/>
      <c r="G234" s="129"/>
      <c r="H234" s="129"/>
      <c r="I234" s="129"/>
      <c r="J234" s="129"/>
    </row>
    <row r="235" spans="1:10" x14ac:dyDescent="0.35">
      <c r="A235" s="129"/>
      <c r="B235" s="129"/>
      <c r="C235" s="129"/>
      <c r="D235" s="129"/>
      <c r="E235" s="129"/>
      <c r="F235" s="129"/>
      <c r="G235" s="129"/>
      <c r="H235" s="129"/>
      <c r="I235" s="129"/>
      <c r="J235" s="129"/>
    </row>
    <row r="236" spans="1:10" x14ac:dyDescent="0.35">
      <c r="A236" s="129"/>
      <c r="B236" s="129"/>
      <c r="C236" s="129"/>
      <c r="D236" s="129"/>
      <c r="E236" s="129"/>
      <c r="F236" s="129"/>
      <c r="G236" s="129"/>
      <c r="H236" s="129"/>
      <c r="I236" s="129"/>
      <c r="J236" s="129"/>
    </row>
    <row r="237" spans="1:10" x14ac:dyDescent="0.35">
      <c r="A237" s="129"/>
      <c r="B237" s="129"/>
      <c r="C237" s="129"/>
      <c r="D237" s="129"/>
      <c r="E237" s="129"/>
      <c r="F237" s="129"/>
      <c r="G237" s="129"/>
      <c r="H237" s="129"/>
      <c r="I237" s="129"/>
      <c r="J237" s="129"/>
    </row>
    <row r="238" spans="1:10" x14ac:dyDescent="0.35">
      <c r="A238" s="129"/>
      <c r="B238" s="129"/>
      <c r="C238" s="129"/>
      <c r="D238" s="129"/>
      <c r="E238" s="129"/>
      <c r="F238" s="129"/>
      <c r="G238" s="129"/>
      <c r="H238" s="129"/>
      <c r="I238" s="129"/>
      <c r="J238" s="129"/>
    </row>
    <row r="239" spans="1:10" x14ac:dyDescent="0.35">
      <c r="A239" s="129"/>
      <c r="B239" s="129"/>
      <c r="C239" s="129"/>
      <c r="D239" s="129"/>
      <c r="E239" s="129"/>
      <c r="F239" s="129"/>
      <c r="G239" s="129"/>
      <c r="H239" s="129"/>
      <c r="I239" s="129"/>
      <c r="J239" s="129"/>
    </row>
    <row r="240" spans="1:10" x14ac:dyDescent="0.35">
      <c r="A240" s="129"/>
      <c r="H240" s="129"/>
      <c r="I240" s="129"/>
      <c r="J240" s="129"/>
    </row>
  </sheetData>
  <mergeCells count="1">
    <mergeCell ref="B3:G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867FA-FE4B-4C04-B8AA-7C7A5CA8BAE8}">
  <dimension ref="A1:R58"/>
  <sheetViews>
    <sheetView zoomScale="70" zoomScaleNormal="70" workbookViewId="0">
      <selection activeCell="E31" sqref="E31"/>
    </sheetView>
  </sheetViews>
  <sheetFormatPr defaultColWidth="9.1796875" defaultRowHeight="15.5" x14ac:dyDescent="0.35"/>
  <cols>
    <col min="1" max="1" width="5.54296875" style="27" customWidth="1"/>
    <col min="2" max="2" width="75.7265625" style="27" customWidth="1"/>
    <col min="3" max="4" width="15.54296875" style="27" customWidth="1"/>
    <col min="5" max="5" width="15.54296875" style="28" customWidth="1"/>
    <col min="6" max="7" width="15.54296875" style="27" customWidth="1"/>
    <col min="8" max="8" width="15.54296875" style="28" customWidth="1"/>
    <col min="9" max="10" width="15.54296875" style="27" customWidth="1"/>
    <col min="11" max="11" width="15.54296875" style="28" customWidth="1"/>
    <col min="12" max="13" width="15.54296875" style="27" customWidth="1"/>
    <col min="14" max="14" width="15.54296875" style="28" customWidth="1"/>
    <col min="15" max="16" width="9.1796875" style="27"/>
    <col min="17" max="17" width="93" bestFit="1" customWidth="1"/>
    <col min="18" max="16384" width="9.1796875" style="27"/>
  </cols>
  <sheetData>
    <row r="1" spans="1:17" x14ac:dyDescent="0.35">
      <c r="A1" s="129"/>
      <c r="B1" s="129"/>
      <c r="C1" s="129"/>
      <c r="D1" s="129"/>
      <c r="E1" s="149"/>
      <c r="F1" s="129"/>
      <c r="G1" s="129"/>
      <c r="H1" s="149"/>
      <c r="I1" s="129"/>
      <c r="J1" s="129"/>
      <c r="K1" s="149"/>
      <c r="L1" s="129"/>
      <c r="M1" s="129"/>
      <c r="N1" s="149"/>
      <c r="O1" s="129"/>
      <c r="P1" s="129"/>
    </row>
    <row r="2" spans="1:17" ht="30" x14ac:dyDescent="0.35">
      <c r="A2" s="129"/>
      <c r="B2" s="147" t="s">
        <v>286</v>
      </c>
      <c r="C2" s="129"/>
      <c r="D2" s="129"/>
      <c r="E2" s="149"/>
      <c r="F2" s="129"/>
      <c r="G2" s="129"/>
      <c r="H2" s="149"/>
      <c r="I2" s="129"/>
      <c r="J2" s="129"/>
      <c r="K2" s="149"/>
      <c r="L2" s="129"/>
      <c r="M2" s="129"/>
      <c r="N2" s="149"/>
      <c r="O2" s="129"/>
      <c r="P2" s="129"/>
    </row>
    <row r="3" spans="1:17" ht="54.75" customHeight="1" x14ac:dyDescent="0.35">
      <c r="A3" s="129"/>
      <c r="B3" s="192" t="s">
        <v>326</v>
      </c>
      <c r="C3" s="192"/>
      <c r="D3" s="192"/>
      <c r="E3" s="192"/>
      <c r="F3" s="192"/>
      <c r="G3" s="129"/>
      <c r="H3" s="149"/>
      <c r="I3" s="129"/>
      <c r="J3" s="129"/>
      <c r="K3" s="149"/>
      <c r="L3" s="129"/>
      <c r="M3" s="129"/>
      <c r="N3" s="149"/>
      <c r="O3" s="129"/>
      <c r="P3" s="129"/>
    </row>
    <row r="4" spans="1:17" ht="30.5" thickBot="1" x14ac:dyDescent="0.4">
      <c r="A4" s="129"/>
      <c r="B4" s="147"/>
      <c r="C4" s="129"/>
      <c r="D4" s="129"/>
      <c r="E4" s="149"/>
      <c r="F4" s="129"/>
      <c r="G4" s="129"/>
      <c r="H4" s="149"/>
      <c r="I4" s="129"/>
      <c r="J4" s="129"/>
      <c r="K4" s="149"/>
      <c r="L4" s="129"/>
      <c r="M4" s="129"/>
      <c r="N4" s="149"/>
      <c r="O4" s="129"/>
      <c r="P4" s="129"/>
    </row>
    <row r="5" spans="1:17" ht="15.5" customHeight="1" x14ac:dyDescent="0.35">
      <c r="A5" s="129"/>
      <c r="B5" s="195" t="s">
        <v>293</v>
      </c>
      <c r="C5" s="197" t="s">
        <v>300</v>
      </c>
      <c r="D5" s="193"/>
      <c r="E5" s="193"/>
      <c r="F5" s="193" t="s">
        <v>301</v>
      </c>
      <c r="G5" s="193"/>
      <c r="H5" s="193"/>
      <c r="I5" s="193" t="s">
        <v>302</v>
      </c>
      <c r="J5" s="193"/>
      <c r="K5" s="193"/>
      <c r="L5" s="193" t="s">
        <v>303</v>
      </c>
      <c r="M5" s="193"/>
      <c r="N5" s="194"/>
      <c r="O5" s="129"/>
      <c r="P5" s="129"/>
    </row>
    <row r="6" spans="1:17" ht="16" thickBot="1" x14ac:dyDescent="0.4">
      <c r="A6" s="129"/>
      <c r="B6" s="196"/>
      <c r="C6" s="12" t="s">
        <v>220</v>
      </c>
      <c r="D6" s="13" t="s">
        <v>221</v>
      </c>
      <c r="E6" s="13" t="s">
        <v>222</v>
      </c>
      <c r="F6" s="13" t="s">
        <v>220</v>
      </c>
      <c r="G6" s="13" t="s">
        <v>221</v>
      </c>
      <c r="H6" s="13" t="s">
        <v>222</v>
      </c>
      <c r="I6" s="13" t="s">
        <v>220</v>
      </c>
      <c r="J6" s="13" t="s">
        <v>221</v>
      </c>
      <c r="K6" s="13" t="s">
        <v>222</v>
      </c>
      <c r="L6" s="13" t="s">
        <v>220</v>
      </c>
      <c r="M6" s="13" t="s">
        <v>221</v>
      </c>
      <c r="N6" s="14" t="s">
        <v>222</v>
      </c>
      <c r="O6" s="129"/>
      <c r="P6" s="129"/>
    </row>
    <row r="7" spans="1:17" ht="25" customHeight="1" x14ac:dyDescent="0.35">
      <c r="A7" s="129"/>
      <c r="B7" s="140" t="s">
        <v>223</v>
      </c>
      <c r="C7" s="29">
        <v>3656</v>
      </c>
      <c r="D7" s="30">
        <v>5843</v>
      </c>
      <c r="E7" s="72">
        <f>SUM(C7:D7)</f>
        <v>9499</v>
      </c>
      <c r="F7" s="30">
        <v>3655</v>
      </c>
      <c r="G7" s="30">
        <v>6098</v>
      </c>
      <c r="H7" s="72">
        <f>SUM(F7:G7)</f>
        <v>9753</v>
      </c>
      <c r="I7" s="30">
        <v>3653</v>
      </c>
      <c r="J7" s="30">
        <v>6212</v>
      </c>
      <c r="K7" s="72">
        <f>SUM(I7:J7)</f>
        <v>9865</v>
      </c>
      <c r="L7" s="30">
        <v>3653</v>
      </c>
      <c r="M7" s="30">
        <v>6329</v>
      </c>
      <c r="N7" s="72">
        <f>SUM(L7:M7)</f>
        <v>9982</v>
      </c>
      <c r="O7" s="129"/>
      <c r="P7" s="129"/>
    </row>
    <row r="8" spans="1:17" ht="25" customHeight="1" x14ac:dyDescent="0.35">
      <c r="A8" s="129"/>
      <c r="B8" s="141" t="s">
        <v>224</v>
      </c>
      <c r="C8" s="31">
        <v>6569</v>
      </c>
      <c r="D8" s="32">
        <v>10500</v>
      </c>
      <c r="E8" s="72">
        <f t="shared" ref="E8:E48" si="0">SUM(C8:D8)</f>
        <v>17069</v>
      </c>
      <c r="F8" s="32">
        <v>6567</v>
      </c>
      <c r="G8" s="32">
        <v>10957</v>
      </c>
      <c r="H8" s="72">
        <f t="shared" ref="H8:H48" si="1">SUM(F8:G8)</f>
        <v>17524</v>
      </c>
      <c r="I8" s="32">
        <v>6564</v>
      </c>
      <c r="J8" s="32">
        <v>11162</v>
      </c>
      <c r="K8" s="72">
        <f t="shared" ref="K8:K48" si="2">SUM(I8:J8)</f>
        <v>17726</v>
      </c>
      <c r="L8" s="32">
        <v>6564</v>
      </c>
      <c r="M8" s="32">
        <v>11372</v>
      </c>
      <c r="N8" s="72">
        <f t="shared" ref="N8:N48" si="3">SUM(L8:M8)</f>
        <v>17936</v>
      </c>
      <c r="O8" s="129"/>
      <c r="P8" s="129"/>
    </row>
    <row r="9" spans="1:17" ht="25" customHeight="1" x14ac:dyDescent="0.35">
      <c r="A9" s="129"/>
      <c r="B9" s="141" t="s">
        <v>225</v>
      </c>
      <c r="C9" s="31">
        <v>2972</v>
      </c>
      <c r="D9" s="32">
        <v>4750</v>
      </c>
      <c r="E9" s="72">
        <f t="shared" si="0"/>
        <v>7722</v>
      </c>
      <c r="F9" s="32">
        <v>2970</v>
      </c>
      <c r="G9" s="32">
        <v>4955</v>
      </c>
      <c r="H9" s="72">
        <f t="shared" si="1"/>
        <v>7925</v>
      </c>
      <c r="I9" s="32">
        <v>2967</v>
      </c>
      <c r="J9" s="32">
        <v>5046</v>
      </c>
      <c r="K9" s="72">
        <f t="shared" si="2"/>
        <v>8013</v>
      </c>
      <c r="L9" s="32">
        <v>2967</v>
      </c>
      <c r="M9" s="32">
        <v>5141</v>
      </c>
      <c r="N9" s="72">
        <f t="shared" si="3"/>
        <v>8108</v>
      </c>
      <c r="O9" s="129"/>
      <c r="P9" s="129"/>
    </row>
    <row r="10" spans="1:17" ht="25" customHeight="1" x14ac:dyDescent="0.35">
      <c r="A10" s="129"/>
      <c r="B10" s="142" t="s">
        <v>226</v>
      </c>
      <c r="C10" s="33">
        <v>5250</v>
      </c>
      <c r="D10" s="34">
        <v>8391</v>
      </c>
      <c r="E10" s="72">
        <f t="shared" si="0"/>
        <v>13641</v>
      </c>
      <c r="F10" s="34">
        <v>5247</v>
      </c>
      <c r="G10" s="34">
        <v>8754</v>
      </c>
      <c r="H10" s="72">
        <f t="shared" si="1"/>
        <v>14001</v>
      </c>
      <c r="I10" s="34">
        <v>5243</v>
      </c>
      <c r="J10" s="34">
        <v>8917</v>
      </c>
      <c r="K10" s="72">
        <f t="shared" si="2"/>
        <v>14160</v>
      </c>
      <c r="L10" s="34">
        <v>5243</v>
      </c>
      <c r="M10" s="34">
        <v>9085</v>
      </c>
      <c r="N10" s="72">
        <f t="shared" si="3"/>
        <v>14328</v>
      </c>
      <c r="O10" s="129"/>
      <c r="P10" s="129"/>
    </row>
    <row r="11" spans="1:17" s="28" customFormat="1" ht="25" customHeight="1" x14ac:dyDescent="0.35">
      <c r="A11" s="149"/>
      <c r="B11" s="26" t="s">
        <v>227</v>
      </c>
      <c r="C11" s="169">
        <f>SUM(C7:C10)</f>
        <v>18447</v>
      </c>
      <c r="D11" s="39">
        <f>SUM(D7:D10)</f>
        <v>29484</v>
      </c>
      <c r="E11" s="39">
        <f t="shared" si="0"/>
        <v>47931</v>
      </c>
      <c r="F11" s="39">
        <f>SUM(F7:F10)</f>
        <v>18439</v>
      </c>
      <c r="G11" s="39">
        <f>SUM(G7:G10)</f>
        <v>30764</v>
      </c>
      <c r="H11" s="39">
        <f t="shared" si="1"/>
        <v>49203</v>
      </c>
      <c r="I11" s="39">
        <f>SUM(I7:I10)</f>
        <v>18427</v>
      </c>
      <c r="J11" s="39">
        <f>SUM(J7:J10)</f>
        <v>31337</v>
      </c>
      <c r="K11" s="39">
        <f t="shared" si="2"/>
        <v>49764</v>
      </c>
      <c r="L11" s="39">
        <f>SUM(L7:L10)</f>
        <v>18427</v>
      </c>
      <c r="M11" s="39">
        <f>SUM(M7:M10)</f>
        <v>31927</v>
      </c>
      <c r="N11" s="39">
        <f t="shared" si="3"/>
        <v>50354</v>
      </c>
      <c r="O11" s="149"/>
      <c r="P11" s="149"/>
      <c r="Q11"/>
    </row>
    <row r="12" spans="1:17" ht="25" customHeight="1" x14ac:dyDescent="0.35">
      <c r="A12" s="129"/>
      <c r="B12" s="143" t="s">
        <v>228</v>
      </c>
      <c r="C12" s="29">
        <v>5693</v>
      </c>
      <c r="D12" s="30">
        <v>9099</v>
      </c>
      <c r="E12" s="72">
        <f t="shared" si="0"/>
        <v>14792</v>
      </c>
      <c r="F12" s="30">
        <v>5698</v>
      </c>
      <c r="G12" s="30">
        <v>9507</v>
      </c>
      <c r="H12" s="72">
        <f t="shared" si="1"/>
        <v>15205</v>
      </c>
      <c r="I12" s="30">
        <v>5702</v>
      </c>
      <c r="J12" s="30">
        <v>9697</v>
      </c>
      <c r="K12" s="72">
        <f t="shared" si="2"/>
        <v>15399</v>
      </c>
      <c r="L12" s="30">
        <v>5702</v>
      </c>
      <c r="M12" s="30">
        <v>9880</v>
      </c>
      <c r="N12" s="72">
        <f t="shared" si="3"/>
        <v>15582</v>
      </c>
      <c r="O12" s="129"/>
      <c r="P12" s="129"/>
    </row>
    <row r="13" spans="1:17" ht="25" customHeight="1" x14ac:dyDescent="0.35">
      <c r="A13" s="129"/>
      <c r="B13" s="141" t="s">
        <v>229</v>
      </c>
      <c r="C13" s="31">
        <v>6598</v>
      </c>
      <c r="D13" s="32">
        <v>10547</v>
      </c>
      <c r="E13" s="73">
        <f t="shared" si="0"/>
        <v>17145</v>
      </c>
      <c r="F13" s="32">
        <v>6596</v>
      </c>
      <c r="G13" s="32">
        <v>11006</v>
      </c>
      <c r="H13" s="73">
        <f t="shared" si="1"/>
        <v>17602</v>
      </c>
      <c r="I13" s="32">
        <v>6593</v>
      </c>
      <c r="J13" s="32">
        <v>11212</v>
      </c>
      <c r="K13" s="73">
        <f t="shared" si="2"/>
        <v>17805</v>
      </c>
      <c r="L13" s="32">
        <v>6593</v>
      </c>
      <c r="M13" s="32">
        <v>11424</v>
      </c>
      <c r="N13" s="73">
        <f t="shared" si="3"/>
        <v>18017</v>
      </c>
      <c r="O13" s="129"/>
      <c r="P13" s="129"/>
    </row>
    <row r="14" spans="1:17" ht="25" customHeight="1" x14ac:dyDescent="0.35">
      <c r="A14" s="129"/>
      <c r="B14" s="142" t="s">
        <v>230</v>
      </c>
      <c r="C14" s="33">
        <v>3769</v>
      </c>
      <c r="D14" s="34">
        <v>6024</v>
      </c>
      <c r="E14" s="74">
        <f t="shared" si="0"/>
        <v>9793</v>
      </c>
      <c r="F14" s="34">
        <v>3769</v>
      </c>
      <c r="G14" s="34">
        <v>6288</v>
      </c>
      <c r="H14" s="74">
        <f t="shared" si="1"/>
        <v>10057</v>
      </c>
      <c r="I14" s="34">
        <v>3769</v>
      </c>
      <c r="J14" s="34">
        <v>6409</v>
      </c>
      <c r="K14" s="74">
        <f t="shared" si="2"/>
        <v>10178</v>
      </c>
      <c r="L14" s="34">
        <v>3769</v>
      </c>
      <c r="M14" s="34">
        <v>6529</v>
      </c>
      <c r="N14" s="74">
        <f t="shared" si="3"/>
        <v>10298</v>
      </c>
      <c r="O14" s="129"/>
      <c r="P14" s="129"/>
    </row>
    <row r="15" spans="1:17" s="28" customFormat="1" ht="25" customHeight="1" x14ac:dyDescent="0.35">
      <c r="A15" s="149"/>
      <c r="B15" s="26" t="s">
        <v>139</v>
      </c>
      <c r="C15" s="38">
        <f>SUM(C12:C14)</f>
        <v>16060</v>
      </c>
      <c r="D15" s="39">
        <f t="shared" ref="D15:N15" si="4">SUM(D12:D14)</f>
        <v>25670</v>
      </c>
      <c r="E15" s="39">
        <f t="shared" si="4"/>
        <v>41730</v>
      </c>
      <c r="F15" s="39">
        <f t="shared" si="4"/>
        <v>16063</v>
      </c>
      <c r="G15" s="39">
        <f t="shared" si="4"/>
        <v>26801</v>
      </c>
      <c r="H15" s="39">
        <f t="shared" si="4"/>
        <v>42864</v>
      </c>
      <c r="I15" s="39">
        <f t="shared" si="4"/>
        <v>16064</v>
      </c>
      <c r="J15" s="39">
        <f t="shared" si="4"/>
        <v>27318</v>
      </c>
      <c r="K15" s="39">
        <f t="shared" si="4"/>
        <v>43382</v>
      </c>
      <c r="L15" s="39">
        <f t="shared" si="4"/>
        <v>16064</v>
      </c>
      <c r="M15" s="39">
        <f t="shared" si="4"/>
        <v>27833</v>
      </c>
      <c r="N15" s="39">
        <f t="shared" si="4"/>
        <v>43897</v>
      </c>
      <c r="O15" s="149"/>
      <c r="P15" s="149"/>
      <c r="Q15"/>
    </row>
    <row r="16" spans="1:17" ht="25" customHeight="1" x14ac:dyDescent="0.35">
      <c r="A16" s="129"/>
      <c r="B16" s="143" t="s">
        <v>231</v>
      </c>
      <c r="C16" s="29">
        <v>3250</v>
      </c>
      <c r="D16" s="30">
        <v>5194</v>
      </c>
      <c r="E16" s="72">
        <f t="shared" si="0"/>
        <v>8444</v>
      </c>
      <c r="F16" s="30">
        <v>3236</v>
      </c>
      <c r="G16" s="30">
        <v>5399</v>
      </c>
      <c r="H16" s="72">
        <f t="shared" si="1"/>
        <v>8635</v>
      </c>
      <c r="I16" s="30">
        <v>3223</v>
      </c>
      <c r="J16" s="30">
        <v>5480</v>
      </c>
      <c r="K16" s="72">
        <f t="shared" si="2"/>
        <v>8703</v>
      </c>
      <c r="L16" s="30">
        <v>3223</v>
      </c>
      <c r="M16" s="30">
        <v>5583</v>
      </c>
      <c r="N16" s="72">
        <f t="shared" si="3"/>
        <v>8806</v>
      </c>
      <c r="O16" s="129"/>
      <c r="P16" s="129"/>
    </row>
    <row r="17" spans="1:17" ht="25" customHeight="1" x14ac:dyDescent="0.35">
      <c r="A17" s="129"/>
      <c r="B17" s="141" t="s">
        <v>232</v>
      </c>
      <c r="C17" s="31">
        <v>2646</v>
      </c>
      <c r="D17" s="32">
        <v>4229</v>
      </c>
      <c r="E17" s="73">
        <f t="shared" si="0"/>
        <v>6875</v>
      </c>
      <c r="F17" s="32">
        <v>2639</v>
      </c>
      <c r="G17" s="32">
        <v>4404</v>
      </c>
      <c r="H17" s="73">
        <f t="shared" si="1"/>
        <v>7043</v>
      </c>
      <c r="I17" s="32">
        <v>2633</v>
      </c>
      <c r="J17" s="32">
        <v>4477</v>
      </c>
      <c r="K17" s="73">
        <f t="shared" si="2"/>
        <v>7110</v>
      </c>
      <c r="L17" s="32">
        <v>2633</v>
      </c>
      <c r="M17" s="32">
        <v>4562</v>
      </c>
      <c r="N17" s="73">
        <f t="shared" si="3"/>
        <v>7195</v>
      </c>
      <c r="O17" s="129"/>
      <c r="P17" s="129"/>
    </row>
    <row r="18" spans="1:17" ht="25" customHeight="1" x14ac:dyDescent="0.35">
      <c r="A18" s="129"/>
      <c r="B18" s="141" t="s">
        <v>233</v>
      </c>
      <c r="C18" s="31">
        <v>2146</v>
      </c>
      <c r="D18" s="32">
        <v>3430</v>
      </c>
      <c r="E18" s="73">
        <f t="shared" si="0"/>
        <v>5576</v>
      </c>
      <c r="F18" s="32">
        <v>2151</v>
      </c>
      <c r="G18" s="32">
        <v>3589</v>
      </c>
      <c r="H18" s="73">
        <f t="shared" si="1"/>
        <v>5740</v>
      </c>
      <c r="I18" s="32">
        <v>2157</v>
      </c>
      <c r="J18" s="32">
        <v>3667</v>
      </c>
      <c r="K18" s="73">
        <f t="shared" si="2"/>
        <v>5824</v>
      </c>
      <c r="L18" s="32">
        <v>2157</v>
      </c>
      <c r="M18" s="32">
        <v>3737</v>
      </c>
      <c r="N18" s="73">
        <f t="shared" si="3"/>
        <v>5894</v>
      </c>
      <c r="O18" s="129"/>
      <c r="P18" s="129"/>
    </row>
    <row r="19" spans="1:17" ht="25" customHeight="1" x14ac:dyDescent="0.35">
      <c r="A19" s="129"/>
      <c r="B19" s="141" t="s">
        <v>234</v>
      </c>
      <c r="C19" s="31">
        <v>2185</v>
      </c>
      <c r="D19" s="32">
        <v>3493</v>
      </c>
      <c r="E19" s="73">
        <f t="shared" si="0"/>
        <v>5678</v>
      </c>
      <c r="F19" s="32">
        <v>2187</v>
      </c>
      <c r="G19" s="32">
        <v>3650</v>
      </c>
      <c r="H19" s="73">
        <f t="shared" si="1"/>
        <v>5837</v>
      </c>
      <c r="I19" s="32">
        <v>2189</v>
      </c>
      <c r="J19" s="32">
        <v>3723</v>
      </c>
      <c r="K19" s="73">
        <f t="shared" si="2"/>
        <v>5912</v>
      </c>
      <c r="L19" s="32">
        <v>2189</v>
      </c>
      <c r="M19" s="32">
        <v>3793</v>
      </c>
      <c r="N19" s="73">
        <f t="shared" si="3"/>
        <v>5982</v>
      </c>
      <c r="O19" s="129"/>
      <c r="P19" s="129"/>
    </row>
    <row r="20" spans="1:17" ht="25" customHeight="1" x14ac:dyDescent="0.35">
      <c r="A20" s="129"/>
      <c r="B20" s="141" t="s">
        <v>235</v>
      </c>
      <c r="C20" s="31">
        <v>1649</v>
      </c>
      <c r="D20" s="32">
        <v>2636</v>
      </c>
      <c r="E20" s="73">
        <f t="shared" si="0"/>
        <v>4285</v>
      </c>
      <c r="F20" s="32">
        <v>1652</v>
      </c>
      <c r="G20" s="32">
        <v>2756</v>
      </c>
      <c r="H20" s="73">
        <f t="shared" si="1"/>
        <v>4408</v>
      </c>
      <c r="I20" s="32">
        <v>1654</v>
      </c>
      <c r="J20" s="32">
        <v>2813</v>
      </c>
      <c r="K20" s="73">
        <f t="shared" si="2"/>
        <v>4467</v>
      </c>
      <c r="L20" s="32">
        <v>1654</v>
      </c>
      <c r="M20" s="32">
        <v>2866</v>
      </c>
      <c r="N20" s="73">
        <f t="shared" si="3"/>
        <v>4520</v>
      </c>
      <c r="O20" s="129"/>
      <c r="P20" s="129"/>
    </row>
    <row r="21" spans="1:17" ht="25" customHeight="1" x14ac:dyDescent="0.35">
      <c r="A21" s="129"/>
      <c r="B21" s="141" t="s">
        <v>236</v>
      </c>
      <c r="C21" s="31">
        <f>2256+2700</f>
        <v>4956</v>
      </c>
      <c r="D21" s="32">
        <v>3606</v>
      </c>
      <c r="E21" s="73">
        <f t="shared" si="0"/>
        <v>8562</v>
      </c>
      <c r="F21" s="32">
        <v>2259</v>
      </c>
      <c r="G21" s="32">
        <v>3770</v>
      </c>
      <c r="H21" s="73">
        <f t="shared" si="1"/>
        <v>6029</v>
      </c>
      <c r="I21" s="32">
        <v>2263</v>
      </c>
      <c r="J21" s="32">
        <v>3848</v>
      </c>
      <c r="K21" s="73">
        <f t="shared" si="2"/>
        <v>6111</v>
      </c>
      <c r="L21" s="32">
        <v>2263</v>
      </c>
      <c r="M21" s="32">
        <v>3921</v>
      </c>
      <c r="N21" s="73">
        <f t="shared" si="3"/>
        <v>6184</v>
      </c>
      <c r="O21" s="129"/>
      <c r="P21" s="129"/>
    </row>
    <row r="22" spans="1:17" ht="25" customHeight="1" x14ac:dyDescent="0.35">
      <c r="A22" s="129"/>
      <c r="B22" s="141" t="s">
        <v>237</v>
      </c>
      <c r="C22" s="31">
        <v>1739</v>
      </c>
      <c r="D22" s="32">
        <v>2779</v>
      </c>
      <c r="E22" s="73">
        <f t="shared" si="0"/>
        <v>4518</v>
      </c>
      <c r="F22" s="32">
        <v>1741</v>
      </c>
      <c r="G22" s="32">
        <v>2904</v>
      </c>
      <c r="H22" s="73">
        <f t="shared" si="1"/>
        <v>4645</v>
      </c>
      <c r="I22" s="32">
        <v>1742</v>
      </c>
      <c r="J22" s="32">
        <v>2963</v>
      </c>
      <c r="K22" s="73">
        <f t="shared" si="2"/>
        <v>4705</v>
      </c>
      <c r="L22" s="32">
        <v>1742</v>
      </c>
      <c r="M22" s="32">
        <v>3019</v>
      </c>
      <c r="N22" s="73">
        <f t="shared" si="3"/>
        <v>4761</v>
      </c>
      <c r="O22" s="129"/>
      <c r="P22" s="129"/>
    </row>
    <row r="23" spans="1:17" ht="25" customHeight="1" x14ac:dyDescent="0.35">
      <c r="A23" s="129"/>
      <c r="B23" s="141" t="s">
        <v>238</v>
      </c>
      <c r="C23" s="31">
        <v>1599</v>
      </c>
      <c r="D23" s="32">
        <v>2555</v>
      </c>
      <c r="E23" s="73">
        <f t="shared" si="0"/>
        <v>4154</v>
      </c>
      <c r="F23" s="32">
        <v>1601</v>
      </c>
      <c r="G23" s="32">
        <v>2671</v>
      </c>
      <c r="H23" s="73">
        <f t="shared" si="1"/>
        <v>4272</v>
      </c>
      <c r="I23" s="32">
        <v>1603</v>
      </c>
      <c r="J23" s="32">
        <v>2726</v>
      </c>
      <c r="K23" s="73">
        <f t="shared" si="2"/>
        <v>4329</v>
      </c>
      <c r="L23" s="32">
        <v>1603</v>
      </c>
      <c r="M23" s="32">
        <v>2777</v>
      </c>
      <c r="N23" s="73">
        <f t="shared" si="3"/>
        <v>4380</v>
      </c>
      <c r="O23" s="129"/>
      <c r="P23" s="129"/>
    </row>
    <row r="24" spans="1:17" ht="25" customHeight="1" x14ac:dyDescent="0.35">
      <c r="A24" s="129"/>
      <c r="B24" s="141" t="s">
        <v>239</v>
      </c>
      <c r="C24" s="31">
        <v>2461</v>
      </c>
      <c r="D24" s="32">
        <v>3933</v>
      </c>
      <c r="E24" s="73">
        <f t="shared" si="0"/>
        <v>6394</v>
      </c>
      <c r="F24" s="32">
        <v>2459</v>
      </c>
      <c r="G24" s="32">
        <v>4103</v>
      </c>
      <c r="H24" s="73">
        <f t="shared" si="1"/>
        <v>6562</v>
      </c>
      <c r="I24" s="32">
        <v>2458</v>
      </c>
      <c r="J24" s="32">
        <v>4180</v>
      </c>
      <c r="K24" s="73">
        <f t="shared" si="2"/>
        <v>6638</v>
      </c>
      <c r="L24" s="32">
        <v>2458</v>
      </c>
      <c r="M24" s="32">
        <v>4259</v>
      </c>
      <c r="N24" s="73">
        <f t="shared" si="3"/>
        <v>6717</v>
      </c>
      <c r="O24" s="129"/>
      <c r="P24" s="129"/>
    </row>
    <row r="25" spans="1:17" ht="25" customHeight="1" x14ac:dyDescent="0.35">
      <c r="A25" s="129"/>
      <c r="B25" s="141" t="s">
        <v>240</v>
      </c>
      <c r="C25" s="31">
        <v>1047</v>
      </c>
      <c r="D25" s="32">
        <v>1674</v>
      </c>
      <c r="E25" s="73">
        <f t="shared" si="0"/>
        <v>2721</v>
      </c>
      <c r="F25" s="32">
        <v>1052</v>
      </c>
      <c r="G25" s="32">
        <v>1756</v>
      </c>
      <c r="H25" s="73">
        <f t="shared" si="1"/>
        <v>2808</v>
      </c>
      <c r="I25" s="32">
        <v>1057</v>
      </c>
      <c r="J25" s="32">
        <v>1798</v>
      </c>
      <c r="K25" s="73">
        <f t="shared" si="2"/>
        <v>2855</v>
      </c>
      <c r="L25" s="32">
        <v>1057</v>
      </c>
      <c r="M25" s="32">
        <v>1832</v>
      </c>
      <c r="N25" s="73">
        <f t="shared" si="3"/>
        <v>2889</v>
      </c>
      <c r="O25" s="129"/>
      <c r="P25" s="129"/>
    </row>
    <row r="26" spans="1:17" ht="25" customHeight="1" x14ac:dyDescent="0.35">
      <c r="A26" s="129"/>
      <c r="B26" s="142" t="s">
        <v>241</v>
      </c>
      <c r="C26" s="33">
        <v>2310</v>
      </c>
      <c r="D26" s="34">
        <v>3693</v>
      </c>
      <c r="E26" s="74">
        <f t="shared" si="0"/>
        <v>6003</v>
      </c>
      <c r="F26" s="34">
        <v>2310</v>
      </c>
      <c r="G26" s="34">
        <v>3854</v>
      </c>
      <c r="H26" s="74">
        <f t="shared" si="1"/>
        <v>6164</v>
      </c>
      <c r="I26" s="34">
        <v>2309</v>
      </c>
      <c r="J26" s="34">
        <v>3926</v>
      </c>
      <c r="K26" s="74">
        <f t="shared" si="2"/>
        <v>6235</v>
      </c>
      <c r="L26" s="34">
        <v>2309</v>
      </c>
      <c r="M26" s="34">
        <v>4000</v>
      </c>
      <c r="N26" s="74">
        <f t="shared" si="3"/>
        <v>6309</v>
      </c>
      <c r="O26" s="129"/>
      <c r="P26" s="129"/>
    </row>
    <row r="27" spans="1:17" s="28" customFormat="1" ht="25" customHeight="1" x14ac:dyDescent="0.35">
      <c r="A27" s="149"/>
      <c r="B27" s="26" t="s">
        <v>64</v>
      </c>
      <c r="C27" s="38">
        <f>SUM(C16:C26)</f>
        <v>25988</v>
      </c>
      <c r="D27" s="39">
        <f t="shared" ref="D27:N27" si="5">SUM(D16:D26)</f>
        <v>37222</v>
      </c>
      <c r="E27" s="39">
        <f>SUM(E16:E26)</f>
        <v>63210</v>
      </c>
      <c r="F27" s="39">
        <f t="shared" si="5"/>
        <v>23287</v>
      </c>
      <c r="G27" s="39">
        <f t="shared" si="5"/>
        <v>38856</v>
      </c>
      <c r="H27" s="39">
        <f t="shared" si="5"/>
        <v>62143</v>
      </c>
      <c r="I27" s="39">
        <f t="shared" si="5"/>
        <v>23288</v>
      </c>
      <c r="J27" s="39">
        <f t="shared" si="5"/>
        <v>39601</v>
      </c>
      <c r="K27" s="39">
        <f t="shared" si="5"/>
        <v>62889</v>
      </c>
      <c r="L27" s="39">
        <f t="shared" si="5"/>
        <v>23288</v>
      </c>
      <c r="M27" s="39">
        <f t="shared" si="5"/>
        <v>40349</v>
      </c>
      <c r="N27" s="39">
        <f t="shared" si="5"/>
        <v>63637</v>
      </c>
      <c r="O27" s="149"/>
      <c r="P27" s="149"/>
      <c r="Q27"/>
    </row>
    <row r="28" spans="1:17" ht="25" customHeight="1" x14ac:dyDescent="0.35">
      <c r="A28" s="129"/>
      <c r="B28" s="143" t="s">
        <v>242</v>
      </c>
      <c r="C28" s="29">
        <v>6318</v>
      </c>
      <c r="D28" s="30">
        <v>10099</v>
      </c>
      <c r="E28" s="72">
        <f t="shared" si="0"/>
        <v>16417</v>
      </c>
      <c r="F28" s="30">
        <v>6324</v>
      </c>
      <c r="G28" s="30">
        <v>10552</v>
      </c>
      <c r="H28" s="72">
        <f t="shared" si="1"/>
        <v>16876</v>
      </c>
      <c r="I28" s="30">
        <v>6329</v>
      </c>
      <c r="J28" s="30">
        <v>10763</v>
      </c>
      <c r="K28" s="72">
        <f t="shared" si="2"/>
        <v>17092</v>
      </c>
      <c r="L28" s="30">
        <v>6329</v>
      </c>
      <c r="M28" s="30">
        <v>10966</v>
      </c>
      <c r="N28" s="72">
        <f t="shared" si="3"/>
        <v>17295</v>
      </c>
      <c r="O28" s="129"/>
      <c r="P28" s="129"/>
    </row>
    <row r="29" spans="1:17" ht="25" customHeight="1" x14ac:dyDescent="0.35">
      <c r="A29" s="129"/>
      <c r="B29" s="141" t="s">
        <v>294</v>
      </c>
      <c r="C29" s="31">
        <v>3758</v>
      </c>
      <c r="D29" s="32">
        <v>6006</v>
      </c>
      <c r="E29" s="73">
        <f t="shared" si="0"/>
        <v>9764</v>
      </c>
      <c r="F29" s="32">
        <v>3760</v>
      </c>
      <c r="G29" s="32">
        <v>6273</v>
      </c>
      <c r="H29" s="73">
        <f t="shared" si="1"/>
        <v>10033</v>
      </c>
      <c r="I29" s="32">
        <v>3761</v>
      </c>
      <c r="J29" s="32">
        <v>6396</v>
      </c>
      <c r="K29" s="73">
        <f t="shared" si="2"/>
        <v>10157</v>
      </c>
      <c r="L29" s="32">
        <v>3761</v>
      </c>
      <c r="M29" s="32">
        <v>6517</v>
      </c>
      <c r="N29" s="73">
        <f t="shared" si="3"/>
        <v>10278</v>
      </c>
      <c r="O29" s="129"/>
      <c r="P29" s="129"/>
    </row>
    <row r="30" spans="1:17" ht="25" customHeight="1" x14ac:dyDescent="0.35">
      <c r="A30" s="129"/>
      <c r="B30" s="142" t="s">
        <v>243</v>
      </c>
      <c r="C30" s="33">
        <v>3666</v>
      </c>
      <c r="D30" s="34">
        <v>5860</v>
      </c>
      <c r="E30" s="74">
        <f t="shared" si="0"/>
        <v>9526</v>
      </c>
      <c r="F30" s="34">
        <v>3673</v>
      </c>
      <c r="G30" s="34">
        <v>6128</v>
      </c>
      <c r="H30" s="74">
        <f t="shared" si="1"/>
        <v>9801</v>
      </c>
      <c r="I30" s="34">
        <v>3679</v>
      </c>
      <c r="J30" s="34">
        <v>6257</v>
      </c>
      <c r="K30" s="74">
        <f t="shared" si="2"/>
        <v>9936</v>
      </c>
      <c r="L30" s="34">
        <v>3679</v>
      </c>
      <c r="M30" s="34">
        <v>6375</v>
      </c>
      <c r="N30" s="74">
        <f t="shared" si="3"/>
        <v>10054</v>
      </c>
      <c r="O30" s="129"/>
      <c r="P30" s="129"/>
    </row>
    <row r="31" spans="1:17" s="28" customFormat="1" ht="25" customHeight="1" x14ac:dyDescent="0.35">
      <c r="A31" s="149"/>
      <c r="B31" s="26" t="s">
        <v>7</v>
      </c>
      <c r="C31" s="38">
        <f>SUM(C28:C30)</f>
        <v>13742</v>
      </c>
      <c r="D31" s="39">
        <f t="shared" ref="D31:N31" si="6">SUM(D28:D30)</f>
        <v>21965</v>
      </c>
      <c r="E31" s="39">
        <f t="shared" si="6"/>
        <v>35707</v>
      </c>
      <c r="F31" s="39">
        <f t="shared" si="6"/>
        <v>13757</v>
      </c>
      <c r="G31" s="39">
        <f t="shared" si="6"/>
        <v>22953</v>
      </c>
      <c r="H31" s="39">
        <f t="shared" si="6"/>
        <v>36710</v>
      </c>
      <c r="I31" s="39">
        <f t="shared" si="6"/>
        <v>13769</v>
      </c>
      <c r="J31" s="39">
        <f t="shared" si="6"/>
        <v>23416</v>
      </c>
      <c r="K31" s="39">
        <f t="shared" si="6"/>
        <v>37185</v>
      </c>
      <c r="L31" s="39">
        <f t="shared" si="6"/>
        <v>13769</v>
      </c>
      <c r="M31" s="39">
        <f t="shared" si="6"/>
        <v>23858</v>
      </c>
      <c r="N31" s="39">
        <f t="shared" si="6"/>
        <v>37627</v>
      </c>
      <c r="O31" s="149"/>
      <c r="P31" s="149"/>
      <c r="Q31"/>
    </row>
    <row r="32" spans="1:17" ht="25" customHeight="1" x14ac:dyDescent="0.35">
      <c r="A32" s="129"/>
      <c r="B32" s="143" t="s">
        <v>244</v>
      </c>
      <c r="C32" s="29">
        <v>8675</v>
      </c>
      <c r="D32" s="30">
        <v>13866</v>
      </c>
      <c r="E32" s="72">
        <f t="shared" si="0"/>
        <v>22541</v>
      </c>
      <c r="F32" s="30">
        <v>8641</v>
      </c>
      <c r="G32" s="30">
        <v>14418</v>
      </c>
      <c r="H32" s="72">
        <f t="shared" si="1"/>
        <v>23059</v>
      </c>
      <c r="I32" s="30">
        <v>8612</v>
      </c>
      <c r="J32" s="30">
        <v>14645</v>
      </c>
      <c r="K32" s="72">
        <f t="shared" si="2"/>
        <v>23257</v>
      </c>
      <c r="L32" s="30">
        <v>8612</v>
      </c>
      <c r="M32" s="30">
        <v>14921</v>
      </c>
      <c r="N32" s="72">
        <f t="shared" si="3"/>
        <v>23533</v>
      </c>
      <c r="O32" s="129"/>
      <c r="P32" s="129"/>
    </row>
    <row r="33" spans="1:18" ht="25" customHeight="1" x14ac:dyDescent="0.35">
      <c r="A33" s="129"/>
      <c r="B33" s="141" t="s">
        <v>245</v>
      </c>
      <c r="C33" s="31">
        <v>4560</v>
      </c>
      <c r="D33" s="32">
        <v>7288</v>
      </c>
      <c r="E33" s="73">
        <f t="shared" si="0"/>
        <v>11848</v>
      </c>
      <c r="F33" s="32">
        <v>4553</v>
      </c>
      <c r="G33" s="32">
        <v>7597</v>
      </c>
      <c r="H33" s="73">
        <f t="shared" si="1"/>
        <v>12150</v>
      </c>
      <c r="I33" s="32">
        <v>4548</v>
      </c>
      <c r="J33" s="32">
        <v>7734</v>
      </c>
      <c r="K33" s="73">
        <f t="shared" si="2"/>
        <v>12282</v>
      </c>
      <c r="L33" s="32">
        <v>4548</v>
      </c>
      <c r="M33" s="32">
        <v>7880</v>
      </c>
      <c r="N33" s="73">
        <f t="shared" si="3"/>
        <v>12428</v>
      </c>
      <c r="O33" s="129"/>
      <c r="P33" s="129"/>
    </row>
    <row r="34" spans="1:18" ht="25" customHeight="1" x14ac:dyDescent="0.35">
      <c r="A34" s="129"/>
      <c r="B34" s="141" t="s">
        <v>246</v>
      </c>
      <c r="C34" s="31">
        <v>3902</v>
      </c>
      <c r="D34" s="32">
        <v>6237</v>
      </c>
      <c r="E34" s="73">
        <f t="shared" si="0"/>
        <v>10139</v>
      </c>
      <c r="F34" s="32">
        <v>3894</v>
      </c>
      <c r="G34" s="32">
        <v>6498</v>
      </c>
      <c r="H34" s="73">
        <f t="shared" si="1"/>
        <v>10392</v>
      </c>
      <c r="I34" s="32">
        <v>3886</v>
      </c>
      <c r="J34" s="32">
        <v>6609</v>
      </c>
      <c r="K34" s="73">
        <f t="shared" si="2"/>
        <v>10495</v>
      </c>
      <c r="L34" s="32">
        <v>3886</v>
      </c>
      <c r="M34" s="32">
        <v>6734</v>
      </c>
      <c r="N34" s="73">
        <f t="shared" si="3"/>
        <v>10620</v>
      </c>
      <c r="O34" s="129"/>
      <c r="P34" s="129"/>
    </row>
    <row r="35" spans="1:18" ht="25" customHeight="1" x14ac:dyDescent="0.35">
      <c r="A35" s="129"/>
      <c r="B35" s="142" t="s">
        <v>247</v>
      </c>
      <c r="C35" s="33">
        <v>3125</v>
      </c>
      <c r="D35" s="34">
        <v>4995</v>
      </c>
      <c r="E35" s="74">
        <f t="shared" si="0"/>
        <v>8120</v>
      </c>
      <c r="F35" s="34">
        <v>3120</v>
      </c>
      <c r="G35" s="34">
        <v>5205</v>
      </c>
      <c r="H35" s="74">
        <f t="shared" si="1"/>
        <v>8325</v>
      </c>
      <c r="I35" s="34">
        <v>3115</v>
      </c>
      <c r="J35" s="34">
        <v>5297</v>
      </c>
      <c r="K35" s="74">
        <f t="shared" si="2"/>
        <v>8412</v>
      </c>
      <c r="L35" s="34">
        <v>3115</v>
      </c>
      <c r="M35" s="34">
        <v>5397</v>
      </c>
      <c r="N35" s="74">
        <f t="shared" si="3"/>
        <v>8512</v>
      </c>
      <c r="O35" s="129"/>
      <c r="P35" s="129"/>
    </row>
    <row r="36" spans="1:18" s="28" customFormat="1" ht="25" customHeight="1" x14ac:dyDescent="0.35">
      <c r="A36" s="149"/>
      <c r="B36" s="26" t="s">
        <v>31</v>
      </c>
      <c r="C36" s="38">
        <f>SUM(C32:C35)</f>
        <v>20262</v>
      </c>
      <c r="D36" s="39">
        <f t="shared" ref="D36:N36" si="7">SUM(D32:D35)</f>
        <v>32386</v>
      </c>
      <c r="E36" s="39">
        <f t="shared" si="7"/>
        <v>52648</v>
      </c>
      <c r="F36" s="39">
        <f t="shared" si="7"/>
        <v>20208</v>
      </c>
      <c r="G36" s="39">
        <f t="shared" si="7"/>
        <v>33718</v>
      </c>
      <c r="H36" s="39">
        <f t="shared" si="7"/>
        <v>53926</v>
      </c>
      <c r="I36" s="39">
        <f t="shared" si="7"/>
        <v>20161</v>
      </c>
      <c r="J36" s="39">
        <f t="shared" si="7"/>
        <v>34285</v>
      </c>
      <c r="K36" s="39">
        <f t="shared" si="7"/>
        <v>54446</v>
      </c>
      <c r="L36" s="39">
        <f t="shared" si="7"/>
        <v>20161</v>
      </c>
      <c r="M36" s="39">
        <f t="shared" si="7"/>
        <v>34932</v>
      </c>
      <c r="N36" s="39">
        <f t="shared" si="7"/>
        <v>55093</v>
      </c>
      <c r="O36" s="149"/>
      <c r="P36" s="149"/>
      <c r="Q36"/>
      <c r="R36"/>
    </row>
    <row r="37" spans="1:18" ht="25" customHeight="1" x14ac:dyDescent="0.35">
      <c r="A37" s="129"/>
      <c r="B37" s="143" t="s">
        <v>248</v>
      </c>
      <c r="C37" s="29">
        <v>4504</v>
      </c>
      <c r="D37" s="30">
        <v>7199</v>
      </c>
      <c r="E37" s="72">
        <f t="shared" si="0"/>
        <v>11703</v>
      </c>
      <c r="F37" s="30">
        <v>4510</v>
      </c>
      <c r="G37" s="30">
        <v>7524</v>
      </c>
      <c r="H37" s="72">
        <f t="shared" si="1"/>
        <v>12034</v>
      </c>
      <c r="I37" s="30">
        <v>4516</v>
      </c>
      <c r="J37" s="30">
        <v>7680</v>
      </c>
      <c r="K37" s="72">
        <f t="shared" si="2"/>
        <v>12196</v>
      </c>
      <c r="L37" s="30">
        <v>4516</v>
      </c>
      <c r="M37" s="30">
        <v>7825</v>
      </c>
      <c r="N37" s="72">
        <f t="shared" si="3"/>
        <v>12341</v>
      </c>
      <c r="O37" s="129"/>
      <c r="P37" s="129"/>
      <c r="R37"/>
    </row>
    <row r="38" spans="1:18" ht="25" customHeight="1" x14ac:dyDescent="0.35">
      <c r="A38" s="129"/>
      <c r="B38" s="141" t="s">
        <v>249</v>
      </c>
      <c r="C38" s="31">
        <v>4075</v>
      </c>
      <c r="D38" s="32">
        <v>6514</v>
      </c>
      <c r="E38" s="73">
        <f t="shared" si="0"/>
        <v>10589</v>
      </c>
      <c r="F38" s="32">
        <v>4077</v>
      </c>
      <c r="G38" s="32">
        <v>6803</v>
      </c>
      <c r="H38" s="73">
        <f t="shared" si="1"/>
        <v>10880</v>
      </c>
      <c r="I38" s="32">
        <v>4079</v>
      </c>
      <c r="J38" s="32">
        <v>6937</v>
      </c>
      <c r="K38" s="73">
        <f t="shared" si="2"/>
        <v>11016</v>
      </c>
      <c r="L38" s="32">
        <v>4079</v>
      </c>
      <c r="M38" s="32">
        <v>7068</v>
      </c>
      <c r="N38" s="73">
        <f t="shared" si="3"/>
        <v>11147</v>
      </c>
      <c r="O38" s="129"/>
      <c r="P38" s="129"/>
    </row>
    <row r="39" spans="1:18" ht="25" customHeight="1" x14ac:dyDescent="0.35">
      <c r="A39" s="129"/>
      <c r="B39" s="141" t="s">
        <v>250</v>
      </c>
      <c r="C39" s="31">
        <v>5925</v>
      </c>
      <c r="D39" s="32">
        <v>9470</v>
      </c>
      <c r="E39" s="73">
        <f t="shared" si="0"/>
        <v>15395</v>
      </c>
      <c r="F39" s="32">
        <v>5928</v>
      </c>
      <c r="G39" s="32">
        <v>9892</v>
      </c>
      <c r="H39" s="73">
        <f t="shared" si="1"/>
        <v>15820</v>
      </c>
      <c r="I39" s="32">
        <v>5932</v>
      </c>
      <c r="J39" s="32">
        <v>10088</v>
      </c>
      <c r="K39" s="73">
        <f t="shared" si="2"/>
        <v>16020</v>
      </c>
      <c r="L39" s="32">
        <v>5932</v>
      </c>
      <c r="M39" s="32">
        <v>10279</v>
      </c>
      <c r="N39" s="73">
        <f t="shared" si="3"/>
        <v>16211</v>
      </c>
      <c r="O39" s="129"/>
      <c r="P39" s="129"/>
    </row>
    <row r="40" spans="1:18" ht="25" customHeight="1" x14ac:dyDescent="0.35">
      <c r="A40" s="129"/>
      <c r="B40" s="142" t="s">
        <v>251</v>
      </c>
      <c r="C40" s="33">
        <v>3941</v>
      </c>
      <c r="D40" s="34">
        <v>6299</v>
      </c>
      <c r="E40" s="74">
        <f t="shared" si="0"/>
        <v>10240</v>
      </c>
      <c r="F40" s="34">
        <v>3946</v>
      </c>
      <c r="G40" s="34">
        <v>6585</v>
      </c>
      <c r="H40" s="74">
        <f t="shared" si="1"/>
        <v>10531</v>
      </c>
      <c r="I40" s="34">
        <v>3951</v>
      </c>
      <c r="J40" s="34">
        <v>6719</v>
      </c>
      <c r="K40" s="74">
        <f t="shared" si="2"/>
        <v>10670</v>
      </c>
      <c r="L40" s="34">
        <v>3951</v>
      </c>
      <c r="M40" s="34">
        <v>6846</v>
      </c>
      <c r="N40" s="74">
        <f t="shared" si="3"/>
        <v>10797</v>
      </c>
      <c r="O40" s="129"/>
      <c r="P40" s="129"/>
    </row>
    <row r="41" spans="1:18" s="28" customFormat="1" ht="25" customHeight="1" x14ac:dyDescent="0.35">
      <c r="A41" s="149"/>
      <c r="B41" s="26" t="s">
        <v>171</v>
      </c>
      <c r="C41" s="38">
        <f>SUM(C37:C40)</f>
        <v>18445</v>
      </c>
      <c r="D41" s="39">
        <f t="shared" ref="D41:N41" si="8">SUM(D37:D40)</f>
        <v>29482</v>
      </c>
      <c r="E41" s="39">
        <f t="shared" si="8"/>
        <v>47927</v>
      </c>
      <c r="F41" s="39">
        <f t="shared" si="8"/>
        <v>18461</v>
      </c>
      <c r="G41" s="39">
        <f t="shared" si="8"/>
        <v>30804</v>
      </c>
      <c r="H41" s="39">
        <f t="shared" si="8"/>
        <v>49265</v>
      </c>
      <c r="I41" s="39">
        <f t="shared" si="8"/>
        <v>18478</v>
      </c>
      <c r="J41" s="39">
        <f t="shared" si="8"/>
        <v>31424</v>
      </c>
      <c r="K41" s="39">
        <f t="shared" si="8"/>
        <v>49902</v>
      </c>
      <c r="L41" s="39">
        <f t="shared" si="8"/>
        <v>18478</v>
      </c>
      <c r="M41" s="39">
        <f t="shared" si="8"/>
        <v>32018</v>
      </c>
      <c r="N41" s="39">
        <f t="shared" si="8"/>
        <v>50496</v>
      </c>
      <c r="O41" s="149"/>
      <c r="P41" s="149"/>
      <c r="Q41"/>
    </row>
    <row r="42" spans="1:18" ht="25" customHeight="1" x14ac:dyDescent="0.35">
      <c r="A42" s="129"/>
      <c r="B42" s="143" t="s">
        <v>252</v>
      </c>
      <c r="C42" s="29">
        <v>1877</v>
      </c>
      <c r="D42" s="30">
        <v>3000</v>
      </c>
      <c r="E42" s="72">
        <f t="shared" si="0"/>
        <v>4877</v>
      </c>
      <c r="F42" s="30">
        <v>1882</v>
      </c>
      <c r="G42" s="30">
        <v>3139</v>
      </c>
      <c r="H42" s="72">
        <f t="shared" si="1"/>
        <v>5021</v>
      </c>
      <c r="I42" s="30">
        <v>1886</v>
      </c>
      <c r="J42" s="30">
        <v>3207</v>
      </c>
      <c r="K42" s="72">
        <f t="shared" si="2"/>
        <v>5093</v>
      </c>
      <c r="L42" s="30">
        <v>1886</v>
      </c>
      <c r="M42" s="30">
        <v>3268</v>
      </c>
      <c r="N42" s="72">
        <f t="shared" si="3"/>
        <v>5154</v>
      </c>
      <c r="O42" s="129"/>
      <c r="P42" s="129"/>
    </row>
    <row r="43" spans="1:18" ht="25" customHeight="1" x14ac:dyDescent="0.35">
      <c r="A43" s="129"/>
      <c r="B43" s="141" t="s">
        <v>253</v>
      </c>
      <c r="C43" s="31">
        <v>2001</v>
      </c>
      <c r="D43" s="32">
        <v>3198</v>
      </c>
      <c r="E43" s="73">
        <f t="shared" si="0"/>
        <v>5199</v>
      </c>
      <c r="F43" s="32">
        <v>2003</v>
      </c>
      <c r="G43" s="32">
        <v>3342</v>
      </c>
      <c r="H43" s="73">
        <f t="shared" si="1"/>
        <v>5345</v>
      </c>
      <c r="I43" s="32">
        <v>2006</v>
      </c>
      <c r="J43" s="32">
        <v>3412</v>
      </c>
      <c r="K43" s="73">
        <f t="shared" si="2"/>
        <v>5418</v>
      </c>
      <c r="L43" s="32">
        <v>2006</v>
      </c>
      <c r="M43" s="32">
        <v>3476</v>
      </c>
      <c r="N43" s="73">
        <f t="shared" si="3"/>
        <v>5482</v>
      </c>
      <c r="O43" s="129"/>
      <c r="P43" s="129"/>
    </row>
    <row r="44" spans="1:18" ht="25" customHeight="1" x14ac:dyDescent="0.35">
      <c r="A44" s="129"/>
      <c r="B44" s="141" t="s">
        <v>254</v>
      </c>
      <c r="C44" s="31">
        <v>1246</v>
      </c>
      <c r="D44" s="32">
        <v>1992</v>
      </c>
      <c r="E44" s="73">
        <f t="shared" si="0"/>
        <v>3238</v>
      </c>
      <c r="F44" s="32">
        <v>1251</v>
      </c>
      <c r="G44" s="32">
        <v>2088</v>
      </c>
      <c r="H44" s="73">
        <f t="shared" si="1"/>
        <v>3339</v>
      </c>
      <c r="I44" s="32">
        <v>1256</v>
      </c>
      <c r="J44" s="32">
        <v>2137</v>
      </c>
      <c r="K44" s="73">
        <f t="shared" si="2"/>
        <v>3393</v>
      </c>
      <c r="L44" s="32">
        <v>1256</v>
      </c>
      <c r="M44" s="32">
        <v>2177</v>
      </c>
      <c r="N44" s="73">
        <f t="shared" si="3"/>
        <v>3433</v>
      </c>
      <c r="O44" s="129"/>
      <c r="P44" s="129"/>
    </row>
    <row r="45" spans="1:18" ht="25" customHeight="1" x14ac:dyDescent="0.35">
      <c r="A45" s="129"/>
      <c r="B45" s="141" t="s">
        <v>255</v>
      </c>
      <c r="C45" s="31">
        <v>2509</v>
      </c>
      <c r="D45" s="32">
        <v>4011</v>
      </c>
      <c r="E45" s="73">
        <f t="shared" si="0"/>
        <v>6520</v>
      </c>
      <c r="F45" s="32">
        <v>2516</v>
      </c>
      <c r="G45" s="32">
        <v>4198</v>
      </c>
      <c r="H45" s="73">
        <f t="shared" si="1"/>
        <v>6714</v>
      </c>
      <c r="I45" s="32">
        <v>2523</v>
      </c>
      <c r="J45" s="32">
        <v>4291</v>
      </c>
      <c r="K45" s="73">
        <f t="shared" si="2"/>
        <v>6814</v>
      </c>
      <c r="L45" s="32">
        <v>2523</v>
      </c>
      <c r="M45" s="32">
        <v>4372</v>
      </c>
      <c r="N45" s="73">
        <f t="shared" si="3"/>
        <v>6895</v>
      </c>
      <c r="O45" s="129"/>
      <c r="P45" s="129"/>
    </row>
    <row r="46" spans="1:18" ht="25" customHeight="1" x14ac:dyDescent="0.35">
      <c r="A46" s="129"/>
      <c r="B46" s="141" t="s">
        <v>256</v>
      </c>
      <c r="C46" s="31">
        <v>1617</v>
      </c>
      <c r="D46" s="32">
        <v>2585</v>
      </c>
      <c r="E46" s="73">
        <f t="shared" si="0"/>
        <v>4202</v>
      </c>
      <c r="F46" s="32">
        <v>1619</v>
      </c>
      <c r="G46" s="32">
        <v>2701</v>
      </c>
      <c r="H46" s="73">
        <f t="shared" si="1"/>
        <v>4320</v>
      </c>
      <c r="I46" s="32">
        <v>1620</v>
      </c>
      <c r="J46" s="32">
        <v>2755</v>
      </c>
      <c r="K46" s="73">
        <f t="shared" si="2"/>
        <v>4375</v>
      </c>
      <c r="L46" s="32">
        <v>1620</v>
      </c>
      <c r="M46" s="32">
        <v>2807</v>
      </c>
      <c r="N46" s="73">
        <f t="shared" si="3"/>
        <v>4427</v>
      </c>
      <c r="O46" s="129"/>
      <c r="P46" s="129"/>
    </row>
    <row r="47" spans="1:18" ht="25" customHeight="1" x14ac:dyDescent="0.35">
      <c r="A47" s="129"/>
      <c r="B47" s="141" t="s">
        <v>257</v>
      </c>
      <c r="C47" s="31">
        <v>1321</v>
      </c>
      <c r="D47" s="32">
        <v>2112</v>
      </c>
      <c r="E47" s="73">
        <f t="shared" si="0"/>
        <v>3433</v>
      </c>
      <c r="F47" s="32">
        <v>1325</v>
      </c>
      <c r="G47" s="32">
        <v>2212</v>
      </c>
      <c r="H47" s="73">
        <f t="shared" si="1"/>
        <v>3537</v>
      </c>
      <c r="I47" s="32">
        <v>1329</v>
      </c>
      <c r="J47" s="32">
        <v>2261</v>
      </c>
      <c r="K47" s="73">
        <f t="shared" si="2"/>
        <v>3590</v>
      </c>
      <c r="L47" s="32">
        <v>1329</v>
      </c>
      <c r="M47" s="32">
        <v>2304</v>
      </c>
      <c r="N47" s="73">
        <f t="shared" si="3"/>
        <v>3633</v>
      </c>
      <c r="O47" s="129"/>
      <c r="P47" s="129"/>
    </row>
    <row r="48" spans="1:18" ht="25" customHeight="1" x14ac:dyDescent="0.35">
      <c r="A48" s="129"/>
      <c r="B48" s="144" t="s">
        <v>258</v>
      </c>
      <c r="C48" s="35">
        <v>1184</v>
      </c>
      <c r="D48" s="36">
        <v>1892</v>
      </c>
      <c r="E48" s="75">
        <f t="shared" si="0"/>
        <v>3076</v>
      </c>
      <c r="F48" s="36">
        <v>1187</v>
      </c>
      <c r="G48" s="36">
        <v>1981</v>
      </c>
      <c r="H48" s="75">
        <f t="shared" si="1"/>
        <v>3168</v>
      </c>
      <c r="I48" s="36">
        <v>1190</v>
      </c>
      <c r="J48" s="36">
        <v>2024</v>
      </c>
      <c r="K48" s="75">
        <f t="shared" si="2"/>
        <v>3214</v>
      </c>
      <c r="L48" s="36">
        <v>1190</v>
      </c>
      <c r="M48" s="36">
        <v>2063</v>
      </c>
      <c r="N48" s="75">
        <f t="shared" si="3"/>
        <v>3253</v>
      </c>
      <c r="O48" s="129"/>
      <c r="P48" s="129"/>
    </row>
    <row r="49" spans="1:17" s="28" customFormat="1" ht="25" customHeight="1" thickBot="1" x14ac:dyDescent="0.4">
      <c r="A49" s="149"/>
      <c r="B49" s="76" t="s">
        <v>200</v>
      </c>
      <c r="C49" s="77">
        <f>SUM(C42:C48)</f>
        <v>11755</v>
      </c>
      <c r="D49" s="78">
        <f t="shared" ref="D49:N49" si="9">SUM(D42:D48)</f>
        <v>18790</v>
      </c>
      <c r="E49" s="78">
        <f t="shared" si="9"/>
        <v>30545</v>
      </c>
      <c r="F49" s="78">
        <f t="shared" si="9"/>
        <v>11783</v>
      </c>
      <c r="G49" s="78">
        <f t="shared" si="9"/>
        <v>19661</v>
      </c>
      <c r="H49" s="78">
        <f t="shared" si="9"/>
        <v>31444</v>
      </c>
      <c r="I49" s="78">
        <f t="shared" si="9"/>
        <v>11810</v>
      </c>
      <c r="J49" s="78">
        <f t="shared" si="9"/>
        <v>20087</v>
      </c>
      <c r="K49" s="78">
        <f t="shared" si="9"/>
        <v>31897</v>
      </c>
      <c r="L49" s="78">
        <f t="shared" si="9"/>
        <v>11810</v>
      </c>
      <c r="M49" s="78">
        <f t="shared" si="9"/>
        <v>20467</v>
      </c>
      <c r="N49" s="78">
        <f t="shared" si="9"/>
        <v>32277</v>
      </c>
      <c r="O49" s="149"/>
      <c r="P49" s="149"/>
      <c r="Q49"/>
    </row>
    <row r="50" spans="1:17" ht="25" customHeight="1" thickBot="1" x14ac:dyDescent="0.4">
      <c r="A50" s="129"/>
      <c r="B50" s="25" t="s">
        <v>284</v>
      </c>
      <c r="C50" s="79">
        <f>C49+C41+C36+C31+C27+C15+C11</f>
        <v>124699</v>
      </c>
      <c r="D50" s="80">
        <f t="shared" ref="D50:N50" si="10">D49+D41+D36+D31+D27+D15+D11</f>
        <v>194999</v>
      </c>
      <c r="E50" s="80">
        <f t="shared" si="10"/>
        <v>319698</v>
      </c>
      <c r="F50" s="80">
        <f t="shared" si="10"/>
        <v>121998</v>
      </c>
      <c r="G50" s="80">
        <f t="shared" si="10"/>
        <v>203557</v>
      </c>
      <c r="H50" s="80">
        <f t="shared" si="10"/>
        <v>325555</v>
      </c>
      <c r="I50" s="80">
        <f t="shared" si="10"/>
        <v>121997</v>
      </c>
      <c r="J50" s="80">
        <f>J49+J41+J36+J31+J27+J15+J11</f>
        <v>207468</v>
      </c>
      <c r="K50" s="80">
        <f t="shared" si="10"/>
        <v>329465</v>
      </c>
      <c r="L50" s="80">
        <f t="shared" si="10"/>
        <v>121997</v>
      </c>
      <c r="M50" s="80">
        <f t="shared" si="10"/>
        <v>211384</v>
      </c>
      <c r="N50" s="81">
        <f t="shared" si="10"/>
        <v>333381</v>
      </c>
      <c r="O50" s="129"/>
      <c r="P50" s="129"/>
    </row>
    <row r="51" spans="1:17" x14ac:dyDescent="0.35">
      <c r="A51" s="129"/>
      <c r="B51" s="129"/>
      <c r="C51" s="129"/>
      <c r="D51" s="129"/>
      <c r="E51" s="149"/>
      <c r="F51" s="129"/>
      <c r="G51" s="129"/>
      <c r="H51" s="149"/>
      <c r="I51" s="129"/>
      <c r="J51" s="129"/>
      <c r="K51" s="149"/>
      <c r="L51" s="129"/>
      <c r="M51" s="129"/>
      <c r="N51" s="149"/>
      <c r="O51" s="129"/>
      <c r="P51" s="129"/>
    </row>
    <row r="52" spans="1:17" s="37" customFormat="1" x14ac:dyDescent="0.35">
      <c r="A52" s="150"/>
      <c r="B52" s="150"/>
      <c r="C52" s="150"/>
      <c r="D52" s="150"/>
      <c r="E52" s="150"/>
      <c r="F52" s="150"/>
      <c r="G52" s="150"/>
      <c r="H52" s="150"/>
      <c r="I52" s="150"/>
      <c r="J52" s="150"/>
      <c r="K52" s="150"/>
      <c r="L52" s="150"/>
      <c r="M52" s="150"/>
      <c r="N52" s="150"/>
      <c r="O52" s="150"/>
      <c r="P52" s="150"/>
    </row>
    <row r="53" spans="1:17" x14ac:dyDescent="0.35">
      <c r="A53" s="129"/>
      <c r="B53" s="129"/>
      <c r="C53" s="129"/>
      <c r="D53" s="129"/>
      <c r="E53" s="149"/>
      <c r="F53" s="129"/>
      <c r="G53" s="129"/>
      <c r="H53" s="149"/>
      <c r="I53" s="129"/>
      <c r="J53" s="129"/>
      <c r="K53" s="149"/>
      <c r="L53" s="129"/>
      <c r="M53" s="129"/>
      <c r="N53" s="149"/>
      <c r="O53" s="129"/>
      <c r="P53" s="129"/>
    </row>
    <row r="54" spans="1:17" x14ac:dyDescent="0.35">
      <c r="A54" s="129"/>
      <c r="B54" s="129"/>
      <c r="C54" s="129"/>
      <c r="D54" s="129"/>
      <c r="E54" s="149"/>
      <c r="F54" s="129"/>
      <c r="G54" s="129"/>
      <c r="H54" s="149"/>
      <c r="I54" s="129"/>
      <c r="J54" s="129"/>
      <c r="K54" s="149"/>
      <c r="L54" s="129"/>
      <c r="M54" s="129"/>
      <c r="N54" s="149"/>
      <c r="O54" s="129"/>
      <c r="P54" s="129"/>
    </row>
    <row r="55" spans="1:17" x14ac:dyDescent="0.35">
      <c r="A55" s="129"/>
      <c r="B55" s="129"/>
      <c r="C55" s="129"/>
      <c r="D55" s="129"/>
      <c r="E55" s="149"/>
      <c r="F55" s="129"/>
      <c r="G55" s="129"/>
      <c r="H55" s="149"/>
      <c r="I55" s="129"/>
      <c r="J55" s="129"/>
      <c r="K55" s="149"/>
      <c r="L55" s="129"/>
      <c r="M55" s="129"/>
      <c r="N55" s="149"/>
      <c r="O55" s="129"/>
      <c r="P55" s="129"/>
    </row>
    <row r="56" spans="1:17" x14ac:dyDescent="0.35">
      <c r="A56" s="129"/>
      <c r="B56" s="129"/>
      <c r="C56" s="129"/>
      <c r="D56" s="129"/>
      <c r="E56" s="149"/>
      <c r="F56" s="129"/>
      <c r="G56" s="129"/>
      <c r="H56" s="149"/>
      <c r="I56" s="129"/>
      <c r="J56" s="129"/>
      <c r="K56" s="149"/>
      <c r="L56" s="129"/>
      <c r="M56" s="129"/>
      <c r="N56" s="149"/>
      <c r="O56" s="129"/>
      <c r="P56" s="129"/>
    </row>
    <row r="57" spans="1:17" x14ac:dyDescent="0.35">
      <c r="A57" s="129"/>
      <c r="B57" s="129"/>
      <c r="C57" s="129"/>
      <c r="D57" s="129"/>
      <c r="E57" s="149"/>
      <c r="F57" s="129"/>
      <c r="G57" s="129"/>
      <c r="H57" s="149"/>
      <c r="I57" s="129"/>
      <c r="J57" s="129"/>
      <c r="K57" s="149"/>
      <c r="L57" s="129"/>
      <c r="M57" s="129"/>
      <c r="N57" s="149"/>
    </row>
    <row r="58" spans="1:17" x14ac:dyDescent="0.35">
      <c r="A58" s="129"/>
      <c r="B58" s="129"/>
      <c r="C58" s="129"/>
      <c r="D58" s="129"/>
      <c r="E58" s="149"/>
      <c r="F58" s="129"/>
      <c r="G58" s="129"/>
      <c r="H58" s="149"/>
      <c r="I58" s="129"/>
      <c r="J58" s="129"/>
      <c r="K58" s="149"/>
      <c r="L58" s="129"/>
      <c r="M58" s="129"/>
      <c r="N58" s="149"/>
    </row>
  </sheetData>
  <mergeCells count="6">
    <mergeCell ref="B3:F3"/>
    <mergeCell ref="L5:N5"/>
    <mergeCell ref="B5:B6"/>
    <mergeCell ref="C5:E5"/>
    <mergeCell ref="F5:H5"/>
    <mergeCell ref="I5:K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6BE7D-0C4A-4A43-973F-B8F80D24D676}">
  <dimension ref="A1:M24"/>
  <sheetViews>
    <sheetView zoomScaleNormal="100" workbookViewId="0">
      <selection activeCell="L8" sqref="L8:L14"/>
    </sheetView>
  </sheetViews>
  <sheetFormatPr defaultColWidth="8.7265625" defaultRowHeight="15.5" x14ac:dyDescent="0.35"/>
  <cols>
    <col min="1" max="1" width="5.54296875" style="27" customWidth="1"/>
    <col min="2" max="2" width="31.453125" style="27" customWidth="1"/>
    <col min="3" max="12" width="15.54296875" style="27" customWidth="1"/>
    <col min="13" max="16384" width="8.7265625" style="27"/>
  </cols>
  <sheetData>
    <row r="1" spans="1:13" x14ac:dyDescent="0.35">
      <c r="A1" s="129"/>
      <c r="B1" s="129"/>
      <c r="C1" s="129"/>
      <c r="D1" s="129"/>
      <c r="E1" s="129"/>
      <c r="F1" s="129"/>
      <c r="G1" s="129"/>
      <c r="H1" s="129"/>
      <c r="I1" s="129"/>
      <c r="J1" s="129"/>
      <c r="K1" s="129"/>
      <c r="L1" s="129"/>
      <c r="M1" s="129"/>
    </row>
    <row r="2" spans="1:13" ht="30" x14ac:dyDescent="0.35">
      <c r="A2" s="129"/>
      <c r="B2" s="147" t="s">
        <v>291</v>
      </c>
      <c r="C2" s="129"/>
      <c r="D2" s="129"/>
      <c r="E2" s="129"/>
      <c r="F2" s="129"/>
      <c r="G2" s="129"/>
      <c r="H2" s="129"/>
      <c r="I2" s="129"/>
      <c r="J2" s="129"/>
      <c r="K2" s="129"/>
      <c r="L2" s="129"/>
      <c r="M2" s="129"/>
    </row>
    <row r="3" spans="1:13" ht="14.25" customHeight="1" x14ac:dyDescent="0.35">
      <c r="A3" s="129"/>
      <c r="B3" s="147"/>
      <c r="C3" s="129"/>
      <c r="D3" s="129"/>
      <c r="E3" s="129"/>
      <c r="F3" s="129"/>
      <c r="G3" s="129"/>
      <c r="H3" s="129"/>
      <c r="I3" s="129"/>
      <c r="J3" s="129"/>
      <c r="K3" s="129"/>
      <c r="L3" s="129"/>
      <c r="M3" s="129"/>
    </row>
    <row r="4" spans="1:13" ht="63" customHeight="1" x14ac:dyDescent="0.35">
      <c r="A4" s="129"/>
      <c r="B4" s="199" t="s">
        <v>330</v>
      </c>
      <c r="C4" s="199"/>
      <c r="D4" s="199"/>
      <c r="E4" s="199"/>
      <c r="F4" s="199"/>
      <c r="G4" s="199"/>
      <c r="H4" s="199"/>
      <c r="I4" s="199"/>
      <c r="J4" s="199"/>
      <c r="K4" s="199"/>
      <c r="L4" s="199"/>
      <c r="M4" s="129"/>
    </row>
    <row r="5" spans="1:13" ht="16" thickBot="1" x14ac:dyDescent="0.4">
      <c r="A5" s="129"/>
      <c r="B5" s="129"/>
      <c r="C5" s="129"/>
      <c r="D5" s="129"/>
      <c r="E5" s="129"/>
      <c r="F5" s="129"/>
      <c r="G5" s="129"/>
      <c r="H5" s="129"/>
      <c r="I5" s="129"/>
      <c r="J5" s="129"/>
      <c r="K5" s="129"/>
      <c r="L5" s="129"/>
      <c r="M5" s="129"/>
    </row>
    <row r="6" spans="1:13" ht="35.15" customHeight="1" thickBot="1" x14ac:dyDescent="0.4">
      <c r="A6" s="129"/>
      <c r="B6" s="130"/>
      <c r="C6" s="198" t="s">
        <v>276</v>
      </c>
      <c r="D6" s="198"/>
      <c r="E6" s="198"/>
      <c r="F6" s="198"/>
      <c r="G6" s="198" t="s">
        <v>289</v>
      </c>
      <c r="H6" s="198"/>
      <c r="I6" s="198"/>
      <c r="J6" s="198"/>
      <c r="K6" s="198"/>
      <c r="L6" s="131"/>
      <c r="M6" s="129"/>
    </row>
    <row r="7" spans="1:13" ht="35.15" customHeight="1" thickBot="1" x14ac:dyDescent="0.4">
      <c r="A7" s="129"/>
      <c r="B7" s="51" t="s">
        <v>219</v>
      </c>
      <c r="C7" s="52" t="s">
        <v>1</v>
      </c>
      <c r="D7" s="52" t="s">
        <v>2</v>
      </c>
      <c r="E7" s="52" t="s">
        <v>3</v>
      </c>
      <c r="F7" s="52" t="s">
        <v>4</v>
      </c>
      <c r="G7" s="52" t="s">
        <v>259</v>
      </c>
      <c r="H7" s="52" t="s">
        <v>260</v>
      </c>
      <c r="I7" s="52" t="s">
        <v>261</v>
      </c>
      <c r="J7" s="52" t="s">
        <v>262</v>
      </c>
      <c r="K7" s="52" t="s">
        <v>263</v>
      </c>
      <c r="L7" s="53" t="s">
        <v>5</v>
      </c>
      <c r="M7" s="129"/>
    </row>
    <row r="8" spans="1:13" ht="35.15" customHeight="1" x14ac:dyDescent="0.35">
      <c r="A8" s="129"/>
      <c r="B8" s="132" t="s">
        <v>105</v>
      </c>
      <c r="C8" s="50">
        <v>129156</v>
      </c>
      <c r="D8" s="50">
        <v>129156</v>
      </c>
      <c r="E8" s="50">
        <v>129156</v>
      </c>
      <c r="F8" s="50">
        <v>129156</v>
      </c>
      <c r="G8" s="50">
        <v>129156</v>
      </c>
      <c r="H8" s="50">
        <v>129156</v>
      </c>
      <c r="I8" s="50">
        <v>129156</v>
      </c>
      <c r="J8" s="50">
        <v>129156</v>
      </c>
      <c r="K8" s="50">
        <v>129156</v>
      </c>
      <c r="L8" s="170">
        <f t="shared" ref="L8:L14" si="0">C8+D8+E8+F8</f>
        <v>516624</v>
      </c>
      <c r="M8" s="129"/>
    </row>
    <row r="9" spans="1:13" ht="35.15" customHeight="1" x14ac:dyDescent="0.35">
      <c r="A9" s="129"/>
      <c r="B9" s="133" t="s">
        <v>139</v>
      </c>
      <c r="C9" s="40">
        <v>84851</v>
      </c>
      <c r="D9" s="40">
        <v>84851</v>
      </c>
      <c r="E9" s="40">
        <v>84851</v>
      </c>
      <c r="F9" s="40">
        <v>84851</v>
      </c>
      <c r="G9" s="40">
        <v>84851</v>
      </c>
      <c r="H9" s="40">
        <v>84851</v>
      </c>
      <c r="I9" s="40">
        <v>84851</v>
      </c>
      <c r="J9" s="40">
        <v>84851</v>
      </c>
      <c r="K9" s="40">
        <v>84851</v>
      </c>
      <c r="L9" s="171">
        <f t="shared" si="0"/>
        <v>339404</v>
      </c>
      <c r="M9" s="129"/>
    </row>
    <row r="10" spans="1:13" ht="35.15" customHeight="1" x14ac:dyDescent="0.35">
      <c r="A10" s="129"/>
      <c r="B10" s="133" t="s">
        <v>64</v>
      </c>
      <c r="C10" s="40">
        <v>109059</v>
      </c>
      <c r="D10" s="40">
        <v>109059</v>
      </c>
      <c r="E10" s="40">
        <v>109059</v>
      </c>
      <c r="F10" s="40">
        <v>109059</v>
      </c>
      <c r="G10" s="40">
        <v>109059</v>
      </c>
      <c r="H10" s="40">
        <v>109059</v>
      </c>
      <c r="I10" s="40">
        <v>109059</v>
      </c>
      <c r="J10" s="40">
        <v>109059</v>
      </c>
      <c r="K10" s="40">
        <v>109059</v>
      </c>
      <c r="L10" s="171">
        <f t="shared" si="0"/>
        <v>436236</v>
      </c>
      <c r="M10" s="129"/>
    </row>
    <row r="11" spans="1:13" ht="35.15" customHeight="1" x14ac:dyDescent="0.35">
      <c r="A11" s="129"/>
      <c r="B11" s="133" t="s">
        <v>7</v>
      </c>
      <c r="C11" s="40">
        <v>69292</v>
      </c>
      <c r="D11" s="40">
        <v>69292</v>
      </c>
      <c r="E11" s="40">
        <v>69292</v>
      </c>
      <c r="F11" s="40">
        <v>69292</v>
      </c>
      <c r="G11" s="40">
        <v>69292</v>
      </c>
      <c r="H11" s="40">
        <v>69292</v>
      </c>
      <c r="I11" s="40">
        <v>69292</v>
      </c>
      <c r="J11" s="40">
        <v>69292</v>
      </c>
      <c r="K11" s="40">
        <v>69292</v>
      </c>
      <c r="L11" s="171">
        <f t="shared" si="0"/>
        <v>277168</v>
      </c>
      <c r="M11" s="129"/>
    </row>
    <row r="12" spans="1:13" ht="35.15" customHeight="1" x14ac:dyDescent="0.35">
      <c r="A12" s="129"/>
      <c r="B12" s="133" t="s">
        <v>31</v>
      </c>
      <c r="C12" s="40">
        <v>164172</v>
      </c>
      <c r="D12" s="40">
        <v>164172</v>
      </c>
      <c r="E12" s="40">
        <v>164172</v>
      </c>
      <c r="F12" s="40">
        <v>164172</v>
      </c>
      <c r="G12" s="40">
        <v>164172</v>
      </c>
      <c r="H12" s="40">
        <v>164172</v>
      </c>
      <c r="I12" s="40">
        <v>164172</v>
      </c>
      <c r="J12" s="40">
        <v>164172</v>
      </c>
      <c r="K12" s="40">
        <v>164172</v>
      </c>
      <c r="L12" s="171">
        <f t="shared" si="0"/>
        <v>656688</v>
      </c>
      <c r="M12" s="129"/>
    </row>
    <row r="13" spans="1:13" ht="35.15" customHeight="1" x14ac:dyDescent="0.35">
      <c r="A13" s="129"/>
      <c r="B13" s="133" t="s">
        <v>171</v>
      </c>
      <c r="C13" s="40">
        <v>125658</v>
      </c>
      <c r="D13" s="40">
        <v>125658</v>
      </c>
      <c r="E13" s="40">
        <v>125658</v>
      </c>
      <c r="F13" s="40">
        <v>125658</v>
      </c>
      <c r="G13" s="40">
        <v>125658</v>
      </c>
      <c r="H13" s="40">
        <v>125658</v>
      </c>
      <c r="I13" s="40">
        <v>125658</v>
      </c>
      <c r="J13" s="40">
        <v>125658</v>
      </c>
      <c r="K13" s="40">
        <v>125658</v>
      </c>
      <c r="L13" s="171">
        <f t="shared" si="0"/>
        <v>502632</v>
      </c>
      <c r="M13" s="129"/>
    </row>
    <row r="14" spans="1:13" ht="35.15" customHeight="1" thickBot="1" x14ac:dyDescent="0.4">
      <c r="A14" s="129"/>
      <c r="B14" s="134" t="s">
        <v>200</v>
      </c>
      <c r="C14" s="41">
        <v>67812</v>
      </c>
      <c r="D14" s="41">
        <v>67812</v>
      </c>
      <c r="E14" s="41">
        <v>67812</v>
      </c>
      <c r="F14" s="41">
        <v>67812</v>
      </c>
      <c r="G14" s="41">
        <v>67812</v>
      </c>
      <c r="H14" s="41">
        <v>67812</v>
      </c>
      <c r="I14" s="41">
        <v>67812</v>
      </c>
      <c r="J14" s="41">
        <v>67812</v>
      </c>
      <c r="K14" s="41">
        <v>67812</v>
      </c>
      <c r="L14" s="172">
        <f t="shared" si="0"/>
        <v>271248</v>
      </c>
      <c r="M14" s="129"/>
    </row>
    <row r="15" spans="1:13" ht="35.15" customHeight="1" thickBot="1" x14ac:dyDescent="0.4">
      <c r="A15" s="129"/>
      <c r="B15" s="135" t="s">
        <v>284</v>
      </c>
      <c r="C15" s="42">
        <f>SUM(C8:C14)</f>
        <v>750000</v>
      </c>
      <c r="D15" s="42">
        <f>SUM(D8:D14)</f>
        <v>750000</v>
      </c>
      <c r="E15" s="42">
        <f>SUM(E8:E14)</f>
        <v>750000</v>
      </c>
      <c r="F15" s="42">
        <f>SUM(F8:F14)</f>
        <v>750000</v>
      </c>
      <c r="G15" s="42">
        <f t="shared" ref="G15:K15" si="1">SUM(G8:G14)</f>
        <v>750000</v>
      </c>
      <c r="H15" s="42">
        <f t="shared" si="1"/>
        <v>750000</v>
      </c>
      <c r="I15" s="42">
        <f t="shared" si="1"/>
        <v>750000</v>
      </c>
      <c r="J15" s="42">
        <f t="shared" si="1"/>
        <v>750000</v>
      </c>
      <c r="K15" s="42">
        <f t="shared" si="1"/>
        <v>750000</v>
      </c>
      <c r="L15" s="43">
        <f>SUM(L8:L14)</f>
        <v>3000000</v>
      </c>
      <c r="M15" s="129"/>
    </row>
    <row r="16" spans="1:13" ht="30" customHeight="1" x14ac:dyDescent="0.35">
      <c r="A16" s="129"/>
      <c r="B16" s="129"/>
      <c r="C16" s="129"/>
      <c r="D16" s="129"/>
      <c r="E16" s="129"/>
      <c r="F16" s="129"/>
      <c r="G16" s="129"/>
      <c r="H16" s="129"/>
      <c r="I16" s="129"/>
      <c r="J16" s="129"/>
      <c r="K16" s="129"/>
      <c r="L16" s="129"/>
      <c r="M16" s="129"/>
    </row>
    <row r="17" spans="1:13" x14ac:dyDescent="0.35">
      <c r="A17" s="129"/>
      <c r="B17" s="129"/>
      <c r="C17" s="129"/>
      <c r="D17" s="129"/>
      <c r="E17" s="129"/>
      <c r="F17" s="129"/>
      <c r="G17" s="129"/>
      <c r="H17" s="129"/>
      <c r="I17" s="129"/>
      <c r="J17" s="129"/>
      <c r="K17" s="129"/>
      <c r="L17" s="129"/>
      <c r="M17" s="129"/>
    </row>
    <row r="18" spans="1:13" x14ac:dyDescent="0.35">
      <c r="A18" s="129"/>
      <c r="B18" s="129"/>
      <c r="C18" s="148"/>
      <c r="D18" s="129"/>
      <c r="E18" s="129"/>
      <c r="F18" s="129"/>
      <c r="G18" s="129"/>
      <c r="H18" s="129"/>
      <c r="I18" s="129"/>
      <c r="J18" s="129"/>
      <c r="K18" s="129"/>
      <c r="L18" s="129"/>
      <c r="M18" s="129"/>
    </row>
    <row r="19" spans="1:13" x14ac:dyDescent="0.35">
      <c r="A19" s="129"/>
      <c r="B19" s="129"/>
      <c r="C19" s="148"/>
      <c r="D19" s="129"/>
      <c r="E19" s="129"/>
      <c r="F19" s="129"/>
      <c r="G19" s="129"/>
      <c r="H19" s="129"/>
      <c r="I19" s="129"/>
      <c r="J19" s="129"/>
      <c r="K19" s="129"/>
      <c r="L19" s="129"/>
      <c r="M19" s="129"/>
    </row>
    <row r="20" spans="1:13" x14ac:dyDescent="0.35">
      <c r="A20" s="129"/>
      <c r="B20" s="129"/>
      <c r="C20" s="148"/>
      <c r="D20" s="129"/>
      <c r="E20" s="129"/>
      <c r="F20" s="129"/>
      <c r="G20" s="129"/>
      <c r="H20" s="129"/>
      <c r="I20" s="129"/>
      <c r="J20" s="129"/>
      <c r="K20" s="129"/>
      <c r="L20" s="129"/>
      <c r="M20" s="129"/>
    </row>
    <row r="21" spans="1:13" x14ac:dyDescent="0.35">
      <c r="A21" s="129"/>
      <c r="B21" s="129"/>
      <c r="C21" s="148"/>
      <c r="D21" s="129"/>
      <c r="E21" s="129"/>
      <c r="F21" s="129"/>
      <c r="G21" s="129"/>
      <c r="H21" s="129"/>
      <c r="I21" s="129"/>
      <c r="J21" s="129"/>
      <c r="K21" s="129"/>
      <c r="L21" s="129"/>
      <c r="M21" s="129"/>
    </row>
    <row r="22" spans="1:13" x14ac:dyDescent="0.35">
      <c r="A22" s="129"/>
      <c r="B22" s="129"/>
      <c r="C22" s="148"/>
      <c r="D22" s="129"/>
      <c r="E22" s="129"/>
      <c r="F22" s="129"/>
      <c r="G22" s="129"/>
      <c r="H22" s="129"/>
      <c r="I22" s="129"/>
      <c r="J22" s="129"/>
      <c r="K22" s="129"/>
      <c r="L22" s="129"/>
      <c r="M22" s="129"/>
    </row>
    <row r="23" spans="1:13" x14ac:dyDescent="0.35">
      <c r="C23" s="136"/>
    </row>
    <row r="24" spans="1:13" x14ac:dyDescent="0.35">
      <c r="C24" s="136"/>
    </row>
  </sheetData>
  <mergeCells count="3">
    <mergeCell ref="C6:F6"/>
    <mergeCell ref="G6:K6"/>
    <mergeCell ref="B4:L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F7080-265A-4939-8818-09A1D490E3CB}">
  <dimension ref="A1:BF22"/>
  <sheetViews>
    <sheetView zoomScale="70" zoomScaleNormal="70" workbookViewId="0">
      <pane xSplit="3" ySplit="7" topLeftCell="D8" activePane="bottomRight" state="frozen"/>
      <selection pane="topRight" activeCell="D1" sqref="D1"/>
      <selection pane="bottomLeft" activeCell="A4" sqref="A4"/>
      <selection pane="bottomRight" activeCell="D11" sqref="D11"/>
    </sheetView>
  </sheetViews>
  <sheetFormatPr defaultColWidth="9.453125" defaultRowHeight="15.5" x14ac:dyDescent="0.35"/>
  <cols>
    <col min="1" max="1" width="5.54296875" style="20" customWidth="1"/>
    <col min="2" max="2" width="30.26953125" style="24" customWidth="1"/>
    <col min="3" max="3" width="1.81640625" style="20" customWidth="1"/>
    <col min="4" max="4" width="16.81640625" style="110" customWidth="1"/>
    <col min="5" max="8" width="16.1796875" style="110" customWidth="1"/>
    <col min="9" max="9" width="1.81640625" style="109" customWidth="1"/>
    <col min="10" max="14" width="16.1796875" style="110" customWidth="1"/>
    <col min="15" max="15" width="1.81640625" style="109" customWidth="1"/>
    <col min="16" max="20" width="16.1796875" style="110" customWidth="1"/>
    <col min="21" max="21" width="1.81640625" style="109" customWidth="1"/>
    <col min="22" max="26" width="16.1796875" style="110" customWidth="1"/>
    <col min="27" max="27" width="1.81640625" style="109" customWidth="1"/>
    <col min="28" max="32" width="16.1796875" style="110" customWidth="1"/>
    <col min="33" max="33" width="1.81640625" style="109" customWidth="1"/>
    <col min="34" max="37" width="16.1796875" style="110" customWidth="1"/>
    <col min="38" max="38" width="16.1796875" style="109" customWidth="1"/>
    <col min="39" max="39" width="1.81640625" style="109" customWidth="1"/>
    <col min="40" max="44" width="16.1796875" style="110" customWidth="1"/>
    <col min="45" max="45" width="1.81640625" style="109" customWidth="1"/>
    <col min="46" max="50" width="16.1796875" style="110" customWidth="1"/>
    <col min="51" max="51" width="1.81640625" style="109" customWidth="1"/>
    <col min="52" max="55" width="16.1796875" style="110" customWidth="1"/>
    <col min="56" max="56" width="16.1796875" style="109" customWidth="1"/>
    <col min="57" max="57" width="1.81640625" style="20" customWidth="1"/>
    <col min="58" max="16384" width="9.453125" style="20"/>
  </cols>
  <sheetData>
    <row r="1" spans="1:58" x14ac:dyDescent="0.35">
      <c r="A1" s="16"/>
      <c r="B1" s="17"/>
      <c r="C1" s="16"/>
      <c r="D1" s="82"/>
      <c r="E1" s="82"/>
      <c r="F1" s="82"/>
      <c r="G1" s="82"/>
      <c r="H1" s="82"/>
      <c r="I1" s="83"/>
      <c r="J1" s="82"/>
      <c r="K1" s="82"/>
      <c r="L1" s="82"/>
      <c r="M1" s="82"/>
      <c r="N1" s="82"/>
      <c r="O1" s="83"/>
      <c r="P1" s="82"/>
      <c r="Q1" s="82"/>
      <c r="R1" s="82"/>
      <c r="S1" s="82"/>
      <c r="T1" s="82"/>
      <c r="U1" s="83"/>
      <c r="V1" s="82"/>
      <c r="W1" s="82"/>
      <c r="X1" s="82"/>
      <c r="Y1" s="82"/>
      <c r="Z1" s="82"/>
      <c r="AA1" s="83"/>
      <c r="AB1" s="82"/>
      <c r="AC1" s="82"/>
      <c r="AD1" s="82"/>
      <c r="AE1" s="82"/>
      <c r="AF1" s="82"/>
      <c r="AG1" s="83"/>
      <c r="AH1" s="82"/>
      <c r="AI1" s="82"/>
      <c r="AJ1" s="82"/>
      <c r="AK1" s="82"/>
      <c r="AL1" s="83"/>
      <c r="AM1" s="83"/>
      <c r="AN1" s="82"/>
      <c r="AO1" s="82"/>
      <c r="AP1" s="82"/>
      <c r="AQ1" s="82"/>
      <c r="AR1" s="82"/>
      <c r="AS1" s="83"/>
      <c r="AT1" s="82"/>
      <c r="AU1" s="82"/>
      <c r="AV1" s="82"/>
      <c r="AW1" s="82"/>
      <c r="AX1" s="82"/>
      <c r="AY1" s="83"/>
      <c r="AZ1" s="82"/>
      <c r="BA1" s="82"/>
      <c r="BB1" s="82"/>
      <c r="BC1" s="82"/>
      <c r="BD1" s="83"/>
      <c r="BE1" s="16"/>
      <c r="BF1" s="16"/>
    </row>
    <row r="2" spans="1:58" ht="30" x14ac:dyDescent="0.35">
      <c r="A2" s="16"/>
      <c r="B2" s="147" t="s">
        <v>315</v>
      </c>
      <c r="C2" s="16"/>
      <c r="D2" s="82"/>
      <c r="E2" s="82"/>
      <c r="F2" s="82"/>
      <c r="G2" s="82"/>
      <c r="H2" s="82"/>
      <c r="I2" s="83"/>
      <c r="J2" s="82"/>
      <c r="K2" s="82"/>
      <c r="L2" s="82"/>
      <c r="M2" s="82"/>
      <c r="N2" s="82"/>
      <c r="O2" s="83"/>
      <c r="P2" s="82"/>
      <c r="Q2" s="82"/>
      <c r="R2" s="82"/>
      <c r="S2" s="82"/>
      <c r="T2" s="82"/>
      <c r="U2" s="83"/>
      <c r="V2" s="82"/>
      <c r="W2" s="82"/>
      <c r="X2" s="82"/>
      <c r="Y2" s="82"/>
      <c r="Z2" s="82"/>
      <c r="AA2" s="83"/>
      <c r="AB2" s="82"/>
      <c r="AC2" s="82"/>
      <c r="AD2" s="82"/>
      <c r="AE2" s="82"/>
      <c r="AF2" s="82"/>
      <c r="AG2" s="83"/>
      <c r="AH2" s="82"/>
      <c r="AI2" s="82"/>
      <c r="AJ2" s="82"/>
      <c r="AK2" s="82"/>
      <c r="AL2" s="83"/>
      <c r="AM2" s="83"/>
      <c r="AN2" s="82"/>
      <c r="AO2" s="82"/>
      <c r="AP2" s="82"/>
      <c r="AQ2" s="82"/>
      <c r="AR2" s="82"/>
      <c r="AS2" s="83"/>
      <c r="AT2" s="82"/>
      <c r="AU2" s="82"/>
      <c r="AV2" s="82"/>
      <c r="AW2" s="82"/>
      <c r="AX2" s="82"/>
      <c r="AY2" s="83"/>
      <c r="AZ2" s="82"/>
      <c r="BA2" s="82"/>
      <c r="BB2" s="82"/>
      <c r="BC2" s="82"/>
      <c r="BD2" s="83"/>
      <c r="BE2" s="16"/>
      <c r="BF2" s="16"/>
    </row>
    <row r="3" spans="1:58" x14ac:dyDescent="0.35">
      <c r="A3" s="16"/>
      <c r="B3" s="17"/>
      <c r="C3" s="16"/>
      <c r="D3" s="82"/>
      <c r="E3" s="82"/>
      <c r="F3" s="82"/>
      <c r="G3" s="82"/>
      <c r="H3" s="82"/>
      <c r="I3" s="83"/>
      <c r="J3" s="82"/>
      <c r="K3" s="82"/>
      <c r="L3" s="82"/>
      <c r="M3" s="82"/>
      <c r="N3" s="82"/>
      <c r="O3" s="83"/>
      <c r="P3" s="82"/>
      <c r="Q3" s="82"/>
      <c r="R3" s="82"/>
      <c r="S3" s="82"/>
      <c r="T3" s="82"/>
      <c r="U3" s="83"/>
      <c r="V3" s="82"/>
      <c r="W3" s="82"/>
      <c r="X3" s="82"/>
      <c r="Y3" s="82"/>
      <c r="Z3" s="82"/>
      <c r="AA3" s="83"/>
      <c r="AB3" s="82"/>
      <c r="AC3" s="82"/>
      <c r="AD3" s="82"/>
      <c r="AE3" s="82"/>
      <c r="AF3" s="82"/>
      <c r="AG3" s="83"/>
      <c r="AH3" s="82"/>
      <c r="AI3" s="82"/>
      <c r="AJ3" s="82"/>
      <c r="AK3" s="82"/>
      <c r="AL3" s="83"/>
      <c r="AM3" s="83"/>
      <c r="AN3" s="82"/>
      <c r="AO3" s="82"/>
      <c r="AP3" s="82"/>
      <c r="AQ3" s="82"/>
      <c r="AR3" s="82"/>
      <c r="AS3" s="83"/>
      <c r="AT3" s="82"/>
      <c r="AU3" s="82"/>
      <c r="AV3" s="82"/>
      <c r="AW3" s="82"/>
      <c r="AX3" s="82"/>
      <c r="AY3" s="83"/>
      <c r="AZ3" s="82"/>
      <c r="BA3" s="82"/>
      <c r="BB3" s="82"/>
      <c r="BC3" s="82"/>
      <c r="BD3" s="83"/>
      <c r="BE3" s="16"/>
      <c r="BF3" s="16"/>
    </row>
    <row r="4" spans="1:58" ht="16" thickBot="1" x14ac:dyDescent="0.4">
      <c r="A4" s="16"/>
      <c r="B4" s="17"/>
      <c r="C4" s="16"/>
      <c r="D4" s="82"/>
      <c r="E4" s="82"/>
      <c r="F4" s="82"/>
      <c r="G4" s="82"/>
      <c r="H4" s="82"/>
      <c r="I4" s="83"/>
      <c r="J4" s="82"/>
      <c r="K4" s="82"/>
      <c r="L4" s="82"/>
      <c r="M4" s="82"/>
      <c r="N4" s="82"/>
      <c r="O4" s="83"/>
      <c r="P4" s="82"/>
      <c r="Q4" s="82"/>
      <c r="R4" s="82"/>
      <c r="S4" s="82"/>
      <c r="T4" s="82"/>
      <c r="U4" s="83"/>
      <c r="V4" s="82"/>
      <c r="W4" s="82"/>
      <c r="X4" s="82"/>
      <c r="Y4" s="82"/>
      <c r="Z4" s="82"/>
      <c r="AA4" s="83"/>
      <c r="AB4" s="82"/>
      <c r="AC4" s="82"/>
      <c r="AD4" s="82"/>
      <c r="AE4" s="82"/>
      <c r="AF4" s="82"/>
      <c r="AG4" s="83"/>
      <c r="AH4" s="82"/>
      <c r="AI4" s="82"/>
      <c r="AJ4" s="82"/>
      <c r="AK4" s="82"/>
      <c r="AL4" s="83"/>
      <c r="AM4" s="83"/>
      <c r="AN4" s="82"/>
      <c r="AO4" s="82"/>
      <c r="AP4" s="82"/>
      <c r="AQ4" s="82"/>
      <c r="AR4" s="82"/>
      <c r="AS4" s="83"/>
      <c r="AT4" s="82"/>
      <c r="AU4" s="82"/>
      <c r="AV4" s="82"/>
      <c r="AW4" s="82"/>
      <c r="AX4" s="82"/>
      <c r="AY4" s="83"/>
      <c r="AZ4" s="82"/>
      <c r="BA4" s="82"/>
      <c r="BB4" s="82"/>
      <c r="BC4" s="82"/>
      <c r="BD4" s="83"/>
      <c r="BE4" s="16"/>
      <c r="BF4" s="16"/>
    </row>
    <row r="5" spans="1:58" s="23" customFormat="1" ht="30" customHeight="1" thickBot="1" x14ac:dyDescent="0.4">
      <c r="A5" s="19"/>
      <c r="B5" s="18"/>
      <c r="C5" s="19"/>
      <c r="D5" s="209" t="s">
        <v>265</v>
      </c>
      <c r="E5" s="210"/>
      <c r="F5" s="210"/>
      <c r="G5" s="210"/>
      <c r="H5" s="211"/>
      <c r="I5" s="19"/>
      <c r="J5" s="203" t="s">
        <v>311</v>
      </c>
      <c r="K5" s="204"/>
      <c r="L5" s="204"/>
      <c r="M5" s="204"/>
      <c r="N5" s="205"/>
      <c r="O5" s="19"/>
      <c r="P5" s="203" t="s">
        <v>310</v>
      </c>
      <c r="Q5" s="204"/>
      <c r="R5" s="204"/>
      <c r="S5" s="204"/>
      <c r="T5" s="205"/>
      <c r="U5" s="19"/>
      <c r="V5" s="203" t="s">
        <v>266</v>
      </c>
      <c r="W5" s="204"/>
      <c r="X5" s="204"/>
      <c r="Y5" s="204"/>
      <c r="Z5" s="205"/>
      <c r="AA5" s="19"/>
      <c r="AB5" s="203" t="s">
        <v>267</v>
      </c>
      <c r="AC5" s="204"/>
      <c r="AD5" s="204"/>
      <c r="AE5" s="204"/>
      <c r="AF5" s="205"/>
      <c r="AG5" s="19"/>
      <c r="AH5" s="212" t="s">
        <v>314</v>
      </c>
      <c r="AI5" s="213"/>
      <c r="AJ5" s="213"/>
      <c r="AK5" s="213"/>
      <c r="AL5" s="214"/>
      <c r="AM5" s="19"/>
      <c r="AN5" s="203" t="s">
        <v>313</v>
      </c>
      <c r="AO5" s="204"/>
      <c r="AP5" s="204"/>
      <c r="AQ5" s="204"/>
      <c r="AR5" s="205"/>
      <c r="AS5" s="19"/>
      <c r="AT5" s="203" t="s">
        <v>13</v>
      </c>
      <c r="AU5" s="204"/>
      <c r="AV5" s="204"/>
      <c r="AW5" s="204"/>
      <c r="AX5" s="205"/>
      <c r="AY5" s="19"/>
      <c r="AZ5" s="203" t="s">
        <v>268</v>
      </c>
      <c r="BA5" s="204"/>
      <c r="BB5" s="204"/>
      <c r="BC5" s="204"/>
      <c r="BD5" s="205"/>
      <c r="BE5" s="19"/>
      <c r="BF5" s="19"/>
    </row>
    <row r="6" spans="1:58" s="23" customFormat="1" ht="180" customHeight="1" thickBot="1" x14ac:dyDescent="0.4">
      <c r="B6" s="165"/>
      <c r="D6" s="200" t="s">
        <v>318</v>
      </c>
      <c r="E6" s="201"/>
      <c r="F6" s="201"/>
      <c r="G6" s="201"/>
      <c r="H6" s="202"/>
      <c r="J6" s="200" t="s">
        <v>319</v>
      </c>
      <c r="K6" s="201"/>
      <c r="L6" s="201"/>
      <c r="M6" s="201"/>
      <c r="N6" s="202"/>
      <c r="P6" s="200" t="s">
        <v>320</v>
      </c>
      <c r="Q6" s="201"/>
      <c r="R6" s="201"/>
      <c r="S6" s="201"/>
      <c r="T6" s="202"/>
      <c r="V6" s="200" t="s">
        <v>321</v>
      </c>
      <c r="W6" s="201"/>
      <c r="X6" s="201"/>
      <c r="Y6" s="201"/>
      <c r="Z6" s="202"/>
      <c r="AB6" s="200" t="s">
        <v>322</v>
      </c>
      <c r="AC6" s="201"/>
      <c r="AD6" s="201"/>
      <c r="AE6" s="201"/>
      <c r="AF6" s="202"/>
      <c r="AH6" s="215" t="s">
        <v>323</v>
      </c>
      <c r="AI6" s="216"/>
      <c r="AJ6" s="216"/>
      <c r="AK6" s="216"/>
      <c r="AL6" s="217"/>
      <c r="AN6" s="200" t="s">
        <v>324</v>
      </c>
      <c r="AO6" s="201"/>
      <c r="AP6" s="201"/>
      <c r="AQ6" s="201"/>
      <c r="AR6" s="202"/>
      <c r="AS6" s="166"/>
      <c r="AT6" s="200" t="s">
        <v>325</v>
      </c>
      <c r="AU6" s="201"/>
      <c r="AV6" s="201"/>
      <c r="AW6" s="201"/>
      <c r="AX6" s="202"/>
      <c r="AZ6" s="206"/>
      <c r="BA6" s="207"/>
      <c r="BB6" s="207"/>
      <c r="BC6" s="207"/>
      <c r="BD6" s="208"/>
    </row>
    <row r="7" spans="1:58" s="23" customFormat="1" ht="47" thickBot="1" x14ac:dyDescent="0.4">
      <c r="A7" s="19"/>
      <c r="B7" s="146" t="s">
        <v>219</v>
      </c>
      <c r="C7" s="19"/>
      <c r="D7" s="46" t="s">
        <v>1</v>
      </c>
      <c r="E7" s="44" t="s">
        <v>2</v>
      </c>
      <c r="F7" s="47" t="s">
        <v>3</v>
      </c>
      <c r="G7" s="48" t="s">
        <v>4</v>
      </c>
      <c r="H7" s="49" t="s">
        <v>277</v>
      </c>
      <c r="I7" s="19"/>
      <c r="J7" s="46" t="s">
        <v>1</v>
      </c>
      <c r="K7" s="44" t="s">
        <v>2</v>
      </c>
      <c r="L7" s="47" t="s">
        <v>3</v>
      </c>
      <c r="M7" s="48" t="s">
        <v>4</v>
      </c>
      <c r="N7" s="49" t="s">
        <v>280</v>
      </c>
      <c r="O7" s="19"/>
      <c r="P7" s="46" t="s">
        <v>1</v>
      </c>
      <c r="Q7" s="44" t="s">
        <v>2</v>
      </c>
      <c r="R7" s="47" t="s">
        <v>3</v>
      </c>
      <c r="S7" s="48" t="s">
        <v>4</v>
      </c>
      <c r="T7" s="49" t="s">
        <v>281</v>
      </c>
      <c r="U7" s="19"/>
      <c r="V7" s="46" t="s">
        <v>1</v>
      </c>
      <c r="W7" s="44" t="s">
        <v>2</v>
      </c>
      <c r="X7" s="47" t="s">
        <v>3</v>
      </c>
      <c r="Y7" s="48" t="s">
        <v>4</v>
      </c>
      <c r="Z7" s="49" t="s">
        <v>282</v>
      </c>
      <c r="AA7" s="19"/>
      <c r="AB7" s="46" t="s">
        <v>1</v>
      </c>
      <c r="AC7" s="44" t="s">
        <v>2</v>
      </c>
      <c r="AD7" s="47" t="s">
        <v>3</v>
      </c>
      <c r="AE7" s="48" t="s">
        <v>4</v>
      </c>
      <c r="AF7" s="49" t="s">
        <v>283</v>
      </c>
      <c r="AG7" s="19"/>
      <c r="AH7" s="46" t="s">
        <v>1</v>
      </c>
      <c r="AI7" s="44" t="s">
        <v>2</v>
      </c>
      <c r="AJ7" s="47" t="s">
        <v>3</v>
      </c>
      <c r="AK7" s="48" t="s">
        <v>4</v>
      </c>
      <c r="AL7" s="45" t="s">
        <v>278</v>
      </c>
      <c r="AM7" s="19"/>
      <c r="AN7" s="46" t="s">
        <v>1</v>
      </c>
      <c r="AO7" s="44" t="s">
        <v>2</v>
      </c>
      <c r="AP7" s="47" t="s">
        <v>3</v>
      </c>
      <c r="AQ7" s="48" t="s">
        <v>4</v>
      </c>
      <c r="AR7" s="49" t="s">
        <v>279</v>
      </c>
      <c r="AS7" s="19"/>
      <c r="AT7" s="46" t="s">
        <v>1</v>
      </c>
      <c r="AU7" s="44" t="s">
        <v>2</v>
      </c>
      <c r="AV7" s="47" t="s">
        <v>3</v>
      </c>
      <c r="AW7" s="48" t="s">
        <v>4</v>
      </c>
      <c r="AX7" s="49" t="s">
        <v>312</v>
      </c>
      <c r="AY7" s="19"/>
      <c r="AZ7" s="46" t="s">
        <v>1</v>
      </c>
      <c r="BA7" s="44" t="s">
        <v>2</v>
      </c>
      <c r="BB7" s="47" t="s">
        <v>3</v>
      </c>
      <c r="BC7" s="48" t="s">
        <v>4</v>
      </c>
      <c r="BD7" s="164" t="s">
        <v>278</v>
      </c>
      <c r="BE7" s="19"/>
      <c r="BF7" s="19"/>
    </row>
    <row r="8" spans="1:58" ht="30" customHeight="1" x14ac:dyDescent="0.35">
      <c r="A8" s="16"/>
      <c r="B8" s="54" t="s">
        <v>227</v>
      </c>
      <c r="C8" s="16"/>
      <c r="D8" s="84">
        <v>93000</v>
      </c>
      <c r="E8" s="85">
        <v>29000</v>
      </c>
      <c r="F8" s="85">
        <v>29250</v>
      </c>
      <c r="G8" s="86">
        <v>15250</v>
      </c>
      <c r="H8" s="87">
        <f t="shared" ref="H8:H14" si="0">SUM(D8:G8)</f>
        <v>166500</v>
      </c>
      <c r="I8" s="83"/>
      <c r="J8" s="84">
        <v>100000</v>
      </c>
      <c r="K8" s="85">
        <v>77750</v>
      </c>
      <c r="L8" s="85">
        <v>67250</v>
      </c>
      <c r="M8" s="86">
        <v>49750</v>
      </c>
      <c r="N8" s="87">
        <f t="shared" ref="N8:N14" si="1">SUM(J8:M8)</f>
        <v>294750</v>
      </c>
      <c r="O8" s="83"/>
      <c r="P8" s="84">
        <v>18000</v>
      </c>
      <c r="Q8" s="85">
        <v>18250</v>
      </c>
      <c r="R8" s="85">
        <v>24500</v>
      </c>
      <c r="S8" s="86">
        <v>7750</v>
      </c>
      <c r="T8" s="87">
        <v>68500</v>
      </c>
      <c r="U8" s="83"/>
      <c r="V8" s="84">
        <v>16750</v>
      </c>
      <c r="W8" s="85">
        <v>9500</v>
      </c>
      <c r="X8" s="85">
        <v>8750</v>
      </c>
      <c r="Y8" s="86">
        <v>8750</v>
      </c>
      <c r="Z8" s="87">
        <f t="shared" ref="Z8:Z14" si="2">SUM(V8:Y8)</f>
        <v>43750</v>
      </c>
      <c r="AA8" s="83"/>
      <c r="AB8" s="84">
        <v>18705</v>
      </c>
      <c r="AC8" s="85">
        <v>11740</v>
      </c>
      <c r="AD8" s="85">
        <v>0</v>
      </c>
      <c r="AE8" s="86">
        <v>0</v>
      </c>
      <c r="AF8" s="87">
        <f t="shared" ref="AF8:AF14" si="3">SUM(AB8:AE8)</f>
        <v>30445</v>
      </c>
      <c r="AG8" s="83"/>
      <c r="AH8" s="88">
        <f>D8+J8+P8+V8+AB8</f>
        <v>246455</v>
      </c>
      <c r="AI8" s="89">
        <f t="shared" ref="AI8:AK14" si="4">E8+K8+Q8+W8+AC8</f>
        <v>146240</v>
      </c>
      <c r="AJ8" s="89">
        <f t="shared" si="4"/>
        <v>129750</v>
      </c>
      <c r="AK8" s="90">
        <f t="shared" si="4"/>
        <v>81500</v>
      </c>
      <c r="AL8" s="87">
        <f t="shared" ref="AL8:AL14" si="5">SUM(AH8:AK8)</f>
        <v>603945</v>
      </c>
      <c r="AM8" s="83"/>
      <c r="AN8" s="84">
        <v>7750</v>
      </c>
      <c r="AO8" s="85">
        <v>8000</v>
      </c>
      <c r="AP8" s="85">
        <v>8250</v>
      </c>
      <c r="AQ8" s="86">
        <v>9000</v>
      </c>
      <c r="AR8" s="87">
        <f t="shared" ref="AR8:AR14" si="6">SUM(AN8:AQ8)</f>
        <v>33000</v>
      </c>
      <c r="AS8" s="83"/>
      <c r="AT8" s="84">
        <v>17957.975999999999</v>
      </c>
      <c r="AU8" s="85">
        <v>15889.298000000001</v>
      </c>
      <c r="AV8" s="85">
        <v>16219.073999999999</v>
      </c>
      <c r="AW8" s="86">
        <v>17466.192999999999</v>
      </c>
      <c r="AX8" s="87">
        <f t="shared" ref="AX8:AX14" si="7">SUM(AT8:AW8)</f>
        <v>67532.540999999997</v>
      </c>
      <c r="AY8" s="83"/>
      <c r="AZ8" s="88">
        <f>AH8+AN8+AT8</f>
        <v>272162.97600000002</v>
      </c>
      <c r="BA8" s="89">
        <f t="shared" ref="BA8:BC14" si="8">AI8+AO8+AU8</f>
        <v>170129.29800000001</v>
      </c>
      <c r="BB8" s="89">
        <f t="shared" si="8"/>
        <v>154219.07399999999</v>
      </c>
      <c r="BC8" s="90">
        <f t="shared" si="8"/>
        <v>107966.193</v>
      </c>
      <c r="BD8" s="87">
        <f t="shared" ref="BD8:BD14" si="9">SUM(AZ8:BC8)</f>
        <v>704477.54099999997</v>
      </c>
      <c r="BE8" s="16"/>
      <c r="BF8" s="16"/>
    </row>
    <row r="9" spans="1:58" ht="30" customHeight="1" x14ac:dyDescent="0.35">
      <c r="A9" s="16"/>
      <c r="B9" s="55" t="s">
        <v>139</v>
      </c>
      <c r="C9" s="16"/>
      <c r="D9" s="91">
        <v>119500</v>
      </c>
      <c r="E9" s="92">
        <v>37500</v>
      </c>
      <c r="F9" s="92">
        <v>37750</v>
      </c>
      <c r="G9" s="93">
        <v>19750</v>
      </c>
      <c r="H9" s="94">
        <f t="shared" si="0"/>
        <v>214500</v>
      </c>
      <c r="I9" s="83"/>
      <c r="J9" s="91">
        <v>93250</v>
      </c>
      <c r="K9" s="92">
        <v>72000</v>
      </c>
      <c r="L9" s="92">
        <v>62500</v>
      </c>
      <c r="M9" s="93">
        <v>46250</v>
      </c>
      <c r="N9" s="94">
        <f t="shared" si="1"/>
        <v>274000</v>
      </c>
      <c r="O9" s="83"/>
      <c r="P9" s="91">
        <v>15750</v>
      </c>
      <c r="Q9" s="92">
        <v>16750</v>
      </c>
      <c r="R9" s="92">
        <v>22750</v>
      </c>
      <c r="S9" s="93">
        <v>7250</v>
      </c>
      <c r="T9" s="94">
        <v>62500</v>
      </c>
      <c r="U9" s="83"/>
      <c r="V9" s="91">
        <v>14750</v>
      </c>
      <c r="W9" s="92">
        <v>8000</v>
      </c>
      <c r="X9" s="92">
        <v>7750</v>
      </c>
      <c r="Y9" s="93">
        <v>7750</v>
      </c>
      <c r="Z9" s="94">
        <f t="shared" si="2"/>
        <v>38250</v>
      </c>
      <c r="AA9" s="83"/>
      <c r="AB9" s="91">
        <v>504</v>
      </c>
      <c r="AC9" s="92">
        <v>0</v>
      </c>
      <c r="AD9" s="92">
        <v>0</v>
      </c>
      <c r="AE9" s="93">
        <v>0</v>
      </c>
      <c r="AF9" s="94">
        <f t="shared" si="3"/>
        <v>504</v>
      </c>
      <c r="AG9" s="83"/>
      <c r="AH9" s="95">
        <f t="shared" ref="AH9:AH14" si="10">D9+J9+P9+V9+AB9</f>
        <v>243754</v>
      </c>
      <c r="AI9" s="96">
        <f t="shared" si="4"/>
        <v>134250</v>
      </c>
      <c r="AJ9" s="96">
        <f t="shared" si="4"/>
        <v>130750</v>
      </c>
      <c r="AK9" s="97">
        <f t="shared" si="4"/>
        <v>81000</v>
      </c>
      <c r="AL9" s="94">
        <f t="shared" si="5"/>
        <v>589754</v>
      </c>
      <c r="AM9" s="83"/>
      <c r="AN9" s="91">
        <v>7250</v>
      </c>
      <c r="AO9" s="92">
        <v>7750</v>
      </c>
      <c r="AP9" s="92">
        <v>7750</v>
      </c>
      <c r="AQ9" s="93">
        <v>8500</v>
      </c>
      <c r="AR9" s="94">
        <f t="shared" si="6"/>
        <v>31250</v>
      </c>
      <c r="AS9" s="83"/>
      <c r="AT9" s="91">
        <v>11440.14</v>
      </c>
      <c r="AU9" s="92">
        <v>12320.736000000001</v>
      </c>
      <c r="AV9" s="92">
        <v>13099.076999999999</v>
      </c>
      <c r="AW9" s="93">
        <v>12476.984</v>
      </c>
      <c r="AX9" s="94">
        <f t="shared" si="7"/>
        <v>49336.937000000005</v>
      </c>
      <c r="AY9" s="83"/>
      <c r="AZ9" s="95">
        <f t="shared" ref="AZ9:AZ14" si="11">AH9+AN9+AT9</f>
        <v>262444.14</v>
      </c>
      <c r="BA9" s="96">
        <f t="shared" si="8"/>
        <v>154320.736</v>
      </c>
      <c r="BB9" s="96">
        <f t="shared" si="8"/>
        <v>151599.07699999999</v>
      </c>
      <c r="BC9" s="97">
        <f t="shared" si="8"/>
        <v>101976.984</v>
      </c>
      <c r="BD9" s="94">
        <f t="shared" si="9"/>
        <v>670340.93699999992</v>
      </c>
      <c r="BE9" s="16"/>
      <c r="BF9" s="16"/>
    </row>
    <row r="10" spans="1:58" ht="30" customHeight="1" x14ac:dyDescent="0.35">
      <c r="A10" s="16"/>
      <c r="B10" s="55" t="s">
        <v>64</v>
      </c>
      <c r="C10" s="16"/>
      <c r="D10" s="91">
        <v>152250</v>
      </c>
      <c r="E10" s="92">
        <v>47250</v>
      </c>
      <c r="F10" s="92">
        <v>47500</v>
      </c>
      <c r="G10" s="93">
        <v>25000</v>
      </c>
      <c r="H10" s="94">
        <f t="shared" si="0"/>
        <v>272000</v>
      </c>
      <c r="I10" s="83"/>
      <c r="J10" s="91">
        <v>128000</v>
      </c>
      <c r="K10" s="92">
        <v>99750</v>
      </c>
      <c r="L10" s="92">
        <v>86500</v>
      </c>
      <c r="M10" s="93">
        <v>64500</v>
      </c>
      <c r="N10" s="94">
        <f t="shared" si="1"/>
        <v>378750</v>
      </c>
      <c r="O10" s="83"/>
      <c r="P10" s="91">
        <v>19000</v>
      </c>
      <c r="Q10" s="92">
        <v>20750</v>
      </c>
      <c r="R10" s="92">
        <v>29000</v>
      </c>
      <c r="S10" s="93">
        <v>11000</v>
      </c>
      <c r="T10" s="94">
        <v>79750</v>
      </c>
      <c r="U10" s="83"/>
      <c r="V10" s="91">
        <v>21000</v>
      </c>
      <c r="W10" s="92">
        <v>11750</v>
      </c>
      <c r="X10" s="92">
        <v>11500</v>
      </c>
      <c r="Y10" s="93">
        <v>11500</v>
      </c>
      <c r="Z10" s="94">
        <f t="shared" si="2"/>
        <v>55750</v>
      </c>
      <c r="AA10" s="83"/>
      <c r="AB10" s="91">
        <v>0</v>
      </c>
      <c r="AC10" s="92">
        <v>0</v>
      </c>
      <c r="AD10" s="92">
        <v>0</v>
      </c>
      <c r="AE10" s="93">
        <v>0</v>
      </c>
      <c r="AF10" s="94">
        <f t="shared" si="3"/>
        <v>0</v>
      </c>
      <c r="AG10" s="83"/>
      <c r="AH10" s="95">
        <f t="shared" si="10"/>
        <v>320250</v>
      </c>
      <c r="AI10" s="96">
        <f t="shared" si="4"/>
        <v>179500</v>
      </c>
      <c r="AJ10" s="96">
        <f t="shared" si="4"/>
        <v>174500</v>
      </c>
      <c r="AK10" s="97">
        <f t="shared" si="4"/>
        <v>112000</v>
      </c>
      <c r="AL10" s="94">
        <f t="shared" si="5"/>
        <v>786250</v>
      </c>
      <c r="AM10" s="83"/>
      <c r="AN10" s="91">
        <v>10500</v>
      </c>
      <c r="AO10" s="92">
        <v>10750</v>
      </c>
      <c r="AP10" s="92">
        <v>10750</v>
      </c>
      <c r="AQ10" s="93">
        <v>10750</v>
      </c>
      <c r="AR10" s="94">
        <f t="shared" si="6"/>
        <v>42750</v>
      </c>
      <c r="AS10" s="83"/>
      <c r="AT10" s="91">
        <v>17799.191999999999</v>
      </c>
      <c r="AU10" s="92">
        <v>18366.329000000002</v>
      </c>
      <c r="AV10" s="92">
        <v>20007.917999999998</v>
      </c>
      <c r="AW10" s="93">
        <v>24953.968000000001</v>
      </c>
      <c r="AX10" s="94">
        <f t="shared" si="7"/>
        <v>81127.407000000007</v>
      </c>
      <c r="AY10" s="83"/>
      <c r="AZ10" s="95">
        <f t="shared" si="11"/>
        <v>348549.19199999998</v>
      </c>
      <c r="BA10" s="96">
        <f t="shared" si="8"/>
        <v>208616.329</v>
      </c>
      <c r="BB10" s="96">
        <f t="shared" si="8"/>
        <v>205257.91800000001</v>
      </c>
      <c r="BC10" s="97">
        <f t="shared" si="8"/>
        <v>147703.96799999999</v>
      </c>
      <c r="BD10" s="94">
        <f t="shared" si="9"/>
        <v>910127.40700000001</v>
      </c>
      <c r="BE10" s="16"/>
      <c r="BF10" s="16"/>
    </row>
    <row r="11" spans="1:58" ht="30" customHeight="1" x14ac:dyDescent="0.35">
      <c r="A11" s="16"/>
      <c r="B11" s="55" t="s">
        <v>7</v>
      </c>
      <c r="C11" s="16"/>
      <c r="D11" s="91">
        <v>102500</v>
      </c>
      <c r="E11" s="92">
        <v>32000</v>
      </c>
      <c r="F11" s="92">
        <v>32250</v>
      </c>
      <c r="G11" s="93">
        <v>16750</v>
      </c>
      <c r="H11" s="94">
        <f t="shared" si="0"/>
        <v>183500</v>
      </c>
      <c r="I11" s="83"/>
      <c r="J11" s="91">
        <v>75500</v>
      </c>
      <c r="K11" s="92">
        <v>58750</v>
      </c>
      <c r="L11" s="92">
        <v>50750</v>
      </c>
      <c r="M11" s="93">
        <v>37500</v>
      </c>
      <c r="N11" s="94">
        <f t="shared" si="1"/>
        <v>222500</v>
      </c>
      <c r="O11" s="83"/>
      <c r="P11" s="91">
        <v>13500</v>
      </c>
      <c r="Q11" s="92">
        <v>14000</v>
      </c>
      <c r="R11" s="92">
        <v>19750</v>
      </c>
      <c r="S11" s="93">
        <v>6750</v>
      </c>
      <c r="T11" s="94">
        <v>54000</v>
      </c>
      <c r="U11" s="83"/>
      <c r="V11" s="91">
        <v>12500</v>
      </c>
      <c r="W11" s="92">
        <v>7000</v>
      </c>
      <c r="X11" s="92">
        <v>6500</v>
      </c>
      <c r="Y11" s="93">
        <v>6500</v>
      </c>
      <c r="Z11" s="94">
        <f t="shared" si="2"/>
        <v>32500</v>
      </c>
      <c r="AA11" s="83"/>
      <c r="AB11" s="91">
        <v>43500</v>
      </c>
      <c r="AC11" s="92">
        <v>0</v>
      </c>
      <c r="AD11" s="92">
        <v>0</v>
      </c>
      <c r="AE11" s="93">
        <v>0</v>
      </c>
      <c r="AF11" s="94">
        <f t="shared" si="3"/>
        <v>43500</v>
      </c>
      <c r="AG11" s="83"/>
      <c r="AH11" s="95">
        <f t="shared" si="10"/>
        <v>247500</v>
      </c>
      <c r="AI11" s="96">
        <f t="shared" si="4"/>
        <v>111750</v>
      </c>
      <c r="AJ11" s="96">
        <f t="shared" si="4"/>
        <v>109250</v>
      </c>
      <c r="AK11" s="97">
        <f t="shared" si="4"/>
        <v>67500</v>
      </c>
      <c r="AL11" s="94">
        <f t="shared" si="5"/>
        <v>536000</v>
      </c>
      <c r="AM11" s="83"/>
      <c r="AN11" s="91">
        <v>6000</v>
      </c>
      <c r="AO11" s="92">
        <v>6000</v>
      </c>
      <c r="AP11" s="92">
        <v>6500</v>
      </c>
      <c r="AQ11" s="93">
        <v>6500</v>
      </c>
      <c r="AR11" s="94">
        <f t="shared" si="6"/>
        <v>25000</v>
      </c>
      <c r="AS11" s="83"/>
      <c r="AT11" s="91">
        <v>8105.6760000000004</v>
      </c>
      <c r="AU11" s="92">
        <v>12320.736000000001</v>
      </c>
      <c r="AV11" s="92">
        <v>13281.366</v>
      </c>
      <c r="AW11" s="93">
        <v>9981.3889999999992</v>
      </c>
      <c r="AX11" s="94">
        <f t="shared" si="7"/>
        <v>43689.167000000001</v>
      </c>
      <c r="AY11" s="83"/>
      <c r="AZ11" s="95">
        <f t="shared" si="11"/>
        <v>261605.67600000001</v>
      </c>
      <c r="BA11" s="96">
        <f t="shared" si="8"/>
        <v>130070.736</v>
      </c>
      <c r="BB11" s="96">
        <f t="shared" si="8"/>
        <v>129031.36599999999</v>
      </c>
      <c r="BC11" s="97">
        <f t="shared" si="8"/>
        <v>83981.388999999996</v>
      </c>
      <c r="BD11" s="94">
        <f t="shared" si="9"/>
        <v>604689.16700000002</v>
      </c>
      <c r="BE11" s="16"/>
      <c r="BF11" s="16"/>
    </row>
    <row r="12" spans="1:58" ht="30" customHeight="1" x14ac:dyDescent="0.35">
      <c r="A12" s="16"/>
      <c r="B12" s="55" t="s">
        <v>31</v>
      </c>
      <c r="C12" s="16"/>
      <c r="D12" s="91">
        <v>193500</v>
      </c>
      <c r="E12" s="92">
        <v>60750</v>
      </c>
      <c r="F12" s="92">
        <v>61000</v>
      </c>
      <c r="G12" s="93">
        <v>32000</v>
      </c>
      <c r="H12" s="94">
        <f t="shared" si="0"/>
        <v>347250</v>
      </c>
      <c r="I12" s="83"/>
      <c r="J12" s="91">
        <v>102500</v>
      </c>
      <c r="K12" s="92">
        <v>79750</v>
      </c>
      <c r="L12" s="92">
        <v>69000</v>
      </c>
      <c r="M12" s="93">
        <v>51000</v>
      </c>
      <c r="N12" s="94">
        <f t="shared" si="1"/>
        <v>302250</v>
      </c>
      <c r="O12" s="83"/>
      <c r="P12" s="91">
        <v>21000</v>
      </c>
      <c r="Q12" s="92">
        <v>22250</v>
      </c>
      <c r="R12" s="92">
        <v>30500</v>
      </c>
      <c r="S12" s="93">
        <v>11000</v>
      </c>
      <c r="T12" s="94">
        <v>84750</v>
      </c>
      <c r="U12" s="83"/>
      <c r="V12" s="91">
        <v>14000</v>
      </c>
      <c r="W12" s="92">
        <v>7750</v>
      </c>
      <c r="X12" s="92">
        <v>7500</v>
      </c>
      <c r="Y12" s="93">
        <v>7500</v>
      </c>
      <c r="Z12" s="94">
        <f t="shared" si="2"/>
        <v>36750</v>
      </c>
      <c r="AA12" s="83"/>
      <c r="AB12" s="91">
        <v>0</v>
      </c>
      <c r="AC12" s="92">
        <v>0</v>
      </c>
      <c r="AD12" s="92">
        <v>0</v>
      </c>
      <c r="AE12" s="93">
        <v>0</v>
      </c>
      <c r="AF12" s="94">
        <f t="shared" si="3"/>
        <v>0</v>
      </c>
      <c r="AG12" s="83"/>
      <c r="AH12" s="95">
        <f t="shared" si="10"/>
        <v>331000</v>
      </c>
      <c r="AI12" s="96">
        <f t="shared" si="4"/>
        <v>170500</v>
      </c>
      <c r="AJ12" s="96">
        <f t="shared" si="4"/>
        <v>168000</v>
      </c>
      <c r="AK12" s="97">
        <f t="shared" si="4"/>
        <v>101500</v>
      </c>
      <c r="AL12" s="94">
        <f t="shared" si="5"/>
        <v>771000</v>
      </c>
      <c r="AM12" s="83"/>
      <c r="AN12" s="91">
        <v>9500</v>
      </c>
      <c r="AO12" s="92">
        <v>9500</v>
      </c>
      <c r="AP12" s="92">
        <v>10000</v>
      </c>
      <c r="AQ12" s="93">
        <v>10250</v>
      </c>
      <c r="AR12" s="94">
        <f t="shared" si="6"/>
        <v>39250</v>
      </c>
      <c r="AS12" s="83"/>
      <c r="AT12" s="91">
        <v>11440.14</v>
      </c>
      <c r="AU12" s="92">
        <v>12320.736000000001</v>
      </c>
      <c r="AV12" s="92">
        <v>13099.076999999999</v>
      </c>
      <c r="AW12" s="93">
        <v>12476.984</v>
      </c>
      <c r="AX12" s="94">
        <f t="shared" si="7"/>
        <v>49336.937000000005</v>
      </c>
      <c r="AY12" s="83"/>
      <c r="AZ12" s="95">
        <f t="shared" si="11"/>
        <v>351940.14</v>
      </c>
      <c r="BA12" s="96">
        <f t="shared" si="8"/>
        <v>192320.736</v>
      </c>
      <c r="BB12" s="96">
        <f t="shared" si="8"/>
        <v>191099.07699999999</v>
      </c>
      <c r="BC12" s="97">
        <f t="shared" si="8"/>
        <v>124226.984</v>
      </c>
      <c r="BD12" s="94">
        <f t="shared" si="9"/>
        <v>859586.93699999992</v>
      </c>
      <c r="BE12" s="16"/>
      <c r="BF12" s="16"/>
    </row>
    <row r="13" spans="1:58" ht="30" customHeight="1" x14ac:dyDescent="0.35">
      <c r="A13" s="16"/>
      <c r="B13" s="55" t="s">
        <v>171</v>
      </c>
      <c r="C13" s="16"/>
      <c r="D13" s="91">
        <v>150500</v>
      </c>
      <c r="E13" s="92">
        <v>47250</v>
      </c>
      <c r="F13" s="92">
        <v>47500</v>
      </c>
      <c r="G13" s="93">
        <v>24750</v>
      </c>
      <c r="H13" s="94">
        <f t="shared" si="0"/>
        <v>270000</v>
      </c>
      <c r="I13" s="83"/>
      <c r="J13" s="91">
        <v>101750</v>
      </c>
      <c r="K13" s="92">
        <v>79000</v>
      </c>
      <c r="L13" s="92">
        <v>68500</v>
      </c>
      <c r="M13" s="93">
        <v>50500</v>
      </c>
      <c r="N13" s="94">
        <f t="shared" si="1"/>
        <v>299750</v>
      </c>
      <c r="O13" s="83"/>
      <c r="P13" s="91">
        <v>19000</v>
      </c>
      <c r="Q13" s="92">
        <v>19750</v>
      </c>
      <c r="R13" s="92">
        <v>26250</v>
      </c>
      <c r="S13" s="93">
        <v>9250</v>
      </c>
      <c r="T13" s="94">
        <v>74250</v>
      </c>
      <c r="U13" s="83"/>
      <c r="V13" s="91">
        <v>16500</v>
      </c>
      <c r="W13" s="92">
        <v>9500</v>
      </c>
      <c r="X13" s="92">
        <v>8750</v>
      </c>
      <c r="Y13" s="93">
        <v>8750</v>
      </c>
      <c r="Z13" s="94">
        <f t="shared" si="2"/>
        <v>43500</v>
      </c>
      <c r="AA13" s="83"/>
      <c r="AB13" s="91">
        <v>33500</v>
      </c>
      <c r="AC13" s="92">
        <v>7300</v>
      </c>
      <c r="AD13" s="92">
        <v>0</v>
      </c>
      <c r="AE13" s="93">
        <v>0</v>
      </c>
      <c r="AF13" s="94">
        <f t="shared" si="3"/>
        <v>40800</v>
      </c>
      <c r="AG13" s="83"/>
      <c r="AH13" s="95">
        <f t="shared" si="10"/>
        <v>321250</v>
      </c>
      <c r="AI13" s="96">
        <f t="shared" si="4"/>
        <v>162800</v>
      </c>
      <c r="AJ13" s="96">
        <f t="shared" si="4"/>
        <v>151000</v>
      </c>
      <c r="AK13" s="97">
        <f t="shared" si="4"/>
        <v>93250</v>
      </c>
      <c r="AL13" s="94">
        <f t="shared" si="5"/>
        <v>728300</v>
      </c>
      <c r="AM13" s="83"/>
      <c r="AN13" s="91">
        <v>8000</v>
      </c>
      <c r="AO13" s="92">
        <v>8000</v>
      </c>
      <c r="AP13" s="92">
        <v>8500</v>
      </c>
      <c r="AQ13" s="93">
        <v>9000</v>
      </c>
      <c r="AR13" s="94">
        <f t="shared" si="6"/>
        <v>33500</v>
      </c>
      <c r="AS13" s="83"/>
      <c r="AT13" s="91">
        <v>17640.407999999999</v>
      </c>
      <c r="AU13" s="92">
        <v>19687.411</v>
      </c>
      <c r="AV13" s="92">
        <v>20361.947</v>
      </c>
      <c r="AW13" s="93">
        <v>17644.308000000001</v>
      </c>
      <c r="AX13" s="94">
        <f t="shared" si="7"/>
        <v>75334.074000000008</v>
      </c>
      <c r="AY13" s="83"/>
      <c r="AZ13" s="95">
        <f t="shared" si="11"/>
        <v>346890.408</v>
      </c>
      <c r="BA13" s="96">
        <f t="shared" si="8"/>
        <v>190487.41099999999</v>
      </c>
      <c r="BB13" s="96">
        <f t="shared" si="8"/>
        <v>179861.94699999999</v>
      </c>
      <c r="BC13" s="97">
        <f t="shared" si="8"/>
        <v>119894.308</v>
      </c>
      <c r="BD13" s="94">
        <f t="shared" si="9"/>
        <v>837134.07400000002</v>
      </c>
      <c r="BE13" s="16"/>
      <c r="BF13" s="16"/>
    </row>
    <row r="14" spans="1:58" ht="30" customHeight="1" thickBot="1" x14ac:dyDescent="0.4">
      <c r="A14" s="16"/>
      <c r="B14" s="56" t="s">
        <v>200</v>
      </c>
      <c r="C14" s="16"/>
      <c r="D14" s="98">
        <v>55500</v>
      </c>
      <c r="E14" s="99">
        <v>17750</v>
      </c>
      <c r="F14" s="99">
        <v>17750</v>
      </c>
      <c r="G14" s="100">
        <v>9000</v>
      </c>
      <c r="H14" s="94">
        <f t="shared" si="0"/>
        <v>100000</v>
      </c>
      <c r="I14" s="83"/>
      <c r="J14" s="98">
        <v>66750</v>
      </c>
      <c r="K14" s="99">
        <v>51250</v>
      </c>
      <c r="L14" s="99">
        <v>44750</v>
      </c>
      <c r="M14" s="100">
        <v>33250</v>
      </c>
      <c r="N14" s="94">
        <f t="shared" si="1"/>
        <v>196000</v>
      </c>
      <c r="O14" s="83"/>
      <c r="P14" s="98">
        <v>12750</v>
      </c>
      <c r="Q14" s="99">
        <v>13000</v>
      </c>
      <c r="R14" s="99">
        <v>18000</v>
      </c>
      <c r="S14" s="100">
        <v>5750</v>
      </c>
      <c r="T14" s="101">
        <v>49500</v>
      </c>
      <c r="U14" s="83"/>
      <c r="V14" s="98">
        <v>12000</v>
      </c>
      <c r="W14" s="99">
        <v>6750</v>
      </c>
      <c r="X14" s="99">
        <v>6750</v>
      </c>
      <c r="Y14" s="100">
        <v>6750</v>
      </c>
      <c r="Z14" s="94">
        <f t="shared" si="2"/>
        <v>32250</v>
      </c>
      <c r="AA14" s="83"/>
      <c r="AB14" s="98">
        <v>16300</v>
      </c>
      <c r="AC14" s="99">
        <v>7500</v>
      </c>
      <c r="AD14" s="99">
        <v>0</v>
      </c>
      <c r="AE14" s="100">
        <v>0</v>
      </c>
      <c r="AF14" s="94">
        <f t="shared" si="3"/>
        <v>23800</v>
      </c>
      <c r="AG14" s="83"/>
      <c r="AH14" s="102">
        <f t="shared" si="10"/>
        <v>163300</v>
      </c>
      <c r="AI14" s="103">
        <f t="shared" si="4"/>
        <v>96250</v>
      </c>
      <c r="AJ14" s="103">
        <f t="shared" si="4"/>
        <v>87250</v>
      </c>
      <c r="AK14" s="104">
        <f t="shared" si="4"/>
        <v>54750</v>
      </c>
      <c r="AL14" s="94">
        <f t="shared" si="5"/>
        <v>401550</v>
      </c>
      <c r="AM14" s="83"/>
      <c r="AN14" s="98">
        <v>4750</v>
      </c>
      <c r="AO14" s="99">
        <v>4750</v>
      </c>
      <c r="AP14" s="99">
        <v>5000</v>
      </c>
      <c r="AQ14" s="100">
        <v>5250</v>
      </c>
      <c r="AR14" s="94">
        <f t="shared" si="6"/>
        <v>19750</v>
      </c>
      <c r="AS14" s="83"/>
      <c r="AT14" s="98">
        <v>11440.14</v>
      </c>
      <c r="AU14" s="99">
        <v>12320.736000000001</v>
      </c>
      <c r="AV14" s="99">
        <v>12916.789000000001</v>
      </c>
      <c r="AW14" s="100">
        <v>9090.3169999999991</v>
      </c>
      <c r="AX14" s="94">
        <f t="shared" si="7"/>
        <v>45767.982000000004</v>
      </c>
      <c r="AY14" s="83"/>
      <c r="AZ14" s="102">
        <f t="shared" si="11"/>
        <v>179490.14</v>
      </c>
      <c r="BA14" s="103">
        <f t="shared" si="8"/>
        <v>113320.736</v>
      </c>
      <c r="BB14" s="103">
        <f t="shared" si="8"/>
        <v>105166.789</v>
      </c>
      <c r="BC14" s="104">
        <f t="shared" si="8"/>
        <v>69090.316999999995</v>
      </c>
      <c r="BD14" s="94">
        <f t="shared" si="9"/>
        <v>467067.98200000002</v>
      </c>
      <c r="BE14" s="16"/>
      <c r="BF14" s="16"/>
    </row>
    <row r="15" spans="1:58" ht="30" customHeight="1" thickBot="1" x14ac:dyDescent="0.4">
      <c r="A15" s="21"/>
      <c r="B15" s="71" t="s">
        <v>284</v>
      </c>
      <c r="C15" s="16"/>
      <c r="D15" s="105">
        <f>SUM(D8:D14)</f>
        <v>866750</v>
      </c>
      <c r="E15" s="106">
        <f>SUM(E8:E14)</f>
        <v>271500</v>
      </c>
      <c r="F15" s="106">
        <f>SUM(F8:F14)</f>
        <v>273000</v>
      </c>
      <c r="G15" s="107">
        <f>SUM(G8:G14)</f>
        <v>142500</v>
      </c>
      <c r="H15" s="108">
        <f>SUM(H8:H14)</f>
        <v>1553750</v>
      </c>
      <c r="I15" s="83"/>
      <c r="J15" s="105">
        <f>SUM(J8:J14)</f>
        <v>667750</v>
      </c>
      <c r="K15" s="106">
        <f>SUM(K8:K14)</f>
        <v>518250</v>
      </c>
      <c r="L15" s="106">
        <f>SUM(L8:L14)</f>
        <v>449250</v>
      </c>
      <c r="M15" s="107">
        <f>SUM(M8:M14)</f>
        <v>332750</v>
      </c>
      <c r="N15" s="108">
        <f>SUM(N8:N14)</f>
        <v>1968000</v>
      </c>
      <c r="O15" s="83"/>
      <c r="P15" s="105">
        <f>SUM(P8:P14)</f>
        <v>119000</v>
      </c>
      <c r="Q15" s="106">
        <f>SUM(Q8:Q14)</f>
        <v>124750</v>
      </c>
      <c r="R15" s="106">
        <f>SUM(R8:R14)</f>
        <v>170750</v>
      </c>
      <c r="S15" s="107">
        <f>SUM(S8:S14)</f>
        <v>58750</v>
      </c>
      <c r="T15" s="108">
        <v>473250</v>
      </c>
      <c r="U15" s="83"/>
      <c r="V15" s="105">
        <f>SUM(V8:V14)</f>
        <v>107500</v>
      </c>
      <c r="W15" s="106">
        <f>SUM(W8:W14)</f>
        <v>60250</v>
      </c>
      <c r="X15" s="106">
        <f>SUM(X8:X14)</f>
        <v>57500</v>
      </c>
      <c r="Y15" s="107">
        <f>SUM(Y8:Y14)</f>
        <v>57500</v>
      </c>
      <c r="Z15" s="108">
        <f>SUM(Z8:Z14)</f>
        <v>282750</v>
      </c>
      <c r="AA15" s="83"/>
      <c r="AB15" s="105">
        <f>SUM(AB8:AB14)</f>
        <v>112509</v>
      </c>
      <c r="AC15" s="106">
        <f>SUM(AC8:AC14)</f>
        <v>26540</v>
      </c>
      <c r="AD15" s="106">
        <f>SUM(AD8:AD14)</f>
        <v>0</v>
      </c>
      <c r="AE15" s="107">
        <f>SUM(AE8:AE14)</f>
        <v>0</v>
      </c>
      <c r="AF15" s="108">
        <f>SUM(AF8:AF14)</f>
        <v>139049</v>
      </c>
      <c r="AG15" s="83"/>
      <c r="AH15" s="105">
        <f>SUM(AH8:AH14)</f>
        <v>1873509</v>
      </c>
      <c r="AI15" s="106">
        <f>SUM(AI8:AI14)</f>
        <v>1001290</v>
      </c>
      <c r="AJ15" s="106">
        <f>SUM(AJ8:AJ14)</f>
        <v>950500</v>
      </c>
      <c r="AK15" s="107">
        <f>SUM(AK8:AK14)</f>
        <v>591500</v>
      </c>
      <c r="AL15" s="108">
        <f>SUM(AL8:AL14)</f>
        <v>4416799</v>
      </c>
      <c r="AM15" s="83"/>
      <c r="AN15" s="105">
        <f>SUM(AN8:AN14)</f>
        <v>53750</v>
      </c>
      <c r="AO15" s="106">
        <f>SUM(AO8:AO14)</f>
        <v>54750</v>
      </c>
      <c r="AP15" s="106">
        <f>SUM(AP8:AP14)</f>
        <v>56750</v>
      </c>
      <c r="AQ15" s="107">
        <f>SUM(AQ8:AQ14)</f>
        <v>59250</v>
      </c>
      <c r="AR15" s="108">
        <f>SUM(AR8:AR14)</f>
        <v>224500</v>
      </c>
      <c r="AS15" s="83"/>
      <c r="AT15" s="105">
        <f>SUM(AT8:AT14)</f>
        <v>95823.671999999991</v>
      </c>
      <c r="AU15" s="106">
        <f>SUM(AU8:AU14)</f>
        <v>103225.98200000002</v>
      </c>
      <c r="AV15" s="106">
        <f>SUM(AV8:AV14)</f>
        <v>108985.24800000001</v>
      </c>
      <c r="AW15" s="107">
        <f>SUM(AW8:AW14)</f>
        <v>104090.143</v>
      </c>
      <c r="AX15" s="108">
        <f>SUM(AX8:AX14)</f>
        <v>412125.0450000001</v>
      </c>
      <c r="AY15" s="83"/>
      <c r="AZ15" s="105">
        <f>SUM(AZ8:AZ14)</f>
        <v>2023082.6719999998</v>
      </c>
      <c r="BA15" s="106">
        <f>SUM(BA8:BA14)</f>
        <v>1159265.9820000001</v>
      </c>
      <c r="BB15" s="106">
        <f>SUM(BB8:BB14)</f>
        <v>1116235.2479999999</v>
      </c>
      <c r="BC15" s="107">
        <f>SUM(BC8:BC14)</f>
        <v>754840.14299999992</v>
      </c>
      <c r="BD15" s="108">
        <f>SUM(BD8:BD14)</f>
        <v>5053424.044999999</v>
      </c>
      <c r="BE15" s="21"/>
      <c r="BF15" s="16"/>
    </row>
    <row r="16" spans="1:58" x14ac:dyDescent="0.35">
      <c r="A16" s="16"/>
      <c r="B16" s="22"/>
      <c r="C16" s="16"/>
      <c r="D16" s="82"/>
      <c r="E16" s="82"/>
      <c r="F16" s="82"/>
      <c r="G16" s="82"/>
      <c r="H16" s="82"/>
      <c r="I16" s="83"/>
      <c r="J16" s="82"/>
      <c r="K16" s="82"/>
      <c r="L16" s="82"/>
      <c r="M16" s="82"/>
      <c r="N16" s="82"/>
      <c r="O16" s="83"/>
      <c r="P16" s="82"/>
      <c r="Q16" s="82"/>
      <c r="R16" s="82"/>
      <c r="S16" s="82"/>
      <c r="T16" s="82"/>
      <c r="U16" s="83"/>
      <c r="V16" s="82"/>
      <c r="W16" s="82"/>
      <c r="X16" s="82"/>
      <c r="Y16" s="82"/>
      <c r="Z16" s="82"/>
      <c r="AA16" s="83"/>
      <c r="AB16" s="82"/>
      <c r="AC16" s="82"/>
      <c r="AD16" s="82"/>
      <c r="AE16" s="82"/>
      <c r="AF16" s="82"/>
      <c r="AG16" s="83"/>
      <c r="AH16" s="82"/>
      <c r="AI16" s="82"/>
      <c r="AJ16" s="82"/>
      <c r="AK16" s="82"/>
      <c r="AM16" s="83"/>
      <c r="AN16" s="82"/>
      <c r="AO16" s="82"/>
      <c r="AP16" s="82"/>
      <c r="AQ16" s="82"/>
      <c r="AR16" s="82"/>
      <c r="AS16" s="83"/>
      <c r="AT16" s="82"/>
      <c r="AU16" s="82"/>
      <c r="AV16" s="82"/>
      <c r="AW16" s="82"/>
      <c r="AX16" s="82"/>
      <c r="AY16" s="83"/>
      <c r="AZ16" s="82"/>
      <c r="BA16" s="82"/>
      <c r="BB16" s="82"/>
      <c r="BC16" s="82"/>
      <c r="BE16" s="16"/>
      <c r="BF16" s="16"/>
    </row>
    <row r="17" spans="1:58" x14ac:dyDescent="0.35">
      <c r="A17" s="16"/>
      <c r="B17" s="17"/>
      <c r="C17" s="16"/>
      <c r="D17" s="82"/>
      <c r="E17" s="82"/>
      <c r="F17" s="82"/>
      <c r="G17" s="82"/>
      <c r="H17" s="82"/>
      <c r="I17" s="83"/>
      <c r="J17" s="82"/>
      <c r="K17" s="82"/>
      <c r="L17" s="82"/>
      <c r="M17" s="82"/>
      <c r="N17" s="82"/>
      <c r="O17" s="83"/>
      <c r="P17" s="82"/>
      <c r="Q17" s="82"/>
      <c r="R17" s="82"/>
      <c r="S17" s="82"/>
      <c r="T17" s="82"/>
      <c r="U17" s="83"/>
      <c r="V17" s="82"/>
      <c r="W17" s="82"/>
      <c r="X17" s="82"/>
      <c r="Y17" s="82"/>
      <c r="Z17" s="82"/>
      <c r="AA17" s="83"/>
      <c r="AB17" s="82"/>
      <c r="AC17" s="82"/>
      <c r="AD17" s="82"/>
      <c r="AE17" s="82"/>
      <c r="AF17" s="82"/>
      <c r="AG17" s="83"/>
      <c r="AH17" s="82"/>
      <c r="AI17" s="82"/>
      <c r="AJ17" s="82"/>
      <c r="AK17" s="82"/>
      <c r="AL17" s="83"/>
      <c r="AM17" s="83"/>
      <c r="AN17" s="82"/>
      <c r="AO17" s="82"/>
      <c r="AP17" s="82"/>
      <c r="AQ17" s="82"/>
      <c r="AR17" s="82"/>
      <c r="AS17" s="83"/>
      <c r="AT17" s="82"/>
      <c r="AU17" s="82"/>
      <c r="AV17" s="82"/>
      <c r="AW17" s="82"/>
      <c r="AX17" s="82"/>
      <c r="AY17" s="83"/>
      <c r="AZ17" s="82"/>
      <c r="BA17" s="82"/>
      <c r="BB17" s="82"/>
      <c r="BC17" s="82"/>
      <c r="BD17" s="83"/>
      <c r="BE17" s="16"/>
      <c r="BF17" s="16"/>
    </row>
    <row r="18" spans="1:58" x14ac:dyDescent="0.35">
      <c r="A18" s="16"/>
      <c r="B18" s="17"/>
      <c r="C18" s="16"/>
      <c r="D18" s="82"/>
      <c r="E18" s="82"/>
      <c r="F18" s="82"/>
      <c r="G18" s="82"/>
      <c r="H18" s="82"/>
      <c r="I18" s="83"/>
      <c r="J18" s="82"/>
      <c r="K18" s="82"/>
      <c r="L18" s="82"/>
      <c r="M18" s="82"/>
      <c r="N18" s="82"/>
      <c r="O18" s="83"/>
      <c r="P18" s="82"/>
      <c r="Q18" s="82"/>
      <c r="R18" s="82"/>
      <c r="S18" s="82"/>
      <c r="T18" s="82"/>
      <c r="U18" s="83"/>
      <c r="V18" s="82"/>
      <c r="W18" s="82"/>
      <c r="X18" s="82"/>
      <c r="Y18" s="82"/>
      <c r="Z18" s="82"/>
      <c r="AA18" s="83"/>
      <c r="AB18" s="82"/>
      <c r="AC18" s="82"/>
      <c r="AD18" s="82"/>
      <c r="AE18" s="82"/>
      <c r="AF18" s="82"/>
      <c r="AG18" s="83"/>
      <c r="AH18" s="82"/>
      <c r="AI18" s="82"/>
      <c r="AJ18" s="82"/>
      <c r="AK18" s="82"/>
      <c r="AL18" s="83"/>
      <c r="AM18" s="83"/>
      <c r="AN18" s="82"/>
      <c r="AO18" s="82"/>
      <c r="AP18" s="82"/>
      <c r="AQ18" s="82"/>
      <c r="AR18" s="82"/>
      <c r="AS18" s="83"/>
      <c r="AT18" s="82"/>
      <c r="AU18" s="82"/>
      <c r="AV18" s="82"/>
      <c r="AW18" s="82"/>
      <c r="AX18" s="82"/>
      <c r="AY18" s="83"/>
      <c r="AZ18" s="82"/>
      <c r="BA18" s="82"/>
      <c r="BB18" s="82"/>
      <c r="BC18" s="82"/>
      <c r="BD18" s="83"/>
      <c r="BE18" s="16"/>
      <c r="BF18" s="16"/>
    </row>
    <row r="19" spans="1:58" x14ac:dyDescent="0.35">
      <c r="A19" s="16"/>
      <c r="B19" s="17"/>
      <c r="C19" s="16"/>
      <c r="D19" s="82"/>
      <c r="E19" s="82"/>
      <c r="F19" s="82"/>
      <c r="G19" s="82"/>
      <c r="H19" s="82"/>
      <c r="I19" s="83"/>
      <c r="J19" s="82"/>
      <c r="K19" s="82"/>
      <c r="L19" s="82"/>
      <c r="M19" s="82"/>
      <c r="N19" s="82"/>
      <c r="O19" s="83"/>
      <c r="P19" s="82"/>
      <c r="Q19" s="82"/>
      <c r="R19" s="82"/>
      <c r="S19" s="82"/>
      <c r="T19" s="82"/>
      <c r="U19" s="83"/>
      <c r="V19" s="82"/>
      <c r="W19" s="82"/>
      <c r="X19" s="82"/>
      <c r="Y19" s="82"/>
      <c r="Z19" s="82"/>
      <c r="AA19" s="83"/>
      <c r="AB19" s="82"/>
      <c r="AC19" s="82"/>
      <c r="AD19" s="82"/>
      <c r="AE19" s="82"/>
      <c r="AF19" s="82"/>
      <c r="AG19" s="83"/>
      <c r="AH19" s="82"/>
      <c r="AI19" s="82"/>
      <c r="AJ19" s="82"/>
      <c r="AK19" s="82"/>
      <c r="AL19" s="83"/>
      <c r="AM19" s="83"/>
      <c r="AN19" s="82"/>
      <c r="AO19" s="82"/>
      <c r="AP19" s="82"/>
      <c r="AQ19" s="82"/>
      <c r="AR19" s="82"/>
      <c r="AS19" s="83"/>
      <c r="AT19" s="82"/>
      <c r="AU19" s="82"/>
      <c r="AV19" s="82"/>
      <c r="AW19" s="82"/>
      <c r="AX19" s="82"/>
      <c r="AY19" s="83"/>
      <c r="AZ19" s="82"/>
      <c r="BA19" s="82"/>
      <c r="BB19" s="82"/>
      <c r="BC19" s="82"/>
      <c r="BD19" s="83"/>
      <c r="BE19" s="16"/>
      <c r="BF19" s="16"/>
    </row>
    <row r="20" spans="1:58" x14ac:dyDescent="0.35">
      <c r="A20" s="16"/>
      <c r="B20" s="17"/>
      <c r="C20" s="16"/>
      <c r="D20" s="82"/>
      <c r="E20" s="82"/>
      <c r="F20" s="82"/>
      <c r="G20" s="82"/>
      <c r="H20" s="82"/>
      <c r="I20" s="83"/>
      <c r="J20" s="82"/>
      <c r="K20" s="82"/>
      <c r="L20" s="82"/>
      <c r="M20" s="82"/>
      <c r="N20" s="82"/>
      <c r="O20" s="83"/>
      <c r="P20" s="82"/>
      <c r="Q20" s="82"/>
      <c r="R20" s="82"/>
      <c r="S20" s="82"/>
      <c r="T20" s="82"/>
      <c r="U20" s="83"/>
      <c r="V20" s="82"/>
      <c r="W20" s="82"/>
      <c r="X20" s="82"/>
      <c r="Y20" s="82"/>
      <c r="Z20" s="82"/>
      <c r="AA20" s="83"/>
      <c r="AB20" s="82"/>
      <c r="AC20" s="82"/>
      <c r="AD20" s="82"/>
      <c r="AE20" s="82"/>
      <c r="AF20" s="82"/>
      <c r="AG20" s="83"/>
      <c r="AH20" s="82"/>
      <c r="AI20" s="82"/>
      <c r="AJ20" s="82"/>
      <c r="AK20" s="82"/>
      <c r="AL20" s="83"/>
      <c r="AM20" s="83"/>
      <c r="AN20" s="82"/>
      <c r="AO20" s="82"/>
      <c r="AP20" s="82"/>
      <c r="AQ20" s="82"/>
      <c r="AR20" s="82"/>
      <c r="AS20" s="83"/>
      <c r="AT20" s="82"/>
      <c r="AU20" s="82"/>
      <c r="AV20" s="82"/>
      <c r="AW20" s="82"/>
      <c r="AX20" s="82"/>
      <c r="AY20" s="83"/>
      <c r="AZ20" s="82"/>
      <c r="BA20" s="82"/>
      <c r="BB20" s="82"/>
      <c r="BC20" s="82"/>
      <c r="BD20" s="83"/>
      <c r="BE20" s="16"/>
      <c r="BF20" s="16"/>
    </row>
    <row r="21" spans="1:58" x14ac:dyDescent="0.35">
      <c r="A21" s="16"/>
      <c r="B21" s="17"/>
      <c r="C21" s="16"/>
      <c r="D21" s="82"/>
      <c r="E21" s="82"/>
      <c r="F21" s="82"/>
      <c r="G21" s="82"/>
      <c r="H21" s="82"/>
      <c r="I21" s="83"/>
      <c r="J21" s="82"/>
      <c r="K21" s="82"/>
      <c r="L21" s="82"/>
      <c r="M21" s="82"/>
      <c r="N21" s="82"/>
      <c r="O21" s="83"/>
      <c r="P21" s="82"/>
      <c r="Q21" s="82"/>
      <c r="R21" s="82"/>
      <c r="S21" s="82"/>
      <c r="T21" s="82"/>
      <c r="U21" s="83"/>
      <c r="V21" s="82"/>
      <c r="W21" s="82"/>
      <c r="X21" s="82"/>
      <c r="Y21" s="82"/>
      <c r="Z21" s="82"/>
      <c r="AA21" s="83"/>
      <c r="AB21" s="82"/>
      <c r="AC21" s="82"/>
      <c r="AD21" s="82"/>
      <c r="AE21" s="82"/>
      <c r="AF21" s="82"/>
      <c r="AG21" s="83"/>
      <c r="AH21" s="82"/>
      <c r="AI21" s="82"/>
      <c r="AJ21" s="82"/>
      <c r="AK21" s="82"/>
      <c r="AL21" s="83"/>
      <c r="AM21" s="83"/>
      <c r="AN21" s="82"/>
      <c r="AO21" s="82"/>
      <c r="AP21" s="82"/>
      <c r="AQ21" s="82"/>
      <c r="AR21" s="82"/>
      <c r="AS21" s="83"/>
      <c r="AT21" s="82"/>
      <c r="AU21" s="82"/>
      <c r="AV21" s="82"/>
      <c r="AW21" s="82"/>
      <c r="AX21" s="82"/>
      <c r="AY21" s="83"/>
      <c r="AZ21" s="82"/>
      <c r="BA21" s="82"/>
      <c r="BB21" s="82"/>
      <c r="BC21" s="82"/>
      <c r="BD21" s="83"/>
      <c r="BE21" s="16"/>
      <c r="BF21" s="16"/>
    </row>
    <row r="22" spans="1:58" x14ac:dyDescent="0.35">
      <c r="A22" s="16"/>
      <c r="B22" s="17"/>
      <c r="C22" s="16"/>
      <c r="D22" s="82"/>
      <c r="E22" s="82"/>
      <c r="F22" s="82"/>
      <c r="G22" s="82"/>
      <c r="H22" s="82"/>
      <c r="I22" s="83"/>
      <c r="J22" s="82"/>
      <c r="K22" s="82"/>
      <c r="L22" s="82"/>
      <c r="M22" s="82"/>
      <c r="N22" s="82"/>
      <c r="O22" s="83"/>
      <c r="P22" s="82"/>
      <c r="Q22" s="82"/>
      <c r="R22" s="82"/>
      <c r="S22" s="82"/>
      <c r="T22" s="82"/>
      <c r="U22" s="83"/>
      <c r="V22" s="82"/>
      <c r="W22" s="82"/>
      <c r="X22" s="82"/>
      <c r="Y22" s="82"/>
      <c r="Z22" s="82"/>
      <c r="AA22" s="83"/>
      <c r="AB22" s="82"/>
      <c r="AC22" s="82"/>
      <c r="AD22" s="82"/>
      <c r="AE22" s="82"/>
      <c r="AF22" s="82"/>
      <c r="AG22" s="83"/>
      <c r="AH22" s="82"/>
      <c r="AI22" s="82"/>
      <c r="AJ22" s="82"/>
      <c r="AK22" s="82"/>
      <c r="AL22" s="83"/>
      <c r="AM22" s="83"/>
      <c r="AN22" s="82"/>
      <c r="AO22" s="82"/>
      <c r="AP22" s="82"/>
      <c r="AQ22" s="82"/>
      <c r="AR22" s="82"/>
      <c r="AS22" s="83"/>
      <c r="AT22" s="82"/>
      <c r="AU22" s="82"/>
      <c r="AV22" s="82"/>
      <c r="AW22" s="82"/>
      <c r="AX22" s="82"/>
      <c r="AY22" s="83"/>
      <c r="AZ22" s="82"/>
      <c r="BA22" s="82"/>
      <c r="BB22" s="82"/>
      <c r="BC22" s="82"/>
      <c r="BD22" s="83"/>
      <c r="BE22" s="16"/>
      <c r="BF22" s="16"/>
    </row>
  </sheetData>
  <mergeCells count="17">
    <mergeCell ref="AN6:AR6"/>
    <mergeCell ref="AT6:AX6"/>
    <mergeCell ref="AZ5:BD6"/>
    <mergeCell ref="AT5:AX5"/>
    <mergeCell ref="D6:H6"/>
    <mergeCell ref="J6:N6"/>
    <mergeCell ref="P6:T6"/>
    <mergeCell ref="V6:Z6"/>
    <mergeCell ref="AN5:AR5"/>
    <mergeCell ref="D5:H5"/>
    <mergeCell ref="J5:N5"/>
    <mergeCell ref="P5:T5"/>
    <mergeCell ref="V5:Z5"/>
    <mergeCell ref="AB5:AF5"/>
    <mergeCell ref="AH5:AL5"/>
    <mergeCell ref="AB6:AF6"/>
    <mergeCell ref="AH6:AL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bb1cdd1-cf5a-48b9-b14b-3d868fa48288" xsi:nil="true"/>
    <_ip_UnifiedCompliancePolicyUIAction xmlns="bbb1cdd1-cf5a-48b9-b14b-3d868fa48288" xsi:nil="true"/>
    <_ip_UnifiedCompliancePolicyProperties xmlns="bbb1cdd1-cf5a-48b9-b14b-3d868fa48288" xsi:nil="true"/>
    <lcf76f155ced4ddcb4097134ff3c332f xmlns="dda7b852-4a86-4c86-b3be-a9368c6ea0c8">
      <Terms xmlns="http://schemas.microsoft.com/office/infopath/2007/PartnerControls"/>
    </lcf76f155ced4ddcb4097134ff3c332f>
    <Review_x0020_Date xmlns="dda7b852-4a86-4c86-b3be-a9368c6ea0c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1A080E168577743A33BA54C1BFDC72C" ma:contentTypeVersion="19" ma:contentTypeDescription="Create a new document." ma:contentTypeScope="" ma:versionID="c3772506276f3720e46d38c2ba92eac9">
  <xsd:schema xmlns:xsd="http://www.w3.org/2001/XMLSchema" xmlns:xs="http://www.w3.org/2001/XMLSchema" xmlns:p="http://schemas.microsoft.com/office/2006/metadata/properties" xmlns:ns2="dda7b852-4a86-4c86-b3be-a9368c6ea0c8" xmlns:ns3="bbb1cdd1-cf5a-48b9-b14b-3d868fa48288" targetNamespace="http://schemas.microsoft.com/office/2006/metadata/properties" ma:root="true" ma:fieldsID="6e05c6e45f47ea5b9cd59dee111b89bf" ns2:_="" ns3:_="">
    <xsd:import namespace="dda7b852-4a86-4c86-b3be-a9368c6ea0c8"/>
    <xsd:import namespace="bbb1cdd1-cf5a-48b9-b14b-3d868fa48288"/>
    <xsd:element name="properties">
      <xsd:complexType>
        <xsd:sequence>
          <xsd:element name="documentManagement">
            <xsd:complexType>
              <xsd:all>
                <xsd:element ref="ns2:Review_x0020_Date" minOccurs="0"/>
                <xsd:element ref="ns3:SharedWithUsers" minOccurs="0"/>
                <xsd:element ref="ns3:SharedWithDetails"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_ip_UnifiedCompliancePolicyProperties" minOccurs="0"/>
                <xsd:element ref="ns3: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a7b852-4a86-4c86-b3be-a9368c6ea0c8" elementFormDefault="qualified">
    <xsd:import namespace="http://schemas.microsoft.com/office/2006/documentManagement/types"/>
    <xsd:import namespace="http://schemas.microsoft.com/office/infopath/2007/PartnerControls"/>
    <xsd:element name="Review_x0020_Date" ma:index="5" nillable="true" ma:displayName="Review date" ma:indexed="true" ma:internalName="Review_x0020_Date" ma:readOnly="false">
      <xsd:simpleType>
        <xsd:restriction base="dms:Text"/>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bb1cdd1-cf5a-48b9-b14b-3d868fa48288" elementFormDefault="qualified">
    <xsd:import namespace="http://schemas.microsoft.com/office/2006/documentManagement/types"/>
    <xsd:import namespace="http://schemas.microsoft.com/office/infopath/2007/PartnerControls"/>
    <xsd:element name="SharedWithUsers" ma:index="9"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87fcb59-3518-4cc0-ba6a-4520f0c3fe3b}" ma:internalName="TaxCatchAll" ma:showField="CatchAllData" ma:web="bbb1cdd1-cf5a-48b9-b14b-3d868fa48288">
      <xsd:complexType>
        <xsd:complexContent>
          <xsd:extension base="dms:MultiChoiceLookup">
            <xsd:sequence>
              <xsd:element name="Value" type="dms:Lookup" maxOccurs="unbounded" minOccurs="0" nillable="true"/>
            </xsd:sequence>
          </xsd:extension>
        </xsd:complexContent>
      </xsd:complexType>
    </xsd:element>
    <xsd:element name="_ip_UnifiedCompliancePolicyProperties" ma:index="22" nillable="true" ma:displayName="Unified Compliance Policy Properties" ma:internalName="_ip_UnifiedCompliancePolicyProperties" ma:readOnly="false">
      <xsd:simpleType>
        <xsd:restriction base="dms:Note"/>
      </xsd:simpleType>
    </xsd:element>
    <xsd:element name="_ip_UnifiedCompliancePolicyUIAction" ma:index="23" nillable="true" ma:displayName="Unified Compliance Policy UI Action" ma:hidden="true" ma:internalName="_ip_UnifiedCompliancePolicyUIAct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86999B-852E-42E3-8F51-97E72685FF40}">
  <ds:schemaRefs>
    <ds:schemaRef ds:uri="http://schemas.microsoft.com/office/2006/metadata/properties"/>
    <ds:schemaRef ds:uri="http://schemas.microsoft.com/office/infopath/2007/PartnerControls"/>
    <ds:schemaRef ds:uri="bbb1cdd1-cf5a-48b9-b14b-3d868fa48288"/>
    <ds:schemaRef ds:uri="dda7b852-4a86-4c86-b3be-a9368c6ea0c8"/>
  </ds:schemaRefs>
</ds:datastoreItem>
</file>

<file path=customXml/itemProps2.xml><?xml version="1.0" encoding="utf-8"?>
<ds:datastoreItem xmlns:ds="http://schemas.openxmlformats.org/officeDocument/2006/customXml" ds:itemID="{AACCAE3D-EE5C-4113-A0CD-D6B8917784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a7b852-4a86-4c86-b3be-a9368c6ea0c8"/>
    <ds:schemaRef ds:uri="bbb1cdd1-cf5a-48b9-b14b-3d868fa482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DCB7BA-8EA3-4394-8392-5A94C26B4674}">
  <ds:schemaRefs>
    <ds:schemaRef ds:uri="http://schemas.microsoft.com/sharepoint/v3/contenttype/fo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Provider Op Cap</vt:lpstr>
      <vt:lpstr>ICB Capital</vt:lpstr>
      <vt:lpstr>Estates Safety</vt:lpstr>
      <vt:lpstr>Constitutional Standards</vt:lpstr>
    </vt:vector>
  </TitlesOfParts>
  <Manager/>
  <Company>NHS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BISHOP, Rachel (NHS ENGLAND)</dc:creator>
  <cp:keywords/>
  <dc:description/>
  <cp:lastModifiedBy>BISHOP, Rachel (NHS ENGLAND)</cp:lastModifiedBy>
  <cp:revision/>
  <dcterms:created xsi:type="dcterms:W3CDTF">2025-10-20T16:09:35Z</dcterms:created>
  <dcterms:modified xsi:type="dcterms:W3CDTF">2025-11-14T13:15:49Z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0x010100B1A080E168577743A33BA54C1BFDC72C</vt:lpwstr>
  </property>
  <property fmtid="{D5CDD505-2E9C-101B-9397-08002B2CF9AE}" pid="3" name="MediaServiceImageTags">
    <vt:lpwstr/>
  </property>
</Properties>
</file>