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howInkAnnotation="0" updateLinks="never" codeName="ThisWorkbook" defaultThemeVersion="124226"/>
  <mc:AlternateContent xmlns:mc="http://schemas.openxmlformats.org/markup-compatibility/2006">
    <mc:Choice Requires="x15">
      <x15ac:absPath xmlns:x15ac="http://schemas.microsoft.com/office/spreadsheetml/2010/11/ac" url="https://nhsengland.sharepoint.com/sites/CFO/fc/fy/OpenLib/2022-23 Annual Accounts/Provider Accounts/Month 12/Data Extract/Final/"/>
    </mc:Choice>
  </mc:AlternateContent>
  <xr:revisionPtr revIDLastSave="848" documentId="8_{E393F33F-1356-47DE-8DB0-D808D3545760}" xr6:coauthVersionLast="47" xr6:coauthVersionMax="47" xr10:uidLastSave="{17C0F3E2-CFFB-4EBB-9F4F-641822AC40D2}"/>
  <bookViews>
    <workbookView xWindow="28680" yWindow="-120" windowWidth="29040" windowHeight="16440" tabRatio="797" xr2:uid="{E1D819EE-D83F-42B3-9CFC-5499C7F599F7}"/>
  </bookViews>
  <sheets>
    <sheet name="Intro" sheetId="523" r:id="rId1"/>
    <sheet name="TAC00 - IFRS 16 Transition" sheetId="488" r:id="rId2"/>
    <sheet name="TAC02 SoCI" sheetId="491" r:id="rId3"/>
    <sheet name="TAC03 SoFP" sheetId="493" r:id="rId4"/>
    <sheet name="TAC04 SOCIE" sheetId="494" r:id="rId5"/>
    <sheet name="TAC05 SoCF" sheetId="495" r:id="rId6"/>
    <sheet name="TAC06 Op Inc 1" sheetId="497" r:id="rId7"/>
    <sheet name="TAC07 Op Inc 2" sheetId="498" r:id="rId8"/>
    <sheet name="TAC08 Op Exp" sheetId="499" r:id="rId9"/>
    <sheet name="TAC09 Staff" sheetId="500" r:id="rId10"/>
    <sheet name="TAC11 Finance &amp; other" sheetId="501" r:id="rId11"/>
    <sheet name="TAC12 Impairment" sheetId="502" r:id="rId12"/>
    <sheet name="TAC13 Intangibles" sheetId="503" r:id="rId13"/>
    <sheet name="TAC14 PPE" sheetId="504" r:id="rId14"/>
    <sheet name="TAC14A RoU Assets" sheetId="505" r:id="rId15"/>
    <sheet name="TAC10X IAS 17 comparatives" sheetId="507" r:id="rId16"/>
    <sheet name="TAC15 Investments &amp; groups" sheetId="508" r:id="rId17"/>
    <sheet name="TAC16 AHFS" sheetId="509" r:id="rId18"/>
    <sheet name="TAC17 Inventories" sheetId="510" r:id="rId19"/>
    <sheet name="TAC18 Receivables" sheetId="511" r:id="rId20"/>
    <sheet name="TAC19 CCE" sheetId="512" r:id="rId21"/>
    <sheet name="TAC20 Payables" sheetId="513" r:id="rId22"/>
    <sheet name="TAC21 Borrowings" sheetId="514" r:id="rId23"/>
    <sheet name="TAC22 Provisions" sheetId="515" r:id="rId24"/>
    <sheet name="TAC24 On-SoFP PFI" sheetId="517" r:id="rId25"/>
    <sheet name="TAC25 Off-SoFP PFI" sheetId="518" r:id="rId26"/>
    <sheet name="TAC26 Pension" sheetId="519" r:id="rId27"/>
    <sheet name="TAC27 Fin Inst" sheetId="520" r:id="rId28"/>
    <sheet name="TAC28 Disclosures" sheetId="521" r:id="rId29"/>
    <sheet name="TAC29 Losses+SP" sheetId="522" r:id="rId30"/>
  </sheets>
  <externalReferences>
    <externalReference r:id="rId31"/>
  </externalReferences>
  <definedNames>
    <definedName name="_AMO_UniqueIdentifier" hidden="1">"'0a1b0b40-2e77-48ac-99f0-820fa6d1d0e7'"</definedName>
    <definedName name="_Box_PlanningFundingMethod">#REF!</definedName>
    <definedName name="_xlnm._FilterDatabase" localSheetId="19" hidden="1">'TAC18 Receivables'!$A$6:$D$55</definedName>
    <definedName name="ActSave" localSheetId="0">#REF!</definedName>
    <definedName name="ActSave">#REF!</definedName>
    <definedName name="AuditedOnly" localSheetId="0">#REF!</definedName>
    <definedName name="AuditedOnly">#REF!</definedName>
    <definedName name="AuditedSubDate" localSheetId="0">#REF!</definedName>
    <definedName name="AuditedSubDate">#REF!</definedName>
    <definedName name="CCGBottomRow" localSheetId="0">#REF!</definedName>
    <definedName name="CCGBottomRow">#REF!</definedName>
    <definedName name="CCGTopRow" localSheetId="0">#REF!</definedName>
    <definedName name="CCGTopRow">#REF!</definedName>
    <definedName name="CM" localSheetId="0">#REF!</definedName>
    <definedName name="CM">#REF!</definedName>
    <definedName name="CommissionerPlanWS" localSheetId="0">#REF!</definedName>
    <definedName name="CommissionerPlanWS">#REF!</definedName>
    <definedName name="ComparativeFY" localSheetId="0">#REF!</definedName>
    <definedName name="ComparativeFY">#REF!</definedName>
    <definedName name="ComparativeYear" localSheetId="0">#REF!</definedName>
    <definedName name="ComparativeYear">#REF!</definedName>
    <definedName name="ComparativeYearEnd" localSheetId="0">#REF!</definedName>
    <definedName name="ComparativeYearEnd">#REF!</definedName>
    <definedName name="ComparativeYearStart" localSheetId="0">#REF!</definedName>
    <definedName name="ComparativeYearStart">#REF!</definedName>
    <definedName name="CoverSheetName" localSheetId="0">#REF!</definedName>
    <definedName name="CoverSheetName">#REF!</definedName>
    <definedName name="CT1617Accepted" localSheetId="0">#REF!</definedName>
    <definedName name="CT1617Accepted">#REF!</definedName>
    <definedName name="CurrentFY" localSheetId="0">#REF!</definedName>
    <definedName name="CurrentFY">#REF!</definedName>
    <definedName name="CurrentMonthDate" localSheetId="0">#REF!</definedName>
    <definedName name="CurrentMonthDate">#REF!</definedName>
    <definedName name="CurrentYear" localSheetId="0">#REF!</definedName>
    <definedName name="CurrentYear">#REF!</definedName>
    <definedName name="CurrentYearStart" localSheetId="0">#REF!</definedName>
    <definedName name="CurrentYearStart">#REF!</definedName>
    <definedName name="Customiser">OFFSET([1]Customiser!$A$1,0,0,COUNTA([1]Customiser!$A:$A),COUNTA([1]Customiser!$1:$1))</definedName>
    <definedName name="Date2Yr" localSheetId="0">#REF!</definedName>
    <definedName name="Date2Yr">#REF!</definedName>
    <definedName name="Date5yr" localSheetId="0">#REF!</definedName>
    <definedName name="Date5yr">#REF!</definedName>
    <definedName name="DateCYE" localSheetId="0">#REF!</definedName>
    <definedName name="DateCYE">#REF!</definedName>
    <definedName name="DateM1" localSheetId="0">#REF!</definedName>
    <definedName name="DateM1">#REF!</definedName>
    <definedName name="DateM10" localSheetId="0">#REF!</definedName>
    <definedName name="DateM10">#REF!</definedName>
    <definedName name="DateM11" localSheetId="0">#REF!</definedName>
    <definedName name="DateM11">#REF!</definedName>
    <definedName name="DateM12" localSheetId="0">#REF!</definedName>
    <definedName name="DateM12">#REF!</definedName>
    <definedName name="DateM2" localSheetId="0">#REF!</definedName>
    <definedName name="DateM2">#REF!</definedName>
    <definedName name="DateM3" localSheetId="0">#REF!</definedName>
    <definedName name="DateM3">#REF!</definedName>
    <definedName name="DateM4" localSheetId="0">#REF!</definedName>
    <definedName name="DateM4">#REF!</definedName>
    <definedName name="DateM5" localSheetId="0">#REF!</definedName>
    <definedName name="DateM5">#REF!</definedName>
    <definedName name="DateM6" localSheetId="0">#REF!</definedName>
    <definedName name="DateM6">#REF!</definedName>
    <definedName name="DateM7" localSheetId="0">#REF!</definedName>
    <definedName name="DateM7">#REF!</definedName>
    <definedName name="DateM8" localSheetId="0">#REF!</definedName>
    <definedName name="DateM8">#REF!</definedName>
    <definedName name="DateM9" localSheetId="0">#REF!</definedName>
    <definedName name="DateM9">#REF!</definedName>
    <definedName name="DateNYE" localSheetId="0">#REF!</definedName>
    <definedName name="DateNYE">#REF!</definedName>
    <definedName name="DateNYE2" localSheetId="0">#REF!</definedName>
    <definedName name="DateNYE2">#REF!</definedName>
    <definedName name="DateNYE3" localSheetId="0">#REF!</definedName>
    <definedName name="DateNYE3">#REF!</definedName>
    <definedName name="DateNYE4" localSheetId="0">#REF!</definedName>
    <definedName name="DateNYE4">#REF!</definedName>
    <definedName name="DatePost5Yr" localSheetId="0">#REF!</definedName>
    <definedName name="DatePost5Yr">#REF!</definedName>
    <definedName name="DatePYE" localSheetId="0">#REF!</definedName>
    <definedName name="DatePYE">#REF!</definedName>
    <definedName name="DateQ1" localSheetId="0">#REF!</definedName>
    <definedName name="DateQ1">#REF!</definedName>
    <definedName name="DateQ2" localSheetId="0">#REF!</definedName>
    <definedName name="DateQ2">#REF!</definedName>
    <definedName name="DateQ3" localSheetId="0">#REF!</definedName>
    <definedName name="DateQ3">#REF!</definedName>
    <definedName name="DateQ4" localSheetId="0">#REF!</definedName>
    <definedName name="DateQ4">#REF!</definedName>
    <definedName name="DateSPE" localSheetId="0">#REF!</definedName>
    <definedName name="DateSPE">#REF!</definedName>
    <definedName name="DateWhole" localSheetId="0">#REF!</definedName>
    <definedName name="DateWhole">#REF!</definedName>
    <definedName name="DocProp" localSheetId="0">#REF!</definedName>
    <definedName name="DocProp">#REF!</definedName>
    <definedName name="DraftOnlyPDC" localSheetId="0">#REF!</definedName>
    <definedName name="DraftOnlyPDC">#REF!</definedName>
    <definedName name="DraftSubDate" localSheetId="0">#REF!</definedName>
    <definedName name="DraftSubDate">#REF!</definedName>
    <definedName name="EnvMnt" localSheetId="0">#REF!</definedName>
    <definedName name="EnvMnt">#REF!</definedName>
    <definedName name="ExcelVersion" localSheetId="0">#REF!</definedName>
    <definedName name="ExcelVersion">#REF!</definedName>
    <definedName name="FileSuffix">[1]Settings!$C$7</definedName>
    <definedName name="FinalVersion">[1]Settings!$C$8</definedName>
    <definedName name="FixList">OFFSET([1]FixList!$A$1,0,0,COUNTA([1]FixList!$A:$A),5)</definedName>
    <definedName name="FixType">OFFSET([1]Settings!$H$2,0,0,COUNTA([1]Settings!$H:$H)-1,1)</definedName>
    <definedName name="FOTVIS" localSheetId="0">#REF!</definedName>
    <definedName name="FOTVIS">#REF!</definedName>
    <definedName name="HideList" localSheetId="0">OFFSET(#REF!,0,0,COUNTA(#REF!),3)</definedName>
    <definedName name="HideList">OFFSET(#REF!,0,0,COUNTA(#REF!),3)</definedName>
    <definedName name="IndexSheetName" localSheetId="0">#REF!</definedName>
    <definedName name="IndexSheetName">#REF!</definedName>
    <definedName name="iTitle" localSheetId="0">#REF!</definedName>
    <definedName name="iTitle">#REF!</definedName>
    <definedName name="LATBottomRow" localSheetId="0">#REF!</definedName>
    <definedName name="LATBottomRow">#REF!</definedName>
    <definedName name="LATTopRow" localSheetId="0">#REF!</definedName>
    <definedName name="LATTopRow">#REF!</definedName>
    <definedName name="Period2yr" localSheetId="0">#REF!</definedName>
    <definedName name="Period2yr">#REF!</definedName>
    <definedName name="Period5Yr" localSheetId="0">#REF!</definedName>
    <definedName name="Period5Yr">#REF!</definedName>
    <definedName name="PeriodCYE" localSheetId="0">#REF!</definedName>
    <definedName name="PeriodCYE">#REF!</definedName>
    <definedName name="PeriodM1" localSheetId="0">#REF!</definedName>
    <definedName name="PeriodM1">#REF!</definedName>
    <definedName name="PeriodM10" localSheetId="0">#REF!</definedName>
    <definedName name="PeriodM10">#REF!</definedName>
    <definedName name="PeriodM11" localSheetId="0">#REF!</definedName>
    <definedName name="PeriodM11">#REF!</definedName>
    <definedName name="PeriodM12" localSheetId="0">#REF!</definedName>
    <definedName name="PeriodM12">#REF!</definedName>
    <definedName name="PeriodM2" localSheetId="0">#REF!</definedName>
    <definedName name="PeriodM2">#REF!</definedName>
    <definedName name="PeriodM3" localSheetId="0">#REF!</definedName>
    <definedName name="PeriodM3">#REF!</definedName>
    <definedName name="PeriodM4" localSheetId="0">#REF!</definedName>
    <definedName name="PeriodM4">#REF!</definedName>
    <definedName name="PeriodM5" localSheetId="0">#REF!</definedName>
    <definedName name="PeriodM5">#REF!</definedName>
    <definedName name="PeriodM6" localSheetId="0">#REF!</definedName>
    <definedName name="PeriodM6">#REF!</definedName>
    <definedName name="PeriodM7" localSheetId="0">#REF!</definedName>
    <definedName name="PeriodM7">#REF!</definedName>
    <definedName name="PeriodM8" localSheetId="0">#REF!</definedName>
    <definedName name="PeriodM8">#REF!</definedName>
    <definedName name="PeriodM9" localSheetId="0">#REF!</definedName>
    <definedName name="PeriodM9">#REF!</definedName>
    <definedName name="PeriodNYE" localSheetId="0">#REF!</definedName>
    <definedName name="PeriodNYE">#REF!</definedName>
    <definedName name="PeriodNYE2" localSheetId="0">#REF!</definedName>
    <definedName name="PeriodNYE2">#REF!</definedName>
    <definedName name="PeriodNYE3" localSheetId="0">#REF!</definedName>
    <definedName name="PeriodNYE3">#REF!</definedName>
    <definedName name="PeriodNYE4" localSheetId="0">#REF!</definedName>
    <definedName name="PeriodNYE4">#REF!</definedName>
    <definedName name="PeriodPost5Yr" localSheetId="0">#REF!</definedName>
    <definedName name="PeriodPost5Yr">#REF!</definedName>
    <definedName name="PeriodPYE" localSheetId="0">#REF!</definedName>
    <definedName name="PeriodPYE">#REF!</definedName>
    <definedName name="PeriodQ1" localSheetId="0">#REF!</definedName>
    <definedName name="PeriodQ1">#REF!</definedName>
    <definedName name="PeriodQ2" localSheetId="0">#REF!</definedName>
    <definedName name="PeriodQ2">#REF!</definedName>
    <definedName name="PeriodQ3" localSheetId="0">#REF!</definedName>
    <definedName name="PeriodQ3">#REF!</definedName>
    <definedName name="PeriodQ4" localSheetId="0">#REF!</definedName>
    <definedName name="PeriodQ4">#REF!</definedName>
    <definedName name="PeriodWhole" localSheetId="0">#REF!</definedName>
    <definedName name="PeriodWhole">#REF!</definedName>
    <definedName name="Plan2Yr" localSheetId="0">#REF!</definedName>
    <definedName name="Plan2Yr">#REF!</definedName>
    <definedName name="Plan5yr" localSheetId="0">#REF!</definedName>
    <definedName name="Plan5yr">#REF!</definedName>
    <definedName name="PlanCYE" localSheetId="0">#REF!</definedName>
    <definedName name="PlanCYE">#REF!</definedName>
    <definedName name="PlanM1" localSheetId="0">#REF!</definedName>
    <definedName name="PlanM1">#REF!</definedName>
    <definedName name="PlanM10" localSheetId="0">#REF!</definedName>
    <definedName name="PlanM10">#REF!</definedName>
    <definedName name="PlanM11" localSheetId="0">#REF!</definedName>
    <definedName name="PlanM11">#REF!</definedName>
    <definedName name="PlanM12" localSheetId="0">#REF!</definedName>
    <definedName name="PlanM12">#REF!</definedName>
    <definedName name="PlanM2" localSheetId="0">#REF!</definedName>
    <definedName name="PlanM2">#REF!</definedName>
    <definedName name="PlanM3" localSheetId="0">#REF!</definedName>
    <definedName name="PlanM3">#REF!</definedName>
    <definedName name="PlanM4" localSheetId="0">#REF!</definedName>
    <definedName name="PlanM4">#REF!</definedName>
    <definedName name="PlanM5" localSheetId="0">#REF!</definedName>
    <definedName name="PlanM5">#REF!</definedName>
    <definedName name="PlanM6" localSheetId="0">#REF!</definedName>
    <definedName name="PlanM6">#REF!</definedName>
    <definedName name="PlanM7" localSheetId="0">#REF!</definedName>
    <definedName name="PlanM7">#REF!</definedName>
    <definedName name="PlanM8" localSheetId="0">#REF!</definedName>
    <definedName name="PlanM8">#REF!</definedName>
    <definedName name="PlanM9" localSheetId="0">#REF!</definedName>
    <definedName name="PlanM9">#REF!</definedName>
    <definedName name="PlanNYE" localSheetId="0">#REF!</definedName>
    <definedName name="PlanNYE">#REF!</definedName>
    <definedName name="PlanNYE2" localSheetId="0">#REF!</definedName>
    <definedName name="PlanNYE2">#REF!</definedName>
    <definedName name="PlanNYE3" localSheetId="0">#REF!</definedName>
    <definedName name="PlanNYE3">#REF!</definedName>
    <definedName name="PLanNYE4" localSheetId="0">#REF!</definedName>
    <definedName name="PLanNYE4">#REF!</definedName>
    <definedName name="PlanPost5YR" localSheetId="0">#REF!</definedName>
    <definedName name="PlanPost5YR">#REF!</definedName>
    <definedName name="planPYE" localSheetId="0">#REF!</definedName>
    <definedName name="planPYE">#REF!</definedName>
    <definedName name="PlanQ1" localSheetId="0">#REF!</definedName>
    <definedName name="PlanQ1">#REF!</definedName>
    <definedName name="PlanQ2" localSheetId="0">#REF!</definedName>
    <definedName name="PlanQ2">#REF!</definedName>
    <definedName name="PlanQ3" localSheetId="0">#REF!</definedName>
    <definedName name="PlanQ3">#REF!</definedName>
    <definedName name="PlanQ4" localSheetId="0">#REF!</definedName>
    <definedName name="PlanQ4">#REF!</definedName>
    <definedName name="PlanWhole" localSheetId="0">#REF!</definedName>
    <definedName name="PlanWhole">#REF!</definedName>
    <definedName name="PrecomparativeFY" localSheetId="0">#REF!</definedName>
    <definedName name="PrecomparativeFY">#REF!</definedName>
    <definedName name="PrecomparativeYear" localSheetId="0">#REF!</definedName>
    <definedName name="PrecomparativeYear">#REF!</definedName>
    <definedName name="PrecomparativeYearEnd" localSheetId="0">#REF!</definedName>
    <definedName name="PrecomparativeYearEnd">#REF!</definedName>
    <definedName name="_xlnm.Print_Area" localSheetId="1">'TAC00 - IFRS 16 Transition'!$B$2:$G$5</definedName>
    <definedName name="_xlnm.Print_Area" localSheetId="2">'TAC02 SoCI'!$B$2:$I$54</definedName>
    <definedName name="_xlnm.Print_Area" localSheetId="3">'TAC03 SoFP'!$B$2:$G$56</definedName>
    <definedName name="_xlnm.Print_Area" localSheetId="4">'TAC04 SOCIE'!$B$2:$N$80</definedName>
    <definedName name="_xlnm.Print_Area" localSheetId="5">'TAC05 SoCF'!$B$2:$G$79</definedName>
    <definedName name="_xlnm.Print_Area" localSheetId="6">'TAC06 Op Inc 1'!$B$2:$O$66</definedName>
    <definedName name="_xlnm.Print_Area" localSheetId="7">'TAC07 Op Inc 2'!$B$2:$AA$56</definedName>
    <definedName name="_xlnm.Print_Area" localSheetId="8">'TAC08 Op Exp'!$B$2:$AA$97</definedName>
    <definedName name="_xlnm.Print_Area" localSheetId="9">'TAC09 Staff'!$B$2:$Z$112</definedName>
    <definedName name="_xlnm.Print_Area" localSheetId="15">'TAC10X IAS 17 comparatives'!$B$2:$I$43</definedName>
    <definedName name="_xlnm.Print_Area" localSheetId="10">'TAC11 Finance &amp; other'!$B$2:$O$97</definedName>
    <definedName name="_xlnm.Print_Area" localSheetId="11">'TAC12 Impairment'!$B$2:$J$23</definedName>
    <definedName name="_xlnm.Print_Area" localSheetId="12">'TAC13 Intangibles'!$B$2:$P$113</definedName>
    <definedName name="_xlnm.Print_Area" localSheetId="13">'TAC14 PPE'!$B$2:$O$144</definedName>
    <definedName name="_xlnm.Print_Area" localSheetId="14">'TAC14A RoU Assets'!$B$2:$M$68</definedName>
    <definedName name="_xlnm.Print_Area" localSheetId="16">'TAC15 Investments &amp; groups'!$B$2:$N$84</definedName>
    <definedName name="_xlnm.Print_Area" localSheetId="17">'TAC16 AHFS'!$B$2:$R$47</definedName>
    <definedName name="_xlnm.Print_Area" localSheetId="18">'TAC17 Inventories'!$B$2:$L$52</definedName>
    <definedName name="_xlnm.Print_Area" localSheetId="19">'TAC18 Receivables'!$B$2:$AA$155</definedName>
    <definedName name="_xlnm.Print_Area" localSheetId="20">'TAC19 CCE'!$B$2:$I$40</definedName>
    <definedName name="_xlnm.Print_Area" localSheetId="21">'TAC20 Payables'!$B$2:$AA$85</definedName>
    <definedName name="_xlnm.Print_Area" localSheetId="22">'TAC21 Borrowings'!$B$2:$S$98</definedName>
    <definedName name="_xlnm.Print_Area" localSheetId="23">'TAC22 Provisions'!$B$2:$P$69</definedName>
    <definedName name="_xlnm.Print_Area" localSheetId="24">'TAC24 On-SoFP PFI'!$B$2:$M$63</definedName>
    <definedName name="_xlnm.Print_Area" localSheetId="25">'TAC25 Off-SoFP PFI'!$B$2:$K$24</definedName>
    <definedName name="_xlnm.Print_Area" localSheetId="26">'TAC26 Pension'!$B$1:$G$64</definedName>
    <definedName name="_xlnm.Print_Area" localSheetId="27">'TAC27 Fin Inst'!$B$2:$M$105</definedName>
    <definedName name="_xlnm.Print_Area" localSheetId="28">'TAC28 Disclosures'!$B$2:$O$104</definedName>
    <definedName name="_xlnm.Print_Area" localSheetId="29">'TAC29 Losses+SP'!$B$2:$I$65</definedName>
    <definedName name="ShowStartUpForm">FALSE</definedName>
    <definedName name="SignOffSheetName" localSheetId="0">#REF!</definedName>
    <definedName name="SignOffSheetName">#REF!</definedName>
    <definedName name="SpecBottomRow" localSheetId="0">#REF!</definedName>
    <definedName name="SpecBottomRow">#REF!</definedName>
    <definedName name="SpecialPeriodEnd" localSheetId="0">#REF!</definedName>
    <definedName name="SpecialPeriodEnd">#REF!</definedName>
    <definedName name="SpecTopRow" localSheetId="0">#REF!</definedName>
    <definedName name="SpecTopRow">#REF!</definedName>
    <definedName name="SQLConn">[1]Settings!$C$28</definedName>
    <definedName name="Submission1Only" localSheetId="0">#REF!</definedName>
    <definedName name="Submission1Only">#REF!</definedName>
    <definedName name="Submission2Start" localSheetId="0">#REF!</definedName>
    <definedName name="Submission2Start">#REF!</definedName>
    <definedName name="Submission3Only" localSheetId="0">#REF!</definedName>
    <definedName name="Submission3Only">#REF!</definedName>
    <definedName name="SubmissionType" localSheetId="0">#REF!</definedName>
    <definedName name="SubmissionType">#REF!</definedName>
    <definedName name="sysActivity" localSheetId="0">#REF!</definedName>
    <definedName name="sysActivity">#REF!</definedName>
    <definedName name="sysAuthDate" localSheetId="0">IF(ISBLANK(#REF!)=TRUE,0,#REF!)</definedName>
    <definedName name="sysAuthDate">IF(ISBLANK(#REF!)=TRUE,0,#REF!)</definedName>
    <definedName name="SysCFTolerance" localSheetId="0">#REF!</definedName>
    <definedName name="SysCFTolerance">#REF!</definedName>
    <definedName name="sysDataVersion" localSheetId="0">#REF!</definedName>
    <definedName name="sysDataVersion">#REF!</definedName>
    <definedName name="sysDEV" localSheetId="0">#REF!</definedName>
    <definedName name="sysDEV">#REF!</definedName>
    <definedName name="sysFilename" localSheetId="0">#REF!</definedName>
    <definedName name="sysFilename">#REF!</definedName>
    <definedName name="sysGUID" localSheetId="0">#REF!</definedName>
    <definedName name="sysGUID">#REF!</definedName>
    <definedName name="sysLongName" localSheetId="0">#REF!</definedName>
    <definedName name="sysLongName">#REF!</definedName>
    <definedName name="sysMARSID" localSheetId="0">#REF!</definedName>
    <definedName name="sysMARSID">#REF!</definedName>
    <definedName name="SysMaxTolerance" localSheetId="0">#REF!</definedName>
    <definedName name="SysMaxTolerance">#REF!</definedName>
    <definedName name="SysMinTolerance" localSheetId="0">#REF!</definedName>
    <definedName name="SysMinTolerance">#REF!</definedName>
    <definedName name="sysNHSCode" localSheetId="0">#REF!</definedName>
    <definedName name="sysNHSCode">#REF!</definedName>
    <definedName name="sysPeriod" localSheetId="0">#REF!</definedName>
    <definedName name="sysPeriod">#REF!</definedName>
    <definedName name="sysRegion" localSheetId="0">#REF!</definedName>
    <definedName name="sysRegion">#REF!</definedName>
    <definedName name="sysReturnDate" localSheetId="0">#REF!</definedName>
    <definedName name="sysReturnDate">#REF!</definedName>
    <definedName name="sysSector" localSheetId="0">#REF!</definedName>
    <definedName name="sysSector">#REF!</definedName>
    <definedName name="sysStatus" localSheetId="0">#REF!</definedName>
    <definedName name="sysStatus">#REF!</definedName>
    <definedName name="sysSubmissionNumber" localSheetId="0">#REF!</definedName>
    <definedName name="sysSubmissionNumber">#REF!</definedName>
    <definedName name="sysTACCode" localSheetId="0">#REF!</definedName>
    <definedName name="sysTACCode">#REF!</definedName>
    <definedName name="SysTolerance" localSheetId="0">#REF!</definedName>
    <definedName name="SysTolerance">#REF!</definedName>
    <definedName name="sysType" localSheetId="0">#REF!</definedName>
    <definedName name="sysType">#REF!</definedName>
    <definedName name="sysValidation" localSheetId="0">#REF!</definedName>
    <definedName name="sysValidation">#REF!</definedName>
    <definedName name="SysVersion" localSheetId="0">#REF!</definedName>
    <definedName name="SysVersion">#REF!</definedName>
    <definedName name="sysWorkstream" localSheetId="0">#REF!</definedName>
    <definedName name="sysWorkstream">#REF!</definedName>
    <definedName name="sysYear" localSheetId="0">#REF!</definedName>
    <definedName name="sysYear">#REF!</definedName>
    <definedName name="TACAuditSheetName" localSheetId="0">#REF!</definedName>
    <definedName name="TACAuditSheetName">#REF!</definedName>
    <definedName name="ToolTypeList">OFFSET([1]Settings!$P$2,0,0,COUNTA([1]Settings!$P:$P)-1,1)</definedName>
    <definedName name="TrustFindList" localSheetId="0">#REF!</definedName>
    <definedName name="TrustFindList">#REF!</definedName>
    <definedName name="UsrNme" localSheetId="0">#REF!</definedName>
    <definedName name="UsrNme">#REF!</definedName>
    <definedName name="VBASubmissionType1" localSheetId="0">#REF!</definedName>
    <definedName name="VBASubmissionType1">#REF!</definedName>
    <definedName name="VBASubmissionType2" localSheetId="0">#REF!</definedName>
    <definedName name="VBASubmissionType2">#REF!</definedName>
    <definedName name="VBASubmissionType3" localSheetId="0">#REF!</definedName>
    <definedName name="VBASubmissionType3">#REF!</definedName>
    <definedName name="VBASubmissionType4">#REF!</definedName>
    <definedName name="VBASubmissionType5">#REF!</definedName>
    <definedName name="VBASubmissionType6">#REF!</definedName>
    <definedName name="Versions">OFFSET([1]Settings!$L$1,0,0,COUNTA([1]Settings!$L:$L),1)</definedName>
    <definedName name="Wards" localSheetId="0">OFFSET(#REF!,0,0,COUNTA(#REF!)-1,1)</definedName>
    <definedName name="Wards">OFFSET(#REF!,0,0,COUNTA(#REF!)-1,1)</definedName>
    <definedName name="WSPassword" localSheetId="0">#REF!</definedName>
    <definedName name="WSPassword">#REF!</definedName>
  </definedNames>
  <calcPr calcId="191029"/>
  <customWorkbookViews>
    <customWorkbookView name="Jonathan.Brown - Personal View" guid="{E4F26FFA-5313-49C9-9365-CBA576C57791}" mergeInterval="0" personalView="1" maximized="1" windowWidth="1276" windowHeight="832" tabRatio="931" activeSheetId="3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514" l="1"/>
  <c r="H86" i="514"/>
  <c r="H87" i="514"/>
  <c r="E131" i="511"/>
  <c r="F36" i="501"/>
  <c r="E36" i="501"/>
  <c r="J28" i="500"/>
  <c r="I28" i="500"/>
  <c r="G28" i="500"/>
  <c r="F28" i="500"/>
  <c r="H27" i="500"/>
  <c r="E27" i="500"/>
  <c r="F75" i="499"/>
  <c r="E75" i="499"/>
  <c r="F43" i="498"/>
  <c r="E43" i="498"/>
  <c r="E67" i="498"/>
  <c r="E64" i="498"/>
  <c r="E63" i="498"/>
  <c r="G15" i="518" l="1"/>
  <c r="E15" i="518"/>
  <c r="G44" i="515"/>
  <c r="H44" i="515"/>
  <c r="I44" i="515"/>
  <c r="J44" i="515"/>
  <c r="K44" i="515"/>
  <c r="L44" i="515"/>
  <c r="M44" i="515"/>
  <c r="N44" i="515"/>
  <c r="O44" i="515"/>
  <c r="P44" i="515"/>
  <c r="F44" i="515"/>
  <c r="F48" i="515" s="1"/>
  <c r="E86" i="514"/>
  <c r="E87" i="514"/>
  <c r="E88" i="514"/>
  <c r="E89" i="514"/>
  <c r="E90" i="514"/>
  <c r="E91" i="514"/>
  <c r="E92" i="514"/>
  <c r="E93" i="514"/>
  <c r="E94" i="514"/>
  <c r="E95" i="514"/>
  <c r="E96" i="514"/>
  <c r="E85" i="514"/>
  <c r="G97" i="514"/>
  <c r="H97" i="514"/>
  <c r="I97" i="514"/>
  <c r="F97" i="514"/>
  <c r="F122" i="514"/>
  <c r="E114" i="514"/>
  <c r="E115" i="514"/>
  <c r="E116" i="514"/>
  <c r="E117" i="514"/>
  <c r="E118" i="514"/>
  <c r="E119" i="514"/>
  <c r="E120" i="514"/>
  <c r="E121" i="514"/>
  <c r="E112" i="514"/>
  <c r="E113" i="514"/>
  <c r="E140" i="511"/>
  <c r="E154" i="511" s="1"/>
  <c r="G25" i="510"/>
  <c r="H25" i="510"/>
  <c r="I25" i="510"/>
  <c r="J25" i="510"/>
  <c r="K25" i="510"/>
  <c r="L25" i="510"/>
  <c r="F25" i="510"/>
  <c r="F42" i="505"/>
  <c r="F36" i="504"/>
  <c r="E33" i="504"/>
  <c r="F30" i="503"/>
  <c r="G11" i="510" l="1"/>
  <c r="G27" i="510"/>
  <c r="I45" i="510"/>
  <c r="E27" i="508"/>
  <c r="E44" i="505"/>
  <c r="O65" i="505"/>
  <c r="G65" i="505"/>
  <c r="H65" i="505"/>
  <c r="I65" i="505"/>
  <c r="J65" i="505"/>
  <c r="K65" i="505"/>
  <c r="L65" i="505"/>
  <c r="M65" i="505"/>
  <c r="F65" i="505"/>
  <c r="O42" i="505"/>
  <c r="G42" i="505"/>
  <c r="H42" i="505"/>
  <c r="I42" i="505"/>
  <c r="J42" i="505"/>
  <c r="K42" i="505"/>
  <c r="L42" i="505"/>
  <c r="M42" i="505"/>
  <c r="E11" i="505"/>
  <c r="G56" i="504"/>
  <c r="H56" i="504"/>
  <c r="I56" i="504"/>
  <c r="J56" i="504"/>
  <c r="K56" i="504"/>
  <c r="L56" i="504"/>
  <c r="M56" i="504"/>
  <c r="N56" i="504"/>
  <c r="F56" i="504"/>
  <c r="G36" i="504"/>
  <c r="H36" i="504"/>
  <c r="I36" i="504"/>
  <c r="J36" i="504"/>
  <c r="K36" i="504"/>
  <c r="L36" i="504"/>
  <c r="M36" i="504"/>
  <c r="N36" i="504"/>
  <c r="F50" i="503"/>
  <c r="F98" i="503"/>
  <c r="F77" i="503"/>
  <c r="G48" i="503"/>
  <c r="H48" i="503"/>
  <c r="I48" i="503"/>
  <c r="J48" i="503"/>
  <c r="K48" i="503"/>
  <c r="L48" i="503"/>
  <c r="M48" i="503"/>
  <c r="N48" i="503"/>
  <c r="O48" i="503"/>
  <c r="F48" i="503"/>
  <c r="G30" i="503"/>
  <c r="H30" i="503"/>
  <c r="I30" i="503"/>
  <c r="E30" i="503" s="1"/>
  <c r="J30" i="503"/>
  <c r="K30" i="503"/>
  <c r="L30" i="503"/>
  <c r="M30" i="503"/>
  <c r="N30" i="503"/>
  <c r="O30" i="503"/>
  <c r="E95" i="503"/>
  <c r="E82" i="503"/>
  <c r="E76" i="503"/>
  <c r="E60" i="503"/>
  <c r="E47" i="503"/>
  <c r="E34" i="503"/>
  <c r="E29" i="503"/>
  <c r="E14" i="503"/>
  <c r="M58" i="494" l="1"/>
  <c r="M56" i="494"/>
  <c r="M18" i="494"/>
  <c r="M19" i="494"/>
  <c r="G14" i="494"/>
  <c r="M16" i="494"/>
  <c r="M17" i="494"/>
  <c r="E16" i="488"/>
  <c r="F25" i="521"/>
  <c r="E25" i="521"/>
  <c r="E53" i="514"/>
  <c r="E73" i="514" s="1"/>
  <c r="E29" i="504"/>
  <c r="E41" i="488" l="1"/>
  <c r="E37" i="488"/>
  <c r="E127" i="511" l="1"/>
  <c r="F55" i="511"/>
  <c r="E55" i="511"/>
  <c r="F33" i="511"/>
  <c r="E33" i="511"/>
  <c r="M39" i="494" l="1"/>
  <c r="E86" i="507"/>
  <c r="H94" i="520" l="1"/>
  <c r="F94" i="520"/>
  <c r="F105" i="520"/>
  <c r="H105" i="520"/>
  <c r="E20" i="515"/>
  <c r="E19" i="515"/>
  <c r="E18" i="515"/>
  <c r="E16" i="515"/>
  <c r="E42" i="514"/>
  <c r="E44" i="514" s="1"/>
  <c r="F31" i="514"/>
  <c r="E31" i="514"/>
  <c r="F22" i="514"/>
  <c r="E22" i="514"/>
  <c r="E70" i="513"/>
  <c r="E61" i="513"/>
  <c r="F35" i="513"/>
  <c r="E35" i="513"/>
  <c r="F24" i="513"/>
  <c r="E24" i="513"/>
  <c r="E37" i="513" l="1"/>
  <c r="G18" i="502" l="1"/>
  <c r="G19" i="502"/>
  <c r="D18" i="502"/>
  <c r="F39" i="501"/>
  <c r="E39" i="501"/>
  <c r="F15" i="501"/>
  <c r="E15" i="501"/>
  <c r="E13" i="504" l="1"/>
  <c r="H28" i="500"/>
  <c r="E28" i="500"/>
  <c r="H25" i="500"/>
  <c r="E25" i="500"/>
  <c r="H24" i="500"/>
  <c r="E24" i="500"/>
  <c r="J23" i="500"/>
  <c r="J26" i="500" s="1"/>
  <c r="I23" i="500"/>
  <c r="I26" i="500" s="1"/>
  <c r="G23" i="500"/>
  <c r="F23" i="500"/>
  <c r="F26" i="500" s="1"/>
  <c r="H22" i="500"/>
  <c r="E22" i="500"/>
  <c r="H21" i="500"/>
  <c r="E21" i="500"/>
  <c r="H20" i="500"/>
  <c r="E20" i="500"/>
  <c r="H19" i="500"/>
  <c r="E19" i="500"/>
  <c r="H18" i="500"/>
  <c r="E18" i="500"/>
  <c r="H17" i="500"/>
  <c r="E17" i="500"/>
  <c r="H16" i="500"/>
  <c r="E16" i="500"/>
  <c r="H15" i="500"/>
  <c r="E15" i="500"/>
  <c r="H14" i="500"/>
  <c r="E14" i="500"/>
  <c r="H13" i="500"/>
  <c r="E13" i="500"/>
  <c r="H12" i="500"/>
  <c r="E12" i="500"/>
  <c r="H11" i="500"/>
  <c r="E11" i="500"/>
  <c r="F41" i="499"/>
  <c r="F73" i="499" s="1"/>
  <c r="E41" i="499"/>
  <c r="E73" i="499"/>
  <c r="F41" i="498"/>
  <c r="E41" i="498"/>
  <c r="E53" i="497"/>
  <c r="E46" i="498" s="1"/>
  <c r="F53" i="497"/>
  <c r="F46" i="498" s="1"/>
  <c r="E23" i="500" l="1"/>
  <c r="H23" i="500"/>
  <c r="H26" i="500"/>
  <c r="G26" i="500"/>
  <c r="E26" i="500" s="1"/>
  <c r="E46" i="505" l="1"/>
  <c r="E14" i="505"/>
  <c r="E30" i="515" l="1"/>
  <c r="E76" i="507" l="1"/>
  <c r="E77" i="507"/>
  <c r="E71" i="507"/>
  <c r="E72" i="507"/>
  <c r="E73" i="507"/>
  <c r="E70" i="507"/>
  <c r="E60" i="507"/>
  <c r="E61" i="507"/>
  <c r="E53" i="507"/>
  <c r="E54" i="507"/>
  <c r="E55" i="507"/>
  <c r="E56" i="507"/>
  <c r="E52" i="507"/>
  <c r="E76" i="498" l="1"/>
  <c r="F79" i="511" l="1"/>
  <c r="E67" i="494" l="1"/>
  <c r="F38" i="491" s="1"/>
  <c r="E93" i="504"/>
  <c r="E42" i="504"/>
  <c r="H39" i="522"/>
  <c r="G39" i="522"/>
  <c r="F39" i="522"/>
  <c r="E39" i="522"/>
  <c r="H24" i="522"/>
  <c r="G24" i="522"/>
  <c r="F24" i="522"/>
  <c r="E24" i="522"/>
  <c r="F98" i="521"/>
  <c r="F92" i="521"/>
  <c r="F79" i="521"/>
  <c r="F81" i="521" s="1"/>
  <c r="H61" i="521"/>
  <c r="G61" i="521"/>
  <c r="F61" i="521"/>
  <c r="E61" i="521"/>
  <c r="H47" i="521"/>
  <c r="G47" i="521"/>
  <c r="F47" i="521"/>
  <c r="E47" i="521"/>
  <c r="F34" i="521"/>
  <c r="E34" i="521"/>
  <c r="F12" i="521"/>
  <c r="E12" i="521"/>
  <c r="G68" i="520"/>
  <c r="E67" i="520"/>
  <c r="G104" i="520" s="1"/>
  <c r="E66" i="520"/>
  <c r="G103" i="520" s="1"/>
  <c r="E64" i="520"/>
  <c r="G101" i="520" s="1"/>
  <c r="E63" i="520"/>
  <c r="G100" i="520" s="1"/>
  <c r="G50" i="520"/>
  <c r="E49" i="520"/>
  <c r="E104" i="520" s="1"/>
  <c r="E48" i="520"/>
  <c r="E103" i="520" s="1"/>
  <c r="E46" i="520"/>
  <c r="E101" i="520" s="1"/>
  <c r="E45" i="520"/>
  <c r="E100" i="520" s="1"/>
  <c r="H32" i="520"/>
  <c r="G32" i="520"/>
  <c r="E31" i="520"/>
  <c r="G93" i="520" s="1"/>
  <c r="E29" i="520"/>
  <c r="G91" i="520" s="1"/>
  <c r="E28" i="520"/>
  <c r="G90" i="520" s="1"/>
  <c r="E27" i="520"/>
  <c r="G89" i="520" s="1"/>
  <c r="H18" i="520"/>
  <c r="G18" i="520"/>
  <c r="E17" i="520"/>
  <c r="E93" i="520" s="1"/>
  <c r="E15" i="520"/>
  <c r="E91" i="520" s="1"/>
  <c r="E14" i="520"/>
  <c r="E90" i="520" s="1"/>
  <c r="E13" i="520"/>
  <c r="E89" i="520" s="1"/>
  <c r="F61" i="519"/>
  <c r="E61" i="519"/>
  <c r="F60" i="519"/>
  <c r="E60" i="519"/>
  <c r="F59" i="519"/>
  <c r="E59" i="519"/>
  <c r="F38" i="519"/>
  <c r="E38" i="519"/>
  <c r="F37" i="519"/>
  <c r="E37" i="519"/>
  <c r="F28" i="519"/>
  <c r="F11" i="519"/>
  <c r="H23" i="518"/>
  <c r="E23" i="518"/>
  <c r="H16" i="518"/>
  <c r="E16" i="518"/>
  <c r="J15" i="518"/>
  <c r="I15" i="518"/>
  <c r="F15" i="518"/>
  <c r="H14" i="518"/>
  <c r="E14" i="518"/>
  <c r="H13" i="518"/>
  <c r="E13" i="518"/>
  <c r="H12" i="518"/>
  <c r="E12" i="518"/>
  <c r="I62" i="517"/>
  <c r="E62" i="517"/>
  <c r="L60" i="517"/>
  <c r="K60" i="517"/>
  <c r="J60" i="517"/>
  <c r="H60" i="517"/>
  <c r="G60" i="517"/>
  <c r="F60" i="517"/>
  <c r="I58" i="517"/>
  <c r="E58" i="517"/>
  <c r="I57" i="517"/>
  <c r="E57" i="517"/>
  <c r="I55" i="517"/>
  <c r="E55" i="517"/>
  <c r="I54" i="517"/>
  <c r="E54" i="517"/>
  <c r="I53" i="517"/>
  <c r="E53" i="517"/>
  <c r="I52" i="517"/>
  <c r="E52" i="517"/>
  <c r="I51" i="517"/>
  <c r="E51" i="517"/>
  <c r="I50" i="517"/>
  <c r="E50" i="517"/>
  <c r="I49" i="517"/>
  <c r="E49" i="517"/>
  <c r="I48" i="517"/>
  <c r="E48" i="517"/>
  <c r="I45" i="517"/>
  <c r="E45" i="517"/>
  <c r="I38" i="517"/>
  <c r="E38" i="517"/>
  <c r="I31" i="517"/>
  <c r="E31" i="517"/>
  <c r="I30" i="517"/>
  <c r="E30" i="517"/>
  <c r="I29" i="517"/>
  <c r="E29" i="517"/>
  <c r="L27" i="517"/>
  <c r="K27" i="517"/>
  <c r="J27" i="517"/>
  <c r="H27" i="517"/>
  <c r="G27" i="517"/>
  <c r="F27" i="517"/>
  <c r="I20" i="517"/>
  <c r="E20" i="517"/>
  <c r="I19" i="517"/>
  <c r="E19" i="517"/>
  <c r="I16" i="517"/>
  <c r="E16" i="517"/>
  <c r="I15" i="517"/>
  <c r="E15" i="517"/>
  <c r="I14" i="517"/>
  <c r="E14" i="517"/>
  <c r="I13" i="517"/>
  <c r="E13" i="517"/>
  <c r="L11" i="517"/>
  <c r="L17" i="517" s="1"/>
  <c r="K11" i="517"/>
  <c r="K17" i="517" s="1"/>
  <c r="J11" i="517"/>
  <c r="J17" i="517" s="1"/>
  <c r="H11" i="517"/>
  <c r="H17" i="517" s="1"/>
  <c r="G11" i="517"/>
  <c r="G17" i="517" s="1"/>
  <c r="F11" i="517"/>
  <c r="F17" i="517" s="1"/>
  <c r="E69" i="494"/>
  <c r="F32" i="491" s="1"/>
  <c r="M57" i="494"/>
  <c r="E57" i="494" s="1"/>
  <c r="M55" i="494"/>
  <c r="E55" i="494" s="1"/>
  <c r="E50" i="494"/>
  <c r="E31" i="494"/>
  <c r="M25" i="494"/>
  <c r="E18" i="494"/>
  <c r="F65" i="515"/>
  <c r="F67" i="515" s="1"/>
  <c r="E65" i="515"/>
  <c r="E47" i="515"/>
  <c r="E17" i="515"/>
  <c r="G17" i="515" s="1"/>
  <c r="E37" i="515"/>
  <c r="E36" i="515"/>
  <c r="E33" i="515"/>
  <c r="E38" i="515"/>
  <c r="E35" i="515"/>
  <c r="E29" i="515"/>
  <c r="E15" i="515"/>
  <c r="E14" i="515"/>
  <c r="E13" i="515"/>
  <c r="E12" i="515"/>
  <c r="E11" i="515"/>
  <c r="E10" i="515"/>
  <c r="G110" i="514"/>
  <c r="F110" i="514"/>
  <c r="I109" i="514"/>
  <c r="H109" i="514"/>
  <c r="G109" i="514"/>
  <c r="F109" i="514"/>
  <c r="E107" i="514"/>
  <c r="I106" i="514"/>
  <c r="H106" i="514"/>
  <c r="G106" i="514"/>
  <c r="F106" i="514"/>
  <c r="E105" i="514"/>
  <c r="E104" i="514"/>
  <c r="G83" i="514"/>
  <c r="F83" i="514"/>
  <c r="I82" i="514"/>
  <c r="H90" i="514"/>
  <c r="H94" i="514"/>
  <c r="H91" i="514"/>
  <c r="H85" i="514"/>
  <c r="H83" i="514"/>
  <c r="G31" i="512"/>
  <c r="E31" i="512"/>
  <c r="F85" i="513"/>
  <c r="E85" i="513"/>
  <c r="D40" i="493" s="1"/>
  <c r="F81" i="513"/>
  <c r="E81" i="513"/>
  <c r="D31" i="493" s="1"/>
  <c r="F40" i="512"/>
  <c r="E40" i="512"/>
  <c r="G29" i="512"/>
  <c r="E29" i="512"/>
  <c r="F16" i="520" s="1"/>
  <c r="H29" i="512"/>
  <c r="H17" i="512" s="1"/>
  <c r="F29" i="512"/>
  <c r="G12" i="512"/>
  <c r="H12" i="512"/>
  <c r="E45" i="495"/>
  <c r="F109" i="511"/>
  <c r="E109" i="511"/>
  <c r="D24" i="493" s="1"/>
  <c r="G100" i="511"/>
  <c r="F100" i="511"/>
  <c r="E96" i="511"/>
  <c r="E95" i="511"/>
  <c r="E94" i="511"/>
  <c r="E93" i="511"/>
  <c r="E92" i="511"/>
  <c r="E91" i="511"/>
  <c r="E90" i="511"/>
  <c r="G88" i="511"/>
  <c r="F88" i="511"/>
  <c r="F98" i="511" s="1"/>
  <c r="E87" i="511"/>
  <c r="E86" i="511"/>
  <c r="G79" i="511"/>
  <c r="E75" i="511"/>
  <c r="E74" i="511"/>
  <c r="E73" i="511"/>
  <c r="E72" i="511"/>
  <c r="E71" i="511"/>
  <c r="E70" i="511"/>
  <c r="E52" i="510"/>
  <c r="E46" i="510"/>
  <c r="E45" i="510"/>
  <c r="E44" i="510"/>
  <c r="E43" i="510"/>
  <c r="E42" i="510"/>
  <c r="E41" i="510"/>
  <c r="E40" i="510"/>
  <c r="E39" i="510"/>
  <c r="K37" i="510"/>
  <c r="J37" i="510"/>
  <c r="I37" i="510"/>
  <c r="H37" i="510"/>
  <c r="G37" i="510"/>
  <c r="F37" i="510"/>
  <c r="E36" i="510"/>
  <c r="E35" i="510"/>
  <c r="E28" i="510"/>
  <c r="E22" i="510"/>
  <c r="I21" i="510"/>
  <c r="E21" i="510" s="1"/>
  <c r="E20" i="510"/>
  <c r="E19" i="510"/>
  <c r="E18" i="510"/>
  <c r="E17" i="510"/>
  <c r="E16" i="510"/>
  <c r="E15" i="510"/>
  <c r="E14" i="510"/>
  <c r="E47" i="509"/>
  <c r="D47" i="509"/>
  <c r="D35" i="509"/>
  <c r="D32" i="509"/>
  <c r="Q31" i="509"/>
  <c r="P31" i="509"/>
  <c r="O31" i="509"/>
  <c r="N31" i="509"/>
  <c r="M31" i="509"/>
  <c r="L31" i="509"/>
  <c r="K31" i="509"/>
  <c r="J31" i="509"/>
  <c r="I31" i="509"/>
  <c r="H31" i="509"/>
  <c r="G31" i="509"/>
  <c r="F31" i="509"/>
  <c r="D30" i="509"/>
  <c r="P28" i="509"/>
  <c r="O28" i="509"/>
  <c r="N28" i="509"/>
  <c r="M28" i="509"/>
  <c r="L28" i="509"/>
  <c r="K28" i="509"/>
  <c r="J28" i="509"/>
  <c r="I28" i="509"/>
  <c r="H28" i="509"/>
  <c r="G28" i="509"/>
  <c r="F28" i="509"/>
  <c r="E28" i="509"/>
  <c r="D27" i="509"/>
  <c r="Q28" i="509"/>
  <c r="D17" i="509"/>
  <c r="D14" i="509"/>
  <c r="Q13" i="509"/>
  <c r="P13" i="509"/>
  <c r="O13" i="509"/>
  <c r="N13" i="509"/>
  <c r="M13" i="509"/>
  <c r="L13" i="509"/>
  <c r="K13" i="509"/>
  <c r="J13" i="509"/>
  <c r="I13" i="509"/>
  <c r="H13" i="509"/>
  <c r="G13" i="509"/>
  <c r="F13" i="509"/>
  <c r="H80" i="508"/>
  <c r="G80" i="508"/>
  <c r="F80" i="508"/>
  <c r="E80" i="508"/>
  <c r="G58" i="508"/>
  <c r="B58" i="508"/>
  <c r="H58" i="508"/>
  <c r="B56" i="508"/>
  <c r="H36" i="508"/>
  <c r="G36" i="508"/>
  <c r="B36" i="508"/>
  <c r="B34" i="508"/>
  <c r="H12" i="508"/>
  <c r="B12" i="508"/>
  <c r="I12" i="508"/>
  <c r="B10" i="508"/>
  <c r="H68" i="507"/>
  <c r="H74" i="507" s="1"/>
  <c r="H75" i="507" s="1"/>
  <c r="G68" i="507"/>
  <c r="G74" i="507" s="1"/>
  <c r="G75" i="507" s="1"/>
  <c r="F68" i="507"/>
  <c r="E85" i="507"/>
  <c r="H50" i="507"/>
  <c r="H57" i="507" s="1"/>
  <c r="H59" i="507" s="1"/>
  <c r="G50" i="507"/>
  <c r="G57" i="507" s="1"/>
  <c r="G59" i="507" s="1"/>
  <c r="F50" i="507"/>
  <c r="E43" i="507"/>
  <c r="H42" i="507"/>
  <c r="G42" i="507"/>
  <c r="F42" i="507"/>
  <c r="E41" i="507"/>
  <c r="E40" i="507"/>
  <c r="E39" i="507"/>
  <c r="E37" i="507"/>
  <c r="H26" i="507"/>
  <c r="G26" i="507"/>
  <c r="F26" i="507"/>
  <c r="E25" i="507"/>
  <c r="E24" i="507"/>
  <c r="E23" i="507"/>
  <c r="E21" i="507"/>
  <c r="E130" i="504"/>
  <c r="E129" i="504"/>
  <c r="E128" i="504"/>
  <c r="E127" i="504"/>
  <c r="E126" i="504"/>
  <c r="E117" i="504"/>
  <c r="E116" i="504"/>
  <c r="E115" i="504"/>
  <c r="E114" i="504"/>
  <c r="E104" i="504"/>
  <c r="E103" i="504"/>
  <c r="E102" i="504"/>
  <c r="E101" i="504"/>
  <c r="E100" i="504"/>
  <c r="E99" i="504"/>
  <c r="E98" i="504"/>
  <c r="E96" i="504"/>
  <c r="E94" i="504"/>
  <c r="E92" i="504"/>
  <c r="N90" i="504"/>
  <c r="M90" i="504"/>
  <c r="L90" i="504"/>
  <c r="K90" i="504"/>
  <c r="J90" i="504"/>
  <c r="I90" i="504"/>
  <c r="H90" i="504"/>
  <c r="G90" i="504"/>
  <c r="F90" i="504"/>
  <c r="E89" i="504"/>
  <c r="E88" i="504"/>
  <c r="E84" i="504"/>
  <c r="E83" i="504"/>
  <c r="E82" i="504"/>
  <c r="E81" i="504"/>
  <c r="E80" i="504"/>
  <c r="E79" i="504"/>
  <c r="E77" i="504"/>
  <c r="E75" i="504"/>
  <c r="N74" i="504"/>
  <c r="E74" i="504" s="1"/>
  <c r="E73" i="504"/>
  <c r="E72" i="504"/>
  <c r="E71" i="504"/>
  <c r="E70" i="504"/>
  <c r="E69" i="504"/>
  <c r="E68" i="504"/>
  <c r="E67" i="504"/>
  <c r="M65" i="504"/>
  <c r="L65" i="504"/>
  <c r="K65" i="504"/>
  <c r="J65" i="504"/>
  <c r="I65" i="504"/>
  <c r="H65" i="504"/>
  <c r="G65" i="504"/>
  <c r="F65" i="504"/>
  <c r="E64" i="504"/>
  <c r="N65" i="504"/>
  <c r="E54" i="504"/>
  <c r="E52" i="504"/>
  <c r="E51" i="504"/>
  <c r="E50" i="504"/>
  <c r="E49" i="504"/>
  <c r="E48" i="504"/>
  <c r="E47" i="504"/>
  <c r="E45" i="504"/>
  <c r="E43" i="504"/>
  <c r="E39" i="504"/>
  <c r="E34" i="504"/>
  <c r="E32" i="504"/>
  <c r="E31" i="504"/>
  <c r="E30" i="504"/>
  <c r="E28" i="504"/>
  <c r="E26" i="504"/>
  <c r="E24" i="504"/>
  <c r="E23" i="504"/>
  <c r="E22" i="504"/>
  <c r="N21" i="504"/>
  <c r="E21" i="504" s="1"/>
  <c r="E20" i="504"/>
  <c r="E19" i="504"/>
  <c r="E18" i="504"/>
  <c r="E17" i="504"/>
  <c r="E16" i="504"/>
  <c r="E12" i="504"/>
  <c r="E94" i="503"/>
  <c r="E93" i="503"/>
  <c r="E92" i="503"/>
  <c r="E91" i="503"/>
  <c r="E90" i="503"/>
  <c r="E89" i="503"/>
  <c r="E87" i="503"/>
  <c r="E85" i="503"/>
  <c r="E84" i="503"/>
  <c r="E83" i="503"/>
  <c r="O81" i="503"/>
  <c r="N81" i="503"/>
  <c r="M81" i="503"/>
  <c r="L81" i="503"/>
  <c r="K81" i="503"/>
  <c r="J81" i="503"/>
  <c r="I81" i="503"/>
  <c r="H81" i="503"/>
  <c r="G81" i="503"/>
  <c r="F81" i="503"/>
  <c r="E80" i="503"/>
  <c r="E79" i="503"/>
  <c r="E75" i="503"/>
  <c r="E74" i="503"/>
  <c r="E73" i="503"/>
  <c r="E72" i="503"/>
  <c r="E71" i="503"/>
  <c r="E69" i="503"/>
  <c r="E67" i="503"/>
  <c r="O66" i="503"/>
  <c r="E66" i="503" s="1"/>
  <c r="E65" i="503"/>
  <c r="E64" i="503"/>
  <c r="E63" i="503"/>
  <c r="E62" i="503"/>
  <c r="E61" i="503"/>
  <c r="N59" i="503"/>
  <c r="M59" i="503"/>
  <c r="L59" i="503"/>
  <c r="K59" i="503"/>
  <c r="J59" i="503"/>
  <c r="I59" i="503"/>
  <c r="H59" i="503"/>
  <c r="G59" i="503"/>
  <c r="F59" i="503"/>
  <c r="E58" i="503"/>
  <c r="O59" i="503"/>
  <c r="E46" i="503"/>
  <c r="E45" i="503"/>
  <c r="E44" i="503"/>
  <c r="E43" i="503"/>
  <c r="E42" i="503"/>
  <c r="E41" i="503"/>
  <c r="E39" i="503"/>
  <c r="E37" i="503"/>
  <c r="E33" i="503"/>
  <c r="E28" i="503"/>
  <c r="E27" i="503"/>
  <c r="E26" i="503"/>
  <c r="E25" i="503"/>
  <c r="E24" i="503"/>
  <c r="E22" i="503"/>
  <c r="E20" i="503"/>
  <c r="O19" i="503"/>
  <c r="E19" i="503" s="1"/>
  <c r="E18" i="503"/>
  <c r="E17" i="503"/>
  <c r="E16" i="503"/>
  <c r="E13" i="503"/>
  <c r="E70" i="503"/>
  <c r="E23" i="503"/>
  <c r="E78" i="504"/>
  <c r="E27" i="504"/>
  <c r="G22" i="502"/>
  <c r="F81" i="501"/>
  <c r="E81" i="501"/>
  <c r="F78" i="501"/>
  <c r="E78" i="501"/>
  <c r="F77" i="501"/>
  <c r="F46" i="501"/>
  <c r="E46" i="501"/>
  <c r="H105" i="500"/>
  <c r="G105" i="500"/>
  <c r="F105" i="500"/>
  <c r="E105" i="500"/>
  <c r="L92" i="500"/>
  <c r="K92" i="500"/>
  <c r="H92" i="500"/>
  <c r="G92" i="500"/>
  <c r="F92" i="500"/>
  <c r="E92" i="500"/>
  <c r="J91" i="500"/>
  <c r="I91" i="500"/>
  <c r="J90" i="500"/>
  <c r="I90" i="500"/>
  <c r="J89" i="500"/>
  <c r="I89" i="500"/>
  <c r="J88" i="500"/>
  <c r="I88" i="500"/>
  <c r="J87" i="500"/>
  <c r="I87" i="500"/>
  <c r="J86" i="500"/>
  <c r="I86" i="500"/>
  <c r="J85" i="500"/>
  <c r="I85" i="500"/>
  <c r="L77" i="500"/>
  <c r="K77" i="500"/>
  <c r="H77" i="500"/>
  <c r="G77" i="500"/>
  <c r="F77" i="500"/>
  <c r="E77" i="500"/>
  <c r="J76" i="500"/>
  <c r="I76" i="500"/>
  <c r="J75" i="500"/>
  <c r="I75" i="500"/>
  <c r="J74" i="500"/>
  <c r="I74" i="500"/>
  <c r="J73" i="500"/>
  <c r="I73" i="500"/>
  <c r="J72" i="500"/>
  <c r="I72" i="500"/>
  <c r="J71" i="500"/>
  <c r="I71" i="500"/>
  <c r="J70" i="500"/>
  <c r="I70" i="500"/>
  <c r="F62" i="500"/>
  <c r="E62" i="500"/>
  <c r="H47" i="500"/>
  <c r="E47" i="500"/>
  <c r="J45" i="500"/>
  <c r="I45" i="500"/>
  <c r="G45" i="500"/>
  <c r="F45" i="500"/>
  <c r="H44" i="500"/>
  <c r="E44" i="500"/>
  <c r="H43" i="500"/>
  <c r="E43" i="500"/>
  <c r="H42" i="500"/>
  <c r="E42" i="500"/>
  <c r="H41" i="500"/>
  <c r="E41" i="500"/>
  <c r="H40" i="500"/>
  <c r="E40" i="500"/>
  <c r="H39" i="500"/>
  <c r="E39" i="500"/>
  <c r="H38" i="500"/>
  <c r="E38" i="500"/>
  <c r="H37" i="500"/>
  <c r="E37" i="500"/>
  <c r="H36" i="500"/>
  <c r="E36" i="500"/>
  <c r="H35" i="500"/>
  <c r="E35" i="500"/>
  <c r="F91" i="499"/>
  <c r="E91" i="499"/>
  <c r="F93" i="501"/>
  <c r="E93" i="501"/>
  <c r="F55" i="498"/>
  <c r="E55" i="498"/>
  <c r="F92" i="501"/>
  <c r="E92" i="501"/>
  <c r="F18" i="495"/>
  <c r="F66" i="497"/>
  <c r="E66" i="497"/>
  <c r="F63" i="497"/>
  <c r="F47" i="498"/>
  <c r="B46" i="498"/>
  <c r="F82" i="514"/>
  <c r="F73" i="495"/>
  <c r="E75" i="494"/>
  <c r="E74" i="494"/>
  <c r="M73" i="494"/>
  <c r="E73" i="494" s="1"/>
  <c r="E72" i="494"/>
  <c r="F53" i="495" s="1"/>
  <c r="E71" i="494"/>
  <c r="F52" i="495" s="1"/>
  <c r="E70" i="494"/>
  <c r="F33" i="491" s="1"/>
  <c r="E68" i="494"/>
  <c r="F39" i="491" s="1"/>
  <c r="J66" i="494"/>
  <c r="J65" i="494"/>
  <c r="E65" i="494" s="1"/>
  <c r="M64" i="494"/>
  <c r="E64" i="494" s="1"/>
  <c r="F30" i="491" s="1"/>
  <c r="M63" i="494"/>
  <c r="E58" i="494"/>
  <c r="E54" i="494"/>
  <c r="F34" i="491" s="1"/>
  <c r="G53" i="494"/>
  <c r="M51" i="494"/>
  <c r="L51" i="494"/>
  <c r="K51" i="494"/>
  <c r="J51" i="494"/>
  <c r="H51" i="494"/>
  <c r="G51" i="494"/>
  <c r="E37" i="494"/>
  <c r="E36" i="494"/>
  <c r="M35" i="494"/>
  <c r="E35" i="494" s="1"/>
  <c r="E32" i="494"/>
  <c r="E33" i="491" s="1"/>
  <c r="E30" i="494"/>
  <c r="E39" i="491" s="1"/>
  <c r="J28" i="494"/>
  <c r="J27" i="494"/>
  <c r="M26" i="494"/>
  <c r="E26" i="494" s="1"/>
  <c r="E30" i="491" s="1"/>
  <c r="E17" i="488"/>
  <c r="H15" i="512" l="1"/>
  <c r="F10" i="512"/>
  <c r="F12" i="512" s="1"/>
  <c r="F34" i="497"/>
  <c r="H82" i="514"/>
  <c r="H88" i="514"/>
  <c r="E50" i="507"/>
  <c r="E18" i="495"/>
  <c r="F74" i="507"/>
  <c r="E74" i="507" s="1"/>
  <c r="E68" i="507"/>
  <c r="E31" i="515"/>
  <c r="E43" i="515"/>
  <c r="H96" i="514"/>
  <c r="E62" i="494"/>
  <c r="E31" i="493"/>
  <c r="E24" i="493"/>
  <c r="E40" i="493"/>
  <c r="E34" i="493"/>
  <c r="D34" i="493"/>
  <c r="E36" i="503"/>
  <c r="F68" i="495"/>
  <c r="E97" i="511"/>
  <c r="G30" i="512"/>
  <c r="G32" i="512" s="1"/>
  <c r="I77" i="500"/>
  <c r="G13" i="502"/>
  <c r="G15" i="502"/>
  <c r="G17" i="502"/>
  <c r="I116" i="514"/>
  <c r="D16" i="509"/>
  <c r="G49" i="510"/>
  <c r="E12" i="494"/>
  <c r="E106" i="514"/>
  <c r="F40" i="522"/>
  <c r="D12" i="502"/>
  <c r="D14" i="502"/>
  <c r="E17" i="512"/>
  <c r="E19" i="494"/>
  <c r="D17" i="502"/>
  <c r="E34" i="494"/>
  <c r="D16" i="502"/>
  <c r="E76" i="511"/>
  <c r="F21" i="515"/>
  <c r="E40" i="503"/>
  <c r="D11" i="509"/>
  <c r="F32" i="512"/>
  <c r="J86" i="504"/>
  <c r="J11" i="504" s="1"/>
  <c r="L37" i="510"/>
  <c r="E37" i="510" s="1"/>
  <c r="E63" i="519"/>
  <c r="M86" i="504"/>
  <c r="M11" i="504" s="1"/>
  <c r="E11" i="517"/>
  <c r="E17" i="517" s="1"/>
  <c r="E76" i="494"/>
  <c r="E49" i="505"/>
  <c r="H20" i="502"/>
  <c r="E29" i="494"/>
  <c r="E38" i="491" s="1"/>
  <c r="E13" i="505"/>
  <c r="I51" i="494"/>
  <c r="E59" i="494"/>
  <c r="F28" i="491" s="1"/>
  <c r="F101" i="521"/>
  <c r="F104" i="521" s="1"/>
  <c r="F86" i="504"/>
  <c r="F11" i="504" s="1"/>
  <c r="D29" i="509"/>
  <c r="E88" i="511"/>
  <c r="I92" i="500"/>
  <c r="F73" i="501"/>
  <c r="F75" i="501" s="1"/>
  <c r="G40" i="522"/>
  <c r="J92" i="500"/>
  <c r="G49" i="508"/>
  <c r="E30" i="512"/>
  <c r="E32" i="512" s="1"/>
  <c r="E110" i="514"/>
  <c r="G11" i="502"/>
  <c r="G21" i="502"/>
  <c r="I60" i="517"/>
  <c r="J77" i="500"/>
  <c r="E97" i="504"/>
  <c r="E25" i="504"/>
  <c r="D15" i="509"/>
  <c r="K49" i="510"/>
  <c r="K11" i="510" s="1"/>
  <c r="E60" i="517"/>
  <c r="E27" i="494"/>
  <c r="E37" i="491" s="1"/>
  <c r="E38" i="494"/>
  <c r="E63" i="494"/>
  <c r="E42" i="507"/>
  <c r="H27" i="508"/>
  <c r="E10" i="508" s="1"/>
  <c r="E12" i="508" s="1"/>
  <c r="G98" i="511"/>
  <c r="G67" i="511" s="1"/>
  <c r="E26" i="507"/>
  <c r="D18" i="509"/>
  <c r="D34" i="509"/>
  <c r="E48" i="510"/>
  <c r="E79" i="511"/>
  <c r="E109" i="514"/>
  <c r="E27" i="517"/>
  <c r="E24" i="494"/>
  <c r="F37" i="491"/>
  <c r="F50" i="495"/>
  <c r="F55" i="497"/>
  <c r="F10" i="491" s="1"/>
  <c r="E60" i="494"/>
  <c r="E83" i="514"/>
  <c r="F20" i="502"/>
  <c r="F23" i="502" s="1"/>
  <c r="E68" i="511"/>
  <c r="F80" i="514"/>
  <c r="H45" i="500"/>
  <c r="H15" i="518"/>
  <c r="F15" i="491"/>
  <c r="D13" i="502"/>
  <c r="G14" i="502"/>
  <c r="L86" i="504"/>
  <c r="D28" i="509"/>
  <c r="D36" i="509"/>
  <c r="F60" i="520"/>
  <c r="E60" i="520" s="1"/>
  <c r="G97" i="520" s="1"/>
  <c r="I11" i="517"/>
  <c r="I17" i="517" s="1"/>
  <c r="H40" i="522"/>
  <c r="F63" i="519"/>
  <c r="F19" i="495" s="1"/>
  <c r="I27" i="517"/>
  <c r="G79" i="521"/>
  <c r="E40" i="522"/>
  <c r="E41" i="515"/>
  <c r="D19" i="502"/>
  <c r="E28" i="505"/>
  <c r="E22" i="505"/>
  <c r="D22" i="502"/>
  <c r="E18" i="505"/>
  <c r="E77" i="501"/>
  <c r="I27" i="508"/>
  <c r="G10" i="508" s="1"/>
  <c r="H73" i="508"/>
  <c r="F56" i="508" s="1"/>
  <c r="F58" i="508" s="1"/>
  <c r="F73" i="508" s="1"/>
  <c r="E83" i="508"/>
  <c r="H83" i="508"/>
  <c r="E22" i="494"/>
  <c r="E13" i="509"/>
  <c r="D13" i="509" s="1"/>
  <c r="E98" i="521"/>
  <c r="E81" i="503"/>
  <c r="L96" i="503"/>
  <c r="L32" i="503" s="1"/>
  <c r="O77" i="503"/>
  <c r="G77" i="503"/>
  <c r="K77" i="503"/>
  <c r="E31" i="509"/>
  <c r="D31" i="509" s="1"/>
  <c r="L77" i="503"/>
  <c r="I96" i="503"/>
  <c r="I32" i="503" s="1"/>
  <c r="M96" i="503"/>
  <c r="M32" i="503" s="1"/>
  <c r="G96" i="503"/>
  <c r="G32" i="503" s="1"/>
  <c r="K96" i="503"/>
  <c r="K32" i="503" s="1"/>
  <c r="O96" i="503"/>
  <c r="O32" i="503" s="1"/>
  <c r="N86" i="504"/>
  <c r="N11" i="504" s="1"/>
  <c r="E35" i="504"/>
  <c r="K86" i="504"/>
  <c r="K11" i="504" s="1"/>
  <c r="K106" i="504"/>
  <c r="K38" i="504" s="1"/>
  <c r="I37" i="509"/>
  <c r="I10" i="509" s="1"/>
  <c r="H86" i="504"/>
  <c r="H11" i="504" s="1"/>
  <c r="I106" i="504"/>
  <c r="I38" i="504" s="1"/>
  <c r="M106" i="504"/>
  <c r="M38" i="504" s="1"/>
  <c r="L106" i="504"/>
  <c r="L38" i="504" s="1"/>
  <c r="E105" i="504"/>
  <c r="M37" i="509"/>
  <c r="M10" i="509" s="1"/>
  <c r="E92" i="521"/>
  <c r="I86" i="504"/>
  <c r="I11" i="504" s="1"/>
  <c r="E73" i="501"/>
  <c r="E75" i="501" s="1"/>
  <c r="E53" i="504"/>
  <c r="E63" i="504"/>
  <c r="E45" i="505"/>
  <c r="E19" i="505"/>
  <c r="E23" i="505"/>
  <c r="E32" i="505"/>
  <c r="E57" i="505"/>
  <c r="E59" i="505"/>
  <c r="E17" i="505"/>
  <c r="E21" i="505"/>
  <c r="E39" i="505"/>
  <c r="D21" i="502"/>
  <c r="E20" i="505"/>
  <c r="E24" i="505"/>
  <c r="E35" i="505"/>
  <c r="E63" i="505"/>
  <c r="E30" i="505"/>
  <c r="E36" i="505"/>
  <c r="E62" i="505"/>
  <c r="E33" i="505"/>
  <c r="E34" i="505"/>
  <c r="E40" i="505"/>
  <c r="E56" i="505"/>
  <c r="E37" i="505"/>
  <c r="E38" i="505"/>
  <c r="E55" i="505"/>
  <c r="E60" i="505"/>
  <c r="E39" i="515"/>
  <c r="E40" i="515"/>
  <c r="E38" i="510"/>
  <c r="H49" i="508"/>
  <c r="F34" i="508" s="1"/>
  <c r="F36" i="508" s="1"/>
  <c r="Q37" i="509"/>
  <c r="F37" i="509"/>
  <c r="F10" i="509" s="1"/>
  <c r="J37" i="509"/>
  <c r="J10" i="509" s="1"/>
  <c r="N37" i="509"/>
  <c r="N10" i="509" s="1"/>
  <c r="E12" i="510"/>
  <c r="H49" i="510"/>
  <c r="H11" i="510" s="1"/>
  <c r="E89" i="511"/>
  <c r="J79" i="494"/>
  <c r="E49" i="493" s="1"/>
  <c r="J77" i="503"/>
  <c r="N77" i="503"/>
  <c r="J96" i="503"/>
  <c r="J32" i="503" s="1"/>
  <c r="N96" i="503"/>
  <c r="N32" i="503" s="1"/>
  <c r="E55" i="504"/>
  <c r="E66" i="504"/>
  <c r="E85" i="504"/>
  <c r="J106" i="504"/>
  <c r="N106" i="504"/>
  <c r="N38" i="504" s="1"/>
  <c r="G37" i="509"/>
  <c r="G10" i="509" s="1"/>
  <c r="K37" i="509"/>
  <c r="K10" i="509" s="1"/>
  <c r="O37" i="509"/>
  <c r="O10" i="509" s="1"/>
  <c r="E24" i="510"/>
  <c r="F49" i="510"/>
  <c r="I49" i="510"/>
  <c r="E40" i="504"/>
  <c r="F67" i="511"/>
  <c r="G122" i="514"/>
  <c r="G80" i="514" s="1"/>
  <c r="E13" i="494"/>
  <c r="F42" i="519"/>
  <c r="F50" i="519" s="1"/>
  <c r="E40" i="494"/>
  <c r="E65" i="504"/>
  <c r="H106" i="504"/>
  <c r="H38" i="504" s="1"/>
  <c r="E91" i="504"/>
  <c r="G82" i="514"/>
  <c r="E52" i="505"/>
  <c r="G83" i="508"/>
  <c r="H32" i="512"/>
  <c r="E32" i="491"/>
  <c r="E28" i="494"/>
  <c r="E31" i="491" s="1"/>
  <c r="F12" i="495"/>
  <c r="F97" i="501"/>
  <c r="F24" i="491" s="1"/>
  <c r="F47" i="520"/>
  <c r="E47" i="520" s="1"/>
  <c r="E102" i="520" s="1"/>
  <c r="G79" i="494"/>
  <c r="E54" i="493" s="1"/>
  <c r="E25" i="494"/>
  <c r="K79" i="494"/>
  <c r="E50" i="493" s="1"/>
  <c r="E59" i="503"/>
  <c r="H77" i="503"/>
  <c r="E100" i="511"/>
  <c r="H18" i="517"/>
  <c r="G18" i="517"/>
  <c r="E97" i="501"/>
  <c r="E24" i="491" s="1"/>
  <c r="I77" i="503"/>
  <c r="M77" i="503"/>
  <c r="F106" i="504"/>
  <c r="E90" i="504"/>
  <c r="E54" i="505"/>
  <c r="H37" i="509"/>
  <c r="H10" i="509" s="1"/>
  <c r="L37" i="509"/>
  <c r="L10" i="509" s="1"/>
  <c r="P37" i="509"/>
  <c r="P10" i="509" s="1"/>
  <c r="E21" i="515"/>
  <c r="E46" i="515"/>
  <c r="J18" i="517"/>
  <c r="E33" i="494"/>
  <c r="E12" i="495"/>
  <c r="E46" i="504"/>
  <c r="E21" i="503"/>
  <c r="E15" i="504"/>
  <c r="E58" i="505"/>
  <c r="D33" i="509"/>
  <c r="F17" i="512"/>
  <c r="F30" i="520"/>
  <c r="G17" i="512"/>
  <c r="H89" i="514"/>
  <c r="H122" i="514"/>
  <c r="H80" i="514" s="1"/>
  <c r="F18" i="517"/>
  <c r="F24" i="519"/>
  <c r="H79" i="494"/>
  <c r="E47" i="493" s="1"/>
  <c r="L79" i="494"/>
  <c r="E51" i="493" s="1"/>
  <c r="E45" i="500"/>
  <c r="I20" i="502"/>
  <c r="I23" i="502" s="1"/>
  <c r="G12" i="502"/>
  <c r="D15" i="502"/>
  <c r="G16" i="502"/>
  <c r="H96" i="503"/>
  <c r="H32" i="503" s="1"/>
  <c r="E50" i="505"/>
  <c r="E61" i="505"/>
  <c r="F57" i="507"/>
  <c r="E57" i="507" s="1"/>
  <c r="J49" i="510"/>
  <c r="F59" i="520"/>
  <c r="E34" i="515"/>
  <c r="E78" i="494"/>
  <c r="L18" i="517"/>
  <c r="K18" i="517"/>
  <c r="E16" i="520"/>
  <c r="E92" i="520" s="1"/>
  <c r="E94" i="520" s="1"/>
  <c r="F18" i="520"/>
  <c r="E18" i="520" s="1"/>
  <c r="E88" i="503"/>
  <c r="E67" i="515"/>
  <c r="F42" i="520"/>
  <c r="E42" i="520" s="1"/>
  <c r="E97" i="520" s="1"/>
  <c r="F65" i="520"/>
  <c r="E65" i="520" s="1"/>
  <c r="G102" i="520" s="1"/>
  <c r="E63" i="497"/>
  <c r="D11" i="502"/>
  <c r="F83" i="508"/>
  <c r="D26" i="509"/>
  <c r="F61" i="513"/>
  <c r="F41" i="520"/>
  <c r="E82" i="514" l="1"/>
  <c r="F15" i="512"/>
  <c r="E34" i="508"/>
  <c r="E36" i="508" s="1"/>
  <c r="F75" i="507"/>
  <c r="E75" i="507" s="1"/>
  <c r="F19" i="509"/>
  <c r="E41" i="495"/>
  <c r="H27" i="510"/>
  <c r="E20" i="502"/>
  <c r="D20" i="502" s="1"/>
  <c r="E23" i="494"/>
  <c r="E26" i="519"/>
  <c r="E28" i="519" s="1"/>
  <c r="E42" i="519" s="1"/>
  <c r="E50" i="519" s="1"/>
  <c r="H51" i="510"/>
  <c r="O19" i="509"/>
  <c r="E66" i="494"/>
  <c r="F31" i="491" s="1"/>
  <c r="F15" i="495"/>
  <c r="I122" i="514"/>
  <c r="I80" i="514" s="1"/>
  <c r="E47" i="510"/>
  <c r="G19" i="515"/>
  <c r="G51" i="510"/>
  <c r="E27" i="505"/>
  <c r="L19" i="509"/>
  <c r="L48" i="515"/>
  <c r="J50" i="503"/>
  <c r="E61" i="494"/>
  <c r="F29" i="491" s="1"/>
  <c r="G11" i="515"/>
  <c r="F79" i="520"/>
  <c r="N19" i="509"/>
  <c r="E79" i="520"/>
  <c r="O50" i="503"/>
  <c r="D29" i="493"/>
  <c r="L131" i="504"/>
  <c r="L125" i="504" s="1"/>
  <c r="M19" i="509"/>
  <c r="E53" i="505"/>
  <c r="E68" i="495"/>
  <c r="J19" i="509"/>
  <c r="L11" i="504"/>
  <c r="L98" i="503"/>
  <c r="K19" i="509"/>
  <c r="E122" i="514"/>
  <c r="E20" i="494"/>
  <c r="E28" i="491" s="1"/>
  <c r="E64" i="505"/>
  <c r="E98" i="511"/>
  <c r="E17" i="494"/>
  <c r="E39" i="494"/>
  <c r="E35" i="491" s="1"/>
  <c r="I19" i="509"/>
  <c r="N50" i="503"/>
  <c r="E29" i="493"/>
  <c r="E41" i="505"/>
  <c r="E19" i="495"/>
  <c r="K27" i="510"/>
  <c r="E56" i="494"/>
  <c r="E69" i="511"/>
  <c r="K51" i="510"/>
  <c r="J98" i="503"/>
  <c r="G19" i="509"/>
  <c r="E86" i="501"/>
  <c r="H79" i="521"/>
  <c r="G81" i="521"/>
  <c r="G77" i="511"/>
  <c r="D33" i="493"/>
  <c r="H19" i="509"/>
  <c r="E31" i="505"/>
  <c r="I131" i="504"/>
  <c r="I125" i="504" s="1"/>
  <c r="E26" i="505"/>
  <c r="E40" i="495"/>
  <c r="G12" i="508"/>
  <c r="G27" i="508" s="1"/>
  <c r="D23" i="493"/>
  <c r="N98" i="503"/>
  <c r="O98" i="503"/>
  <c r="K98" i="503"/>
  <c r="Q10" i="509"/>
  <c r="Q19" i="509" s="1"/>
  <c r="E15" i="503"/>
  <c r="G98" i="503"/>
  <c r="K131" i="504"/>
  <c r="K125" i="504" s="1"/>
  <c r="N131" i="504"/>
  <c r="N125" i="504" s="1"/>
  <c r="E12" i="505"/>
  <c r="H131" i="504"/>
  <c r="H125" i="504" s="1"/>
  <c r="E101" i="521"/>
  <c r="E17" i="495"/>
  <c r="M131" i="504"/>
  <c r="M125" i="504" s="1"/>
  <c r="I51" i="510"/>
  <c r="I11" i="510"/>
  <c r="I27" i="510" s="1"/>
  <c r="F51" i="510"/>
  <c r="F11" i="510"/>
  <c r="F27" i="510" s="1"/>
  <c r="J11" i="494"/>
  <c r="J41" i="494" s="1"/>
  <c r="N118" i="504"/>
  <c r="J38" i="504"/>
  <c r="J131" i="504"/>
  <c r="J125" i="504" s="1"/>
  <c r="E72" i="521"/>
  <c r="S78" i="521" s="1"/>
  <c r="D32" i="493"/>
  <c r="D12" i="509"/>
  <c r="E41" i="520"/>
  <c r="E96" i="520" s="1"/>
  <c r="F59" i="507"/>
  <c r="M67" i="505"/>
  <c r="E25" i="505"/>
  <c r="I18" i="517"/>
  <c r="E47" i="505"/>
  <c r="F38" i="504"/>
  <c r="F16" i="491"/>
  <c r="H98" i="503"/>
  <c r="K11" i="494"/>
  <c r="K41" i="494" s="1"/>
  <c r="F51" i="494"/>
  <c r="F79" i="494" s="1"/>
  <c r="E49" i="494"/>
  <c r="E23" i="493"/>
  <c r="E41" i="504"/>
  <c r="E59" i="520"/>
  <c r="G96" i="520" s="1"/>
  <c r="E15" i="505"/>
  <c r="L11" i="494"/>
  <c r="L41" i="494" s="1"/>
  <c r="D26" i="493"/>
  <c r="E29" i="505"/>
  <c r="G20" i="502"/>
  <c r="H23" i="502"/>
  <c r="G23" i="502" s="1"/>
  <c r="P19" i="509"/>
  <c r="G11" i="494"/>
  <c r="G41" i="494" s="1"/>
  <c r="E14" i="504"/>
  <c r="E35" i="503"/>
  <c r="E52" i="494"/>
  <c r="F86" i="501"/>
  <c r="F19" i="491" s="1"/>
  <c r="F77" i="511"/>
  <c r="I91" i="514"/>
  <c r="F131" i="504"/>
  <c r="F125" i="504" s="1"/>
  <c r="H11" i="494"/>
  <c r="H41" i="494" s="1"/>
  <c r="E18" i="517"/>
  <c r="G15" i="512"/>
  <c r="E10" i="512"/>
  <c r="E12" i="512" s="1"/>
  <c r="E15" i="512" s="1"/>
  <c r="E21" i="494"/>
  <c r="E29" i="491" s="1"/>
  <c r="M98" i="503"/>
  <c r="E65" i="498"/>
  <c r="E13" i="510"/>
  <c r="E67" i="511"/>
  <c r="E33" i="493"/>
  <c r="E15" i="494"/>
  <c r="E34" i="491" s="1"/>
  <c r="J51" i="510"/>
  <c r="J11" i="510"/>
  <c r="J27" i="510" s="1"/>
  <c r="E9" i="519"/>
  <c r="E11" i="519" s="1"/>
  <c r="E24" i="519" s="1"/>
  <c r="E49" i="519" s="1"/>
  <c r="E51" i="519" s="1"/>
  <c r="F43" i="519"/>
  <c r="F49" i="519"/>
  <c r="F51" i="519" s="1"/>
  <c r="F37" i="513"/>
  <c r="E38" i="493"/>
  <c r="F32" i="520"/>
  <c r="E32" i="520" s="1"/>
  <c r="E30" i="520"/>
  <c r="G92" i="520" s="1"/>
  <c r="G94" i="520" s="1"/>
  <c r="I98" i="503"/>
  <c r="E37" i="509"/>
  <c r="E32" i="493"/>
  <c r="E49" i="508" l="1"/>
  <c r="E15" i="493"/>
  <c r="E23" i="502"/>
  <c r="D23" i="502" s="1"/>
  <c r="F11" i="491"/>
  <c r="E80" i="514"/>
  <c r="K118" i="504"/>
  <c r="K113" i="504" s="1"/>
  <c r="E34" i="497"/>
  <c r="E59" i="507"/>
  <c r="L67" i="505"/>
  <c r="G16" i="515"/>
  <c r="J48" i="515"/>
  <c r="L49" i="510"/>
  <c r="M50" i="503"/>
  <c r="M118" i="504"/>
  <c r="M113" i="504" s="1"/>
  <c r="I79" i="494"/>
  <c r="G48" i="515"/>
  <c r="K50" i="503"/>
  <c r="G50" i="503"/>
  <c r="O48" i="515"/>
  <c r="K67" i="505"/>
  <c r="H118" i="504"/>
  <c r="H113" i="504" s="1"/>
  <c r="D22" i="493"/>
  <c r="I67" i="505"/>
  <c r="H67" i="505"/>
  <c r="L50" i="503"/>
  <c r="J67" i="505"/>
  <c r="E39" i="493"/>
  <c r="E14" i="493"/>
  <c r="I79" i="521"/>
  <c r="H81" i="521"/>
  <c r="N113" i="504"/>
  <c r="J118" i="504"/>
  <c r="J113" i="504" s="1"/>
  <c r="E19" i="491"/>
  <c r="I48" i="515"/>
  <c r="G13" i="515"/>
  <c r="I50" i="503"/>
  <c r="L118" i="504"/>
  <c r="L113" i="504" s="1"/>
  <c r="E48" i="505"/>
  <c r="E77" i="511"/>
  <c r="G73" i="508"/>
  <c r="E15" i="491"/>
  <c r="E44" i="504"/>
  <c r="D37" i="509"/>
  <c r="E25" i="493" s="1"/>
  <c r="E10" i="509"/>
  <c r="E43" i="519"/>
  <c r="H48" i="515"/>
  <c r="G12" i="515"/>
  <c r="H50" i="503"/>
  <c r="F18" i="491"/>
  <c r="E55" i="493"/>
  <c r="G67" i="505"/>
  <c r="I118" i="504"/>
  <c r="I113" i="504" s="1"/>
  <c r="D38" i="493"/>
  <c r="M77" i="494"/>
  <c r="E77" i="494" s="1"/>
  <c r="F35" i="491" s="1"/>
  <c r="F16" i="495"/>
  <c r="E76" i="504"/>
  <c r="G86" i="504"/>
  <c r="E32" i="515"/>
  <c r="N48" i="515"/>
  <c r="G18" i="515"/>
  <c r="F61" i="520"/>
  <c r="F111" i="511"/>
  <c r="F113" i="511" s="1"/>
  <c r="F53" i="519"/>
  <c r="E26" i="493"/>
  <c r="M48" i="515"/>
  <c r="E51" i="494"/>
  <c r="E68" i="503"/>
  <c r="F49" i="508"/>
  <c r="I11" i="494" l="1"/>
  <c r="I41" i="494" s="1"/>
  <c r="D48" i="493" s="1"/>
  <c r="E48" i="493"/>
  <c r="E55" i="497"/>
  <c r="E10" i="491" s="1"/>
  <c r="G14" i="515"/>
  <c r="E17" i="493"/>
  <c r="E15" i="495"/>
  <c r="L11" i="510"/>
  <c r="L51" i="510"/>
  <c r="E51" i="510" s="1"/>
  <c r="E49" i="510"/>
  <c r="E21" i="493" s="1"/>
  <c r="F12" i="491"/>
  <c r="F13" i="491" s="1"/>
  <c r="F23" i="491" s="1"/>
  <c r="F25" i="491" s="1"/>
  <c r="F40" i="491" s="1"/>
  <c r="F53" i="491" s="1"/>
  <c r="F52" i="491" s="1"/>
  <c r="E42" i="515"/>
  <c r="E28" i="515"/>
  <c r="G15" i="515"/>
  <c r="K48" i="515"/>
  <c r="I81" i="521"/>
  <c r="J79" i="521"/>
  <c r="E16" i="491"/>
  <c r="E51" i="505"/>
  <c r="D49" i="493"/>
  <c r="D15" i="493"/>
  <c r="E97" i="514"/>
  <c r="F70" i="513"/>
  <c r="E18" i="493"/>
  <c r="E61" i="520"/>
  <c r="G98" i="520" s="1"/>
  <c r="E16" i="505"/>
  <c r="D51" i="493"/>
  <c r="D10" i="509"/>
  <c r="E56" i="508"/>
  <c r="E58" i="508" s="1"/>
  <c r="E38" i="503"/>
  <c r="D47" i="493"/>
  <c r="G11" i="504"/>
  <c r="E86" i="504"/>
  <c r="E30" i="493"/>
  <c r="E77" i="503"/>
  <c r="F11" i="494"/>
  <c r="F41" i="494" s="1"/>
  <c r="E11" i="491"/>
  <c r="D54" i="493"/>
  <c r="G10" i="515"/>
  <c r="E50" i="495"/>
  <c r="F62" i="520"/>
  <c r="E62" i="520" s="1"/>
  <c r="G99" i="520" s="1"/>
  <c r="D50" i="493"/>
  <c r="E53" i="519"/>
  <c r="E111" i="511"/>
  <c r="G105" i="520" l="1"/>
  <c r="E47" i="498"/>
  <c r="O67" i="505"/>
  <c r="F11" i="495"/>
  <c r="F13" i="495" s="1"/>
  <c r="F31" i="495" s="1"/>
  <c r="F69" i="495" s="1"/>
  <c r="F78" i="495" s="1"/>
  <c r="E71" i="495" s="1"/>
  <c r="E11" i="510"/>
  <c r="E23" i="510"/>
  <c r="E18" i="491"/>
  <c r="H21" i="515"/>
  <c r="E44" i="515"/>
  <c r="J81" i="521"/>
  <c r="K79" i="521"/>
  <c r="E65" i="505"/>
  <c r="D30" i="493"/>
  <c r="E95" i="504"/>
  <c r="G106" i="504"/>
  <c r="E86" i="503"/>
  <c r="F96" i="503"/>
  <c r="F32" i="503" s="1"/>
  <c r="E16" i="495"/>
  <c r="F118" i="504"/>
  <c r="F113" i="504" s="1"/>
  <c r="E42" i="505"/>
  <c r="E11" i="504"/>
  <c r="M53" i="494"/>
  <c r="F49" i="491"/>
  <c r="F48" i="491" s="1"/>
  <c r="E113" i="511"/>
  <c r="E73" i="508"/>
  <c r="E16" i="493"/>
  <c r="F57" i="511"/>
  <c r="E22" i="493"/>
  <c r="E27" i="493" s="1"/>
  <c r="E19" i="509"/>
  <c r="F68" i="520"/>
  <c r="E68" i="520" s="1"/>
  <c r="F71" i="513"/>
  <c r="E42" i="493"/>
  <c r="F44" i="520"/>
  <c r="E44" i="520" s="1"/>
  <c r="E99" i="520" s="1"/>
  <c r="E35" i="493"/>
  <c r="F27" i="508" l="1"/>
  <c r="D14" i="493" s="1"/>
  <c r="F67" i="505"/>
  <c r="E67" i="505" s="1"/>
  <c r="P48" i="515"/>
  <c r="E48" i="515" s="1"/>
  <c r="G20" i="515"/>
  <c r="G21" i="515" s="1"/>
  <c r="E41" i="493"/>
  <c r="K81" i="521"/>
  <c r="L79" i="521"/>
  <c r="E12" i="491"/>
  <c r="E13" i="491" s="1"/>
  <c r="E23" i="491" s="1"/>
  <c r="E25" i="491" s="1"/>
  <c r="E49" i="491" s="1"/>
  <c r="E48" i="491" s="1"/>
  <c r="M14" i="494" s="1"/>
  <c r="D39" i="493"/>
  <c r="D16" i="493"/>
  <c r="D18" i="493"/>
  <c r="D19" i="509"/>
  <c r="D55" i="493"/>
  <c r="E73" i="495"/>
  <c r="G38" i="504"/>
  <c r="E106" i="504"/>
  <c r="G131" i="504"/>
  <c r="G125" i="504" s="1"/>
  <c r="E125" i="504" s="1"/>
  <c r="D35" i="493"/>
  <c r="M79" i="494"/>
  <c r="E52" i="493" s="1"/>
  <c r="E53" i="494"/>
  <c r="E16" i="494"/>
  <c r="F43" i="520"/>
  <c r="E96" i="503"/>
  <c r="E98" i="503" s="1"/>
  <c r="E11" i="493" s="1"/>
  <c r="E19" i="493" s="1"/>
  <c r="L27" i="510" l="1"/>
  <c r="E27" i="510" s="1"/>
  <c r="E25" i="510"/>
  <c r="D13" i="493"/>
  <c r="D41" i="493"/>
  <c r="E43" i="493"/>
  <c r="L81" i="521"/>
  <c r="M79" i="521"/>
  <c r="E32" i="503"/>
  <c r="E36" i="504"/>
  <c r="E38" i="504"/>
  <c r="D25" i="493"/>
  <c r="E43" i="520"/>
  <c r="E98" i="520" s="1"/>
  <c r="E105" i="520" s="1"/>
  <c r="F50" i="520"/>
  <c r="E50" i="520" s="1"/>
  <c r="M11" i="494"/>
  <c r="M41" i="494" s="1"/>
  <c r="E79" i="494"/>
  <c r="D17" i="493"/>
  <c r="E57" i="511"/>
  <c r="E131" i="504"/>
  <c r="E12" i="493" s="1"/>
  <c r="E40" i="491"/>
  <c r="E11" i="495"/>
  <c r="D21" i="493" l="1"/>
  <c r="D27" i="493" s="1"/>
  <c r="M81" i="521"/>
  <c r="N79" i="521"/>
  <c r="E13" i="495"/>
  <c r="E14" i="494"/>
  <c r="E53" i="491"/>
  <c r="E52" i="491" s="1"/>
  <c r="E11" i="494"/>
  <c r="E71" i="513"/>
  <c r="D42" i="493"/>
  <c r="O79" i="521" l="1"/>
  <c r="N81" i="521"/>
  <c r="E56" i="504"/>
  <c r="G118" i="504"/>
  <c r="E48" i="503"/>
  <c r="E50" i="503" s="1"/>
  <c r="D43" i="493"/>
  <c r="P79" i="521" l="1"/>
  <c r="O81" i="521"/>
  <c r="E31" i="495"/>
  <c r="E69" i="495" s="1"/>
  <c r="E78" i="495" s="1"/>
  <c r="E56" i="493"/>
  <c r="G113" i="504"/>
  <c r="E118" i="504"/>
  <c r="E36" i="493"/>
  <c r="E44" i="493" s="1"/>
  <c r="D52" i="493"/>
  <c r="D56" i="493" s="1"/>
  <c r="E41" i="494"/>
  <c r="D11" i="493"/>
  <c r="P81" i="521" l="1"/>
  <c r="Q79" i="521"/>
  <c r="D12" i="493"/>
  <c r="E113" i="504"/>
  <c r="D19" i="493" l="1"/>
  <c r="D36" i="493" s="1"/>
  <c r="D44" i="493" s="1"/>
  <c r="R79" i="521"/>
  <c r="Q81" i="521"/>
  <c r="S79" i="521" l="1"/>
  <c r="S81" i="521" s="1"/>
  <c r="R81" i="521"/>
  <c r="E104" i="521" l="1"/>
</calcChain>
</file>

<file path=xl/sharedStrings.xml><?xml version="1.0" encoding="utf-8"?>
<sst xmlns="http://schemas.openxmlformats.org/spreadsheetml/2006/main" count="6923" uniqueCount="2847">
  <si>
    <t>i</t>
  </si>
  <si>
    <t>+/-</t>
  </si>
  <si>
    <t>Expected sign</t>
  </si>
  <si>
    <t>Non-current assets</t>
  </si>
  <si>
    <t>Current assets</t>
  </si>
  <si>
    <t>Current liabilities</t>
  </si>
  <si>
    <t>Non-current liabilities</t>
  </si>
  <si>
    <t>Public dividend capital received</t>
  </si>
  <si>
    <t>Public dividend capital repaid</t>
  </si>
  <si>
    <t>Total</t>
  </si>
  <si>
    <t>Interest received</t>
  </si>
  <si>
    <t>Total other operating income</t>
  </si>
  <si>
    <t>Total operating expenditure</t>
  </si>
  <si>
    <t>Maincode</t>
  </si>
  <si>
    <t>£000</t>
  </si>
  <si>
    <t>Subcode</t>
  </si>
  <si>
    <t>+</t>
  </si>
  <si>
    <t>2021/22</t>
  </si>
  <si>
    <t>Operating income from patient care activities</t>
  </si>
  <si>
    <t>Other operating income</t>
  </si>
  <si>
    <t>-</t>
  </si>
  <si>
    <t>OPERATING SURPLUS / (DEFICIT)</t>
  </si>
  <si>
    <t>FINANCE COSTS</t>
  </si>
  <si>
    <t>Finance income</t>
  </si>
  <si>
    <t>SCI0150</t>
  </si>
  <si>
    <t>Finance expense</t>
  </si>
  <si>
    <t>SCI0160</t>
  </si>
  <si>
    <t>SCI0170</t>
  </si>
  <si>
    <t>NET FINANCE COSTS</t>
  </si>
  <si>
    <t>SCI0180</t>
  </si>
  <si>
    <t>SCI0200</t>
  </si>
  <si>
    <t>Gains/(losses) from transfers by absorption</t>
  </si>
  <si>
    <t>SCI0210</t>
  </si>
  <si>
    <t>Corporation tax expense</t>
  </si>
  <si>
    <t>SCI0230</t>
  </si>
  <si>
    <t>SCI0240</t>
  </si>
  <si>
    <t>SOC0200</t>
  </si>
  <si>
    <t>SOC0210</t>
  </si>
  <si>
    <t>SOC0220</t>
  </si>
  <si>
    <t>SOC0230</t>
  </si>
  <si>
    <t>SOC0240</t>
  </si>
  <si>
    <t>SOC0250</t>
  </si>
  <si>
    <t>Intangible assets</t>
  </si>
  <si>
    <t>Investment property</t>
  </si>
  <si>
    <t>Other investments / financial assets</t>
  </si>
  <si>
    <t>Other assets</t>
  </si>
  <si>
    <t>Total non-current assets</t>
  </si>
  <si>
    <t>Inventories</t>
  </si>
  <si>
    <t>Total current assets</t>
  </si>
  <si>
    <t>Borrowings</t>
  </si>
  <si>
    <t>Other financial liabilities</t>
  </si>
  <si>
    <t>Provisions</t>
  </si>
  <si>
    <t>Total current liabilities</t>
  </si>
  <si>
    <t>Total assets less current liabilities</t>
  </si>
  <si>
    <t>Total non-current liabilities</t>
  </si>
  <si>
    <t>Public dividend capital</t>
  </si>
  <si>
    <t>Revaluation reserve</t>
  </si>
  <si>
    <t>Financial assets at FV through OCI reserve</t>
  </si>
  <si>
    <t>Other reserves</t>
  </si>
  <si>
    <t>Merger reserve</t>
  </si>
  <si>
    <t>Income and expenditure reserve</t>
  </si>
  <si>
    <t>Total taxpayers' and others' equity</t>
  </si>
  <si>
    <t>Non-controlling interest</t>
  </si>
  <si>
    <t>Cash flows from operating activities</t>
  </si>
  <si>
    <t>Operating surplus/(deficit)</t>
  </si>
  <si>
    <t>SCF0100</t>
  </si>
  <si>
    <t>Depreciation and amortisation</t>
  </si>
  <si>
    <t>SCF0105</t>
  </si>
  <si>
    <t>Impairments and reversals</t>
  </si>
  <si>
    <t>SCF0110</t>
  </si>
  <si>
    <t>Income recognised in respect of capital donations (cash and non-cash)</t>
  </si>
  <si>
    <t>SCF0120</t>
  </si>
  <si>
    <t>SCF0125</t>
  </si>
  <si>
    <t>On SoFP pension liability - employer contributions paid less net charge to the SOCI</t>
  </si>
  <si>
    <t>SCF0130</t>
  </si>
  <si>
    <t>(Increase)/decrease in receivables</t>
  </si>
  <si>
    <t>SCF0135</t>
  </si>
  <si>
    <t>(Increase)/decrease in other assets</t>
  </si>
  <si>
    <t>(Increase)/decrease in inventories</t>
  </si>
  <si>
    <t>SCF0150</t>
  </si>
  <si>
    <t>Increase/(decrease) in trade and other payables</t>
  </si>
  <si>
    <t>SCF0155</t>
  </si>
  <si>
    <t>Increase/(decrease) in other liabilities</t>
  </si>
  <si>
    <t>SCF0160</t>
  </si>
  <si>
    <t>Increase/(decrease) in provisions</t>
  </si>
  <si>
    <t>SCF0165</t>
  </si>
  <si>
    <t>SCF0170</t>
  </si>
  <si>
    <t>Net cash generated from / (used in) operations</t>
  </si>
  <si>
    <t>SCF0180</t>
  </si>
  <si>
    <t>Cash flows from investing activities</t>
  </si>
  <si>
    <t>SCF0185</t>
  </si>
  <si>
    <t>Purchase of financial assets / investments</t>
  </si>
  <si>
    <t>SCF0190</t>
  </si>
  <si>
    <t>SCF0195</t>
  </si>
  <si>
    <t>Purchase of intangible assets</t>
  </si>
  <si>
    <t>SCF0200</t>
  </si>
  <si>
    <t>Proceeds from sales of intangible assets</t>
  </si>
  <si>
    <t>SCF0205</t>
  </si>
  <si>
    <t>Purchase of property, plant and equipment and investment property</t>
  </si>
  <si>
    <t>SCF0210</t>
  </si>
  <si>
    <t>Proceeds from sales of property, plant and equipment and investment property</t>
  </si>
  <si>
    <t>SCF0215</t>
  </si>
  <si>
    <t>Receipt of cash donations to purchase capital assets</t>
  </si>
  <si>
    <t>SCF0220</t>
  </si>
  <si>
    <t>Prepayment of PFI capital contributions (cash payments)</t>
  </si>
  <si>
    <t>SCF0226</t>
  </si>
  <si>
    <t>Cash movement from acquisitions of business units and subsidiaries (not absorption transfers)</t>
  </si>
  <si>
    <t>SCF0230</t>
  </si>
  <si>
    <t>Cash movement from disposals of business units and subsidiaries (not absorption transfers)</t>
  </si>
  <si>
    <t>SCF0235</t>
  </si>
  <si>
    <t>Net cash generated from/(used in) investing activities</t>
  </si>
  <si>
    <t>SCF0240</t>
  </si>
  <si>
    <t>Cash flows from financing activities</t>
  </si>
  <si>
    <t>SCF0245</t>
  </si>
  <si>
    <t>SCF0250</t>
  </si>
  <si>
    <t>Other capital receipts</t>
  </si>
  <si>
    <t>SCF0275</t>
  </si>
  <si>
    <t>SCF0280</t>
  </si>
  <si>
    <t>Capital element of PFI, LIFT and other service concession payments</t>
  </si>
  <si>
    <t>SCF0285</t>
  </si>
  <si>
    <t>SCF0295</t>
  </si>
  <si>
    <t>Interest element of PFI, LIFT and other service concession obligations</t>
  </si>
  <si>
    <t>SCF0300</t>
  </si>
  <si>
    <t>PDC dividend (paid)/refunded</t>
  </si>
  <si>
    <t>SCF0305</t>
  </si>
  <si>
    <t>Cash flows from (used in) other financing activities</t>
  </si>
  <si>
    <t>SCF0310</t>
  </si>
  <si>
    <t>Net cash generated from/(used in) financing activities</t>
  </si>
  <si>
    <t>SCF0315</t>
  </si>
  <si>
    <t>Increase/(decrease) in cash and cash equivalents</t>
  </si>
  <si>
    <t>SCF0320</t>
  </si>
  <si>
    <t>SCF0325</t>
  </si>
  <si>
    <t>Cash and cash equivalents at start of period for new FTs</t>
  </si>
  <si>
    <t>SCF0345</t>
  </si>
  <si>
    <t>Cash and cash equivalents transferred by absorption</t>
  </si>
  <si>
    <t>SCF0350</t>
  </si>
  <si>
    <t>Unrealised gains/(losses) on foreign exchange</t>
  </si>
  <si>
    <t>SCF0115</t>
  </si>
  <si>
    <t>Cash transferred to NHS foundation trust upon authorisation as FT</t>
  </si>
  <si>
    <t>SCF0340</t>
  </si>
  <si>
    <t>SCF0355</t>
  </si>
  <si>
    <t>Acute services</t>
  </si>
  <si>
    <t>Mental health services</t>
  </si>
  <si>
    <t>Ambulance services</t>
  </si>
  <si>
    <t>Community services</t>
  </si>
  <si>
    <t>Additional pension contribution central funding</t>
  </si>
  <si>
    <t>INC0333</t>
  </si>
  <si>
    <t>Total income from patient care activities</t>
  </si>
  <si>
    <t>INC1100</t>
  </si>
  <si>
    <t>INC1110</t>
  </si>
  <si>
    <t>INC1120</t>
  </si>
  <si>
    <t>INC1130</t>
  </si>
  <si>
    <t>Local authorities</t>
  </si>
  <si>
    <t>INC1140</t>
  </si>
  <si>
    <t>Department of Health and Social Care</t>
  </si>
  <si>
    <t>INC1150</t>
  </si>
  <si>
    <t>INC1160</t>
  </si>
  <si>
    <t>INC1170</t>
  </si>
  <si>
    <t>INC1180</t>
  </si>
  <si>
    <t>Injury cost recovery scheme</t>
  </si>
  <si>
    <t>INC1190</t>
  </si>
  <si>
    <t>INC1200</t>
  </si>
  <si>
    <t>INC1220</t>
  </si>
  <si>
    <t>Other operating income recognised in accordance with IFRS 15:</t>
  </si>
  <si>
    <t>INC1240A</t>
  </si>
  <si>
    <t>Income in respect of employee benefits accounted on a gross basis</t>
  </si>
  <si>
    <t>INC1320</t>
  </si>
  <si>
    <t>INC1350</t>
  </si>
  <si>
    <t>Other operating income recognised in accordance with other standards:</t>
  </si>
  <si>
    <t>Education and training - notional income from apprenticeship fund</t>
  </si>
  <si>
    <t>INC1240B</t>
  </si>
  <si>
    <t>INC1275</t>
  </si>
  <si>
    <t>Support from DHSC for mergers</t>
  </si>
  <si>
    <t>INC1300</t>
  </si>
  <si>
    <t>INC1355</t>
  </si>
  <si>
    <t>INC1360</t>
  </si>
  <si>
    <t>Of which:</t>
  </si>
  <si>
    <t>Income</t>
  </si>
  <si>
    <t>EXP0100</t>
  </si>
  <si>
    <t>EXP0110</t>
  </si>
  <si>
    <t>EXP0102</t>
  </si>
  <si>
    <t>EXP0112</t>
  </si>
  <si>
    <t>Purchase of social care</t>
  </si>
  <si>
    <t>EXP0120</t>
  </si>
  <si>
    <t>Staff and executive directors costs</t>
  </si>
  <si>
    <t>EXP0130</t>
  </si>
  <si>
    <t>Non-executive directors</t>
  </si>
  <si>
    <t>EXP0140</t>
  </si>
  <si>
    <t>Supplies and services – clinical (excluding drugs costs)</t>
  </si>
  <si>
    <t>EXP0150</t>
  </si>
  <si>
    <t>EXP0155</t>
  </si>
  <si>
    <t>Supplies and services - general</t>
  </si>
  <si>
    <t>EXP0160</t>
  </si>
  <si>
    <t>EXP0170</t>
  </si>
  <si>
    <t>EXP0379</t>
  </si>
  <si>
    <t>Consultancy</t>
  </si>
  <si>
    <t>EXP0190</t>
  </si>
  <si>
    <t>Establishment</t>
  </si>
  <si>
    <t>EXP0200</t>
  </si>
  <si>
    <t>EXP0210</t>
  </si>
  <si>
    <t>Premises - other</t>
  </si>
  <si>
    <t>EXP0220</t>
  </si>
  <si>
    <t>Depreciation</t>
  </si>
  <si>
    <t>EXP0240</t>
  </si>
  <si>
    <t>Amortisation</t>
  </si>
  <si>
    <t>EXP0250</t>
  </si>
  <si>
    <t>Impairments net of (reversals)</t>
  </si>
  <si>
    <t>EXP0260</t>
  </si>
  <si>
    <t>EXP0380C</t>
  </si>
  <si>
    <t>Research and development - staff costs</t>
  </si>
  <si>
    <t>EXP0300</t>
  </si>
  <si>
    <t>Research and development - non-staff</t>
  </si>
  <si>
    <t>EXP0310</t>
  </si>
  <si>
    <t>Education and training - staff costs</t>
  </si>
  <si>
    <t>EXP0320</t>
  </si>
  <si>
    <t>Education and training - non-staff</t>
  </si>
  <si>
    <t>EXP0340</t>
  </si>
  <si>
    <t>Redundancy costs - staff costs</t>
  </si>
  <si>
    <t>EXP0350</t>
  </si>
  <si>
    <t>Redundancy costs - non-staff</t>
  </si>
  <si>
    <t>EXP0360</t>
  </si>
  <si>
    <t>Charges to operating expenditure for on-SoFP IFRIC 12 schemes (e.g. PFI / LIFT) on IFRS basis</t>
  </si>
  <si>
    <t>EXP0370</t>
  </si>
  <si>
    <t>EXP0375</t>
  </si>
  <si>
    <t>Other</t>
  </si>
  <si>
    <t>EXP0390</t>
  </si>
  <si>
    <t>Redundancy</t>
  </si>
  <si>
    <t>SCI1210</t>
  </si>
  <si>
    <t>SCI1220</t>
  </si>
  <si>
    <t>SCI1240</t>
  </si>
  <si>
    <t>SCI1250</t>
  </si>
  <si>
    <t>SCI1260</t>
  </si>
  <si>
    <t>SCI1270</t>
  </si>
  <si>
    <t>SCI1280</t>
  </si>
  <si>
    <t>SCI1290</t>
  </si>
  <si>
    <t>SCI1300</t>
  </si>
  <si>
    <t>SCI1310</t>
  </si>
  <si>
    <t>Unwinding of discount on provisions</t>
  </si>
  <si>
    <t>SCI1320</t>
  </si>
  <si>
    <t>Other finance costs</t>
  </si>
  <si>
    <t>SCI1330</t>
  </si>
  <si>
    <t>SCI1340</t>
  </si>
  <si>
    <t>SCI1110</t>
  </si>
  <si>
    <t>SCI1120</t>
  </si>
  <si>
    <t>Gains on disposal of assets held for sale</t>
  </si>
  <si>
    <t>SCI1140</t>
  </si>
  <si>
    <t>SCI1160</t>
  </si>
  <si>
    <t>SCI1170</t>
  </si>
  <si>
    <t>Losses on disposal of assets held for sale</t>
  </si>
  <si>
    <t>SCI1190</t>
  </si>
  <si>
    <t>Loss recognised on return of donated COVID assets to DHSC</t>
  </si>
  <si>
    <t>SCI1150A</t>
  </si>
  <si>
    <t>Total gains/(losses) on disposal of assets</t>
  </si>
  <si>
    <t>SCI1200</t>
  </si>
  <si>
    <t>Gains/(losses) on foreign exchange</t>
  </si>
  <si>
    <t>SCI1201</t>
  </si>
  <si>
    <t>Total other gains/(losses)</t>
  </si>
  <si>
    <t>SCI1205</t>
  </si>
  <si>
    <t>Loss or damage resulting from normal operations</t>
  </si>
  <si>
    <t>Over specification of assets</t>
  </si>
  <si>
    <t>Abandonment of assets in the course of construction</t>
  </si>
  <si>
    <t>Unforeseen obsolescence</t>
  </si>
  <si>
    <t>Loss as a result of a catastrophe</t>
  </si>
  <si>
    <t>Changes in market price</t>
  </si>
  <si>
    <t>Transfers by absorption</t>
  </si>
  <si>
    <t>Disposals</t>
  </si>
  <si>
    <t>-/+</t>
  </si>
  <si>
    <t>%</t>
  </si>
  <si>
    <t>Current</t>
  </si>
  <si>
    <t>Non-current</t>
  </si>
  <si>
    <t>Trade payables</t>
  </si>
  <si>
    <t>SFP0600</t>
  </si>
  <si>
    <t>SFP0610</t>
  </si>
  <si>
    <t>SFP0630</t>
  </si>
  <si>
    <t>SFP0590</t>
  </si>
  <si>
    <t>SFP0580</t>
  </si>
  <si>
    <t>Total current borrowings</t>
  </si>
  <si>
    <t>SFP0640</t>
  </si>
  <si>
    <t>SFP0670</t>
  </si>
  <si>
    <t>SFP0680</t>
  </si>
  <si>
    <t>SFP0700</t>
  </si>
  <si>
    <t>SFP0660</t>
  </si>
  <si>
    <t>SFP0650</t>
  </si>
  <si>
    <t>Total non-current borrowings</t>
  </si>
  <si>
    <t>SFP0710</t>
  </si>
  <si>
    <t>SCI1350</t>
  </si>
  <si>
    <t>SCI1360</t>
  </si>
  <si>
    <t>SCI1370</t>
  </si>
  <si>
    <t>SCI1380</t>
  </si>
  <si>
    <t>SCI1395</t>
  </si>
  <si>
    <t>SCI1400</t>
  </si>
  <si>
    <t>SCI1410</t>
  </si>
  <si>
    <t>SCI1420</t>
  </si>
  <si>
    <t>CAP2530</t>
  </si>
  <si>
    <t>CAP2660</t>
  </si>
  <si>
    <t>CAP2610</t>
  </si>
  <si>
    <t>CAP2600</t>
  </si>
  <si>
    <t>CAP2590</t>
  </si>
  <si>
    <t>CAP2620</t>
  </si>
  <si>
    <t>CAP2630</t>
  </si>
  <si>
    <t>CAP2640</t>
  </si>
  <si>
    <t>CAP2646</t>
  </si>
  <si>
    <t>CAP2647</t>
  </si>
  <si>
    <t>CAP2680</t>
  </si>
  <si>
    <t>CAP2690</t>
  </si>
  <si>
    <t>Total amount paid to service concession operator</t>
  </si>
  <si>
    <t>CAP2700</t>
  </si>
  <si>
    <t>Expenditure</t>
  </si>
  <si>
    <t>Gross Capital Expenditure</t>
  </si>
  <si>
    <t>Total disposals</t>
  </si>
  <si>
    <t>2022/23</t>
  </si>
  <si>
    <t>INC1115</t>
  </si>
  <si>
    <t>NHS foundation trusts</t>
  </si>
  <si>
    <t>NHS trusts</t>
  </si>
  <si>
    <t>EXP0270C</t>
  </si>
  <si>
    <t>EXP0340C</t>
  </si>
  <si>
    <t>Less:</t>
  </si>
  <si>
    <t>Other adjustments:</t>
  </si>
  <si>
    <t>2020/21</t>
  </si>
  <si>
    <t>TAC06 Op Inc 1</t>
  </si>
  <si>
    <t>TAC07 Op Inc 2</t>
  </si>
  <si>
    <t>TAC09 Staff</t>
  </si>
  <si>
    <t>TAC11 Finance &amp; other</t>
  </si>
  <si>
    <t>TAC15 Investments &amp; groups</t>
  </si>
  <si>
    <t>TAC21 Borrowings</t>
  </si>
  <si>
    <t>TAC24 On-SoFP PFI</t>
  </si>
  <si>
    <t>TAC26 Pension</t>
  </si>
  <si>
    <t>TAC28 Disclosures</t>
  </si>
  <si>
    <t>STATEMENT OF COMPREHENSIVE INCOME</t>
  </si>
  <si>
    <t>Note: Allocation of surplus/ (deficit) for the period:</t>
  </si>
  <si>
    <t>STATEMENT OF FINANCIAL POSITION</t>
  </si>
  <si>
    <t>STATEMENT OF CASH FLOWS</t>
  </si>
  <si>
    <t>Note 1.1 Income from patient care (by nature)</t>
  </si>
  <si>
    <t>Note 1.2 Income from patient care (by source)</t>
  </si>
  <si>
    <t>Note 1.3 Overseas visitors (relating to patients charged directly by the provider)</t>
  </si>
  <si>
    <t>Note 2.1 Other Operating Income</t>
  </si>
  <si>
    <t>Note 2.2 Fees and charges - aggregate of all schemes that, individually, have a cost exceeding £1m</t>
  </si>
  <si>
    <t>Note 5.3 Average number of employees (WTE basis)</t>
  </si>
  <si>
    <t>Note 5.4 Early retirements due to ill health</t>
  </si>
  <si>
    <t>Table 5A Staff sickness absence</t>
  </si>
  <si>
    <t>Note 18.3 Liabilities in disposal groups</t>
  </si>
  <si>
    <t>Note 20.1 Receivables</t>
  </si>
  <si>
    <t>Note 21 Other assets</t>
  </si>
  <si>
    <t>Note 23.1 Cash and cash equivalents movements</t>
  </si>
  <si>
    <t>Note 23.2 Breakdown of cash and cash equivalents</t>
  </si>
  <si>
    <t>Note 23.3 Third party assets held</t>
  </si>
  <si>
    <t>Note 24.1 Trade and other payables</t>
  </si>
  <si>
    <t>Note 24.2 Early retirements in other payables above</t>
  </si>
  <si>
    <t>Note 25 Other liabilities</t>
  </si>
  <si>
    <t>Note 26 Other financial liabilities</t>
  </si>
  <si>
    <t>Note 27 Borrowings</t>
  </si>
  <si>
    <t>Note 30.1 Provisions for liabilities and charges</t>
  </si>
  <si>
    <t>Note 30.3 Clinical negligence liabilities</t>
  </si>
  <si>
    <t>Note 31 Contingent (liabilities) / assets</t>
  </si>
  <si>
    <t>Note 33.1 On-SoFP PFI, LIFT or other service concession arrangement obligations</t>
  </si>
  <si>
    <t>Table 33B Number of on-SoFP PFI and LIFT schemes and other service concession schemes</t>
  </si>
  <si>
    <t>Note 33.3 Analysis of amounts payable to service concession operator</t>
  </si>
  <si>
    <t>Note 34 Off-SoFP PFI and LIFT commitments</t>
  </si>
  <si>
    <t>Table 34A Number of off-SoFP PFI and LIFT schemes arrangements</t>
  </si>
  <si>
    <t>Note 35.1 Changes in the benefit obligation and fair value of plan assets during the year for the amounts recognised on the SoFP</t>
  </si>
  <si>
    <t>Note 35.2 Reconciliation of the present value of the defined benefit obligation and the present value of the plan assets to the assets and liabilities recognised on the SoFP</t>
  </si>
  <si>
    <t xml:space="preserve">Note 35.3 Amounts recognised in the SoCI </t>
  </si>
  <si>
    <t>Note 36.5 Maturity of financial liabilities</t>
  </si>
  <si>
    <t>Note 37.1 Contractual capital commitments</t>
  </si>
  <si>
    <t>Note 38.1 Related party transactions</t>
  </si>
  <si>
    <t>Note 38.2 Related party balances</t>
  </si>
  <si>
    <t>Note 40.2 Breakeven duty rolling assessment</t>
  </si>
  <si>
    <t>Note 40.3 Capital Resource Limit</t>
  </si>
  <si>
    <t>SCI1380A</t>
  </si>
  <si>
    <t>SCI1390A</t>
  </si>
  <si>
    <t>SCI1390B</t>
  </si>
  <si>
    <t>Operating expenses</t>
  </si>
  <si>
    <t>SFP0570A</t>
  </si>
  <si>
    <t>SCI1191</t>
  </si>
  <si>
    <t>SCF0227</t>
  </si>
  <si>
    <t>Trust Accounts Consolidation Schedules</t>
  </si>
  <si>
    <t>Taxpayers' equity</t>
  </si>
  <si>
    <t>Others' equity</t>
  </si>
  <si>
    <t>Public dividend capital written off</t>
  </si>
  <si>
    <t>Income for commissioning services from other providers as a mental health collaborative lead provider</t>
  </si>
  <si>
    <t>Mental health collaboratives (lead provider) - purchase of healthcare from NHS bodies</t>
  </si>
  <si>
    <t>Mental health collaboratives (lead provider) - purchase of healthcare from non-NHS bodies</t>
  </si>
  <si>
    <t>Additions - purchased / internally generated</t>
  </si>
  <si>
    <t>Additions - assets purchased from cash donations/grants</t>
  </si>
  <si>
    <t>Right of use assets</t>
  </si>
  <si>
    <t>Land</t>
  </si>
  <si>
    <t>Dwellings</t>
  </si>
  <si>
    <t>Plant &amp; machinery</t>
  </si>
  <si>
    <t>Transport equipment</t>
  </si>
  <si>
    <t>Information technology</t>
  </si>
  <si>
    <t>Furniture &amp; fittings</t>
  </si>
  <si>
    <t>Investments in JVs and associates designated as DHSC group bodies</t>
  </si>
  <si>
    <t>Estimated value of unguaranteed residual interest</t>
  </si>
  <si>
    <t>Unearned interest income</t>
  </si>
  <si>
    <t>Allowance for uncollectable lease payments</t>
  </si>
  <si>
    <t>- not later than one year;</t>
  </si>
  <si>
    <t>- later than one year and not later than five years;</t>
  </si>
  <si>
    <t>- later than five years.</t>
  </si>
  <si>
    <t>Remeasurements of defined net benefit pension scheme liability / asset</t>
  </si>
  <si>
    <t>Total assets employed</t>
  </si>
  <si>
    <t>Total operating income</t>
  </si>
  <si>
    <t>Cash grants for the purchase of capital assets - received from other bodies</t>
  </si>
  <si>
    <t>(Increase)/decrease in credit loss allowance (stages 1 and 2)</t>
  </si>
  <si>
    <t>Net impairments on credit impaired financial assets (stage 3 credit losses)</t>
  </si>
  <si>
    <t>Total receivables</t>
  </si>
  <si>
    <t>PDC dividend receivable</t>
  </si>
  <si>
    <t>PDC dividend payable</t>
  </si>
  <si>
    <t>A00CY01</t>
  </si>
  <si>
    <t>Accounts</t>
  </si>
  <si>
    <t>Property, plant and equipment</t>
  </si>
  <si>
    <t>Total assets</t>
  </si>
  <si>
    <t>Total liabilities</t>
  </si>
  <si>
    <r>
      <t xml:space="preserve">Note B - Reconciliation of operating lease commitments as at 31 March 2022 to lease liabilities under IFRS 16 as at 1 April 2022
</t>
    </r>
    <r>
      <rPr>
        <b/>
        <sz val="10"/>
        <color rgb="FF0000FF"/>
        <rFont val="Arial"/>
        <family val="2"/>
      </rPr>
      <t>(excluding consolidated charitable funds)</t>
    </r>
  </si>
  <si>
    <t>Operating lease commitments under IAS 17 at 31 March 2022 (per audited TACs)</t>
  </si>
  <si>
    <t>TRA0010</t>
  </si>
  <si>
    <t>TRA0020</t>
  </si>
  <si>
    <t>Trust lease commitments to consolidated charity as at 31 March 2022 previously eliminated on consolidation</t>
  </si>
  <si>
    <t>TRA0021</t>
  </si>
  <si>
    <t>Prior period adjustment made to disclosure in TAC10X (please allocate here by counterparty)</t>
  </si>
  <si>
    <t>TRA0025</t>
  </si>
  <si>
    <t>Adjusted operating lease commitments under IAS17 at 31 March 2022</t>
  </si>
  <si>
    <t>TRA0035</t>
  </si>
  <si>
    <t>Incremental borrowing rate at 1 April 2022</t>
  </si>
  <si>
    <t>TRA0040</t>
  </si>
  <si>
    <t>IAS 17 operating lease commitment discounted at incremental borrowing rate</t>
  </si>
  <si>
    <t>TRA0050</t>
  </si>
  <si>
    <t>Short-term leases (&lt;= 12 months)</t>
  </si>
  <si>
    <t>TRA0060</t>
  </si>
  <si>
    <t>Low value (underlying asset &lt;£5k) leases</t>
  </si>
  <si>
    <t>TRA0070</t>
  </si>
  <si>
    <t>Commitments for leases that had not commenced as at 31 March 2022</t>
  </si>
  <si>
    <t>TRA0080</t>
  </si>
  <si>
    <t>Irrecoverable VAT previously included in IAS 17 commitment</t>
  </si>
  <si>
    <t>TRA0090</t>
  </si>
  <si>
    <t>Services included in IAS 17 commitment not included in the IFRS 16 liability</t>
  </si>
  <si>
    <t>TRA0091</t>
  </si>
  <si>
    <r>
      <t>Commitments in respect of</t>
    </r>
    <r>
      <rPr>
        <b/>
        <sz val="10"/>
        <color theme="1"/>
        <rFont val="Arial"/>
        <family val="2"/>
      </rPr>
      <t xml:space="preserve"> </t>
    </r>
    <r>
      <rPr>
        <b/>
        <sz val="10"/>
        <color rgb="FF0000FF"/>
        <rFont val="Arial"/>
        <family val="2"/>
      </rPr>
      <t>intangible</t>
    </r>
    <r>
      <rPr>
        <sz val="10"/>
        <color theme="1"/>
        <rFont val="Arial"/>
        <family val="2"/>
      </rPr>
      <t xml:space="preserve"> operating leases out of scope for IFRS 16</t>
    </r>
  </si>
  <si>
    <t>TRA0092</t>
  </si>
  <si>
    <t>Differences in the assessment of the lease term</t>
  </si>
  <si>
    <t>TRA0100</t>
  </si>
  <si>
    <t>TRA0110</t>
  </si>
  <si>
    <t>Variable lease payments based on an index or rate</t>
  </si>
  <si>
    <t>TRA0120</t>
  </si>
  <si>
    <t>TRA0125</t>
  </si>
  <si>
    <t>Amounts payable under residual value guarantees</t>
  </si>
  <si>
    <t>TRA0130</t>
  </si>
  <si>
    <t>Termination penalties not previously included in commitment (where reasonably certain to be exercised)</t>
  </si>
  <si>
    <t>TRA0140</t>
  </si>
  <si>
    <t>Correction of immaterial prior period error in IAS 17 disclosure</t>
  </si>
  <si>
    <t>TRA0150</t>
  </si>
  <si>
    <t>Adjustments for contracts reassessed for being or containing a lease on transition to IFRS 16.</t>
  </si>
  <si>
    <t>TRA0153</t>
  </si>
  <si>
    <t>TRA0155</t>
  </si>
  <si>
    <t>TRA0200</t>
  </si>
  <si>
    <t>Lease liability on 1 April 2022 for existing operating leases</t>
  </si>
  <si>
    <t>TRA0210</t>
  </si>
  <si>
    <t>Finance lease liabilities under IAS 17 as at 31 March 2022</t>
  </si>
  <si>
    <t>TRA0220</t>
  </si>
  <si>
    <r>
      <t>Adjustments for finance lease liabilities incorrectly classified in TACs in 2021/22</t>
    </r>
    <r>
      <rPr>
        <sz val="10"/>
        <color rgb="FF0000FF"/>
        <rFont val="Arial"/>
        <family val="2"/>
      </rPr>
      <t xml:space="preserve"> (unlocked on request - please email provider accounts)</t>
    </r>
  </si>
  <si>
    <t>TRA0225</t>
  </si>
  <si>
    <t>Total lease liabilities under IFRS 16 as at 1 April 2022</t>
  </si>
  <si>
    <t>TRA0230</t>
  </si>
  <si>
    <t>No.</t>
  </si>
  <si>
    <t>A02CY01</t>
  </si>
  <si>
    <t>A02PY01</t>
  </si>
  <si>
    <t>SoCI</t>
  </si>
  <si>
    <t>SCI0100A</t>
  </si>
  <si>
    <t>SCI0110A</t>
  </si>
  <si>
    <t>SCI0125A</t>
  </si>
  <si>
    <t>SCI0140A</t>
  </si>
  <si>
    <t>PDC dividend expense</t>
  </si>
  <si>
    <t>Other gains/(losses)</t>
  </si>
  <si>
    <t>SCI0190A</t>
  </si>
  <si>
    <t>Share of profit/(loss) of associates/ joint ventures</t>
  </si>
  <si>
    <t>SURPLUS/(DEFICIT) FROM CONTINUING OPERATIONS</t>
  </si>
  <si>
    <t>SCI0240A</t>
  </si>
  <si>
    <t>Surplus/(deficit) from discontinued operations and the gain/(loss) on disposal of discontinued operations</t>
  </si>
  <si>
    <t>SCI0240B</t>
  </si>
  <si>
    <t>SURPLUS/(DEFICIT) FOR THE YEAR</t>
  </si>
  <si>
    <t>Other comprehensive income</t>
  </si>
  <si>
    <t>Will not be reclassified to income and expenditure:</t>
  </si>
  <si>
    <t xml:space="preserve">Impairments </t>
  </si>
  <si>
    <t>SOC0100</t>
  </si>
  <si>
    <t xml:space="preserve">Revaluations </t>
  </si>
  <si>
    <t>SOC0110</t>
  </si>
  <si>
    <t>Share of comprehensive income from associates and joint ventures</t>
  </si>
  <si>
    <t>SOC0120</t>
  </si>
  <si>
    <r>
      <t xml:space="preserve">Fair value gains/(losses) on equity instruments </t>
    </r>
    <r>
      <rPr>
        <sz val="10"/>
        <color rgb="FF0000FF"/>
        <rFont val="Arial"/>
        <family val="2"/>
      </rPr>
      <t>designated</t>
    </r>
    <r>
      <rPr>
        <sz val="10"/>
        <color theme="1"/>
        <rFont val="Arial"/>
        <family val="2"/>
      </rPr>
      <t xml:space="preserve"> at FV through OCI</t>
    </r>
  </si>
  <si>
    <t>SOC0125</t>
  </si>
  <si>
    <t>Other recognised gains and losses</t>
  </si>
  <si>
    <t>SOC0130</t>
  </si>
  <si>
    <t>Remeasurements of net defined benefit pension scheme liability / asset</t>
  </si>
  <si>
    <t>SOC0140</t>
  </si>
  <si>
    <t>Gain/(loss) on transfers by absorption (modified)</t>
  </si>
  <si>
    <t>SOC0145</t>
  </si>
  <si>
    <t>Other reserve movements</t>
  </si>
  <si>
    <t>SOC0150</t>
  </si>
  <si>
    <t>May be reclassified to income and expenditure when certain conditions are met:</t>
  </si>
  <si>
    <r>
      <t>Fair value gains/(losses) on</t>
    </r>
    <r>
      <rPr>
        <sz val="10"/>
        <rFont val="Arial"/>
        <family val="2"/>
      </rPr>
      <t xml:space="preserve"> financial assets </t>
    </r>
    <r>
      <rPr>
        <sz val="10"/>
        <color rgb="FF0000FF"/>
        <rFont val="Arial"/>
        <family val="2"/>
      </rPr>
      <t xml:space="preserve">mandated </t>
    </r>
    <r>
      <rPr>
        <sz val="10"/>
        <rFont val="Arial"/>
        <family val="2"/>
      </rPr>
      <t>at FV through OCI</t>
    </r>
  </si>
  <si>
    <t>SOC0160</t>
  </si>
  <si>
    <r>
      <t xml:space="preserve">Recycling gains/(losses) on disposal of financial assets </t>
    </r>
    <r>
      <rPr>
        <sz val="10"/>
        <color rgb="FF0000FF"/>
        <rFont val="Arial"/>
        <family val="2"/>
      </rPr>
      <t xml:space="preserve">mandated </t>
    </r>
    <r>
      <rPr>
        <sz val="10"/>
        <rFont val="Arial"/>
        <family val="2"/>
      </rPr>
      <t>at FV through OCI</t>
    </r>
  </si>
  <si>
    <t>SOC0170</t>
  </si>
  <si>
    <t>Foreign exchange gains/(losses) recognised directly in OCI</t>
  </si>
  <si>
    <t>SOC0180</t>
  </si>
  <si>
    <t>TOTAL COMPREHENSIVE INCOME / (EXPENSE) FOR THE PERIOD</t>
  </si>
  <si>
    <t>SOC0190</t>
  </si>
  <si>
    <t>(a) Surplus/ (deficit) for the period attributable to:</t>
  </si>
  <si>
    <t>(i) non-controlling interest, and</t>
  </si>
  <si>
    <t>(ii) owners of the parent</t>
  </si>
  <si>
    <t>TOTAL</t>
  </si>
  <si>
    <t>(b) total comprehensive income/ (expense) for the period attributable to:</t>
  </si>
  <si>
    <t>Prior period adjustments</t>
  </si>
  <si>
    <t>SoFP</t>
  </si>
  <si>
    <t>BAL1100</t>
  </si>
  <si>
    <t>BAL1110</t>
  </si>
  <si>
    <t>BAL1115</t>
  </si>
  <si>
    <t>BAL1120</t>
  </si>
  <si>
    <t>Investments in joint ventures and associates</t>
  </si>
  <si>
    <t>BAL1130</t>
  </si>
  <si>
    <t>BAL1140</t>
  </si>
  <si>
    <t>Receivables</t>
  </si>
  <si>
    <t>BAL1150</t>
  </si>
  <si>
    <t>BAL1170</t>
  </si>
  <si>
    <t>BAL1180</t>
  </si>
  <si>
    <t>BAL1190</t>
  </si>
  <si>
    <t>BAL1200</t>
  </si>
  <si>
    <t>BAL1210</t>
  </si>
  <si>
    <t>BAL1220</t>
  </si>
  <si>
    <t>Non-current assets for sale and assets in disposal groups</t>
  </si>
  <si>
    <t>BAL1230</t>
  </si>
  <si>
    <t>Cash and cash equivalents</t>
  </si>
  <si>
    <t>BAL1240</t>
  </si>
  <si>
    <t>BAL1250</t>
  </si>
  <si>
    <t>Trade and other payables</t>
  </si>
  <si>
    <t>BAL1260</t>
  </si>
  <si>
    <t>BAL1270</t>
  </si>
  <si>
    <t>BAL1280</t>
  </si>
  <si>
    <t>BAL1290</t>
  </si>
  <si>
    <t>Other liabilities</t>
  </si>
  <si>
    <t>BAL1300</t>
  </si>
  <si>
    <t>Liabilities in disposal groups</t>
  </si>
  <si>
    <t>BAL1310</t>
  </si>
  <si>
    <t>BAL1320</t>
  </si>
  <si>
    <t>BAL1330</t>
  </si>
  <si>
    <t>BAL1340</t>
  </si>
  <si>
    <t>BAL1350</t>
  </si>
  <si>
    <t>BAL1360</t>
  </si>
  <si>
    <t>BAL1370</t>
  </si>
  <si>
    <t>BAL1380</t>
  </si>
  <si>
    <t>BAL1390</t>
  </si>
  <si>
    <t>BAL1400</t>
  </si>
  <si>
    <t xml:space="preserve">
Financed by </t>
  </si>
  <si>
    <t>BAL1410</t>
  </si>
  <si>
    <t>BAL1420</t>
  </si>
  <si>
    <t>BAL1430</t>
  </si>
  <si>
    <t>BAL1440</t>
  </si>
  <si>
    <t>BAL1450</t>
  </si>
  <si>
    <t>BAL1460</t>
  </si>
  <si>
    <t>Non-controlling Interest</t>
  </si>
  <si>
    <t>BAL1470</t>
  </si>
  <si>
    <t>BAL1500</t>
  </si>
  <si>
    <t>A03CY01</t>
  </si>
  <si>
    <t>A03PY01</t>
  </si>
  <si>
    <t>Charitable fund reserves</t>
  </si>
  <si>
    <t>BAL1490</t>
  </si>
  <si>
    <t>A04CY01</t>
  </si>
  <si>
    <t>A04CY02</t>
  </si>
  <si>
    <t>A04CY03</t>
  </si>
  <si>
    <t>A04CY04</t>
  </si>
  <si>
    <t>A04CY05</t>
  </si>
  <si>
    <t>A04CY06</t>
  </si>
  <si>
    <t>A04CY07</t>
  </si>
  <si>
    <t>A04CY08</t>
  </si>
  <si>
    <t>A04CY09</t>
  </si>
  <si>
    <t>Public Dividend Capital</t>
  </si>
  <si>
    <t>SCE0010</t>
  </si>
  <si>
    <t>Prior period adjustment</t>
  </si>
  <si>
    <t>SCE0020</t>
  </si>
  <si>
    <t>SCE0030</t>
  </si>
  <si>
    <t>Implementation of IFRS 16 on 1 April 2022</t>
  </si>
  <si>
    <t>SCE0032</t>
  </si>
  <si>
    <t xml:space="preserve">At start of period for new FTs </t>
  </si>
  <si>
    <t>SCE0040</t>
  </si>
  <si>
    <t>Surplus/(deficit) for the year</t>
  </si>
  <si>
    <t>SCE0050</t>
  </si>
  <si>
    <t>Gain / (loss) on transfers by absorption (modified)</t>
  </si>
  <si>
    <t>SCE0055</t>
  </si>
  <si>
    <t>Transfers by absorption: transfers between reserves</t>
  </si>
  <si>
    <t>NIL</t>
  </si>
  <si>
    <t>SCE0060</t>
  </si>
  <si>
    <t>Transfers by absorption: transfers between reserves (charitable fund)</t>
  </si>
  <si>
    <t>SCE0065</t>
  </si>
  <si>
    <t>Transfer from reval reserve to I&amp;E reserve for impairments arising from consumption of economic benefits</t>
  </si>
  <si>
    <t>SCE0070</t>
  </si>
  <si>
    <t>Transfers between reserves</t>
  </si>
  <si>
    <t>SCE0080</t>
  </si>
  <si>
    <t>Net impairments</t>
  </si>
  <si>
    <t>SCE0090</t>
  </si>
  <si>
    <t>Revaluations - property, plant and equipment</t>
  </si>
  <si>
    <t>SCE0100</t>
  </si>
  <si>
    <t>Revaluations - intangible assets</t>
  </si>
  <si>
    <t>SCE0110</t>
  </si>
  <si>
    <t>Revaluations and impairments - charitable fund assets</t>
  </si>
  <si>
    <t>SCE0115</t>
  </si>
  <si>
    <t>Transfer to retained earnings on disposal of assets</t>
  </si>
  <si>
    <t>SCE0120</t>
  </si>
  <si>
    <t>SCE0130</t>
  </si>
  <si>
    <r>
      <t xml:space="preserve">Fair value gains/(losses) on financial assets </t>
    </r>
    <r>
      <rPr>
        <sz val="10"/>
        <color rgb="FF0000FF"/>
        <rFont val="Arial"/>
        <family val="2"/>
      </rPr>
      <t>mandated at FV through OCI</t>
    </r>
  </si>
  <si>
    <t>SCE0140</t>
  </si>
  <si>
    <r>
      <t xml:space="preserve">Fair value gains/(losses) on equity instruments </t>
    </r>
    <r>
      <rPr>
        <sz val="10"/>
        <color rgb="FF0000FF"/>
        <rFont val="Arial"/>
        <family val="2"/>
      </rPr>
      <t>designated at FV through OCI</t>
    </r>
  </si>
  <si>
    <t>SCE0145</t>
  </si>
  <si>
    <r>
      <t xml:space="preserve">Recycling gains/(losses) on disposal of financial assets </t>
    </r>
    <r>
      <rPr>
        <sz val="10"/>
        <color rgb="FF0000FF"/>
        <rFont val="Arial"/>
        <family val="2"/>
      </rPr>
      <t>mandated at FV through OCI</t>
    </r>
  </si>
  <si>
    <t>SCE0150</t>
  </si>
  <si>
    <t>SCE0160</t>
  </si>
  <si>
    <t>SCE0170</t>
  </si>
  <si>
    <t>SCE0180</t>
  </si>
  <si>
    <t>SCE0200</t>
  </si>
  <si>
    <t>SCE0210</t>
  </si>
  <si>
    <t>SCE0220</t>
  </si>
  <si>
    <t>Other movements in PDC in year (unlocked on request)</t>
  </si>
  <si>
    <t>SCE0230</t>
  </si>
  <si>
    <t>Reserves eliminated on dissolution (unlocked on request)</t>
  </si>
  <si>
    <t>SCE0240</t>
  </si>
  <si>
    <t>SCE0250</t>
  </si>
  <si>
    <t>Other reserve movements - charitable fund consolidation adjustment</t>
  </si>
  <si>
    <t>SCE0255</t>
  </si>
  <si>
    <t>Transfer to FT upon authorisation</t>
  </si>
  <si>
    <t>SCE0260</t>
  </si>
  <si>
    <t>SCE0270</t>
  </si>
  <si>
    <t>A04PY01</t>
  </si>
  <si>
    <t>A04PY02</t>
  </si>
  <si>
    <t>A04PY03</t>
  </si>
  <si>
    <t>A04PY04</t>
  </si>
  <si>
    <t>A04PY05</t>
  </si>
  <si>
    <t>A04PY06</t>
  </si>
  <si>
    <t>A04PY07</t>
  </si>
  <si>
    <t>A04PY08</t>
  </si>
  <si>
    <t>A04PY09</t>
  </si>
  <si>
    <t>Other movements in PDC in year</t>
  </si>
  <si>
    <t>A05CY01</t>
  </si>
  <si>
    <t>A05PY01</t>
  </si>
  <si>
    <t>Operating surplus/(deficit) from continuing operations</t>
  </si>
  <si>
    <t>SCF0100A</t>
  </si>
  <si>
    <t xml:space="preserve">Operating surplus/(deficit) of discontinued operations </t>
  </si>
  <si>
    <t>SCF0100B</t>
  </si>
  <si>
    <t>Non-cash or non-operating income and expense:</t>
  </si>
  <si>
    <t>Amortisation of PFI deferred income / credit</t>
  </si>
  <si>
    <t>SCF0140A</t>
  </si>
  <si>
    <t>Movements in charitable fund working capital</t>
  </si>
  <si>
    <t>CFS0010</t>
  </si>
  <si>
    <t>Corporation tax (paid) / received</t>
  </si>
  <si>
    <t>Movements in operating cash flows of discontinued operations</t>
  </si>
  <si>
    <t>SCF0175A</t>
  </si>
  <si>
    <t>NHS charitable funds: other movements in operating cash flows</t>
  </si>
  <si>
    <t>CFS0020</t>
  </si>
  <si>
    <t>Other movements in operating cash flows</t>
  </si>
  <si>
    <t>SCF0175B</t>
  </si>
  <si>
    <t>Proceeds from sales / settlements of financial assets / investments</t>
  </si>
  <si>
    <t>Initial direct costs or up front payments in respect of new right of use assets (lessee)</t>
  </si>
  <si>
    <t>SCF0216A</t>
  </si>
  <si>
    <t>Receipt of cash lease incentives (lessee)</t>
  </si>
  <si>
    <t>SCF0216B</t>
  </si>
  <si>
    <t>Lease termination fees paid (lessee)</t>
  </si>
  <si>
    <t>SCF0216C</t>
  </si>
  <si>
    <t>Finance lease receipts (principal and interest)</t>
  </si>
  <si>
    <t>NHS charitable funds: net cash flows from investing activities</t>
  </si>
  <si>
    <t>CFS0030</t>
  </si>
  <si>
    <t>Cash flows attributable to investing activities of discontinued operations</t>
  </si>
  <si>
    <t>SCF0235A</t>
  </si>
  <si>
    <t>Movement in loans from the Department of Health and Social Care</t>
  </si>
  <si>
    <t>CFS1000</t>
  </si>
  <si>
    <t>Movement in other loans</t>
  </si>
  <si>
    <t>CFS1010</t>
  </si>
  <si>
    <t>Interest on DHSC loans</t>
  </si>
  <si>
    <t>SCF0290A</t>
  </si>
  <si>
    <t>Interest on other loans</t>
  </si>
  <si>
    <t>SCF0290C</t>
  </si>
  <si>
    <t>Other interest (e.g. overdrafts)</t>
  </si>
  <si>
    <t>SCF0290B</t>
  </si>
  <si>
    <t>Cash flows attributable to financing activities of discontinued operations</t>
  </si>
  <si>
    <t>SCF0310A</t>
  </si>
  <si>
    <t>NHS charitable funds: net cash flows from financing activities</t>
  </si>
  <si>
    <t>CFS0040</t>
  </si>
  <si>
    <t>Cash and cash equivalents at 1 April - brought forward</t>
  </si>
  <si>
    <t>SCF0325A</t>
  </si>
  <si>
    <t>SCF0325B</t>
  </si>
  <si>
    <t>Cash and cash equivalents at 1 April - restated</t>
  </si>
  <si>
    <t>A06CY01</t>
  </si>
  <si>
    <t>A06PY01</t>
  </si>
  <si>
    <t>Income within this note is recognised in accordance with IFRS 15</t>
  </si>
  <si>
    <t>INC0198</t>
  </si>
  <si>
    <t>High cost drugs income from commissioners</t>
  </si>
  <si>
    <t>INC0200</t>
  </si>
  <si>
    <t>INC0210</t>
  </si>
  <si>
    <t>INC0231</t>
  </si>
  <si>
    <t>Services delivered as part of a mental health collaborative</t>
  </si>
  <si>
    <t>INC0235</t>
  </si>
  <si>
    <t>INC0236</t>
  </si>
  <si>
    <r>
      <t xml:space="preserve">Clinical partnerships providing mandatory services </t>
    </r>
    <r>
      <rPr>
        <sz val="10"/>
        <color rgb="FF0000FF"/>
        <rFont val="Arial"/>
        <family val="2"/>
      </rPr>
      <t>(including S75 agreements)</t>
    </r>
  </si>
  <si>
    <t>INC0240</t>
  </si>
  <si>
    <t>Clinical income for the secondary commissioning of mandatory services</t>
  </si>
  <si>
    <t>INC0250</t>
  </si>
  <si>
    <t>Other clinical income from mandatory services</t>
  </si>
  <si>
    <t>INC0260</t>
  </si>
  <si>
    <t>A&amp;E income</t>
  </si>
  <si>
    <t>INC0270</t>
  </si>
  <si>
    <t>PTS income</t>
  </si>
  <si>
    <t>INC0280</t>
  </si>
  <si>
    <t>Other income</t>
  </si>
  <si>
    <t>INC0290</t>
  </si>
  <si>
    <t>INC0302</t>
  </si>
  <si>
    <t>Income from other sources (e.g. local authorities)</t>
  </si>
  <si>
    <t>INC0310</t>
  </si>
  <si>
    <t>All trusts</t>
  </si>
  <si>
    <t xml:space="preserve">Private patient income </t>
  </si>
  <si>
    <t>INC0330</t>
  </si>
  <si>
    <t>Elective recovery fund</t>
  </si>
  <si>
    <t>INC0331</t>
  </si>
  <si>
    <t>INC0332</t>
  </si>
  <si>
    <t>INC0340</t>
  </si>
  <si>
    <t>INC0350</t>
  </si>
  <si>
    <t>Clinical commissioning groups</t>
  </si>
  <si>
    <r>
      <t xml:space="preserve">NHS other </t>
    </r>
    <r>
      <rPr>
        <sz val="10"/>
        <color rgb="FF0000FF"/>
        <rFont val="Arial"/>
        <family val="2"/>
      </rPr>
      <t>(including UKHSA &amp; MHRA)</t>
    </r>
  </si>
  <si>
    <t>Non NHS: private patients</t>
  </si>
  <si>
    <t>Non NHS: overseas patients (non-reciprocal, chargeable to patient)</t>
  </si>
  <si>
    <t>Of Which:</t>
  </si>
  <si>
    <t>Related to continuing operations</t>
  </si>
  <si>
    <t>OPP0001</t>
  </si>
  <si>
    <t>Related to discontinued operations</t>
  </si>
  <si>
    <t>OPP0002</t>
  </si>
  <si>
    <t>Income recognised this year</t>
  </si>
  <si>
    <t>OPP0010</t>
  </si>
  <si>
    <t>Cash payments received in-year (relating to invoices raised in current and previous years)</t>
  </si>
  <si>
    <t>OPP0020</t>
  </si>
  <si>
    <r>
      <t xml:space="preserve">Amounts </t>
    </r>
    <r>
      <rPr>
        <u/>
        <sz val="10"/>
        <color theme="1"/>
        <rFont val="Arial"/>
        <family val="2"/>
      </rPr>
      <t>added</t>
    </r>
    <r>
      <rPr>
        <sz val="10"/>
        <color theme="1"/>
        <rFont val="Arial"/>
        <family val="2"/>
      </rPr>
      <t xml:space="preserve"> to allowance for impairment of receivables (relating to invoices raised in current and prior years)</t>
    </r>
  </si>
  <si>
    <t>OPP0030</t>
  </si>
  <si>
    <t>Amounts written off in-year (relating to invoices raised in current and previous years)</t>
  </si>
  <si>
    <t>OPP0040</t>
  </si>
  <si>
    <t>A07CY01</t>
  </si>
  <si>
    <t>A07PY01</t>
  </si>
  <si>
    <r>
      <t xml:space="preserve">Research and development </t>
    </r>
    <r>
      <rPr>
        <sz val="10"/>
        <color rgb="FF0000FF"/>
        <rFont val="Arial"/>
        <family val="2"/>
      </rPr>
      <t>(IFRS 15)</t>
    </r>
  </si>
  <si>
    <t>INC1230A</t>
  </si>
  <si>
    <r>
      <t>Education and training</t>
    </r>
    <r>
      <rPr>
        <sz val="10"/>
        <color rgb="FF0000FF"/>
        <rFont val="Arial"/>
        <family val="2"/>
      </rPr>
      <t xml:space="preserve"> (excluding notional apprenticeship levy income)</t>
    </r>
  </si>
  <si>
    <t>Non-patient care services to other bodies</t>
  </si>
  <si>
    <t>INC1280A</t>
  </si>
  <si>
    <t>Reimbursement and top up funding</t>
  </si>
  <si>
    <t>INC1310A</t>
  </si>
  <si>
    <r>
      <t>Other</t>
    </r>
    <r>
      <rPr>
        <sz val="10"/>
        <color rgb="FF0000FF"/>
        <rFont val="Arial"/>
        <family val="2"/>
      </rPr>
      <t xml:space="preserve"> (recognised in accordance with IFRS 15)</t>
    </r>
  </si>
  <si>
    <r>
      <t xml:space="preserve">Research and development </t>
    </r>
    <r>
      <rPr>
        <sz val="10"/>
        <color rgb="FF0000FF"/>
        <rFont val="Arial"/>
        <family val="2"/>
      </rPr>
      <t>(non-IFRS 15 e.g. IAS 20)</t>
    </r>
  </si>
  <si>
    <t>INC1230B</t>
  </si>
  <si>
    <t>Donations/grants of physical assets (non-cash) - received from NHS charities</t>
  </si>
  <si>
    <t>INC1250A</t>
  </si>
  <si>
    <r>
      <t xml:space="preserve">Donations/grants of physical assets (non-cash) - received from other bodies </t>
    </r>
    <r>
      <rPr>
        <sz val="10"/>
        <color rgb="FF0000FF"/>
        <rFont val="Arial"/>
        <family val="2"/>
      </rPr>
      <t>(including independent charities)</t>
    </r>
  </si>
  <si>
    <t>INC1250B</t>
  </si>
  <si>
    <r>
      <t xml:space="preserve">Donated equipment from </t>
    </r>
    <r>
      <rPr>
        <sz val="10"/>
        <color rgb="FF0000FF"/>
        <rFont val="Arial"/>
        <family val="2"/>
      </rPr>
      <t>DHSC/UKHSA</t>
    </r>
    <r>
      <rPr>
        <sz val="10"/>
        <color theme="1"/>
        <rFont val="Arial"/>
        <family val="2"/>
      </rPr>
      <t xml:space="preserve"> for COVID response (non-cash)</t>
    </r>
  </si>
  <si>
    <t>INC1255A</t>
  </si>
  <si>
    <r>
      <t xml:space="preserve">Donated equipment from </t>
    </r>
    <r>
      <rPr>
        <sz val="10"/>
        <color rgb="FF0000FF"/>
        <rFont val="Arial"/>
        <family val="2"/>
      </rPr>
      <t>NHSE</t>
    </r>
    <r>
      <rPr>
        <sz val="10"/>
        <color theme="1"/>
        <rFont val="Arial"/>
        <family val="2"/>
      </rPr>
      <t xml:space="preserve"> for COVID response (non-cash)</t>
    </r>
  </si>
  <si>
    <t>INC1255B</t>
  </si>
  <si>
    <t>Peppercorn leased assets recognised</t>
  </si>
  <si>
    <t>Cash donations for the purchase of capital assets - received from NHS charities</t>
  </si>
  <si>
    <t>INC1260A</t>
  </si>
  <si>
    <r>
      <t xml:space="preserve">Cash donations for the purchase of capital assets - received from other bodies </t>
    </r>
    <r>
      <rPr>
        <sz val="10"/>
        <color rgb="FF0000FF"/>
        <rFont val="Arial"/>
        <family val="2"/>
      </rPr>
      <t>(including independent charities)</t>
    </r>
  </si>
  <si>
    <t>INC1260B</t>
  </si>
  <si>
    <t>INC1260C</t>
  </si>
  <si>
    <t>Charitable and other contributions to expenditure - received from NHS charities</t>
  </si>
  <si>
    <t>INC1270A</t>
  </si>
  <si>
    <r>
      <t xml:space="preserve">Charitable and other contributions to expenditure - received from other bodies </t>
    </r>
    <r>
      <rPr>
        <sz val="10"/>
        <color rgb="FF0000FF"/>
        <rFont val="Arial"/>
        <family val="2"/>
      </rPr>
      <t>(including independent charities)</t>
    </r>
  </si>
  <si>
    <t>INC1270B</t>
  </si>
  <si>
    <r>
      <t xml:space="preserve">Contributions to expenditure - receipt of equipment donated from </t>
    </r>
    <r>
      <rPr>
        <sz val="10"/>
        <color rgb="FF0000FF"/>
        <rFont val="Arial"/>
        <family val="2"/>
      </rPr>
      <t xml:space="preserve">DHSC/UKHSA </t>
    </r>
    <r>
      <rPr>
        <sz val="10"/>
        <rFont val="Arial"/>
        <family val="2"/>
      </rPr>
      <t xml:space="preserve">for COVID response </t>
    </r>
    <r>
      <rPr>
        <sz val="10"/>
        <color rgb="FF0000FF"/>
        <rFont val="Arial"/>
        <family val="2"/>
      </rPr>
      <t>below capitalisation threshold</t>
    </r>
  </si>
  <si>
    <t>INC1274A</t>
  </si>
  <si>
    <r>
      <t xml:space="preserve">Contributions to expenditure - receipt of equipment donated from </t>
    </r>
    <r>
      <rPr>
        <sz val="10"/>
        <color rgb="FF0000FF"/>
        <rFont val="Arial"/>
        <family val="2"/>
      </rPr>
      <t xml:space="preserve">NHSE </t>
    </r>
    <r>
      <rPr>
        <sz val="10"/>
        <rFont val="Arial"/>
        <family val="2"/>
      </rPr>
      <t xml:space="preserve">for COVID response </t>
    </r>
    <r>
      <rPr>
        <sz val="10"/>
        <color rgb="FF0000FF"/>
        <rFont val="Arial"/>
        <family val="2"/>
      </rPr>
      <t>below capitalisation threshold</t>
    </r>
  </si>
  <si>
    <t>INC1274B</t>
  </si>
  <si>
    <r>
      <t>Contributions to expenditure - consumables (inventory) donated from</t>
    </r>
    <r>
      <rPr>
        <sz val="10"/>
        <color rgb="FF0000FF"/>
        <rFont val="Arial"/>
        <family val="2"/>
      </rPr>
      <t xml:space="preserve"> DHSC group bodies</t>
    </r>
    <r>
      <rPr>
        <sz val="10"/>
        <rFont val="Arial"/>
        <family val="2"/>
      </rPr>
      <t xml:space="preserve"> for COVID response</t>
    </r>
  </si>
  <si>
    <t>Finance leases - variable lease receipts (previously contingent rent)</t>
  </si>
  <si>
    <t>INC1330A</t>
  </si>
  <si>
    <t>Finance leases - other income (comparative only)</t>
  </si>
  <si>
    <t>INC1330B</t>
  </si>
  <si>
    <t>Operating leases - minimum lease receipts</t>
  </si>
  <si>
    <t>Operating leases - variable lease receipts</t>
  </si>
  <si>
    <t>INC1340B</t>
  </si>
  <si>
    <t>Amortisation of PFI deferred income / credits</t>
  </si>
  <si>
    <t>INC1355A</t>
  </si>
  <si>
    <t>Charitable fund incoming resources</t>
  </si>
  <si>
    <t>OPO0010</t>
  </si>
  <si>
    <r>
      <t>Other</t>
    </r>
    <r>
      <rPr>
        <sz val="10"/>
        <color rgb="FF0000FF"/>
        <rFont val="Arial"/>
        <family val="2"/>
      </rPr>
      <t xml:space="preserve"> (recognised in accordance with standards other than IFRS 15</t>
    </r>
    <r>
      <rPr>
        <sz val="10"/>
        <color theme="1"/>
        <rFont val="Arial"/>
        <family val="2"/>
      </rPr>
      <t>)</t>
    </r>
  </si>
  <si>
    <t>INC1361</t>
  </si>
  <si>
    <t>INC1362</t>
  </si>
  <si>
    <t>INC1364</t>
  </si>
  <si>
    <t>INC1365</t>
  </si>
  <si>
    <t>Grossing up consortium arrangements</t>
  </si>
  <si>
    <t>OPO0110</t>
  </si>
  <si>
    <t>Full cost</t>
  </si>
  <si>
    <t>OPO0120</t>
  </si>
  <si>
    <t>Surplus / (deficit)</t>
  </si>
  <si>
    <t>OPO0130</t>
  </si>
  <si>
    <r>
      <t xml:space="preserve">Note 2.3 Operating lease income and future receipts </t>
    </r>
    <r>
      <rPr>
        <b/>
        <sz val="10"/>
        <color rgb="FF0000FF"/>
        <rFont val="Arial"/>
        <family val="2"/>
      </rPr>
      <t>(trust as a lessor)</t>
    </r>
  </si>
  <si>
    <t>Lease receipts recognised as income in year:</t>
  </si>
  <si>
    <t>Minimum lease receipts</t>
  </si>
  <si>
    <t>OPO0300</t>
  </si>
  <si>
    <t>Variable lease receipts</t>
  </si>
  <si>
    <t>OPO0310</t>
  </si>
  <si>
    <t>Total in-year operating lease income</t>
  </si>
  <si>
    <t>OPO0320</t>
  </si>
  <si>
    <t>Income generated from owned assets</t>
  </si>
  <si>
    <t>OPO0330</t>
  </si>
  <si>
    <t>Income generated from subleased right of use assets</t>
  </si>
  <si>
    <t>OPO0340</t>
  </si>
  <si>
    <t>Future minimum lease receipts due:</t>
  </si>
  <si>
    <t>- not later than one year</t>
  </si>
  <si>
    <t>OPO0350</t>
  </si>
  <si>
    <t>- later than one year and not later than two years</t>
  </si>
  <si>
    <t>OPO0360</t>
  </si>
  <si>
    <t>- later than two years and not later than three years</t>
  </si>
  <si>
    <t>OPO0370</t>
  </si>
  <si>
    <t>- later than three years and not later than four years</t>
  </si>
  <si>
    <t>OPO0380</t>
  </si>
  <si>
    <t>- later than four years and not later than five years</t>
  </si>
  <si>
    <t>OPO0390</t>
  </si>
  <si>
    <t>- later than five years</t>
  </si>
  <si>
    <t>OPO0400</t>
  </si>
  <si>
    <t>OPO0410</t>
  </si>
  <si>
    <t>Note 3 Operating expenditure</t>
  </si>
  <si>
    <t>A08CY01</t>
  </si>
  <si>
    <t>A08PY01</t>
  </si>
  <si>
    <r>
      <t>Purchase of healthcare from NHS and DHSC bodies</t>
    </r>
    <r>
      <rPr>
        <sz val="10"/>
        <color rgb="FF0000FF"/>
        <rFont val="Arial"/>
        <family val="2"/>
      </rPr>
      <t xml:space="preserve"> (excl. expenses as a mental health collaborative lead provider)</t>
    </r>
  </si>
  <si>
    <r>
      <t xml:space="preserve">Purchase of healthcare from non-NHS and non-DHSC bodies </t>
    </r>
    <r>
      <rPr>
        <sz val="10"/>
        <color rgb="FF0000FF"/>
        <rFont val="Arial"/>
        <family val="2"/>
      </rPr>
      <t>(excl. expenses as a mental health collaborative lead provider)</t>
    </r>
  </si>
  <si>
    <t>Supplies and services – clinical: utilisation of consumables donated from DHSC group bodies for COVID response</t>
  </si>
  <si>
    <r>
      <t xml:space="preserve">Supplies and services - general: notional cost of equipment donated from </t>
    </r>
    <r>
      <rPr>
        <sz val="10"/>
        <color rgb="FF0000FF"/>
        <rFont val="Arial"/>
        <family val="2"/>
      </rPr>
      <t>DHSC/UKHSA</t>
    </r>
    <r>
      <rPr>
        <sz val="10"/>
        <color theme="1"/>
        <rFont val="Arial"/>
        <family val="2"/>
      </rPr>
      <t xml:space="preserve"> for COVID response </t>
    </r>
    <r>
      <rPr>
        <sz val="10"/>
        <color rgb="FF0000FF"/>
        <rFont val="Arial"/>
        <family val="2"/>
      </rPr>
      <t>below capitalisation threshold</t>
    </r>
  </si>
  <si>
    <t>EXP0165A</t>
  </si>
  <si>
    <r>
      <t xml:space="preserve">Supplies and services - general: notional cost of equipment donated from </t>
    </r>
    <r>
      <rPr>
        <sz val="10"/>
        <color rgb="FF0000FF"/>
        <rFont val="Arial"/>
        <family val="2"/>
      </rPr>
      <t>NHSE</t>
    </r>
    <r>
      <rPr>
        <sz val="10"/>
        <color theme="1"/>
        <rFont val="Arial"/>
        <family val="2"/>
      </rPr>
      <t xml:space="preserve"> for COVID response </t>
    </r>
    <r>
      <rPr>
        <sz val="10"/>
        <color rgb="FF0000FF"/>
        <rFont val="Arial"/>
        <family val="2"/>
      </rPr>
      <t>below capitalisation threshold</t>
    </r>
  </si>
  <si>
    <t>EXP0165B</t>
  </si>
  <si>
    <t>Drugs costs (drugs inventory consumed and purchase of non-inventory drugs)</t>
  </si>
  <si>
    <t>Inventories written down (net including drugs)</t>
  </si>
  <si>
    <t>EXP0380A</t>
  </si>
  <si>
    <t>Inventories written down (consumables donated from DHSC group bodies for COVID response)</t>
  </si>
  <si>
    <t>Premises - business rates collected by local authorities</t>
  </si>
  <si>
    <t>Transport (business travel only)</t>
  </si>
  <si>
    <t>EXP0230A</t>
  </si>
  <si>
    <t>Transport - other (including patient travel)</t>
  </si>
  <si>
    <t>EXP0230B</t>
  </si>
  <si>
    <r>
      <t xml:space="preserve">Movement in credit loss allowance: </t>
    </r>
    <r>
      <rPr>
        <u/>
        <sz val="10"/>
        <color rgb="FF0000FF"/>
        <rFont val="Arial"/>
        <family val="2"/>
      </rPr>
      <t>contract receivables/assets</t>
    </r>
  </si>
  <si>
    <t>EXP0270A</t>
  </si>
  <si>
    <r>
      <t xml:space="preserve">Movement in credit loss allowance: </t>
    </r>
    <r>
      <rPr>
        <sz val="10"/>
        <color rgb="FF0000FF"/>
        <rFont val="Arial"/>
        <family val="2"/>
      </rPr>
      <t>finance lease receivables</t>
    </r>
  </si>
  <si>
    <r>
      <t xml:space="preserve">Movement in credit loss allowance: </t>
    </r>
    <r>
      <rPr>
        <u/>
        <sz val="10"/>
        <color rgb="FF0000FF"/>
        <rFont val="Arial"/>
        <family val="2"/>
      </rPr>
      <t>all other</t>
    </r>
    <r>
      <rPr>
        <sz val="10"/>
        <color rgb="FF0000FF"/>
        <rFont val="Arial"/>
        <family val="2"/>
      </rPr>
      <t xml:space="preserve"> receivables &amp; investments</t>
    </r>
  </si>
  <si>
    <t>EXP0270B</t>
  </si>
  <si>
    <t>Provisions arising / released in year</t>
  </si>
  <si>
    <t>EXP0380B</t>
  </si>
  <si>
    <t>Change in provisions discount rate</t>
  </si>
  <si>
    <t>Fees payable to the external auditor:</t>
  </si>
  <si>
    <t>Audit services - statutory audit</t>
  </si>
  <si>
    <t>EXP0280A</t>
  </si>
  <si>
    <r>
      <t xml:space="preserve">Other auditor remuneration </t>
    </r>
    <r>
      <rPr>
        <sz val="10"/>
        <color rgb="FF0000FF"/>
        <rFont val="Arial"/>
        <family val="2"/>
      </rPr>
      <t>(payable to external auditor only)</t>
    </r>
  </si>
  <si>
    <t>EXP0280B</t>
  </si>
  <si>
    <t>Charitable fund audit</t>
  </si>
  <si>
    <t>OPX0010</t>
  </si>
  <si>
    <t>Internal audit - staff costs</t>
  </si>
  <si>
    <t>EXP0380D</t>
  </si>
  <si>
    <t>Internal audit - non-staff</t>
  </si>
  <si>
    <t>EXP0380E</t>
  </si>
  <si>
    <t>Clinical negligence - amounts payable to NHS Resolution (premium)</t>
  </si>
  <si>
    <t>EXP0290A</t>
  </si>
  <si>
    <t>Clinical negligence - excesses payable and premiums due to alternative insurers</t>
  </si>
  <si>
    <t>EXP0290B</t>
  </si>
  <si>
    <t>Legal fees</t>
  </si>
  <si>
    <t>EXP0380F</t>
  </si>
  <si>
    <t>Insurance</t>
  </si>
  <si>
    <t>EXP0380G</t>
  </si>
  <si>
    <t>EXP0330A</t>
  </si>
  <si>
    <t>Education and training - notional expenditure funded from apprenticeship fund</t>
  </si>
  <si>
    <t>EXP0330B</t>
  </si>
  <si>
    <t>Lease expenditure - short term leases (&lt;= 12 months)</t>
  </si>
  <si>
    <t>EXP0340A</t>
  </si>
  <si>
    <t>Lease expenditure - low value assets (&lt;£5k, excluding short term leases)</t>
  </si>
  <si>
    <t>EXP0340B</t>
  </si>
  <si>
    <t>Lease expenditure - variable lease payments not included in the liability</t>
  </si>
  <si>
    <t>Lease expenditure - irrecoverable VAT (map to premises costs in accounts)</t>
  </si>
  <si>
    <t>EXP0340D</t>
  </si>
  <si>
    <t>Operating lease expenditure (net) - comparative only</t>
  </si>
  <si>
    <t>Early retirements - staff costs</t>
  </si>
  <si>
    <t>EXP0380H</t>
  </si>
  <si>
    <t>Early retirements - non-staff</t>
  </si>
  <si>
    <t>EXP0380I</t>
  </si>
  <si>
    <t>Charges to operating expenditure for off-SoFP PFI / LIFT schemes</t>
  </si>
  <si>
    <t>Car parking and security</t>
  </si>
  <si>
    <t>EXP0380J</t>
  </si>
  <si>
    <t>Hospitality</t>
  </si>
  <si>
    <t>EXP0380K</t>
  </si>
  <si>
    <t>Other losses and special payments - staff costs</t>
  </si>
  <si>
    <t>EXP0380L</t>
  </si>
  <si>
    <t>Other losses and special payments - non-staff</t>
  </si>
  <si>
    <t>EXP0380M</t>
  </si>
  <si>
    <t>EXP0380N</t>
  </si>
  <si>
    <t>Other services (e.g. external payroll)</t>
  </si>
  <si>
    <t>EXP0380O</t>
  </si>
  <si>
    <t>Other NHS charitable fund resources expended</t>
  </si>
  <si>
    <t>OPX0020</t>
  </si>
  <si>
    <t>EXP0380Z</t>
  </si>
  <si>
    <t>OPX0030</t>
  </si>
  <si>
    <t>OPX0040</t>
  </si>
  <si>
    <t>Note 4.1 Other auditor remuneration</t>
  </si>
  <si>
    <r>
      <t xml:space="preserve">Other auditor remuneration paid to the </t>
    </r>
    <r>
      <rPr>
        <b/>
        <sz val="10"/>
        <color rgb="FF0000FF"/>
        <rFont val="Arial"/>
        <family val="2"/>
      </rPr>
      <t>external auditor</t>
    </r>
    <r>
      <rPr>
        <b/>
        <sz val="10"/>
        <color theme="1"/>
        <rFont val="Arial"/>
        <family val="2"/>
      </rPr>
      <t xml:space="preserve"> is analysed as follows:</t>
    </r>
  </si>
  <si>
    <t>1. The auditing of accounts of any associate of the Trust</t>
  </si>
  <si>
    <t>OPX0050</t>
  </si>
  <si>
    <t>2. Audit-related assurance services</t>
  </si>
  <si>
    <t>OPX0060</t>
  </si>
  <si>
    <t>3. Taxation compliance services</t>
  </si>
  <si>
    <t>OPX0070</t>
  </si>
  <si>
    <t>4. All taxation advisory services not falling within item 3 above;</t>
  </si>
  <si>
    <t>OPX0080</t>
  </si>
  <si>
    <r>
      <t xml:space="preserve">5. internal audit services </t>
    </r>
    <r>
      <rPr>
        <sz val="10"/>
        <color rgb="FF0000FF"/>
        <rFont val="Arial"/>
        <family val="2"/>
      </rPr>
      <t>(only those payable to the external auditor)</t>
    </r>
  </si>
  <si>
    <t>OPX0090</t>
  </si>
  <si>
    <t>6. All assurance services not falling within items 1 to 5</t>
  </si>
  <si>
    <t>OPX0100</t>
  </si>
  <si>
    <t>7. Corporate finance transaction services not falling within items 1 to 6 above</t>
  </si>
  <si>
    <t>OPX0110</t>
  </si>
  <si>
    <t>8. All other non-audit services not falling within items 2 to 7 above</t>
  </si>
  <si>
    <t>OPX0120</t>
  </si>
  <si>
    <t>OPX0130</t>
  </si>
  <si>
    <t>OPX0140</t>
  </si>
  <si>
    <t>A09CY01</t>
  </si>
  <si>
    <t>A09CY01P</t>
  </si>
  <si>
    <t>A09CY01O</t>
  </si>
  <si>
    <t>A09PY01</t>
  </si>
  <si>
    <t>A09PY01P</t>
  </si>
  <si>
    <t>A09PY01O</t>
  </si>
  <si>
    <t>Salaries and wages</t>
  </si>
  <si>
    <t xml:space="preserve">Social security costs </t>
  </si>
  <si>
    <t>Apprenticeship levy</t>
  </si>
  <si>
    <t>Pension cost - employer contributions to NHS pension scheme</t>
  </si>
  <si>
    <t>Other post employment benefits</t>
  </si>
  <si>
    <t>Other employment benefits</t>
  </si>
  <si>
    <t>Termination benefits</t>
  </si>
  <si>
    <t xml:space="preserve">Temporary staff - agency/contract staff </t>
  </si>
  <si>
    <t>TOTAL GROSS STAFF COSTS</t>
  </si>
  <si>
    <t>Recoveries from DHSC Group bodies in respect of staff cost netted off expenditure</t>
  </si>
  <si>
    <t>Recoveries from other bodies in respect of staff cost netted off expenditure</t>
  </si>
  <si>
    <t>TOTAL STAFF COSTS</t>
  </si>
  <si>
    <t>Costs capitalised as part of assets</t>
  </si>
  <si>
    <t>Total employee benefits excl. capitalised costs</t>
  </si>
  <si>
    <t>Permanent</t>
  </si>
  <si>
    <t>STA0230</t>
  </si>
  <si>
    <t>STA0240</t>
  </si>
  <si>
    <t>STA0245</t>
  </si>
  <si>
    <t>STA0250</t>
  </si>
  <si>
    <t>Pension cost - employer contributions paid by NHSE on provider's behalf</t>
  </si>
  <si>
    <t>STA0250A</t>
  </si>
  <si>
    <t>Pension cost - other</t>
  </si>
  <si>
    <t>STA0260</t>
  </si>
  <si>
    <t>STA0270</t>
  </si>
  <si>
    <t>STA0280</t>
  </si>
  <si>
    <t>STA0290</t>
  </si>
  <si>
    <t>Temporary staff - external bank</t>
  </si>
  <si>
    <t>STA0300</t>
  </si>
  <si>
    <t>STA0310</t>
  </si>
  <si>
    <t>NHS charitable funds staff</t>
  </si>
  <si>
    <t>STA0320</t>
  </si>
  <si>
    <t>STA0330</t>
  </si>
  <si>
    <t>STA0340</t>
  </si>
  <si>
    <t>STA0350</t>
  </si>
  <si>
    <t>STA0360</t>
  </si>
  <si>
    <t>STA0365</t>
  </si>
  <si>
    <t>STA0366</t>
  </si>
  <si>
    <t xml:space="preserve">Medical and dental </t>
  </si>
  <si>
    <t>STA0370</t>
  </si>
  <si>
    <t xml:space="preserve">Ambulance staff </t>
  </si>
  <si>
    <t>STA0380</t>
  </si>
  <si>
    <t xml:space="preserve">Administration and estates </t>
  </si>
  <si>
    <t>STA0390</t>
  </si>
  <si>
    <t xml:space="preserve">Healthcare assistants and other support staff </t>
  </si>
  <si>
    <t>STA0400</t>
  </si>
  <si>
    <t xml:space="preserve">Nursing, midwifery and health visiting staff </t>
  </si>
  <si>
    <t>STA0410</t>
  </si>
  <si>
    <t xml:space="preserve">Nursing, midwifery and health visiting learners </t>
  </si>
  <si>
    <t>STA0420</t>
  </si>
  <si>
    <t xml:space="preserve">Scientific, therapeutic and technical staff </t>
  </si>
  <si>
    <t>STA0430</t>
  </si>
  <si>
    <t>Healthcare science staff</t>
  </si>
  <si>
    <t>STA0440</t>
  </si>
  <si>
    <t xml:space="preserve">Social care staff </t>
  </si>
  <si>
    <t>STA0450</t>
  </si>
  <si>
    <t>STA0480</t>
  </si>
  <si>
    <t>Total average numbers</t>
  </si>
  <si>
    <t>STA0490</t>
  </si>
  <si>
    <t>Number of employees (WTE) engaged on capital projects</t>
  </si>
  <si>
    <t>STA0500</t>
  </si>
  <si>
    <t>A09CY14</t>
  </si>
  <si>
    <t>A09CY15</t>
  </si>
  <si>
    <t>A09PY14</t>
  </si>
  <si>
    <t>A09PY15</t>
  </si>
  <si>
    <t xml:space="preserve">No of early retirements on the grounds of ill-health </t>
  </si>
  <si>
    <t>STA0510</t>
  </si>
  <si>
    <t xml:space="preserve">Value of early retirements on the grounds of ill-health </t>
  </si>
  <si>
    <t>STA0520</t>
  </si>
  <si>
    <t>A09CY16</t>
  </si>
  <si>
    <t>A09PY16</t>
  </si>
  <si>
    <t>Total days lost</t>
  </si>
  <si>
    <t>STA0530</t>
  </si>
  <si>
    <t>Total staff years</t>
  </si>
  <si>
    <t>STA0540</t>
  </si>
  <si>
    <t>Average working days lost (per WTE)</t>
  </si>
  <si>
    <t>STA0550</t>
  </si>
  <si>
    <t>A09CY17</t>
  </si>
  <si>
    <t>A09CY18</t>
  </si>
  <si>
    <t>A09CY19</t>
  </si>
  <si>
    <t>A09CY20</t>
  </si>
  <si>
    <t>A09CY21</t>
  </si>
  <si>
    <t>A09CY22</t>
  </si>
  <si>
    <t>A09CY23</t>
  </si>
  <si>
    <t>A09CY24</t>
  </si>
  <si>
    <t>Number of compulsory redundancies</t>
  </si>
  <si>
    <t>Cost of compulsory redundancies</t>
  </si>
  <si>
    <t>Number of other departures agreed</t>
  </si>
  <si>
    <t>Cost of other departures agreed</t>
  </si>
  <si>
    <t>Total number of exit packages</t>
  </si>
  <si>
    <t>Total cost of exit packages</t>
  </si>
  <si>
    <t>Number of departures where special payments have been made</t>
  </si>
  <si>
    <t>Cost of special payment element included in exit packages</t>
  </si>
  <si>
    <t>Note that columns G, I and M are entered in £000
NHS Trusts - note that the GAM advises local accounts should be in £</t>
  </si>
  <si>
    <t>Exit package cost band (including any special payment element)</t>
  </si>
  <si>
    <t>&lt;£10,000</t>
  </si>
  <si>
    <t>STA0560</t>
  </si>
  <si>
    <t>£10,000 - £25,000</t>
  </si>
  <si>
    <t>STA0570</t>
  </si>
  <si>
    <t>£25,001 - £50,000</t>
  </si>
  <si>
    <t>STA0580</t>
  </si>
  <si>
    <t>£50,001 - £100,000</t>
  </si>
  <si>
    <t>STA0590</t>
  </si>
  <si>
    <t>£100,001 - £150,000</t>
  </si>
  <si>
    <t>STA0600</t>
  </si>
  <si>
    <t>£150,001 - £200,000</t>
  </si>
  <si>
    <t>STA0610</t>
  </si>
  <si>
    <t>&gt;£200,000</t>
  </si>
  <si>
    <t>STA0620</t>
  </si>
  <si>
    <t>STA0630</t>
  </si>
  <si>
    <t>A09PY17</t>
  </si>
  <si>
    <t>A09PY18</t>
  </si>
  <si>
    <t>A09PY19</t>
  </si>
  <si>
    <t>A09PY20</t>
  </si>
  <si>
    <t>A09PY21</t>
  </si>
  <si>
    <t>A09PY22</t>
  </si>
  <si>
    <t>A09PY23</t>
  </si>
  <si>
    <t>A09PY24</t>
  </si>
  <si>
    <t>A09CY25</t>
  </si>
  <si>
    <t>A09CY26</t>
  </si>
  <si>
    <t>A09PY25</t>
  </si>
  <si>
    <t>A09PY26</t>
  </si>
  <si>
    <t>Payments agreed</t>
  </si>
  <si>
    <t>Total value of agreements</t>
  </si>
  <si>
    <t>Voluntary redundancies including early retirement contractual costs</t>
  </si>
  <si>
    <t>STA0720</t>
  </si>
  <si>
    <t>Mutually agreed resignations (MARS) contractual costs</t>
  </si>
  <si>
    <t>STA0730</t>
  </si>
  <si>
    <t>Early retirements in the efficiency of the service contractual costs</t>
  </si>
  <si>
    <t>STA0740</t>
  </si>
  <si>
    <t xml:space="preserve">Contractual payments in lieu of notice </t>
  </si>
  <si>
    <t>STA0750</t>
  </si>
  <si>
    <t>Exit payments following employment tribunals or court orders</t>
  </si>
  <si>
    <t>STA0760</t>
  </si>
  <si>
    <t>STA0770</t>
  </si>
  <si>
    <t>STA0780</t>
  </si>
  <si>
    <t>of which:</t>
  </si>
  <si>
    <r>
      <t>non-contractual payments</t>
    </r>
    <r>
      <rPr>
        <sz val="10"/>
        <color rgb="FF0000FF"/>
        <rFont val="Arial"/>
        <family val="2"/>
      </rPr>
      <t xml:space="preserve"> requiring HMT approval</t>
    </r>
    <r>
      <rPr>
        <sz val="10"/>
        <color theme="1"/>
        <rFont val="Arial"/>
        <family val="2"/>
      </rPr>
      <t xml:space="preserve"> made to individuals where the payment value was more than 12 months’ of their annual salary</t>
    </r>
  </si>
  <si>
    <t>STA0790</t>
  </si>
  <si>
    <t>Note 7 Finance revenue</t>
  </si>
  <si>
    <t>A11CY01</t>
  </si>
  <si>
    <t>A11PY01</t>
  </si>
  <si>
    <t>Interest on bank accounts</t>
  </si>
  <si>
    <t>FIN0010</t>
  </si>
  <si>
    <t>Interest income on finance leases</t>
  </si>
  <si>
    <t>FIN0030</t>
  </si>
  <si>
    <t>Interest on other investments / financial assets</t>
  </si>
  <si>
    <t>FIN0040</t>
  </si>
  <si>
    <t>NHS charitable fund investment income</t>
  </si>
  <si>
    <t>FIN0050</t>
  </si>
  <si>
    <t>FIN0060</t>
  </si>
  <si>
    <t>Total finance revenue</t>
  </si>
  <si>
    <t>FIN0070</t>
  </si>
  <si>
    <t>Note 8.1 Finance expenditure</t>
  </si>
  <si>
    <t>Interest on loans from the Department of Health and Social Care:</t>
  </si>
  <si>
    <t>- Capital loans</t>
  </si>
  <si>
    <t>- Revenue support / working capital loans</t>
  </si>
  <si>
    <t>Other interest:</t>
  </si>
  <si>
    <t>Interest on bank overdrafts</t>
  </si>
  <si>
    <t>Interest on lease obligations</t>
  </si>
  <si>
    <t>Interest on the late payment of commercial debt</t>
  </si>
  <si>
    <t>Finance costs on PFI and other service concession arrangements (excluding LIFT):</t>
  </si>
  <si>
    <t>- Main finance costs</t>
  </si>
  <si>
    <t>- Contingent finance costs</t>
  </si>
  <si>
    <t>Finance costs on LIFT scheme obligations:</t>
  </si>
  <si>
    <t>Total interest expense</t>
  </si>
  <si>
    <t>FIN0080</t>
  </si>
  <si>
    <t>Total finance expenditure</t>
  </si>
  <si>
    <t>Note 8.2 The late payment of commercial debts (interest) Act 1998 / Public Contract Regulations 2015</t>
  </si>
  <si>
    <t>Total liability accruing in year under this legislation as a result of late payments</t>
  </si>
  <si>
    <t>FIN0089</t>
  </si>
  <si>
    <t>Amounts actually paid and included within other interest arising from claims made under this legislation</t>
  </si>
  <si>
    <t>FIN0090</t>
  </si>
  <si>
    <t>Compensation paid to cover debt recovery costs under this legislation</t>
  </si>
  <si>
    <t>FIN0100</t>
  </si>
  <si>
    <t>Note 9 Other gains and (losses)</t>
  </si>
  <si>
    <t>Gains on disposal of property, plant and equipment (sale)</t>
  </si>
  <si>
    <t>Gains on disposal of PPE from creation of a finance lease (lessor)</t>
  </si>
  <si>
    <t>SCI1100B</t>
  </si>
  <si>
    <t>Gains on disposal of intangible assets (sale)</t>
  </si>
  <si>
    <t>Gains on disposal of right of use assets (creation of a sublease)</t>
  </si>
  <si>
    <t>SCI1115A</t>
  </si>
  <si>
    <t>Gains on disposal of right of use assets (lease termination - lessee)</t>
  </si>
  <si>
    <t>SCI1115B</t>
  </si>
  <si>
    <t>Gains on disposal of investment properties (sale)</t>
  </si>
  <si>
    <t>Gain on disposal of financial assets held at amortised cost</t>
  </si>
  <si>
    <t>SCI1130A</t>
  </si>
  <si>
    <t>Gain on disposal of other financial assets / investments</t>
  </si>
  <si>
    <t>SCI1130B</t>
  </si>
  <si>
    <t>Losses on disposal of property, plant and equipment (sale or other derecognition)</t>
  </si>
  <si>
    <t>Losses on disposal of PPE from creation of a finance lease (lessor)</t>
  </si>
  <si>
    <t>SCI1150C</t>
  </si>
  <si>
    <t>Losses on disposal of intangible assets (sale or other derecognition)</t>
  </si>
  <si>
    <t>Losses on disposal of right of use assets (creation of a sublease)</t>
  </si>
  <si>
    <t>SCI1165A</t>
  </si>
  <si>
    <t>Losses on disposal of right of use assets (lease termination - lessee)</t>
  </si>
  <si>
    <t>SCI1165B</t>
  </si>
  <si>
    <t>Losses on disposal of investment properties (sale or other derecognition)</t>
  </si>
  <si>
    <t>Losses disposal of financial assets held at amortised cost</t>
  </si>
  <si>
    <t>SCI1180A</t>
  </si>
  <si>
    <t>Losses on disposal of other financial assets / investments</t>
  </si>
  <si>
    <t>SCI1180B</t>
  </si>
  <si>
    <t>Losses on disposal of peppercorn leased assets (new peppercorn lease as lessor, terminated peppercorn lease as lessee)</t>
  </si>
  <si>
    <t>Gains / losses on disposal of charitable fund assets</t>
  </si>
  <si>
    <t>FIN0110</t>
  </si>
  <si>
    <t>Fair value gains/(losses) on investment properties</t>
  </si>
  <si>
    <t>SCI0220A</t>
  </si>
  <si>
    <t>Fair value gains/(losses) on financial assets / investments</t>
  </si>
  <si>
    <t>SCI0220B</t>
  </si>
  <si>
    <t>Fair value gains/(losses) on charitable fund investments &amp; investment properties</t>
  </si>
  <si>
    <t>FIN0120</t>
  </si>
  <si>
    <t>SCI0220C</t>
  </si>
  <si>
    <r>
      <t>Recycling gains/(losses) on disposal of financial assets</t>
    </r>
    <r>
      <rPr>
        <sz val="10"/>
        <color rgb="FFFF0000"/>
        <rFont val="Arial"/>
        <family val="2"/>
      </rPr>
      <t xml:space="preserve"> </t>
    </r>
    <r>
      <rPr>
        <sz val="10"/>
        <color rgb="FF0000FF"/>
        <rFont val="Arial"/>
        <family val="2"/>
      </rPr>
      <t>mandated as FV through OCI</t>
    </r>
  </si>
  <si>
    <t>SCI0220D</t>
  </si>
  <si>
    <r>
      <t xml:space="preserve">Recycling gains/(losses) on disposal of charitable fund financial assets </t>
    </r>
    <r>
      <rPr>
        <sz val="10"/>
        <color rgb="FF0000FF"/>
        <rFont val="Arial"/>
        <family val="2"/>
      </rPr>
      <t>mandated as FV through OCI</t>
    </r>
  </si>
  <si>
    <t>FIN0130</t>
  </si>
  <si>
    <t>Gains/(losses) on remeasurement of finance lease receivables (lessor)</t>
  </si>
  <si>
    <t>FIN0133</t>
  </si>
  <si>
    <t>Gains/(losses) on termination of finance leases (lessor)</t>
  </si>
  <si>
    <t>FIN0134</t>
  </si>
  <si>
    <t>FIN0135</t>
  </si>
  <si>
    <t xml:space="preserve">Operating income of discontinued operations </t>
  </si>
  <si>
    <t>FIN0140</t>
  </si>
  <si>
    <t xml:space="preserve">Operating expenses of discontinued operations </t>
  </si>
  <si>
    <t>FIN0150</t>
  </si>
  <si>
    <t>Gain on disposal of discontinued operations</t>
  </si>
  <si>
    <t>FIN0160</t>
  </si>
  <si>
    <t>(Loss) on disposal of discontinued operations</t>
  </si>
  <si>
    <t>FIN0170</t>
  </si>
  <si>
    <t>Corporation tax expense attributable to discontinued operations</t>
  </si>
  <si>
    <t>FIN0180</t>
  </si>
  <si>
    <t>FIN0190</t>
  </si>
  <si>
    <t>Note 11 Impairments of assets</t>
  </si>
  <si>
    <t>A12CY01</t>
  </si>
  <si>
    <t>A12CY02</t>
  </si>
  <si>
    <t>A12CY03</t>
  </si>
  <si>
    <t>A12PY01</t>
  </si>
  <si>
    <t>A12PY02</t>
  </si>
  <si>
    <t>A12PY03</t>
  </si>
  <si>
    <t>Impairments</t>
  </si>
  <si>
    <t>Reversals</t>
  </si>
  <si>
    <t>Net Impairments</t>
  </si>
  <si>
    <t>+/- £000</t>
  </si>
  <si>
    <t>+ £000</t>
  </si>
  <si>
    <t>- £000</t>
  </si>
  <si>
    <t>Impairments and (reversals) charged to operating surplus / deficit</t>
  </si>
  <si>
    <t>IMP0010</t>
  </si>
  <si>
    <t>IMP0015</t>
  </si>
  <si>
    <t>IMP0020</t>
  </si>
  <si>
    <t>IMP0025</t>
  </si>
  <si>
    <t>IMP0030</t>
  </si>
  <si>
    <t>IMP0035</t>
  </si>
  <si>
    <t>IMP0040</t>
  </si>
  <si>
    <t>Impairments of charitable fund assets</t>
  </si>
  <si>
    <t>IMP0044</t>
  </si>
  <si>
    <t>Less: impairments relating to RoU assets eliminated on consolidation of charitable funds</t>
  </si>
  <si>
    <t>IMP0046</t>
  </si>
  <si>
    <t>Total impairments and (reversals) charged to operating surplus / deficit</t>
  </si>
  <si>
    <t>IMP0045</t>
  </si>
  <si>
    <t>Total net impairments charged to revaluation reserve</t>
  </si>
  <si>
    <t>IMP0050</t>
  </si>
  <si>
    <t>IMP0051</t>
  </si>
  <si>
    <t>IMP0055</t>
  </si>
  <si>
    <t>A13CY01</t>
  </si>
  <si>
    <t>A13CY02</t>
  </si>
  <si>
    <t>A13CY03</t>
  </si>
  <si>
    <t>A13CY04</t>
  </si>
  <si>
    <t>A13CY05</t>
  </si>
  <si>
    <t>A13CY06</t>
  </si>
  <si>
    <t>A13CY07</t>
  </si>
  <si>
    <t>A13CY08</t>
  </si>
  <si>
    <t>A13CY09</t>
  </si>
  <si>
    <t>A13CY10</t>
  </si>
  <si>
    <t>A13CY11</t>
  </si>
  <si>
    <t>Software licences</t>
  </si>
  <si>
    <t>Licences &amp; trademarks</t>
  </si>
  <si>
    <t>Patents</t>
  </si>
  <si>
    <t>IT (internally generated and 3rd party)</t>
  </si>
  <si>
    <t>Development expenditure</t>
  </si>
  <si>
    <t>Goodwill</t>
  </si>
  <si>
    <t>Websites</t>
  </si>
  <si>
    <t>Intangible assets under construction</t>
  </si>
  <si>
    <t>Charitable fund intangible assets</t>
  </si>
  <si>
    <t>INT0010</t>
  </si>
  <si>
    <t>INT0020</t>
  </si>
  <si>
    <t>INT0030</t>
  </si>
  <si>
    <t>Reclassification of existing finance leased assets to right of use assets on 1 April 2022</t>
  </si>
  <si>
    <t>INT0035</t>
  </si>
  <si>
    <t>At start of period for new FTs</t>
  </si>
  <si>
    <t>INT0040</t>
  </si>
  <si>
    <t>INT0050</t>
  </si>
  <si>
    <t>INT0060</t>
  </si>
  <si>
    <t>Additions - donations of physical assets (non-cash)</t>
  </si>
  <si>
    <t>INT0080</t>
  </si>
  <si>
    <t>INT0090</t>
  </si>
  <si>
    <t>Transfer of donated assets (non-cash) from consolidated charitable fund to trust</t>
  </si>
  <si>
    <t>INT0095</t>
  </si>
  <si>
    <t>Impairments charged to operating expenses</t>
  </si>
  <si>
    <t>INT0100</t>
  </si>
  <si>
    <t>Impairments charged to the revaluation reserve</t>
  </si>
  <si>
    <t>INT0110</t>
  </si>
  <si>
    <t>Reversal of impairments credited to operating expenses</t>
  </si>
  <si>
    <t>INT0120</t>
  </si>
  <si>
    <t>Reversal of impairments credited to the revaluation reserve</t>
  </si>
  <si>
    <t>INT0130</t>
  </si>
  <si>
    <t>Revaluations</t>
  </si>
  <si>
    <t>INT0140</t>
  </si>
  <si>
    <t>Remeasurements - retranslation gains / (losses) on foreign operations</t>
  </si>
  <si>
    <t>INT0145</t>
  </si>
  <si>
    <t>Reclassifications</t>
  </si>
  <si>
    <t>INT0150</t>
  </si>
  <si>
    <t>Transfers to/from assets held for sale and assets in disposal groups</t>
  </si>
  <si>
    <t>INT0160</t>
  </si>
  <si>
    <t>Disposals/derecognition</t>
  </si>
  <si>
    <t>INT0170</t>
  </si>
  <si>
    <t>INT0180</t>
  </si>
  <si>
    <t>INT0190</t>
  </si>
  <si>
    <t>INT0200</t>
  </si>
  <si>
    <t>INT0210</t>
  </si>
  <si>
    <t>INT0220</t>
  </si>
  <si>
    <t>INT0225</t>
  </si>
  <si>
    <t>INT0230</t>
  </si>
  <si>
    <t>INT0240</t>
  </si>
  <si>
    <t>Provided during the year</t>
  </si>
  <si>
    <t>INT0250</t>
  </si>
  <si>
    <t>INT0255</t>
  </si>
  <si>
    <t>INT0260</t>
  </si>
  <si>
    <t>INT0270</t>
  </si>
  <si>
    <t>INT0280</t>
  </si>
  <si>
    <t>INT0290</t>
  </si>
  <si>
    <t>INT0300</t>
  </si>
  <si>
    <t>INT0305</t>
  </si>
  <si>
    <t>INT0310</t>
  </si>
  <si>
    <t>INT0320</t>
  </si>
  <si>
    <t>INT0330</t>
  </si>
  <si>
    <t>INT0340</t>
  </si>
  <si>
    <t>INT0350</t>
  </si>
  <si>
    <t>INT0360</t>
  </si>
  <si>
    <t>A13PY01</t>
  </si>
  <si>
    <t>A13PY02</t>
  </si>
  <si>
    <t>A13PY03</t>
  </si>
  <si>
    <t>A13PY04</t>
  </si>
  <si>
    <t>A13PY05</t>
  </si>
  <si>
    <t>A13PY06</t>
  </si>
  <si>
    <t>A13PY07</t>
  </si>
  <si>
    <t>A13PY08</t>
  </si>
  <si>
    <t>A13PY09</t>
  </si>
  <si>
    <t>A13PY10</t>
  </si>
  <si>
    <t>A13PY11</t>
  </si>
  <si>
    <t>Other (purchased)</t>
  </si>
  <si>
    <t>Additions - leased</t>
  </si>
  <si>
    <t>INT0070</t>
  </si>
  <si>
    <t>Note 12.3 Range of lives of intangible assets</t>
  </si>
  <si>
    <t>A13CY15</t>
  </si>
  <si>
    <t>A13CY16</t>
  </si>
  <si>
    <t>Min life</t>
  </si>
  <si>
    <t>Max life</t>
  </si>
  <si>
    <t>Years</t>
  </si>
  <si>
    <t>Intangible assets - internally generated</t>
  </si>
  <si>
    <t>INT0390</t>
  </si>
  <si>
    <t>INT0400</t>
  </si>
  <si>
    <t>INT0410</t>
  </si>
  <si>
    <t>Intangible assets - purchased</t>
  </si>
  <si>
    <t>INT0430</t>
  </si>
  <si>
    <t>INT0440</t>
  </si>
  <si>
    <t>INT0450</t>
  </si>
  <si>
    <t>INT0460</t>
  </si>
  <si>
    <t>INT0470</t>
  </si>
  <si>
    <t>A14CY01</t>
  </si>
  <si>
    <t>A14CY02</t>
  </si>
  <si>
    <t>A14CY03</t>
  </si>
  <si>
    <t>A14CY04</t>
  </si>
  <si>
    <t>A14CY05</t>
  </si>
  <si>
    <t>A14CY06</t>
  </si>
  <si>
    <t>A14CY07</t>
  </si>
  <si>
    <t>A14CY08</t>
  </si>
  <si>
    <t>A14CY09</t>
  </si>
  <si>
    <t>A14CY10</t>
  </si>
  <si>
    <t>Buildings excluding dwellings</t>
  </si>
  <si>
    <t>Assets under construction and payments on account</t>
  </si>
  <si>
    <t>Charitable fund PPE assets</t>
  </si>
  <si>
    <t>PPE0010</t>
  </si>
  <si>
    <t>PPE0020</t>
  </si>
  <si>
    <t>PPE0030</t>
  </si>
  <si>
    <t>PPE0035</t>
  </si>
  <si>
    <t>PPE0040</t>
  </si>
  <si>
    <t>PPE0050</t>
  </si>
  <si>
    <r>
      <t xml:space="preserve">Additions - purchased </t>
    </r>
    <r>
      <rPr>
        <sz val="10"/>
        <color rgb="FF0000FF"/>
        <rFont val="Arial"/>
        <family val="2"/>
      </rPr>
      <t>(including capital lifecycle additions)</t>
    </r>
  </si>
  <si>
    <t>PPE0060</t>
  </si>
  <si>
    <t>PPE0070</t>
  </si>
  <si>
    <t>PPE0080</t>
  </si>
  <si>
    <r>
      <t xml:space="preserve">Additions - equipment donated from </t>
    </r>
    <r>
      <rPr>
        <sz val="10"/>
        <color rgb="FF0000FF"/>
        <rFont val="Arial"/>
        <family val="2"/>
      </rPr>
      <t>DHSC/UKHSA</t>
    </r>
    <r>
      <rPr>
        <sz val="10"/>
        <color theme="1"/>
        <rFont val="Arial"/>
        <family val="2"/>
      </rPr>
      <t xml:space="preserve"> for COVID response (non-cash)</t>
    </r>
  </si>
  <si>
    <t>PPE0085</t>
  </si>
  <si>
    <r>
      <t xml:space="preserve">Additions - equipment donated from </t>
    </r>
    <r>
      <rPr>
        <sz val="10"/>
        <color rgb="FF0000FF"/>
        <rFont val="Arial"/>
        <family val="2"/>
      </rPr>
      <t>NHSE</t>
    </r>
    <r>
      <rPr>
        <sz val="10"/>
        <color theme="1"/>
        <rFont val="Arial"/>
        <family val="2"/>
      </rPr>
      <t xml:space="preserve"> for COVID response (non-cash)</t>
    </r>
  </si>
  <si>
    <t>PPE0086</t>
  </si>
  <si>
    <t>PPE0090</t>
  </si>
  <si>
    <t>PPE0095</t>
  </si>
  <si>
    <t>Additions - assets re-recognised at the end of an intra-government finance lease (trust was lessor)</t>
  </si>
  <si>
    <t>PPE0096</t>
  </si>
  <si>
    <t>Additions - assets re-recognised at the end of an external to government finance lease (trust was lessor)</t>
  </si>
  <si>
    <t>PPE0097</t>
  </si>
  <si>
    <t>PPE0100</t>
  </si>
  <si>
    <t>PPE0110</t>
  </si>
  <si>
    <t>PPE0120</t>
  </si>
  <si>
    <t>PPE0130</t>
  </si>
  <si>
    <t>PPE0140</t>
  </si>
  <si>
    <t>PPE0145</t>
  </si>
  <si>
    <t>PPE0150</t>
  </si>
  <si>
    <t>PPE0160</t>
  </si>
  <si>
    <t>PPE0170</t>
  </si>
  <si>
    <t>Disposals - new finance lease (lessor)</t>
  </si>
  <si>
    <t>PPE0172</t>
  </si>
  <si>
    <t>Derecognition - COVID equipment returned to DHSC</t>
  </si>
  <si>
    <t>PPE0175</t>
  </si>
  <si>
    <t>PPE0180</t>
  </si>
  <si>
    <t>PPE0190</t>
  </si>
  <si>
    <t>PPE0200</t>
  </si>
  <si>
    <t>PPE0210</t>
  </si>
  <si>
    <t>PPE0220</t>
  </si>
  <si>
    <t>PPE0225</t>
  </si>
  <si>
    <t>PPE0230</t>
  </si>
  <si>
    <t>PPE0240</t>
  </si>
  <si>
    <t>PPE0250</t>
  </si>
  <si>
    <t>PPE0255</t>
  </si>
  <si>
    <t>PPE0260</t>
  </si>
  <si>
    <t>PPE0270</t>
  </si>
  <si>
    <t>PPE0280</t>
  </si>
  <si>
    <t>PPE0290</t>
  </si>
  <si>
    <t>PPE0300</t>
  </si>
  <si>
    <t>PPE0305</t>
  </si>
  <si>
    <t>PPE0310</t>
  </si>
  <si>
    <t>PPE0320</t>
  </si>
  <si>
    <t>PPE0330</t>
  </si>
  <si>
    <t>PPE0332</t>
  </si>
  <si>
    <t>PPE0335</t>
  </si>
  <si>
    <t>PPE0340</t>
  </si>
  <si>
    <t>PPE0350</t>
  </si>
  <si>
    <t>A14PY01</t>
  </si>
  <si>
    <t>A14PY02</t>
  </si>
  <si>
    <t>A14PY03</t>
  </si>
  <si>
    <t>A14PY04</t>
  </si>
  <si>
    <t>A14PY05</t>
  </si>
  <si>
    <t>A14PY06</t>
  </si>
  <si>
    <t>A14PY07</t>
  </si>
  <si>
    <t>A14PY08</t>
  </si>
  <si>
    <t>A14PY09</t>
  </si>
  <si>
    <t>A14PY10</t>
  </si>
  <si>
    <r>
      <t xml:space="preserve">Additions - purchased  </t>
    </r>
    <r>
      <rPr>
        <sz val="10"/>
        <color rgb="FF0000FF"/>
        <rFont val="Arial"/>
        <family val="2"/>
      </rPr>
      <t>(including capital lifecycle additions)</t>
    </r>
  </si>
  <si>
    <r>
      <t xml:space="preserve">Additions - leased / IFRIC 12 scheme assets </t>
    </r>
    <r>
      <rPr>
        <sz val="10"/>
        <color rgb="FF0000FF"/>
        <rFont val="Arial"/>
        <family val="2"/>
      </rPr>
      <t>(excluding lifecycle)</t>
    </r>
  </si>
  <si>
    <r>
      <t xml:space="preserve">Additions - equipment donated from </t>
    </r>
    <r>
      <rPr>
        <sz val="10"/>
        <color rgb="FF0000FF"/>
        <rFont val="Arial"/>
        <family val="2"/>
      </rPr>
      <t>DHSC</t>
    </r>
    <r>
      <rPr>
        <sz val="10"/>
        <color theme="1"/>
        <rFont val="Arial"/>
        <family val="2"/>
      </rPr>
      <t xml:space="preserve"> for COVID response (non-cash)</t>
    </r>
  </si>
  <si>
    <t>Owned - purchased</t>
  </si>
  <si>
    <t>PPE0360</t>
  </si>
  <si>
    <t>On-SoFP PFI contracts and other service concession arrangements</t>
  </si>
  <si>
    <t>PPE0380</t>
  </si>
  <si>
    <t>Off-SoFP PFI residual interests</t>
  </si>
  <si>
    <t>PPE0390</t>
  </si>
  <si>
    <t>Owned - donated / granted</t>
  </si>
  <si>
    <t>PPE0410</t>
  </si>
  <si>
    <t>Owned - equipment donated from DHSC, UKHSA and NHSE for COVID response</t>
  </si>
  <si>
    <t>PPE0415</t>
  </si>
  <si>
    <t>PPE0420</t>
  </si>
  <si>
    <t>Finance leased</t>
  </si>
  <si>
    <t>PPE0370</t>
  </si>
  <si>
    <t>Owned - equipment donated from DHSC and NHSE for COVID response</t>
  </si>
  <si>
    <t xml:space="preserve">Total </t>
  </si>
  <si>
    <t>Note 13.6 Range of lives of property, plant and equipment</t>
  </si>
  <si>
    <t>A14CY15</t>
  </si>
  <si>
    <t>A14CY16</t>
  </si>
  <si>
    <t>PPE0490</t>
  </si>
  <si>
    <t>PPE0500</t>
  </si>
  <si>
    <t>PPE0510</t>
  </si>
  <si>
    <t>PPE0520</t>
  </si>
  <si>
    <t>PPE0530</t>
  </si>
  <si>
    <t>PPE0540</t>
  </si>
  <si>
    <t>PPE0550</t>
  </si>
  <si>
    <r>
      <t xml:space="preserve">Property 
</t>
    </r>
    <r>
      <rPr>
        <sz val="10"/>
        <color theme="1"/>
        <rFont val="Arial"/>
        <family val="2"/>
      </rPr>
      <t>(land and buildings)</t>
    </r>
  </si>
  <si>
    <t>Charitable fund RoU assets</t>
  </si>
  <si>
    <t>Removal of trust RoU asset upon consolidation of charity</t>
  </si>
  <si>
    <t>ROU0010</t>
  </si>
  <si>
    <r>
      <t xml:space="preserve">Reclassification of </t>
    </r>
    <r>
      <rPr>
        <sz val="10"/>
        <color rgb="FF0000FF"/>
        <rFont val="Arial"/>
        <family val="2"/>
      </rPr>
      <t>existing finance leased assets</t>
    </r>
    <r>
      <rPr>
        <sz val="10"/>
        <color theme="1"/>
        <rFont val="Arial"/>
        <family val="2"/>
      </rPr>
      <t xml:space="preserve"> to right of use assets on 1 April 2022</t>
    </r>
  </si>
  <si>
    <t>ROU0035</t>
  </si>
  <si>
    <r>
      <t xml:space="preserve">Recognition of </t>
    </r>
    <r>
      <rPr>
        <sz val="10"/>
        <color rgb="FF0000FF"/>
        <rFont val="Arial"/>
        <family val="2"/>
      </rPr>
      <t>right of use assets for existing operating leases</t>
    </r>
    <r>
      <rPr>
        <sz val="10"/>
        <color theme="1"/>
        <rFont val="Arial"/>
        <family val="2"/>
      </rPr>
      <t xml:space="preserve"> on initial application of IFRS 16 on 1 April 2022</t>
    </r>
  </si>
  <si>
    <t>ROU0036</t>
  </si>
  <si>
    <t>ROU0040</t>
  </si>
  <si>
    <t>ROU0050</t>
  </si>
  <si>
    <t>Additions - lease liability</t>
  </si>
  <si>
    <t>ROU0070</t>
  </si>
  <si>
    <t>Additions - up front lease payments (before or on commencement)</t>
  </si>
  <si>
    <t>ROU0071</t>
  </si>
  <si>
    <t>Additions - initial direct costs of obtaining a lease</t>
  </si>
  <si>
    <t>ROU0072</t>
  </si>
  <si>
    <t>Additions - cash lease incentives (reduce the RoU addition value)</t>
  </si>
  <si>
    <t>ROU0073</t>
  </si>
  <si>
    <t>Additions - peppercorn leases</t>
  </si>
  <si>
    <t>ROU0080</t>
  </si>
  <si>
    <t>Re-recognition of RoU asset at end of sublease - intra-gov sublease</t>
  </si>
  <si>
    <t>ROU0081</t>
  </si>
  <si>
    <t>Re-recognition of RoU asset at end of sublease - ext to gov sublease</t>
  </si>
  <si>
    <t>ROU0082</t>
  </si>
  <si>
    <t>Remeasurements of the lease liability</t>
  </si>
  <si>
    <t>ROU0096</t>
  </si>
  <si>
    <t>Dilapidation provisions arising (capitalised in RoU asset)</t>
  </si>
  <si>
    <t>ROU0097</t>
  </si>
  <si>
    <t>Dilapidation provisions reversed unused</t>
  </si>
  <si>
    <t>ROU0098</t>
  </si>
  <si>
    <t>Dilapidation provisions - change in discount rate</t>
  </si>
  <si>
    <t>ROU0099</t>
  </si>
  <si>
    <t>ROU0100</t>
  </si>
  <si>
    <t>ROU0110</t>
  </si>
  <si>
    <t>ROU0120</t>
  </si>
  <si>
    <t>ROU0130</t>
  </si>
  <si>
    <t>ROU0140</t>
  </si>
  <si>
    <t>ROU0145</t>
  </si>
  <si>
    <t>ROU0150</t>
  </si>
  <si>
    <t>Disposals/derecognition - lease termination</t>
  </si>
  <si>
    <t>ROU0171</t>
  </si>
  <si>
    <t>Disposals/derecognition - peppercorn lease termination</t>
  </si>
  <si>
    <t>ROU0172</t>
  </si>
  <si>
    <t>Disposals/derecognition - new sublease (leased to intra-government body)</t>
  </si>
  <si>
    <t>ROU0173</t>
  </si>
  <si>
    <t>Disposals/derecognition - new sublease (leased to external to government)</t>
  </si>
  <si>
    <t>ROU0174</t>
  </si>
  <si>
    <t>Disposals/derecognition - new peppercorn sublease (intra-government)</t>
  </si>
  <si>
    <t>ROU0175</t>
  </si>
  <si>
    <t>Disposals/derecognition - new peppercorn sublease (ext to government)</t>
  </si>
  <si>
    <t>ROU0176</t>
  </si>
  <si>
    <t>ROU0190</t>
  </si>
  <si>
    <t>ROU0200</t>
  </si>
  <si>
    <t>ROU0225</t>
  </si>
  <si>
    <t>ROU0230</t>
  </si>
  <si>
    <t>ROU0240</t>
  </si>
  <si>
    <t>Provided during the year - right of use asset</t>
  </si>
  <si>
    <t>ROU0250</t>
  </si>
  <si>
    <t>Provided during the year - peppercorn leased asset</t>
  </si>
  <si>
    <t>ROU0251</t>
  </si>
  <si>
    <t>ROU0260</t>
  </si>
  <si>
    <t>ROU0270</t>
  </si>
  <si>
    <t>ROU0280</t>
  </si>
  <si>
    <t>ROU0290</t>
  </si>
  <si>
    <t>ROU0300</t>
  </si>
  <si>
    <t>ROU0305</t>
  </si>
  <si>
    <t>ROU0310</t>
  </si>
  <si>
    <t>ROU0331</t>
  </si>
  <si>
    <t>ROU0332</t>
  </si>
  <si>
    <t>ROU0333</t>
  </si>
  <si>
    <t>ROU0334</t>
  </si>
  <si>
    <t>ROU0335</t>
  </si>
  <si>
    <t>ROU0336</t>
  </si>
  <si>
    <t>ROU0350</t>
  </si>
  <si>
    <t>ROU0360</t>
  </si>
  <si>
    <t>Recognition of right of use assets for existing operating leases on initial application of IFRS 16 on 1 April 2022</t>
  </si>
  <si>
    <r>
      <t xml:space="preserve">Leases comparative note 1: Operating lease income and future receipts </t>
    </r>
    <r>
      <rPr>
        <b/>
        <sz val="10"/>
        <color rgb="FF0000FF"/>
        <rFont val="Arial"/>
        <family val="2"/>
      </rPr>
      <t xml:space="preserve">(trust as a lessor) </t>
    </r>
    <r>
      <rPr>
        <b/>
        <sz val="10"/>
        <rFont val="Arial"/>
        <family val="2"/>
      </rPr>
      <t>on an IAS 17 basis</t>
    </r>
    <r>
      <rPr>
        <b/>
        <sz val="10"/>
        <color rgb="FF0000FF"/>
        <rFont val="Arial"/>
        <family val="2"/>
      </rPr>
      <t xml:space="preserve"> (comparatives only)</t>
    </r>
  </si>
  <si>
    <t>A10PY01A</t>
  </si>
  <si>
    <t>A10PY01B</t>
  </si>
  <si>
    <t>A10PY01C</t>
  </si>
  <si>
    <t>A10PY01D</t>
  </si>
  <si>
    <t>All leases</t>
  </si>
  <si>
    <t>Land leases</t>
  </si>
  <si>
    <t>Building leases</t>
  </si>
  <si>
    <t>Other leases</t>
  </si>
  <si>
    <t>OPE0010</t>
  </si>
  <si>
    <t>Contingent rents</t>
  </si>
  <si>
    <t>OPE0020</t>
  </si>
  <si>
    <t>OPE0030</t>
  </si>
  <si>
    <t>OPE0040</t>
  </si>
  <si>
    <t>OPE0050</t>
  </si>
  <si>
    <t>- later than one year and not later than five years</t>
  </si>
  <si>
    <t>OPE0060</t>
  </si>
  <si>
    <t>OPE0070</t>
  </si>
  <si>
    <t>OPE0080</t>
  </si>
  <si>
    <r>
      <t xml:space="preserve">Leases comparative note 2: Operating lease payments and commitments </t>
    </r>
    <r>
      <rPr>
        <b/>
        <sz val="10"/>
        <color rgb="FF0000FF"/>
        <rFont val="Arial"/>
        <family val="2"/>
      </rPr>
      <t>(trust as a lessee)</t>
    </r>
    <r>
      <rPr>
        <b/>
        <sz val="10"/>
        <color theme="1"/>
        <rFont val="Arial"/>
        <family val="2"/>
      </rPr>
      <t xml:space="preserve"> on an IAS 17 basis </t>
    </r>
    <r>
      <rPr>
        <b/>
        <sz val="10"/>
        <color rgb="FF0000FF"/>
        <rFont val="Arial"/>
        <family val="2"/>
      </rPr>
      <t>(comparatives only)</t>
    </r>
  </si>
  <si>
    <t>Lease payments recognised as an expense in year:</t>
  </si>
  <si>
    <t>Minimum lease payments</t>
  </si>
  <si>
    <t>OPE0210</t>
  </si>
  <si>
    <t>OPE0220</t>
  </si>
  <si>
    <t>Sub-lease receipts</t>
  </si>
  <si>
    <t>OPE0230</t>
  </si>
  <si>
    <t>Total in-year operating lease costs</t>
  </si>
  <si>
    <t>OPE0240</t>
  </si>
  <si>
    <t>Future minimum lease payments due:</t>
  </si>
  <si>
    <t>OPE0250</t>
  </si>
  <si>
    <t>OPE0260</t>
  </si>
  <si>
    <t>OPE0270</t>
  </si>
  <si>
    <t>OPE0280</t>
  </si>
  <si>
    <t>Total future minimum sublease payments receivable</t>
  </si>
  <si>
    <t>OPE0290</t>
  </si>
  <si>
    <r>
      <t xml:space="preserve">Leases comparative note 3: Finance lease receivables on an IAS 17 basis </t>
    </r>
    <r>
      <rPr>
        <b/>
        <sz val="10"/>
        <color rgb="FF0000FF"/>
        <rFont val="Arial"/>
        <family val="2"/>
      </rPr>
      <t>(comparatives only)</t>
    </r>
  </si>
  <si>
    <t>A18PY01A</t>
  </si>
  <si>
    <t>A18PY01B</t>
  </si>
  <si>
    <t>A18PY01C</t>
  </si>
  <si>
    <t>A18PY01D</t>
  </si>
  <si>
    <t>Gross lease receivables</t>
  </si>
  <si>
    <t>REC0650</t>
  </si>
  <si>
    <t>of which those receivable</t>
  </si>
  <si>
    <t>REC0660</t>
  </si>
  <si>
    <t>REC0670</t>
  </si>
  <si>
    <t>REC0680</t>
  </si>
  <si>
    <t>REC0690</t>
  </si>
  <si>
    <t>REC0700</t>
  </si>
  <si>
    <t>Net lease receivables</t>
  </si>
  <si>
    <t>REC0710</t>
  </si>
  <si>
    <t>REC0720</t>
  </si>
  <si>
    <t>REC0730</t>
  </si>
  <si>
    <t>REC0740</t>
  </si>
  <si>
    <r>
      <t xml:space="preserve">Leases comparative note 4: Finance lease obligations on an IAS 17 basis </t>
    </r>
    <r>
      <rPr>
        <b/>
        <sz val="10"/>
        <color rgb="FF0000FF"/>
        <rFont val="Arial"/>
        <family val="2"/>
      </rPr>
      <t>(comparatives only)</t>
    </r>
  </si>
  <si>
    <t>A21PY01A</t>
  </si>
  <si>
    <t>A21PY01B</t>
  </si>
  <si>
    <t>A21PY01C</t>
  </si>
  <si>
    <t>A21PY01D</t>
  </si>
  <si>
    <t>Gross lease liabilities</t>
  </si>
  <si>
    <t>BOR0040</t>
  </si>
  <si>
    <t>of which liabilities are due:</t>
  </si>
  <si>
    <t>BOR0050</t>
  </si>
  <si>
    <t>BOR0060</t>
  </si>
  <si>
    <t>BOR0070</t>
  </si>
  <si>
    <t xml:space="preserve">Finance charges allocated to future periods </t>
  </si>
  <si>
    <t>BOR0080</t>
  </si>
  <si>
    <t>Net lease liabilities</t>
  </si>
  <si>
    <t>BOR0090</t>
  </si>
  <si>
    <t>BOR0100</t>
  </si>
  <si>
    <t>BOR0110</t>
  </si>
  <si>
    <t>BOR0120</t>
  </si>
  <si>
    <t>Total of future minimum sublease payments to be received at the SoFP date</t>
  </si>
  <si>
    <t>BOR0350</t>
  </si>
  <si>
    <r>
      <t>Leases comparative note 5: Finance lease details on an IAS 17 basis</t>
    </r>
    <r>
      <rPr>
        <b/>
        <sz val="10"/>
        <color rgb="FF0000FF"/>
        <rFont val="Arial"/>
        <family val="2"/>
      </rPr>
      <t xml:space="preserve"> (comparatives only)</t>
    </r>
  </si>
  <si>
    <t>A21PY01</t>
  </si>
  <si>
    <r>
      <t xml:space="preserve">The unguaranteed residual value accruing to the provider </t>
    </r>
    <r>
      <rPr>
        <sz val="10"/>
        <color rgb="FF0000FF"/>
        <rFont val="Arial"/>
        <family val="2"/>
      </rPr>
      <t>(where the provider is a lessor)</t>
    </r>
  </si>
  <si>
    <t>BOR0400</t>
  </si>
  <si>
    <r>
      <t>The accumulated allowance for uncollectable minimum lease payments receivable</t>
    </r>
    <r>
      <rPr>
        <sz val="10"/>
        <color rgb="FF0000FF"/>
        <rFont val="Arial"/>
        <family val="2"/>
      </rPr>
      <t xml:space="preserve"> (where the provider is a lessor)</t>
    </r>
  </si>
  <si>
    <t>BOR0410</t>
  </si>
  <si>
    <r>
      <t xml:space="preserve">Contingent rents recognised as income in the period </t>
    </r>
    <r>
      <rPr>
        <sz val="10"/>
        <color rgb="FF0000FF"/>
        <rFont val="Arial"/>
        <family val="2"/>
      </rPr>
      <t>(where the provider is a lessor)</t>
    </r>
  </si>
  <si>
    <t>BOR0420</t>
  </si>
  <si>
    <r>
      <t xml:space="preserve">Contingent rents recognised as expenditure in the period </t>
    </r>
    <r>
      <rPr>
        <sz val="10"/>
        <color rgb="FF0000FF"/>
        <rFont val="Arial"/>
        <family val="2"/>
      </rPr>
      <t>(where the provider is a lessee)</t>
    </r>
  </si>
  <si>
    <t>BOR0430</t>
  </si>
  <si>
    <t>A15CY01</t>
  </si>
  <si>
    <t>A15CY01A</t>
  </si>
  <si>
    <t>A15CY02</t>
  </si>
  <si>
    <t>A15PY01</t>
  </si>
  <si>
    <t>A15PY02</t>
  </si>
  <si>
    <t>Investment Property</t>
  </si>
  <si>
    <t>RoU assets classified as investment property</t>
  </si>
  <si>
    <t>Charitable fund investment property</t>
  </si>
  <si>
    <t>IGR0010</t>
  </si>
  <si>
    <t>IGR0020</t>
  </si>
  <si>
    <t>IGR0030</t>
  </si>
  <si>
    <t>Reclassification of existing finance leased assets classified as investment property on 1 April 2022</t>
  </si>
  <si>
    <t>IGR0034</t>
  </si>
  <si>
    <t>IGR0035</t>
  </si>
  <si>
    <t>IGR0040</t>
  </si>
  <si>
    <t>IGR0050</t>
  </si>
  <si>
    <t>Additions</t>
  </si>
  <si>
    <t>IGR0060</t>
  </si>
  <si>
    <t>IGR0062</t>
  </si>
  <si>
    <t>Capitalised dilapidation provisions</t>
  </si>
  <si>
    <t>IGR0065</t>
  </si>
  <si>
    <r>
      <t>Fair value gains</t>
    </r>
    <r>
      <rPr>
        <sz val="10"/>
        <color rgb="FF0000FF"/>
        <rFont val="Arial"/>
        <family val="2"/>
      </rPr>
      <t xml:space="preserve"> [taken to I&amp;E]</t>
    </r>
  </si>
  <si>
    <t>IGR0080</t>
  </si>
  <si>
    <r>
      <t xml:space="preserve">Fair value losses (impairment) </t>
    </r>
    <r>
      <rPr>
        <sz val="10"/>
        <color rgb="FF0000FF"/>
        <rFont val="Arial"/>
        <family val="2"/>
      </rPr>
      <t>[taken to I&amp;E]</t>
    </r>
  </si>
  <si>
    <t>IGR0090</t>
  </si>
  <si>
    <t>Reclassifications to/from PPE</t>
  </si>
  <si>
    <t>IGR0100</t>
  </si>
  <si>
    <t>Reclassifications to/from RoU assets</t>
  </si>
  <si>
    <t>IGR0105</t>
  </si>
  <si>
    <t>IGR0110</t>
  </si>
  <si>
    <t>IGR0120</t>
  </si>
  <si>
    <t>IGR0130</t>
  </si>
  <si>
    <t>IGR0140</t>
  </si>
  <si>
    <r>
      <t xml:space="preserve">Note 16 Investments in joint ventures and associates </t>
    </r>
    <r>
      <rPr>
        <b/>
        <sz val="10"/>
        <color rgb="FF0000FF"/>
        <rFont val="Arial"/>
        <family val="2"/>
      </rPr>
      <t xml:space="preserve">(equity accounting) </t>
    </r>
  </si>
  <si>
    <t>A15CY03</t>
  </si>
  <si>
    <t>A15CY04</t>
  </si>
  <si>
    <t>A15PY03</t>
  </si>
  <si>
    <t>A15PY04</t>
  </si>
  <si>
    <t>Investments in JVs and associates outside of the WGA boundary</t>
  </si>
  <si>
    <t>IGR0190</t>
  </si>
  <si>
    <t>IGR0200</t>
  </si>
  <si>
    <t>IGR0210</t>
  </si>
  <si>
    <t>IGR0220</t>
  </si>
  <si>
    <t>IGR0230</t>
  </si>
  <si>
    <t>IGR0240</t>
  </si>
  <si>
    <t>Share of profit/(loss)</t>
  </si>
  <si>
    <t>IGR0250</t>
  </si>
  <si>
    <t>IGR0260</t>
  </si>
  <si>
    <t>Reversal of impairment</t>
  </si>
  <si>
    <t>IGR0270</t>
  </si>
  <si>
    <t>IGR0280</t>
  </si>
  <si>
    <t>Disbursements / dividends received</t>
  </si>
  <si>
    <t>IGR0290</t>
  </si>
  <si>
    <t>IGR0300</t>
  </si>
  <si>
    <t>Share of Other Comprehensive Income recognised by joint ventures/associates</t>
  </si>
  <si>
    <t>IGR0310</t>
  </si>
  <si>
    <t>IGR0320</t>
  </si>
  <si>
    <t>IGR0330</t>
  </si>
  <si>
    <t>IGR0340</t>
  </si>
  <si>
    <r>
      <t xml:space="preserve">Note 17.1 Other investments / financial assets </t>
    </r>
    <r>
      <rPr>
        <b/>
        <sz val="10"/>
        <color rgb="FF0000FF"/>
        <rFont val="Arial"/>
        <family val="2"/>
      </rPr>
      <t>(non-current)</t>
    </r>
  </si>
  <si>
    <t>This is an analysis of the net carrying amount (after any credit loss allowances). Movements in credit loss allowance are recorded here as impairments.</t>
  </si>
  <si>
    <t>Charitable fund investments</t>
  </si>
  <si>
    <t>Other investment / financial assets</t>
  </si>
  <si>
    <t>IGR0350</t>
  </si>
  <si>
    <t>IGR0360</t>
  </si>
  <si>
    <t>IGR0370</t>
  </si>
  <si>
    <t>IGR0380</t>
  </si>
  <si>
    <t>IGR0390</t>
  </si>
  <si>
    <t>IGR0400</t>
  </si>
  <si>
    <t>Fair value gains [taken to I&amp;E] (for assets held at FV through I&amp;E)</t>
  </si>
  <si>
    <t>IGR0410</t>
  </si>
  <si>
    <t>Fair value losses [taken to I&amp;E] (for assets held at FV through I&amp;E)</t>
  </si>
  <si>
    <t>IGR0420</t>
  </si>
  <si>
    <r>
      <t xml:space="preserve">Fair value movements [taken to OCI] </t>
    </r>
    <r>
      <rPr>
        <sz val="10"/>
        <color rgb="FF0000FF"/>
        <rFont val="Arial"/>
        <family val="2"/>
      </rPr>
      <t>(for financial assets mandated as FV through OCI)</t>
    </r>
  </si>
  <si>
    <t>IGR0430</t>
  </si>
  <si>
    <r>
      <t>Fair value movements [taken to OCI]</t>
    </r>
    <r>
      <rPr>
        <sz val="10"/>
        <color rgb="FF0000FF"/>
        <rFont val="Arial"/>
        <family val="2"/>
      </rPr>
      <t xml:space="preserve"> (for equity instruments designated as FV through OCI)</t>
    </r>
  </si>
  <si>
    <t>IGR0435</t>
  </si>
  <si>
    <t>IGR0439</t>
  </si>
  <si>
    <t>IGR0440</t>
  </si>
  <si>
    <t>IGR0460</t>
  </si>
  <si>
    <r>
      <t xml:space="preserve">Amortisation at the effective interest rate </t>
    </r>
    <r>
      <rPr>
        <sz val="10"/>
        <color rgb="FF0000FF"/>
        <rFont val="Arial"/>
        <family val="2"/>
      </rPr>
      <t>(assets held at amortised cost only where applicable)</t>
    </r>
  </si>
  <si>
    <t>IGR0470</t>
  </si>
  <si>
    <t>Current portion of loans receivable transferred to current financial assets</t>
  </si>
  <si>
    <t>IGR0475</t>
  </si>
  <si>
    <t>IGR0480</t>
  </si>
  <si>
    <t>IGR0490</t>
  </si>
  <si>
    <t>IGR0500</t>
  </si>
  <si>
    <r>
      <t xml:space="preserve">Note 17.2 Other investments / financial assets </t>
    </r>
    <r>
      <rPr>
        <b/>
        <sz val="10"/>
        <color rgb="FF0000FF"/>
        <rFont val="Arial"/>
        <family val="2"/>
      </rPr>
      <t>(current)</t>
    </r>
  </si>
  <si>
    <t>Loans receivable within 12 months transferred from non-current financial assets</t>
  </si>
  <si>
    <t>IGR0505</t>
  </si>
  <si>
    <t>NLF deposits (where not considered to be cash equivalents)</t>
  </si>
  <si>
    <t>IGR0510</t>
  </si>
  <si>
    <t>Other current financial assets</t>
  </si>
  <si>
    <t>IGR0515</t>
  </si>
  <si>
    <t>IGR0520</t>
  </si>
  <si>
    <t>Select</t>
  </si>
  <si>
    <t>A16CY01</t>
  </si>
  <si>
    <t>A16CY02</t>
  </si>
  <si>
    <t>A16CY03</t>
  </si>
  <si>
    <t>A16CY04</t>
  </si>
  <si>
    <t>A16CY05</t>
  </si>
  <si>
    <t>A16CY06</t>
  </si>
  <si>
    <t>A16CY07</t>
  </si>
  <si>
    <t>A16CY08</t>
  </si>
  <si>
    <t>A16CY09</t>
  </si>
  <si>
    <t>A16CY10</t>
  </si>
  <si>
    <t>A16CY11</t>
  </si>
  <si>
    <t>A16CY12</t>
  </si>
  <si>
    <t>A16CY13</t>
  </si>
  <si>
    <t>A16CY14</t>
  </si>
  <si>
    <t>PPE: Land</t>
  </si>
  <si>
    <t>PPE: Buildings excl. dwellings</t>
  </si>
  <si>
    <t>PPE: Dwellings</t>
  </si>
  <si>
    <t>PPE: Assets under construction</t>
  </si>
  <si>
    <t>PPE: Plant &amp; machinery</t>
  </si>
  <si>
    <t>PPE: Transport equipment</t>
  </si>
  <si>
    <t>PPE: Information technology</t>
  </si>
  <si>
    <t>PPE: Furniture &amp; fittings</t>
  </si>
  <si>
    <t>Investment properties</t>
  </si>
  <si>
    <t>Interests in JVs and associates</t>
  </si>
  <si>
    <t>Charitable fund assets held for sale</t>
  </si>
  <si>
    <t>AHS0010</t>
  </si>
  <si>
    <t>AHS0020</t>
  </si>
  <si>
    <t>AHS0030</t>
  </si>
  <si>
    <t>AHS0040</t>
  </si>
  <si>
    <t>AHS0050</t>
  </si>
  <si>
    <t>Plus assets classified as available for sale in the year</t>
  </si>
  <si>
    <t>AHS0060</t>
  </si>
  <si>
    <t>Less assets sold in year</t>
  </si>
  <si>
    <t>AHS0070</t>
  </si>
  <si>
    <t>Less impairment of assets held for sale</t>
  </si>
  <si>
    <t>AHS0080</t>
  </si>
  <si>
    <t>Plus reversal of impairment of assets held for sale</t>
  </si>
  <si>
    <t>AHS0090</t>
  </si>
  <si>
    <t>Less assets no longer classified as held for sale, for reasons other than disposal by sale</t>
  </si>
  <si>
    <t>AHS0100</t>
  </si>
  <si>
    <t>AHS0110</t>
  </si>
  <si>
    <t>AHS0120</t>
  </si>
  <si>
    <t>A16PY01</t>
  </si>
  <si>
    <t>A16PY02</t>
  </si>
  <si>
    <t>A16PY03</t>
  </si>
  <si>
    <t>A16PY04</t>
  </si>
  <si>
    <t>A16PY05</t>
  </si>
  <si>
    <t>A16PY06</t>
  </si>
  <si>
    <t>A16PY07</t>
  </si>
  <si>
    <t>A16PY08</t>
  </si>
  <si>
    <t>A16PY09</t>
  </si>
  <si>
    <t>A16PY10</t>
  </si>
  <si>
    <t>A16PY11</t>
  </si>
  <si>
    <t>A16PY12</t>
  </si>
  <si>
    <t>A16PY13</t>
  </si>
  <si>
    <t>A16PY14</t>
  </si>
  <si>
    <t>Categorised as:</t>
  </si>
  <si>
    <t>AHS0130</t>
  </si>
  <si>
    <t>AHS0140</t>
  </si>
  <si>
    <t>AHS0150</t>
  </si>
  <si>
    <t>AHS0160</t>
  </si>
  <si>
    <t>A17CY01</t>
  </si>
  <si>
    <t>A17CY02</t>
  </si>
  <si>
    <t>A17CY03A</t>
  </si>
  <si>
    <t>A17CY04</t>
  </si>
  <si>
    <t>A17CY05</t>
  </si>
  <si>
    <t>A17CY06</t>
  </si>
  <si>
    <t>A17CY07</t>
  </si>
  <si>
    <t>Drugs</t>
  </si>
  <si>
    <t>Consumables</t>
  </si>
  <si>
    <t>Consumables donated from DHSC group bodies</t>
  </si>
  <si>
    <t>Work in progress</t>
  </si>
  <si>
    <t>Energy</t>
  </si>
  <si>
    <t>Charitable fund inventory</t>
  </si>
  <si>
    <t>INV0010</t>
  </si>
  <si>
    <t>INV0020</t>
  </si>
  <si>
    <t>INV0030</t>
  </si>
  <si>
    <t>INV0040</t>
  </si>
  <si>
    <t>INV0050</t>
  </si>
  <si>
    <t>Additions (purchased)</t>
  </si>
  <si>
    <t>INV0060</t>
  </si>
  <si>
    <t>Additions (donated) - from DHSC</t>
  </si>
  <si>
    <t>INV0061</t>
  </si>
  <si>
    <t>Additions (donated) - from NHS provider (purchased by DHSC)</t>
  </si>
  <si>
    <t>INV0062</t>
  </si>
  <si>
    <r>
      <t xml:space="preserve">Additions (donated) - from NHS provider (purchased by provider) </t>
    </r>
    <r>
      <rPr>
        <sz val="10"/>
        <color rgb="FF0000FF"/>
        <rFont val="Arial"/>
        <family val="2"/>
      </rPr>
      <t>(unlocked on request)</t>
    </r>
  </si>
  <si>
    <t>INV0063</t>
  </si>
  <si>
    <r>
      <t xml:space="preserve">Inventories consumed </t>
    </r>
    <r>
      <rPr>
        <sz val="10"/>
        <color rgb="FF0000FF"/>
        <rFont val="Arial"/>
        <family val="2"/>
      </rPr>
      <t>(recognised in expenses)</t>
    </r>
  </si>
  <si>
    <t>INV0070</t>
  </si>
  <si>
    <t>INV0080</t>
  </si>
  <si>
    <t>Reversal of any write down of inventories</t>
  </si>
  <si>
    <t>INV0090</t>
  </si>
  <si>
    <t>Transfer (to) / from inventory work in progress</t>
  </si>
  <si>
    <t>Nets to zero</t>
  </si>
  <si>
    <t>INV0100</t>
  </si>
  <si>
    <t>INV0110</t>
  </si>
  <si>
    <t>Movement in charitable funds inventories</t>
  </si>
  <si>
    <t>INV0115</t>
  </si>
  <si>
    <t>INV0120</t>
  </si>
  <si>
    <t>INV0130</t>
  </si>
  <si>
    <t>Held at lower of cost and NRV</t>
  </si>
  <si>
    <t>INV0140</t>
  </si>
  <si>
    <t>Held at fair value less costs to sell</t>
  </si>
  <si>
    <t>INV0150</t>
  </si>
  <si>
    <t>A17PY01</t>
  </si>
  <si>
    <t>A17PY02</t>
  </si>
  <si>
    <t>A17PY03</t>
  </si>
  <si>
    <t>A17PY03A</t>
  </si>
  <si>
    <t>A17PY04</t>
  </si>
  <si>
    <t>A17PY05</t>
  </si>
  <si>
    <t>A17PY06</t>
  </si>
  <si>
    <t>A17PY07</t>
  </si>
  <si>
    <t>Additions (donated)</t>
  </si>
  <si>
    <t>INV0060A</t>
  </si>
  <si>
    <t>Write-down of inventories recognised as an expense</t>
  </si>
  <si>
    <t>Movement in charitable fund inventories</t>
  </si>
  <si>
    <t>A18CY01</t>
  </si>
  <si>
    <t>A18PY01</t>
  </si>
  <si>
    <r>
      <t xml:space="preserve">Contract receivables (IFRS 15): </t>
    </r>
    <r>
      <rPr>
        <sz val="10"/>
        <color rgb="FF0000FF"/>
        <rFont val="Arial"/>
        <family val="2"/>
      </rPr>
      <t>invoiced</t>
    </r>
  </si>
  <si>
    <t>REC0001</t>
  </si>
  <si>
    <r>
      <t xml:space="preserve">Contract receivables (IFRS 15): </t>
    </r>
    <r>
      <rPr>
        <sz val="10"/>
        <color rgb="FF0000FF"/>
        <rFont val="Arial"/>
        <family val="2"/>
      </rPr>
      <t>not yet invoiced / non-invoiced</t>
    </r>
  </si>
  <si>
    <t>REC0002</t>
  </si>
  <si>
    <t>Contract assets (IFRS 15)</t>
  </si>
  <si>
    <t>REC0005</t>
  </si>
  <si>
    <t>Capital receivables (including accrued capital related income)</t>
  </si>
  <si>
    <t>REC0020</t>
  </si>
  <si>
    <r>
      <t xml:space="preserve">Allowance for impaired </t>
    </r>
    <r>
      <rPr>
        <u/>
        <sz val="10"/>
        <color rgb="FF0000FF"/>
        <rFont val="Arial"/>
        <family val="2"/>
      </rPr>
      <t>contract</t>
    </r>
    <r>
      <rPr>
        <sz val="10"/>
        <color theme="1"/>
        <rFont val="Arial"/>
        <family val="2"/>
      </rPr>
      <t xml:space="preserve"> receivables / assets</t>
    </r>
  </si>
  <si>
    <t>REC0039</t>
  </si>
  <si>
    <r>
      <t xml:space="preserve">Allowance for impaired </t>
    </r>
    <r>
      <rPr>
        <u/>
        <sz val="10"/>
        <color rgb="FF0000FF"/>
        <rFont val="Arial"/>
        <family val="2"/>
      </rPr>
      <t>other</t>
    </r>
    <r>
      <rPr>
        <sz val="10"/>
        <color theme="1"/>
        <rFont val="Arial"/>
        <family val="2"/>
      </rPr>
      <t xml:space="preserve"> receivables</t>
    </r>
  </si>
  <si>
    <t>REC0040</t>
  </si>
  <si>
    <t>Deposits and advances</t>
  </si>
  <si>
    <t>REC0050</t>
  </si>
  <si>
    <t>Prepayments (revenue) [non-PFI]</t>
  </si>
  <si>
    <t>REC0060</t>
  </si>
  <si>
    <t>Prepayments (capital) [non-PFI]</t>
  </si>
  <si>
    <t>REC0070</t>
  </si>
  <si>
    <t>PFI prepayments - capital contributions</t>
  </si>
  <si>
    <t>REC0080</t>
  </si>
  <si>
    <t>PFI lifecycle prepayments (revenue)</t>
  </si>
  <si>
    <t>REC0090</t>
  </si>
  <si>
    <t>PFI lifecycle prepayments (capital)</t>
  </si>
  <si>
    <t>REC0100</t>
  </si>
  <si>
    <r>
      <t xml:space="preserve">Interest receivable </t>
    </r>
    <r>
      <rPr>
        <sz val="10"/>
        <color rgb="FF0000FF"/>
        <rFont val="Arial"/>
        <family val="2"/>
      </rPr>
      <t>(excludes finance lease interest)</t>
    </r>
  </si>
  <si>
    <t>REC0110</t>
  </si>
  <si>
    <t>Finance lease receivables - invoiced / due but not yet paid (included in AoB)</t>
  </si>
  <si>
    <t>REC0119</t>
  </si>
  <si>
    <t>REC0120</t>
  </si>
  <si>
    <t>REC0130</t>
  </si>
  <si>
    <t>VAT receivable</t>
  </si>
  <si>
    <t>REC0140</t>
  </si>
  <si>
    <t>Corporation and other taxes receivable</t>
  </si>
  <si>
    <t>REC0150</t>
  </si>
  <si>
    <t>Clinician pension tax provision reimbursement funding from NHSE</t>
  </si>
  <si>
    <t>REC0155</t>
  </si>
  <si>
    <t>Other receivables</t>
  </si>
  <si>
    <t>REC0160</t>
  </si>
  <si>
    <t>NHS charitable funds: receivables</t>
  </si>
  <si>
    <t>REC0165</t>
  </si>
  <si>
    <t>Total current receivables</t>
  </si>
  <si>
    <t>REC0170</t>
  </si>
  <si>
    <r>
      <t>Contract receivables (IFRS 15):</t>
    </r>
    <r>
      <rPr>
        <sz val="10"/>
        <color rgb="FF0000FF"/>
        <rFont val="Arial"/>
        <family val="2"/>
      </rPr>
      <t xml:space="preserve"> invoiced</t>
    </r>
  </si>
  <si>
    <t>REC0171</t>
  </si>
  <si>
    <t>REC0172</t>
  </si>
  <si>
    <t>REC0175</t>
  </si>
  <si>
    <t>REC0190</t>
  </si>
  <si>
    <t>REC0209</t>
  </si>
  <si>
    <r>
      <t xml:space="preserve">Allowance for impaired </t>
    </r>
    <r>
      <rPr>
        <u/>
        <sz val="10"/>
        <color rgb="FF0000FF"/>
        <rFont val="Arial"/>
        <family val="2"/>
      </rPr>
      <t>other</t>
    </r>
    <r>
      <rPr>
        <sz val="10"/>
        <color rgb="FFFF0000"/>
        <rFont val="Arial"/>
        <family val="2"/>
      </rPr>
      <t xml:space="preserve"> </t>
    </r>
    <r>
      <rPr>
        <sz val="10"/>
        <color theme="1"/>
        <rFont val="Arial"/>
        <family val="2"/>
      </rPr>
      <t>receivables</t>
    </r>
  </si>
  <si>
    <t>REC0210</t>
  </si>
  <si>
    <t>REC0220</t>
  </si>
  <si>
    <t>REC0230</t>
  </si>
  <si>
    <t>REC0240</t>
  </si>
  <si>
    <t>REC0250</t>
  </si>
  <si>
    <t>REC0260</t>
  </si>
  <si>
    <t>REC0270</t>
  </si>
  <si>
    <t>Interest receivable</t>
  </si>
  <si>
    <t>REC0280</t>
  </si>
  <si>
    <t>REC0290</t>
  </si>
  <si>
    <t>REC0300</t>
  </si>
  <si>
    <t>REC0310</t>
  </si>
  <si>
    <t>REC0315</t>
  </si>
  <si>
    <t>REC0320</t>
  </si>
  <si>
    <t>REC0325</t>
  </si>
  <si>
    <t>Total non-current receivables</t>
  </si>
  <si>
    <t>REC0330</t>
  </si>
  <si>
    <t>REC0335</t>
  </si>
  <si>
    <t>Of which receivable from NHS and DHSC group bodies:</t>
  </si>
  <si>
    <t>REC0340</t>
  </si>
  <si>
    <t>REC0350</t>
  </si>
  <si>
    <t>A18CY14</t>
  </si>
  <si>
    <t>A18CY15</t>
  </si>
  <si>
    <t>Excludes credit loss allowances for finance lease receivables</t>
  </si>
  <si>
    <t xml:space="preserve">Contract receivables and contract assets </t>
  </si>
  <si>
    <t xml:space="preserve">All other receivables </t>
  </si>
  <si>
    <t>Per the GAM (4.270) the simplified approach must be used for all current and non-current receivables, thereby recognising lifetime expected credit losses.</t>
  </si>
  <si>
    <t>REC1100</t>
  </si>
  <si>
    <t>REC1110</t>
  </si>
  <si>
    <t>REC1120</t>
  </si>
  <si>
    <t>REC1130</t>
  </si>
  <si>
    <t>Transfer by absorption</t>
  </si>
  <si>
    <t>REC1140</t>
  </si>
  <si>
    <t>New allowances arising</t>
  </si>
  <si>
    <t>REC1150</t>
  </si>
  <si>
    <t>Changes in the calculation of existing allowances</t>
  </si>
  <si>
    <t>REC1160</t>
  </si>
  <si>
    <t>Reversals of allowances (where receivable is collected in-year)</t>
  </si>
  <si>
    <t>REC1170</t>
  </si>
  <si>
    <t>Utilisation of allowances (where receivable is written off)</t>
  </si>
  <si>
    <t>REC1180</t>
  </si>
  <si>
    <t>Changes arising following modification of contractual cash flows</t>
  </si>
  <si>
    <t>REC1190</t>
  </si>
  <si>
    <t>REC1200</t>
  </si>
  <si>
    <t>REC1210</t>
  </si>
  <si>
    <t>REC1220</t>
  </si>
  <si>
    <t>Loss / (gain) recognised in expenditure</t>
  </si>
  <si>
    <t>REC1230</t>
  </si>
  <si>
    <t>A18PY14</t>
  </si>
  <si>
    <t>A18PY15</t>
  </si>
  <si>
    <t xml:space="preserve">Foreign exchange and other changes </t>
  </si>
  <si>
    <t>REC0590</t>
  </si>
  <si>
    <t>Short term PFI receivable</t>
  </si>
  <si>
    <t>REC0600</t>
  </si>
  <si>
    <t>Total other current assets</t>
  </si>
  <si>
    <t>REC0610</t>
  </si>
  <si>
    <t>Net defined benefit pension scheme asset</t>
  </si>
  <si>
    <t>REC0620</t>
  </si>
  <si>
    <t>REC0630</t>
  </si>
  <si>
    <t>Total other non-current assets</t>
  </si>
  <si>
    <t>REC0640</t>
  </si>
  <si>
    <t>Note 22.1 Finance lease receivables - maturity analysis</t>
  </si>
  <si>
    <t>Undiscounted future lease receipts receivable in:</t>
  </si>
  <si>
    <t>REC1400</t>
  </si>
  <si>
    <t>- later than one year and not later than two years;</t>
  </si>
  <si>
    <t>REC1410</t>
  </si>
  <si>
    <t>- later than two years and not later than three years;</t>
  </si>
  <si>
    <t>REC1420</t>
  </si>
  <si>
    <t>- later than three years and not later than four years;</t>
  </si>
  <si>
    <t>REC1430</t>
  </si>
  <si>
    <t>- later than four years and not later than five years;</t>
  </si>
  <si>
    <t>REC1440</t>
  </si>
  <si>
    <t>REC1450</t>
  </si>
  <si>
    <t>Total future finance lease payments to be received</t>
  </si>
  <si>
    <t>REC1460</t>
  </si>
  <si>
    <t>REC1470</t>
  </si>
  <si>
    <t>REC1480</t>
  </si>
  <si>
    <t>REC1490</t>
  </si>
  <si>
    <t>Net investment in lease (net lease receivable)</t>
  </si>
  <si>
    <t>REC1500</t>
  </si>
  <si>
    <t>Note 22.2 Movements in the carrying value of finance lease receivables (net investment in the lease)</t>
  </si>
  <si>
    <t>REC1250</t>
  </si>
  <si>
    <t>REC1260</t>
  </si>
  <si>
    <t>REC1270</t>
  </si>
  <si>
    <t>Implementation of IFRS 16 on 1 April 2022 - subleases reclassified as finance leases</t>
  </si>
  <si>
    <t>REC1280</t>
  </si>
  <si>
    <t>At start of period for New FTs</t>
  </si>
  <si>
    <t>REC1290</t>
  </si>
  <si>
    <t>REC1300</t>
  </si>
  <si>
    <t>Additions - new finance leases of assets previously held in PPE</t>
  </si>
  <si>
    <t>REC1310</t>
  </si>
  <si>
    <t>Additions - new finance subleases of previously held RoU assets</t>
  </si>
  <si>
    <t>REC1311</t>
  </si>
  <si>
    <t>Additions - finance subleases granted simultaneously with the headlease</t>
  </si>
  <si>
    <t>REC1312</t>
  </si>
  <si>
    <t>REC1320</t>
  </si>
  <si>
    <t>Remeasurements of lease receivables - taken to I&amp;E</t>
  </si>
  <si>
    <t>REC1330</t>
  </si>
  <si>
    <t>Remeasurements of lease receivables - arising from movements in head lease liability passed on to sublessee</t>
  </si>
  <si>
    <t>REC1340</t>
  </si>
  <si>
    <t>Lease receipts (cash payments received)</t>
  </si>
  <si>
    <t>REC1350</t>
  </si>
  <si>
    <t>Derecognition due to lease termination</t>
  </si>
  <si>
    <t>REC1360</t>
  </si>
  <si>
    <t>REC1370</t>
  </si>
  <si>
    <t>REC1380</t>
  </si>
  <si>
    <t>A19CY01</t>
  </si>
  <si>
    <t>A19CY02</t>
  </si>
  <si>
    <t>A19PY01</t>
  </si>
  <si>
    <t>A19PY02</t>
  </si>
  <si>
    <t xml:space="preserve">Cash and cash equivalents </t>
  </si>
  <si>
    <t xml:space="preserve">Charitable funds: cash and cash equivalents </t>
  </si>
  <si>
    <t>At 1 April</t>
  </si>
  <si>
    <t>CCE0010</t>
  </si>
  <si>
    <t>CCE0020</t>
  </si>
  <si>
    <t>At 1 April (restated)</t>
  </si>
  <si>
    <t>CCE0030</t>
  </si>
  <si>
    <t>CCE0040</t>
  </si>
  <si>
    <t>CCE0050</t>
  </si>
  <si>
    <t>Net change in year</t>
  </si>
  <si>
    <t>CCE0060</t>
  </si>
  <si>
    <t xml:space="preserve">Transfers to FT upon authorisation </t>
  </si>
  <si>
    <t>CCE0070</t>
  </si>
  <si>
    <t>CCE0080</t>
  </si>
  <si>
    <t>Total cash and cash equivalents balance at period end is broken down into:</t>
  </si>
  <si>
    <t xml:space="preserve">Cash at commercial banks and in hand </t>
  </si>
  <si>
    <t>CCE0090</t>
  </si>
  <si>
    <t>Cash with the Government Banking Service</t>
  </si>
  <si>
    <t>CCE0100</t>
  </si>
  <si>
    <t>Deposits with the National Loan Fund</t>
  </si>
  <si>
    <t>CCE0110</t>
  </si>
  <si>
    <t>Other current investments</t>
  </si>
  <si>
    <t>CCE0120</t>
  </si>
  <si>
    <t>Total cash and cash equivalents as in SoFP</t>
  </si>
  <si>
    <t>CCE0130</t>
  </si>
  <si>
    <t>Bank overdrafts (GBS and commercial banks)</t>
  </si>
  <si>
    <t>CCE0140</t>
  </si>
  <si>
    <t>Drawdown in committed facility (non-DHSC)</t>
  </si>
  <si>
    <t>CCE0150</t>
  </si>
  <si>
    <t>Total cash and cash equivalents as in SoCF</t>
  </si>
  <si>
    <t>CCE0160</t>
  </si>
  <si>
    <t>Bank balances</t>
  </si>
  <si>
    <t>CCE0170</t>
  </si>
  <si>
    <t>Monies on deposit</t>
  </si>
  <si>
    <t>CCE0180</t>
  </si>
  <si>
    <t>Total third party assets</t>
  </si>
  <si>
    <t>CCE0190</t>
  </si>
  <si>
    <t>A20CY01</t>
  </si>
  <si>
    <t>A20PY01</t>
  </si>
  <si>
    <t>PAY0010</t>
  </si>
  <si>
    <t>Capital payables (including capital accruals)</t>
  </si>
  <si>
    <t>PAY0020</t>
  </si>
  <si>
    <t>Accruals (revenue costs only)</t>
  </si>
  <si>
    <t>PAY0030</t>
  </si>
  <si>
    <t>Annual leave accrual</t>
  </si>
  <si>
    <t>PAY0035</t>
  </si>
  <si>
    <t>Receipts in advance (including payments on account)</t>
  </si>
  <si>
    <t>PAY0040</t>
  </si>
  <si>
    <t>PFI lifecycle replacement received in advance</t>
  </si>
  <si>
    <t>PAY0041</t>
  </si>
  <si>
    <t>Social security costs</t>
  </si>
  <si>
    <t>PAY0050</t>
  </si>
  <si>
    <t>VAT payables</t>
  </si>
  <si>
    <t>PAY0060</t>
  </si>
  <si>
    <t>Other taxes payable</t>
  </si>
  <si>
    <t>PAY0070</t>
  </si>
  <si>
    <t>PAY0080</t>
  </si>
  <si>
    <t>Other payables</t>
  </si>
  <si>
    <t>PAY0110</t>
  </si>
  <si>
    <t>NHS charitable funds: trade and other payables</t>
  </si>
  <si>
    <t>PAY0115</t>
  </si>
  <si>
    <t>Total current trade and other payables</t>
  </si>
  <si>
    <t>PAY0120</t>
  </si>
  <si>
    <t>Non-Current</t>
  </si>
  <si>
    <t>PAY0130</t>
  </si>
  <si>
    <t>PAY0140</t>
  </si>
  <si>
    <t>PAY0150</t>
  </si>
  <si>
    <t>PAY0160</t>
  </si>
  <si>
    <t>PAY0161</t>
  </si>
  <si>
    <t>PAY0170</t>
  </si>
  <si>
    <t>PAY0180</t>
  </si>
  <si>
    <t>PAY0190</t>
  </si>
  <si>
    <t>PAY0195</t>
  </si>
  <si>
    <t>Total non-current trade and other payables</t>
  </si>
  <si>
    <t>PAY0200</t>
  </si>
  <si>
    <t>Total trade and other payables</t>
  </si>
  <si>
    <t>PAY0205</t>
  </si>
  <si>
    <t>Of which payable to NHS and DHSC group bodies:</t>
  </si>
  <si>
    <t>PAY0210</t>
  </si>
  <si>
    <t>PAY0220</t>
  </si>
  <si>
    <t>A20CY14</t>
  </si>
  <si>
    <t>A20CY15</t>
  </si>
  <si>
    <t>A20PY14</t>
  </si>
  <si>
    <t>A20PY15</t>
  </si>
  <si>
    <t>- to buy out the liability for early retirements over 5 years</t>
  </si>
  <si>
    <t>PAY0230</t>
  </si>
  <si>
    <t>- number of cases</t>
  </si>
  <si>
    <t>PAY0240</t>
  </si>
  <si>
    <r>
      <t>Deferred income</t>
    </r>
    <r>
      <rPr>
        <sz val="10"/>
        <rFont val="Arial"/>
        <family val="2"/>
      </rPr>
      <t>:</t>
    </r>
    <r>
      <rPr>
        <sz val="10"/>
        <color rgb="FF0000FF"/>
        <rFont val="Arial"/>
        <family val="2"/>
      </rPr>
      <t xml:space="preserve"> contract liability (IFRS 15)</t>
    </r>
  </si>
  <si>
    <t>PAY0340</t>
  </si>
  <si>
    <t>Deferred grants</t>
  </si>
  <si>
    <t>PAY0345</t>
  </si>
  <si>
    <t>PFI: deferred income / credits</t>
  </si>
  <si>
    <t>PAY0350</t>
  </si>
  <si>
    <r>
      <t xml:space="preserve">Lease incentives </t>
    </r>
    <r>
      <rPr>
        <sz val="10"/>
        <color rgb="FF0000FF"/>
        <rFont val="Arial"/>
        <family val="2"/>
      </rPr>
      <t>(relating to low value / short term leases only)</t>
    </r>
  </si>
  <si>
    <t>PAY0360</t>
  </si>
  <si>
    <r>
      <t>Deferred income:</t>
    </r>
    <r>
      <rPr>
        <sz val="10"/>
        <color rgb="FF0000FF"/>
        <rFont val="Arial"/>
        <family val="2"/>
      </rPr>
      <t xml:space="preserve"> other (non-IFRS 15)</t>
    </r>
  </si>
  <si>
    <t>PAY0362</t>
  </si>
  <si>
    <t>NHS charitable funds: other liabilities</t>
  </si>
  <si>
    <t>PAY0365</t>
  </si>
  <si>
    <t>Total other current liabilities</t>
  </si>
  <si>
    <t>PAY0370</t>
  </si>
  <si>
    <r>
      <t>Deferred income</t>
    </r>
    <r>
      <rPr>
        <sz val="10"/>
        <rFont val="Arial"/>
        <family val="2"/>
      </rPr>
      <t xml:space="preserve">: </t>
    </r>
    <r>
      <rPr>
        <sz val="10"/>
        <color rgb="FF0000FF"/>
        <rFont val="Arial"/>
        <family val="2"/>
      </rPr>
      <t>contract liability (IFRS 15)</t>
    </r>
  </si>
  <si>
    <t>PAY0380</t>
  </si>
  <si>
    <t>PAY0385</t>
  </si>
  <si>
    <t>PAY0390</t>
  </si>
  <si>
    <t>PAY0400</t>
  </si>
  <si>
    <t>PAY0405</t>
  </si>
  <si>
    <t>PAY0415</t>
  </si>
  <si>
    <t>Net defined benefit pension scheme liability</t>
  </si>
  <si>
    <t>PAY0410</t>
  </si>
  <si>
    <t>Total other non-current liabilities</t>
  </si>
  <si>
    <t>PAY0420</t>
  </si>
  <si>
    <t>Total other liabilities</t>
  </si>
  <si>
    <t>PAY0425</t>
  </si>
  <si>
    <t>Derivatives and embedded derivatives held at 'fair value through income and expenditure'</t>
  </si>
  <si>
    <t>PAY0430</t>
  </si>
  <si>
    <t>PAY0440</t>
  </si>
  <si>
    <t>PAY0450</t>
  </si>
  <si>
    <t>PAY0460</t>
  </si>
  <si>
    <t>PAY0470</t>
  </si>
  <si>
    <t>PAY0480</t>
  </si>
  <si>
    <t>A21CY01</t>
  </si>
  <si>
    <t>Bank overdrafts - Government Banking Service</t>
  </si>
  <si>
    <t>Bank overdrafts - Commercial</t>
  </si>
  <si>
    <t>SFP0570B</t>
  </si>
  <si>
    <t>NHS charitable funds: bank overdraft</t>
  </si>
  <si>
    <t>BOR0010</t>
  </si>
  <si>
    <t>SFP0670C</t>
  </si>
  <si>
    <t>Loans from the Department of Health and Social Care</t>
  </si>
  <si>
    <t>Capital loans</t>
  </si>
  <si>
    <t>Revenue support / working capital loans</t>
  </si>
  <si>
    <t>Other loans (non-DHSC)</t>
  </si>
  <si>
    <t>Lease liabilities</t>
  </si>
  <si>
    <t>Obligations under PFI, LIFT or other service concession contracts (excl lifecycle)</t>
  </si>
  <si>
    <t>NHS charitable funds: other current borrowings</t>
  </si>
  <si>
    <t>BOR0020</t>
  </si>
  <si>
    <t>NHS charitable funds: other non-current borrowings</t>
  </si>
  <si>
    <t>BOR0030</t>
  </si>
  <si>
    <t>Note 28.1 Lease liabilities - maturity analysis</t>
  </si>
  <si>
    <t>Undiscounted future lease payments payable in:</t>
  </si>
  <si>
    <t>BOR0302</t>
  </si>
  <si>
    <t>BOR0303</t>
  </si>
  <si>
    <t>BOR0304</t>
  </si>
  <si>
    <t>Total gross future lease payments</t>
  </si>
  <si>
    <t>BOR0301</t>
  </si>
  <si>
    <t>BOR0305</t>
  </si>
  <si>
    <t>BOR0310</t>
  </si>
  <si>
    <t>Note 28.2 Movements in the carrying value of lease liabilities</t>
  </si>
  <si>
    <t>A21CY19</t>
  </si>
  <si>
    <t>BOR0440A</t>
  </si>
  <si>
    <t>BOR0450</t>
  </si>
  <si>
    <t>BOR0460</t>
  </si>
  <si>
    <t>Cash movements:</t>
  </si>
  <si>
    <t>Financing cash flows - principal</t>
  </si>
  <si>
    <t>BOR0470</t>
  </si>
  <si>
    <t>Financing cash flows - interest</t>
  </si>
  <si>
    <t>BOR0480</t>
  </si>
  <si>
    <t>Non-cash movements:</t>
  </si>
  <si>
    <t>BOR0465</t>
  </si>
  <si>
    <t>BOR0490</t>
  </si>
  <si>
    <t>BOR0500</t>
  </si>
  <si>
    <t>Lease additions (recognition of a right of use asset)</t>
  </si>
  <si>
    <t>BOR0510A</t>
  </si>
  <si>
    <t>BOR0510B</t>
  </si>
  <si>
    <t>Lease liability remeasurements (recognised in right of use asset)</t>
  </si>
  <si>
    <t>BOR0515A</t>
  </si>
  <si>
    <t>Lease liability remeasurements (relating to finance subleased asset - recognised in net investment in the sublease: ie sublease receivable)</t>
  </si>
  <si>
    <t>BOR0515B</t>
  </si>
  <si>
    <t>BOR0515C</t>
  </si>
  <si>
    <t>Interest charge arising in year (application of effective interest rate)</t>
  </si>
  <si>
    <t>BOR0530</t>
  </si>
  <si>
    <t>Termination of lease</t>
  </si>
  <si>
    <t>BOR0555</t>
  </si>
  <si>
    <r>
      <t xml:space="preserve">Business combinations (not absorption transfers) </t>
    </r>
    <r>
      <rPr>
        <sz val="10"/>
        <color rgb="FF0000FF"/>
        <rFont val="Arial"/>
        <family val="2"/>
      </rPr>
      <t>(unlocked on request)</t>
    </r>
  </si>
  <si>
    <t>BOR0520</t>
  </si>
  <si>
    <t>BOR0560</t>
  </si>
  <si>
    <t>Other changes</t>
  </si>
  <si>
    <t>BOR0570</t>
  </si>
  <si>
    <t>BOR0580</t>
  </si>
  <si>
    <t>A21CY14</t>
  </si>
  <si>
    <t>A21CY15</t>
  </si>
  <si>
    <t>A21CY19A</t>
  </si>
  <si>
    <t>A21CY20</t>
  </si>
  <si>
    <t>Total liabilities from financing activities</t>
  </si>
  <si>
    <t>DHSC loans</t>
  </si>
  <si>
    <t>Other loans</t>
  </si>
  <si>
    <t>Finance leases</t>
  </si>
  <si>
    <t>PFI, LIFT and other service concession obligations</t>
  </si>
  <si>
    <t>This disclosure is a requirement of IAS 7 (paragraph 44A)</t>
  </si>
  <si>
    <t>BOR0440</t>
  </si>
  <si>
    <r>
      <t xml:space="preserve">Financing cash flows - interest (for liabilities measured at amortised cost) - </t>
    </r>
    <r>
      <rPr>
        <sz val="10"/>
        <color rgb="FF0000FF"/>
        <rFont val="Arial"/>
        <family val="2"/>
      </rPr>
      <t>excludes contingent rent for PFI</t>
    </r>
  </si>
  <si>
    <t>BOR0510</t>
  </si>
  <si>
    <t>Lease liability remeasurements</t>
  </si>
  <si>
    <t>BOR0515</t>
  </si>
  <si>
    <t>Change in effective interest rate</t>
  </si>
  <si>
    <t>BOR0540</t>
  </si>
  <si>
    <t>Changes in fair values</t>
  </si>
  <si>
    <t>BOR0550</t>
  </si>
  <si>
    <t>Early termination</t>
  </si>
  <si>
    <t>A21PY14</t>
  </si>
  <si>
    <t>A21PY15</t>
  </si>
  <si>
    <t>A21PY19A</t>
  </si>
  <si>
    <t>A21PY20</t>
  </si>
  <si>
    <r>
      <t>Financing cash flows - interest (for liabilities measured at amortised cost) -</t>
    </r>
    <r>
      <rPr>
        <sz val="10"/>
        <color rgb="FF0000FF"/>
        <rFont val="Arial"/>
        <family val="2"/>
      </rPr>
      <t xml:space="preserve"> excludes contingent rent</t>
    </r>
  </si>
  <si>
    <t>Business combinations (not absorption transfers)</t>
  </si>
  <si>
    <t>A22CY10</t>
  </si>
  <si>
    <t>A22PY10</t>
  </si>
  <si>
    <t>A22CY11</t>
  </si>
  <si>
    <t>A22PY11</t>
  </si>
  <si>
    <t>Pensions - Early departure costs</t>
  </si>
  <si>
    <t>PRO0010</t>
  </si>
  <si>
    <t>Pensions - Injury benefits</t>
  </si>
  <si>
    <t>PRO0015</t>
  </si>
  <si>
    <t>PRO0020</t>
  </si>
  <si>
    <t>Restructuring</t>
  </si>
  <si>
    <t>PRO0030</t>
  </si>
  <si>
    <t>Equal pay (including agenda for change)</t>
  </si>
  <si>
    <t>PRO0050</t>
  </si>
  <si>
    <t>PRO0060</t>
  </si>
  <si>
    <r>
      <t>Lease dilapidations -</t>
    </r>
    <r>
      <rPr>
        <sz val="10"/>
        <color rgb="FF0000FF"/>
        <rFont val="Arial"/>
        <family val="2"/>
      </rPr>
      <t xml:space="preserve"> amounts previously charged to revenue</t>
    </r>
  </si>
  <si>
    <t>PRO0065</t>
  </si>
  <si>
    <r>
      <t xml:space="preserve">Lease dilapidations </t>
    </r>
    <r>
      <rPr>
        <sz val="10"/>
        <color rgb="FF0000FF"/>
        <rFont val="Arial"/>
        <family val="2"/>
      </rPr>
      <t>- amounts capitalised under IFRS 16</t>
    </r>
  </si>
  <si>
    <t>PRO0066</t>
  </si>
  <si>
    <t>2019/20 clinicians' pension reimbursement</t>
  </si>
  <si>
    <t>PRO0016</t>
  </si>
  <si>
    <t>PRO0070</t>
  </si>
  <si>
    <t>Charitable fund provisions</t>
  </si>
  <si>
    <t>PRO0075</t>
  </si>
  <si>
    <t>PRO0080</t>
  </si>
  <si>
    <t>A22CY01</t>
  </si>
  <si>
    <t>A22CY02</t>
  </si>
  <si>
    <t>A22CY02A</t>
  </si>
  <si>
    <t>A22CY03</t>
  </si>
  <si>
    <t>A22CY04</t>
  </si>
  <si>
    <t>A22CY06</t>
  </si>
  <si>
    <t>A22CY07</t>
  </si>
  <si>
    <t>A22CY10A</t>
  </si>
  <si>
    <t>A22CY10B</t>
  </si>
  <si>
    <t>A22CY08A</t>
  </si>
  <si>
    <t>A22CY08</t>
  </si>
  <si>
    <t>A22CY09</t>
  </si>
  <si>
    <t>Legal claims</t>
  </si>
  <si>
    <r>
      <t xml:space="preserve">Lease dilapidations - </t>
    </r>
    <r>
      <rPr>
        <sz val="10"/>
        <color rgb="FF0000FF"/>
        <rFont val="Arial"/>
        <family val="2"/>
      </rPr>
      <t>amounts previously charged to revenue</t>
    </r>
  </si>
  <si>
    <r>
      <t xml:space="preserve">Capitalised lease dilapidations - </t>
    </r>
    <r>
      <rPr>
        <sz val="10"/>
        <color rgb="FF0000FF"/>
        <rFont val="Arial"/>
        <family val="2"/>
      </rPr>
      <t>Cost capitalised under IFRS 16</t>
    </r>
  </si>
  <si>
    <t>Onerous lease provisions adjusted against the right of use asset value on initial application of IFRS 16</t>
  </si>
  <si>
    <t>PRO0105</t>
  </si>
  <si>
    <t>PRO0110</t>
  </si>
  <si>
    <t>Change in discount rate</t>
  </si>
  <si>
    <t>Arising during the year</t>
  </si>
  <si>
    <t>Utilised during the year - accruals</t>
  </si>
  <si>
    <t>Utilised during the year - cash</t>
  </si>
  <si>
    <t>Reclassified to liabilities held in disposal groups</t>
  </si>
  <si>
    <t>Reversed unused - capital</t>
  </si>
  <si>
    <t>Reversed unused - revenue</t>
  </si>
  <si>
    <t>Unwinding of discount rate</t>
  </si>
  <si>
    <t>Movement in charitable fund provisions</t>
  </si>
  <si>
    <t>PRO0115</t>
  </si>
  <si>
    <t>PRO0120</t>
  </si>
  <si>
    <t>Expected timing of cash flows:</t>
  </si>
  <si>
    <t>PRO0130</t>
  </si>
  <si>
    <t>PRO0140</t>
  </si>
  <si>
    <t>PRO0150</t>
  </si>
  <si>
    <t>SCI1399</t>
  </si>
  <si>
    <t>A22PY01</t>
  </si>
  <si>
    <t>PRO0160</t>
  </si>
  <si>
    <t>Value of contingent liabilities</t>
  </si>
  <si>
    <t>NHS Resolution legal claims</t>
  </si>
  <si>
    <t>PRO0170</t>
  </si>
  <si>
    <t>Employment tribunal and other employee related litigation</t>
  </si>
  <si>
    <t>PRO0180</t>
  </si>
  <si>
    <t>PRO0190</t>
  </si>
  <si>
    <t>PRO0200</t>
  </si>
  <si>
    <t xml:space="preserve">Gross value of contingent liabilities </t>
  </si>
  <si>
    <t>PRO0210</t>
  </si>
  <si>
    <t>Amounts recoverable against liabilities</t>
  </si>
  <si>
    <t>PRO0220</t>
  </si>
  <si>
    <t>PRO0230</t>
  </si>
  <si>
    <t>PRO0240</t>
  </si>
  <si>
    <t>A24CY01</t>
  </si>
  <si>
    <t>A24CY02</t>
  </si>
  <si>
    <t>A24CY03</t>
  </si>
  <si>
    <t>A24CY04</t>
  </si>
  <si>
    <t>A24PY01</t>
  </si>
  <si>
    <t>A24PY02</t>
  </si>
  <si>
    <t>A24PY03</t>
  </si>
  <si>
    <t>A24PY04</t>
  </si>
  <si>
    <t>PFI schemes</t>
  </si>
  <si>
    <t>LIFT schemes</t>
  </si>
  <si>
    <t>Other service concessions</t>
  </si>
  <si>
    <t>Gross PFI, LIFT or other service concession SoFP obligation</t>
  </si>
  <si>
    <t>PFI0010</t>
  </si>
  <si>
    <t>of which liabilities are due</t>
  </si>
  <si>
    <t>PFI0020</t>
  </si>
  <si>
    <t>PFI0030</t>
  </si>
  <si>
    <t>PFI0040</t>
  </si>
  <si>
    <t>PFI0050</t>
  </si>
  <si>
    <t>Net PFI, LIFT or other service concession SoFP obligation</t>
  </si>
  <si>
    <t>PFI0060</t>
  </si>
  <si>
    <t>PFI0070</t>
  </si>
  <si>
    <t>PFI0080</t>
  </si>
  <si>
    <t>PFI0090</t>
  </si>
  <si>
    <r>
      <t xml:space="preserve">Note 33.2 </t>
    </r>
    <r>
      <rPr>
        <b/>
        <sz val="10"/>
        <color rgb="FF0000FF"/>
        <rFont val="Arial"/>
        <family val="2"/>
      </rPr>
      <t>Total</t>
    </r>
    <r>
      <rPr>
        <b/>
        <sz val="10"/>
        <rFont val="Arial"/>
        <family val="2"/>
      </rPr>
      <t xml:space="preserve"> future payments committed in respect of PFI, LIFT or other service concession arrangements </t>
    </r>
    <r>
      <rPr>
        <b/>
        <sz val="10"/>
        <color rgb="FF0000FF"/>
        <rFont val="Arial"/>
        <family val="2"/>
      </rPr>
      <t>(includes but may not be limited to total future unitary payments)</t>
    </r>
  </si>
  <si>
    <r>
      <rPr>
        <b/>
        <sz val="10"/>
        <color rgb="FF0000FF"/>
        <rFont val="Arial"/>
        <family val="2"/>
      </rPr>
      <t xml:space="preserve">Total future payments </t>
    </r>
    <r>
      <rPr>
        <b/>
        <sz val="10"/>
        <color theme="1"/>
        <rFont val="Arial"/>
        <family val="2"/>
      </rPr>
      <t>committed in respect of PFI, LIFT or other service concession arrangements</t>
    </r>
  </si>
  <si>
    <t>PFI0100</t>
  </si>
  <si>
    <t>of which due:</t>
  </si>
  <si>
    <t>PFI0110</t>
  </si>
  <si>
    <t>PFI0120</t>
  </si>
  <si>
    <t>PFI0130</t>
  </si>
  <si>
    <t>For alignment purposes only</t>
  </si>
  <si>
    <t>Unitary payment payable to service concession operator (total of all schemes)</t>
  </si>
  <si>
    <t>(This should be the amount payable to the operator - any PFI support income recognised should NOT be netted off)</t>
  </si>
  <si>
    <t>Consisting of:</t>
  </si>
  <si>
    <t>- Interest charge</t>
  </si>
  <si>
    <t>- Repayment of balance sheet obligation</t>
  </si>
  <si>
    <t>- Service element (and other charges to operating expenditure excluding revenue lifecycle)</t>
  </si>
  <si>
    <t>- Capital lifecycle maintenance</t>
  </si>
  <si>
    <t>- Revenue lifecycle maintenance</t>
  </si>
  <si>
    <t>- Contingent rent</t>
  </si>
  <si>
    <t>- Addition to lifecycle prepayment - capital</t>
  </si>
  <si>
    <t>- Addition to lifecycle prepayment - revenue</t>
  </si>
  <si>
    <t>Other amounts paid to operator under the service concession contract but not part of the unitary payment:</t>
  </si>
  <si>
    <t>PFI support income recognised in other operating income</t>
  </si>
  <si>
    <t>PFI0190</t>
  </si>
  <si>
    <t>A25CY01</t>
  </si>
  <si>
    <t>A25CY02</t>
  </si>
  <si>
    <t>A25CY03</t>
  </si>
  <si>
    <t>A25PY01</t>
  </si>
  <si>
    <t>A25PY02</t>
  </si>
  <si>
    <t>A25PY03</t>
  </si>
  <si>
    <t>PFI1000</t>
  </si>
  <si>
    <t>PFI1010</t>
  </si>
  <si>
    <t>PFI1020</t>
  </si>
  <si>
    <t>PFI1030</t>
  </si>
  <si>
    <t xml:space="preserve">Total charge to operating expenditure for off-SoFP schemes </t>
  </si>
  <si>
    <t>PFI1040</t>
  </si>
  <si>
    <t>PFI1050</t>
  </si>
  <si>
    <t>A26CY01</t>
  </si>
  <si>
    <t>A26PY01</t>
  </si>
  <si>
    <t>PEN0010</t>
  </si>
  <si>
    <t>PEN0020</t>
  </si>
  <si>
    <t>PEN0030</t>
  </si>
  <si>
    <t>PEN0040</t>
  </si>
  <si>
    <t>PEN0050</t>
  </si>
  <si>
    <t>Current service cost</t>
  </si>
  <si>
    <t>PEN0060</t>
  </si>
  <si>
    <t>Interest cost</t>
  </si>
  <si>
    <t>PEN0070</t>
  </si>
  <si>
    <t>Contribution by plan participants</t>
  </si>
  <si>
    <t>PEN0080</t>
  </si>
  <si>
    <t>Remeasurement of the net defined benefit (liability) / asset:</t>
  </si>
  <si>
    <t xml:space="preserve"> - Actuarial (gains)/losses</t>
  </si>
  <si>
    <t>PEN0090</t>
  </si>
  <si>
    <t>Benefits paid</t>
  </si>
  <si>
    <t>PEN0100</t>
  </si>
  <si>
    <t>Past service costs</t>
  </si>
  <si>
    <t>PEN0110</t>
  </si>
  <si>
    <t>Business combinations (transfers in/out)</t>
  </si>
  <si>
    <t>PEN0120</t>
  </si>
  <si>
    <t>Curtailments and settlements</t>
  </si>
  <si>
    <t>PEN0130</t>
  </si>
  <si>
    <t>Transferred to NHS foundation trust upon authorisation as FT</t>
  </si>
  <si>
    <t>PEN0140</t>
  </si>
  <si>
    <t>PEN0150</t>
  </si>
  <si>
    <t>PEN0160</t>
  </si>
  <si>
    <t>PEN0170</t>
  </si>
  <si>
    <t>PEN0180</t>
  </si>
  <si>
    <t>PEN0190</t>
  </si>
  <si>
    <t>PEN0200</t>
  </si>
  <si>
    <t>Interest income</t>
  </si>
  <si>
    <t>PEN0210</t>
  </si>
  <si>
    <t>Remeasurement of the net defined benefit (liability) / asset</t>
  </si>
  <si>
    <t>- Return on plan assets (excludes any amounts already included in interest income above)</t>
  </si>
  <si>
    <t>PEN0220</t>
  </si>
  <si>
    <t>- Actuarial gains/(losses)</t>
  </si>
  <si>
    <t>PEN0230</t>
  </si>
  <si>
    <t>- Changes in the effect of limiting a net defined benefit asset to the asset ceiling (excluding amounts included in interest income/expense)</t>
  </si>
  <si>
    <t>PEN0240</t>
  </si>
  <si>
    <t>Contributions by the employer</t>
  </si>
  <si>
    <t>PEN0250</t>
  </si>
  <si>
    <t>Contributions by the plan participants</t>
  </si>
  <si>
    <t>PEN0260</t>
  </si>
  <si>
    <t>PEN0270</t>
  </si>
  <si>
    <t>PEN0280</t>
  </si>
  <si>
    <t>Settlements</t>
  </si>
  <si>
    <t>PEN0290</t>
  </si>
  <si>
    <t>PEN0300</t>
  </si>
  <si>
    <t>PEN0310</t>
  </si>
  <si>
    <t>PEN0320</t>
  </si>
  <si>
    <t>Present value of the defined benefit obligation</t>
  </si>
  <si>
    <t>PEN0330</t>
  </si>
  <si>
    <t>Plan assets at fair value</t>
  </si>
  <si>
    <t>PEN0340</t>
  </si>
  <si>
    <t>PEN0370</t>
  </si>
  <si>
    <t>Fair value of any reimbursement right recognised as a separate asset on the SoFP</t>
  </si>
  <si>
    <t>PEN0372</t>
  </si>
  <si>
    <t>PEN0375</t>
  </si>
  <si>
    <t>PEN0380</t>
  </si>
  <si>
    <t>Interest expense / income</t>
  </si>
  <si>
    <t>PEN0390</t>
  </si>
  <si>
    <t>Past service cost</t>
  </si>
  <si>
    <t>PEN0400</t>
  </si>
  <si>
    <t>Gains / (losses) on curtailment and settlement</t>
  </si>
  <si>
    <t>PEN0410</t>
  </si>
  <si>
    <t>Total net (charge)/gain recognised in SoCI</t>
  </si>
  <si>
    <t>PEN0420</t>
  </si>
  <si>
    <t>Carrying value</t>
  </si>
  <si>
    <t>Fair value</t>
  </si>
  <si>
    <t>A27CY01</t>
  </si>
  <si>
    <t>A27CY01A</t>
  </si>
  <si>
    <t>A27CY01B</t>
  </si>
  <si>
    <t>A27CY01D</t>
  </si>
  <si>
    <t>This table discloses the book values of financial assets recognised in the SoFP analysed by measurement basis under IFRS 9. Amounts should therefore be net of any allowances for credit losses (impairments)</t>
  </si>
  <si>
    <t>Total carrying value</t>
  </si>
  <si>
    <t>Financial assets at amortised cost</t>
  </si>
  <si>
    <r>
      <t xml:space="preserve">Financial assets at fair value through </t>
    </r>
    <r>
      <rPr>
        <b/>
        <sz val="10"/>
        <color rgb="FF0000FF"/>
        <rFont val="Arial"/>
        <family val="2"/>
      </rPr>
      <t>I&amp;E</t>
    </r>
  </si>
  <si>
    <r>
      <t xml:space="preserve">Financial assets at fair value through </t>
    </r>
    <r>
      <rPr>
        <b/>
        <sz val="10"/>
        <color rgb="FF0000FF"/>
        <rFont val="Arial"/>
        <family val="2"/>
      </rPr>
      <t>OCI</t>
    </r>
  </si>
  <si>
    <t>Financial assets per the SoFP:</t>
  </si>
  <si>
    <t>Receivables (excluding non financial assets) - with DHSC group bodies</t>
  </si>
  <si>
    <t>FI0020</t>
  </si>
  <si>
    <t>Receivables (excluding non financial assets) - with other bodies</t>
  </si>
  <si>
    <t>FI0030</t>
  </si>
  <si>
    <t>FI0040</t>
  </si>
  <si>
    <t>FI0050</t>
  </si>
  <si>
    <t>Consolidated NHS Charitable fund financial assets</t>
  </si>
  <si>
    <t>FI0055</t>
  </si>
  <si>
    <t>FI0060</t>
  </si>
  <si>
    <t>A27PY01</t>
  </si>
  <si>
    <t>A27PY01A</t>
  </si>
  <si>
    <t>A27PY01B</t>
  </si>
  <si>
    <t>A27PY01D</t>
  </si>
  <si>
    <t>A27CY01F</t>
  </si>
  <si>
    <t>A27CY01G</t>
  </si>
  <si>
    <t>Financial liabilities at amortised cost</t>
  </si>
  <si>
    <r>
      <t xml:space="preserve">Financial liabilities at fair value through </t>
    </r>
    <r>
      <rPr>
        <b/>
        <sz val="10"/>
        <color rgb="FF0000FF"/>
        <rFont val="Arial"/>
        <family val="2"/>
      </rPr>
      <t>I&amp;E</t>
    </r>
  </si>
  <si>
    <t>Discloses the book values of financial assets recognised in the SoFP analysed by measurement basis under IFRS 9</t>
  </si>
  <si>
    <t>Financial liabilities per the SoFP:</t>
  </si>
  <si>
    <t>FI0081</t>
  </si>
  <si>
    <t>Other borrowings excluding finance lease and PFI liabilities</t>
  </si>
  <si>
    <t>FI0082</t>
  </si>
  <si>
    <t>FI0090</t>
  </si>
  <si>
    <t>Obligations under PFI, LIFT and other service concession contracts</t>
  </si>
  <si>
    <t>FI0100</t>
  </si>
  <si>
    <t>Trade and other payables (excluding non financial liabilities) - with DHSC group bodies</t>
  </si>
  <si>
    <t>FI0110</t>
  </si>
  <si>
    <t>Trade and other payables (excluding non financial liabilities) - with other bodies</t>
  </si>
  <si>
    <t>FI0120</t>
  </si>
  <si>
    <t>FI0130</t>
  </si>
  <si>
    <t>IAS 37 provisions which are financial liabilities</t>
  </si>
  <si>
    <t>FI0140</t>
  </si>
  <si>
    <t>Consolidated NHS charitable fund financial liabilities</t>
  </si>
  <si>
    <t>FI0145</t>
  </si>
  <si>
    <t>FI0150</t>
  </si>
  <si>
    <t>A27PY01F</t>
  </si>
  <si>
    <t>A27PY01G</t>
  </si>
  <si>
    <r>
      <t>Obligations under finance</t>
    </r>
    <r>
      <rPr>
        <sz val="10"/>
        <rFont val="Arial"/>
        <family val="2"/>
      </rPr>
      <t xml:space="preserve"> leases</t>
    </r>
  </si>
  <si>
    <r>
      <t xml:space="preserve">This maturity analysis for financial liabilities is required by IFRS 7 (para B11D) to be an analysis of </t>
    </r>
    <r>
      <rPr>
        <b/>
        <u/>
        <sz val="10"/>
        <color rgb="FF0000FF"/>
        <rFont val="Arial"/>
        <family val="2"/>
      </rPr>
      <t>undiscounted</t>
    </r>
    <r>
      <rPr>
        <sz val="10"/>
        <color rgb="FF0000FF"/>
        <rFont val="Arial"/>
        <family val="2"/>
      </rPr>
      <t xml:space="preserve"> future contractual cash flows (ie gross liabilities including finance charges). It is not expected to match the book values above. Further guidance can be found in the TAC completion instructions.</t>
    </r>
  </si>
  <si>
    <t>Financial liabilities fall due in:</t>
  </si>
  <si>
    <t>In one year or less</t>
  </si>
  <si>
    <t>FI0160</t>
  </si>
  <si>
    <t>In more than one year but not more than five years</t>
  </si>
  <si>
    <t>FI0170</t>
  </si>
  <si>
    <t>In more than five years</t>
  </si>
  <si>
    <t>FI0190</t>
  </si>
  <si>
    <t>Total financial liabilities</t>
  </si>
  <si>
    <t>FI0200</t>
  </si>
  <si>
    <t>Table 36A Fair value of financial assets and liabilities</t>
  </si>
  <si>
    <t>A27CY14</t>
  </si>
  <si>
    <t>A27CY15</t>
  </si>
  <si>
    <t>A27PY14</t>
  </si>
  <si>
    <t>A27PY15</t>
  </si>
  <si>
    <t>Book value</t>
  </si>
  <si>
    <t>Assets</t>
  </si>
  <si>
    <t>Receivables (excluding non financial assets) - with NHS and DHSC bodies</t>
  </si>
  <si>
    <t>FI0220</t>
  </si>
  <si>
    <t>FI0230</t>
  </si>
  <si>
    <t>FI0240</t>
  </si>
  <si>
    <t>FI0250</t>
  </si>
  <si>
    <t>FI0255</t>
  </si>
  <si>
    <t>FI0260</t>
  </si>
  <si>
    <t>Liabilities</t>
  </si>
  <si>
    <t>FI0275</t>
  </si>
  <si>
    <t>FI0280</t>
  </si>
  <si>
    <t>Obligations under finance leases</t>
  </si>
  <si>
    <t>FI0290</t>
  </si>
  <si>
    <t>FI0300</t>
  </si>
  <si>
    <t>Trade and other payables (excluding non financial liabilities) - with NHS and DHSC bodies</t>
  </si>
  <si>
    <t>FI0310</t>
  </si>
  <si>
    <t>FI0320</t>
  </si>
  <si>
    <t>FI0330</t>
  </si>
  <si>
    <t>FI0340</t>
  </si>
  <si>
    <t>FI0345</t>
  </si>
  <si>
    <t>FI0350</t>
  </si>
  <si>
    <t>A28CY01</t>
  </si>
  <si>
    <t>A28PY01</t>
  </si>
  <si>
    <t>OTD0010</t>
  </si>
  <si>
    <t>OTD0020</t>
  </si>
  <si>
    <t>OTD0030</t>
  </si>
  <si>
    <t>not later than 1 year</t>
  </si>
  <si>
    <t>OTD0040</t>
  </si>
  <si>
    <t>after 1 year and not later than 5 years</t>
  </si>
  <si>
    <t>OTD0050</t>
  </si>
  <si>
    <t>paid thereafter</t>
  </si>
  <si>
    <t>OTD0060</t>
  </si>
  <si>
    <t>OTD0070</t>
  </si>
  <si>
    <t>A28CY02</t>
  </si>
  <si>
    <t>A28CY03</t>
  </si>
  <si>
    <t>A28PY02</t>
  </si>
  <si>
    <t>A28PY03</t>
  </si>
  <si>
    <t>Revenue</t>
  </si>
  <si>
    <r>
      <t xml:space="preserve">Value of transactions </t>
    </r>
    <r>
      <rPr>
        <sz val="10"/>
        <color rgb="FF0000FF"/>
        <rFont val="Arial"/>
        <family val="2"/>
      </rPr>
      <t>directly</t>
    </r>
    <r>
      <rPr>
        <sz val="10"/>
        <color theme="1"/>
        <rFont val="Arial"/>
        <family val="2"/>
      </rPr>
      <t xml:space="preserve"> with board members </t>
    </r>
    <r>
      <rPr>
        <sz val="10"/>
        <color rgb="FF0000FF"/>
        <rFont val="Arial"/>
        <family val="2"/>
      </rPr>
      <t>(excluding salaries)</t>
    </r>
  </si>
  <si>
    <t>OTD0080</t>
  </si>
  <si>
    <r>
      <t xml:space="preserve">Value of transactions </t>
    </r>
    <r>
      <rPr>
        <sz val="10"/>
        <color rgb="FF0000FF"/>
        <rFont val="Arial"/>
        <family val="2"/>
      </rPr>
      <t>directly</t>
    </r>
    <r>
      <rPr>
        <sz val="10"/>
        <color theme="1"/>
        <rFont val="Arial"/>
        <family val="2"/>
      </rPr>
      <t xml:space="preserve"> with key staff members </t>
    </r>
    <r>
      <rPr>
        <sz val="10"/>
        <color rgb="FF0000FF"/>
        <rFont val="Arial"/>
        <family val="2"/>
      </rPr>
      <t>(excluding salaries)</t>
    </r>
  </si>
  <si>
    <t>OTD0090</t>
  </si>
  <si>
    <t>Value of transactions with other related parties:</t>
  </si>
  <si>
    <r>
      <t xml:space="preserve">Charitable funds </t>
    </r>
    <r>
      <rPr>
        <sz val="10"/>
        <color rgb="FF0000FF"/>
        <rFont val="Arial"/>
        <family val="2"/>
      </rPr>
      <t>(where not consolidated)</t>
    </r>
  </si>
  <si>
    <t>OTD0100</t>
  </si>
  <si>
    <t>Non-consolidated subsidiaries and associates / joint ventures</t>
  </si>
  <si>
    <t>OTD0110</t>
  </si>
  <si>
    <t>Other bodies or persons outside of the whole of government accounting boundary</t>
  </si>
  <si>
    <t>OTD0120</t>
  </si>
  <si>
    <t>Total value of transactions with related parties</t>
  </si>
  <si>
    <t>OTD0130</t>
  </si>
  <si>
    <t>Payables</t>
  </si>
  <si>
    <r>
      <t xml:space="preserve">Value of balances </t>
    </r>
    <r>
      <rPr>
        <sz val="10"/>
        <color rgb="FF0000FF"/>
        <rFont val="Arial"/>
        <family val="2"/>
      </rPr>
      <t>directly</t>
    </r>
    <r>
      <rPr>
        <sz val="10"/>
        <color theme="1"/>
        <rFont val="Arial"/>
        <family val="2"/>
      </rPr>
      <t xml:space="preserve"> with board members </t>
    </r>
    <r>
      <rPr>
        <sz val="10"/>
        <color rgb="FF0000FF"/>
        <rFont val="Arial"/>
        <family val="2"/>
      </rPr>
      <t>(excluding salaries)</t>
    </r>
  </si>
  <si>
    <t>OTD0140</t>
  </si>
  <si>
    <r>
      <t xml:space="preserve">Value of balances </t>
    </r>
    <r>
      <rPr>
        <sz val="10"/>
        <color rgb="FF0000FF"/>
        <rFont val="Arial"/>
        <family val="2"/>
      </rPr>
      <t>directly</t>
    </r>
    <r>
      <rPr>
        <sz val="10"/>
        <color theme="1"/>
        <rFont val="Arial"/>
        <family val="2"/>
      </rPr>
      <t xml:space="preserve"> with key staff members </t>
    </r>
    <r>
      <rPr>
        <sz val="10"/>
        <color rgb="FF0000FF"/>
        <rFont val="Arial"/>
        <family val="2"/>
      </rPr>
      <t>(excluding salaries)</t>
    </r>
  </si>
  <si>
    <t>OTD0150</t>
  </si>
  <si>
    <t>Value of balances with other related parties:</t>
  </si>
  <si>
    <r>
      <t>Charitable funds</t>
    </r>
    <r>
      <rPr>
        <sz val="10"/>
        <color rgb="FF0000FF"/>
        <rFont val="Arial"/>
        <family val="2"/>
      </rPr>
      <t xml:space="preserve"> (where not consolidated)</t>
    </r>
  </si>
  <si>
    <t>OTD0160</t>
  </si>
  <si>
    <t>OTD0170</t>
  </si>
  <si>
    <t>OTD0180</t>
  </si>
  <si>
    <r>
      <t xml:space="preserve">Value of credit loss allowances held against related parties </t>
    </r>
    <r>
      <rPr>
        <sz val="10"/>
        <color rgb="FF0000FF"/>
        <rFont val="Arial"/>
        <family val="2"/>
      </rPr>
      <t>(excludes salaries)</t>
    </r>
  </si>
  <si>
    <t>OTD0190</t>
  </si>
  <si>
    <t>Total balances with related parties</t>
  </si>
  <si>
    <t>OTD0210</t>
  </si>
  <si>
    <r>
      <t xml:space="preserve">Value of balances with related parties written off in year </t>
    </r>
    <r>
      <rPr>
        <sz val="10"/>
        <color rgb="FF0000FF"/>
        <rFont val="Arial"/>
        <family val="2"/>
      </rPr>
      <t>(excludes salaries)</t>
    </r>
  </si>
  <si>
    <t>OTD0200</t>
  </si>
  <si>
    <t>Adjusted financial performance surplus/(deficit) (control total basis)</t>
  </si>
  <si>
    <t>OTD0230</t>
  </si>
  <si>
    <t>Remove impairments scoring to Departmental Expenditure Limit</t>
  </si>
  <si>
    <t>OTD0240</t>
  </si>
  <si>
    <t>Add back non-cash element of On-SoFP pension scheme charges</t>
  </si>
  <si>
    <t>OTD0255</t>
  </si>
  <si>
    <t>IFRIC 12 breakeven adjustment</t>
  </si>
  <si>
    <t>OTD0260</t>
  </si>
  <si>
    <t>Breakeven duty financial performance surplus/(deficit)</t>
  </si>
  <si>
    <t>OTD0270</t>
  </si>
  <si>
    <t>A28PY04</t>
  </si>
  <si>
    <t>A28PY05</t>
  </si>
  <si>
    <t>A28PY06</t>
  </si>
  <si>
    <t>A28PY07</t>
  </si>
  <si>
    <t>A28PY08</t>
  </si>
  <si>
    <t>A28PY09</t>
  </si>
  <si>
    <t>A28PY10</t>
  </si>
  <si>
    <t>A28PY11</t>
  </si>
  <si>
    <t>A28PY12</t>
  </si>
  <si>
    <t>A28PY13</t>
  </si>
  <si>
    <t>A28PY14</t>
  </si>
  <si>
    <t>A28PY15</t>
  </si>
  <si>
    <t>1997/98 to 2008/09 total</t>
  </si>
  <si>
    <t>2009/10</t>
  </si>
  <si>
    <t>2010/11</t>
  </si>
  <si>
    <t>2011/12</t>
  </si>
  <si>
    <t>2012/13</t>
  </si>
  <si>
    <t>2013/14</t>
  </si>
  <si>
    <t>2014/15</t>
  </si>
  <si>
    <t>2015/16</t>
  </si>
  <si>
    <t>2016/17</t>
  </si>
  <si>
    <t>2017/18</t>
  </si>
  <si>
    <t>2018/19</t>
  </si>
  <si>
    <t>2019/20</t>
  </si>
  <si>
    <t>Breakeven duty in-year financial performance</t>
  </si>
  <si>
    <t>OTD0280</t>
  </si>
  <si>
    <t>Breakeven duty cumulative position</t>
  </si>
  <si>
    <t>OTD0290</t>
  </si>
  <si>
    <t>Operating income (excluding consolidated charitable funds)</t>
  </si>
  <si>
    <t>OTD0300</t>
  </si>
  <si>
    <t>Cumulative breakeven position as a percentage of operating income</t>
  </si>
  <si>
    <t>OTD0310</t>
  </si>
  <si>
    <t>Property, Plant and Equipment</t>
  </si>
  <si>
    <t>OTD0330</t>
  </si>
  <si>
    <t>OTD0340</t>
  </si>
  <si>
    <t>OTD0350</t>
  </si>
  <si>
    <t>OTD0360</t>
  </si>
  <si>
    <t>Total gross capital expenditure</t>
  </si>
  <si>
    <t>OTD0370</t>
  </si>
  <si>
    <t>Less: Disposals</t>
  </si>
  <si>
    <t>OTD0380</t>
  </si>
  <si>
    <t>OTD0390</t>
  </si>
  <si>
    <t>OTD0400</t>
  </si>
  <si>
    <t>OTD0410</t>
  </si>
  <si>
    <t>OTD0420</t>
  </si>
  <si>
    <t>OTD0430</t>
  </si>
  <si>
    <t>OTD0440</t>
  </si>
  <si>
    <t>Charge against Capital Resource Limit</t>
  </si>
  <si>
    <t>OTD0450</t>
  </si>
  <si>
    <t>Capital Resource Limit</t>
  </si>
  <si>
    <t>OTD0460</t>
  </si>
  <si>
    <t>Under / (over) spend against CRL</t>
  </si>
  <si>
    <t>OTD0470</t>
  </si>
  <si>
    <t>Note 41.1 Losses and special payments</t>
  </si>
  <si>
    <t>A29CY01</t>
  </si>
  <si>
    <t>A29CY02</t>
  </si>
  <si>
    <t>A29PY01</t>
  </si>
  <si>
    <t>A29PY02</t>
  </si>
  <si>
    <t xml:space="preserve">Total No. of cases </t>
  </si>
  <si>
    <t xml:space="preserve">Total value of cases </t>
  </si>
  <si>
    <t>Losses:</t>
  </si>
  <si>
    <t xml:space="preserve">1. Losses of cash due to: </t>
  </si>
  <si>
    <t xml:space="preserve">a. theft, fraud etc </t>
  </si>
  <si>
    <t>LSP0010</t>
  </si>
  <si>
    <t xml:space="preserve">b. overpayment of salaries etc. </t>
  </si>
  <si>
    <t>LSP0020</t>
  </si>
  <si>
    <t xml:space="preserve">c. other causes </t>
  </si>
  <si>
    <t>LSP0030</t>
  </si>
  <si>
    <t>2. Fruitless payments and constructive losses</t>
  </si>
  <si>
    <t>LSP0040</t>
  </si>
  <si>
    <t xml:space="preserve">3. Bad debts and claims abandoned in relation to: </t>
  </si>
  <si>
    <t xml:space="preserve">a. private patients </t>
  </si>
  <si>
    <t>LSP0050</t>
  </si>
  <si>
    <t xml:space="preserve">b. overseas visitors </t>
  </si>
  <si>
    <t>LSP0060</t>
  </si>
  <si>
    <t xml:space="preserve">c. other </t>
  </si>
  <si>
    <t>LSP0070</t>
  </si>
  <si>
    <t xml:space="preserve">4. Damage to buildings, property etc. (including stores losses) due to: </t>
  </si>
  <si>
    <t>LSP0080</t>
  </si>
  <si>
    <t>b. stores losses</t>
  </si>
  <si>
    <t>LSP0090</t>
  </si>
  <si>
    <t>LSP0100</t>
  </si>
  <si>
    <t>Total losses</t>
  </si>
  <si>
    <t>LSP0110</t>
  </si>
  <si>
    <t>Special payments:</t>
  </si>
  <si>
    <t>5. Compensation under court order or legally binding arbitration award</t>
  </si>
  <si>
    <t>LSP0120</t>
  </si>
  <si>
    <t xml:space="preserve">6. Extra contractual to contractors </t>
  </si>
  <si>
    <t>LSP0130</t>
  </si>
  <si>
    <t xml:space="preserve">7. Ex gratia payments in respect of: </t>
  </si>
  <si>
    <t xml:space="preserve">a. loss of personal effects </t>
  </si>
  <si>
    <t>LSP0140</t>
  </si>
  <si>
    <t xml:space="preserve">b. clinical negligence with advice </t>
  </si>
  <si>
    <t>LSP0150</t>
  </si>
  <si>
    <t xml:space="preserve">c. personal injury with advice </t>
  </si>
  <si>
    <t>LSP0160</t>
  </si>
  <si>
    <t xml:space="preserve">d. other negligence and injury </t>
  </si>
  <si>
    <t>LSP0170</t>
  </si>
  <si>
    <t>LSP0180</t>
  </si>
  <si>
    <t>f. patient referrals outside the UK and EEA Guidelines</t>
  </si>
  <si>
    <t>LSP0190</t>
  </si>
  <si>
    <t xml:space="preserve">g. other </t>
  </si>
  <si>
    <t>LSP0200</t>
  </si>
  <si>
    <t xml:space="preserve">h. maladministration, no financial loss </t>
  </si>
  <si>
    <t>LSP0210</t>
  </si>
  <si>
    <t>8. Special severance payments</t>
  </si>
  <si>
    <t>LSP0220</t>
  </si>
  <si>
    <t>9. Extra statutory and regulatory</t>
  </si>
  <si>
    <t>LSP0230</t>
  </si>
  <si>
    <t>Total special payments</t>
  </si>
  <si>
    <t>LSP0240</t>
  </si>
  <si>
    <t>Total losses and special payments</t>
  </si>
  <si>
    <t>LSP0250</t>
  </si>
  <si>
    <t>1. Losses of cash (including cases of fraud)</t>
  </si>
  <si>
    <t>LSP0260</t>
  </si>
  <si>
    <t>LSP0270</t>
  </si>
  <si>
    <t xml:space="preserve">3. Bad debts and claims abandoned </t>
  </si>
  <si>
    <t>LSP0280</t>
  </si>
  <si>
    <t xml:space="preserve">4. Damage to buildings, property etc. </t>
  </si>
  <si>
    <t>LSP0290</t>
  </si>
  <si>
    <t xml:space="preserve">5. Compensation under legal obligation </t>
  </si>
  <si>
    <t>LSP0301</t>
  </si>
  <si>
    <t>LSP0311</t>
  </si>
  <si>
    <t>LSP0321</t>
  </si>
  <si>
    <t>LSP0331</t>
  </si>
  <si>
    <t>LSP0341</t>
  </si>
  <si>
    <t>Note 41.2 Gifts</t>
  </si>
  <si>
    <r>
      <t xml:space="preserve">This note should only include gifts </t>
    </r>
    <r>
      <rPr>
        <u/>
        <sz val="10"/>
        <color rgb="FF0000FF"/>
        <rFont val="Arial"/>
        <family val="2"/>
      </rPr>
      <t>given by</t>
    </r>
    <r>
      <rPr>
        <sz val="10"/>
        <color rgb="FF0000FF"/>
        <rFont val="Arial"/>
        <family val="2"/>
      </rPr>
      <t xml:space="preserve"> the trust, </t>
    </r>
    <r>
      <rPr>
        <u/>
        <sz val="10"/>
        <color rgb="FF0000FF"/>
        <rFont val="Arial"/>
        <family val="2"/>
      </rPr>
      <t>not gifts received</t>
    </r>
    <r>
      <rPr>
        <sz val="10"/>
        <color rgb="FF0000FF"/>
        <rFont val="Arial"/>
        <family val="2"/>
      </rPr>
      <t xml:space="preserve"> by the trust.</t>
    </r>
  </si>
  <si>
    <t>TOTAL GIFTS</t>
  </si>
  <si>
    <t>LSP0360</t>
  </si>
  <si>
    <r>
      <t xml:space="preserve">Of which, cases of </t>
    </r>
    <r>
      <rPr>
        <sz val="10"/>
        <color rgb="FF0000FF"/>
        <rFont val="Arial"/>
        <family val="2"/>
      </rPr>
      <t>£300,000</t>
    </r>
    <r>
      <rPr>
        <sz val="10"/>
        <color theme="1"/>
        <rFont val="Arial"/>
        <family val="2"/>
      </rPr>
      <t xml:space="preserve"> or more: </t>
    </r>
  </si>
  <si>
    <t>LSP0370</t>
  </si>
  <si>
    <t>LSP0380</t>
  </si>
  <si>
    <t>LSP0390</t>
  </si>
  <si>
    <t>LSP0400</t>
  </si>
  <si>
    <t>LSP0410</t>
  </si>
  <si>
    <t>TAC00 - IFRS 16 Transition</t>
  </si>
  <si>
    <t>TAC02 SoCI</t>
  </si>
  <si>
    <t>TAC03 SoFP</t>
  </si>
  <si>
    <t>TAC04 SOCIE</t>
  </si>
  <si>
    <t>TAC05 SoCF</t>
  </si>
  <si>
    <t>TAC08 Op Exp</t>
  </si>
  <si>
    <t>TAC12 Impairment</t>
  </si>
  <si>
    <t>TAC13 Intangibles</t>
  </si>
  <si>
    <t>TAC14 PPE</t>
  </si>
  <si>
    <t>TAC10X IAS 17 comparatives</t>
  </si>
  <si>
    <t>TAC16 AHFS</t>
  </si>
  <si>
    <t>TAC17 Inventories</t>
  </si>
  <si>
    <t>TAC18 Receivables</t>
  </si>
  <si>
    <t>TAC19 CCE</t>
  </si>
  <si>
    <t>TAC20 Payables</t>
  </si>
  <si>
    <t>TAC22 Provisions</t>
  </si>
  <si>
    <t>TAC25 Off-SoFP PFI</t>
  </si>
  <si>
    <t>TAC27 Fin Inst</t>
  </si>
  <si>
    <t>TAC29 Losses+SP</t>
  </si>
  <si>
    <t>INC1250C</t>
  </si>
  <si>
    <t>Other borrowings excluding lease and PFI liabilities</t>
  </si>
  <si>
    <t>BOR0565</t>
  </si>
  <si>
    <t>A14ACY01</t>
  </si>
  <si>
    <t>A14ACY02</t>
  </si>
  <si>
    <t>A14ACY03</t>
  </si>
  <si>
    <t>A14ACY04</t>
  </si>
  <si>
    <t>A14ACY05</t>
  </si>
  <si>
    <t>A14ACY06</t>
  </si>
  <si>
    <t>A14ACY07</t>
  </si>
  <si>
    <t>A14ACY08</t>
  </si>
  <si>
    <t>A14ACY09</t>
  </si>
  <si>
    <t>TAC14A RoU Assets</t>
  </si>
  <si>
    <t>A14ACY13</t>
  </si>
  <si>
    <t>Of which: leased from DHSC group bodies</t>
  </si>
  <si>
    <t>Revaluations - right of use assets</t>
  </si>
  <si>
    <t>SCE0112</t>
  </si>
  <si>
    <t>REC1345</t>
  </si>
  <si>
    <t>Pension contributions payable</t>
  </si>
  <si>
    <t>PAY0085</t>
  </si>
  <si>
    <t>BOR0510C</t>
  </si>
  <si>
    <t>Lease additions (not recognised as RoU asset due to simultaneous sublease being created) - external to government subleases</t>
  </si>
  <si>
    <t>Operating lease receivables</t>
  </si>
  <si>
    <t>REC0125</t>
  </si>
  <si>
    <t>REC0295</t>
  </si>
  <si>
    <t>PRO0106</t>
  </si>
  <si>
    <t>Implementation of IFRS 16 on 1 April 2022 - capitalised dilapidation provisions held by subsidiaries who transitioned at an earlier date</t>
  </si>
  <si>
    <r>
      <t>Derecognition o</t>
    </r>
    <r>
      <rPr>
        <sz val="10"/>
        <rFont val="Arial"/>
        <family val="2"/>
      </rPr>
      <t>f right of use assets for</t>
    </r>
    <r>
      <rPr>
        <sz val="10"/>
        <color rgb="FF0000FF"/>
        <rFont val="Arial"/>
        <family val="2"/>
      </rPr>
      <t xml:space="preserve"> subleases reassessed as finance leases</t>
    </r>
    <r>
      <rPr>
        <sz val="10"/>
        <color theme="1"/>
        <rFont val="Arial"/>
        <family val="2"/>
      </rPr>
      <t xml:space="preserve"> on initial application of IFRS 16 on 1 April 2022</t>
    </r>
  </si>
  <si>
    <t>ROU0037</t>
  </si>
  <si>
    <t>ROU0226</t>
  </si>
  <si>
    <t>Commitments for leases not yet commenced to which the Trust is contractually committed</t>
  </si>
  <si>
    <t>OTD0031</t>
  </si>
  <si>
    <t>OTD0035</t>
  </si>
  <si>
    <t>OTD0032</t>
  </si>
  <si>
    <t>OTD0033</t>
  </si>
  <si>
    <t>OTD0034</t>
  </si>
  <si>
    <t>OTD0039</t>
  </si>
  <si>
    <t>(This disclosure requirement arises from paragraph 59(b) of IFRS 16)</t>
  </si>
  <si>
    <t>Variable lease payments (not dependent on an index or rate)</t>
  </si>
  <si>
    <t>Extension options and termination options (not reasonably certain to be exercised)</t>
  </si>
  <si>
    <t>Residual value guarantees</t>
  </si>
  <si>
    <t>The Trust is potentially exposed to the following cash outflows which are not included in the measurement of lease liabilities:</t>
  </si>
  <si>
    <t>Note 37.2 Leases: exposure to future cash outflows not included in lease liabilities</t>
  </si>
  <si>
    <t>Integrated care boards</t>
  </si>
  <si>
    <t>PPE0151</t>
  </si>
  <si>
    <t>PPE0311</t>
  </si>
  <si>
    <t>ROU0151</t>
  </si>
  <si>
    <t>ROU0311</t>
  </si>
  <si>
    <t>Interest arising  (unwinding of discount)</t>
  </si>
  <si>
    <t>Movement in allowances for uncollectable lease payments (amounts arising or reversed)</t>
  </si>
  <si>
    <t>Reclassifications to PPE where ownership has transferred</t>
  </si>
  <si>
    <t>Table ID</t>
  </si>
  <si>
    <t>1 Apr 2022</t>
  </si>
  <si>
    <t>31 Mar 2023</t>
  </si>
  <si>
    <t>31 Mar 2022</t>
  </si>
  <si>
    <t>STATEMENT OF CHANGES IN EQUITY - 2021/22</t>
  </si>
  <si>
    <t>STATEMENT OF CHANGES IN EQUITY - 2022/23</t>
  </si>
  <si>
    <t>Note 6.3 Exit packages: other (non-compulsory) departure payment</t>
  </si>
  <si>
    <t>Note 6.2 Reporting of other compensation schemes - exit packages agreed in 2021/22</t>
  </si>
  <si>
    <t>Note 6.1 Reporting of other compensation schemes - exit packages agreed in 2022/23</t>
  </si>
  <si>
    <t>Note 12.2 Intangible assets - 2021/22</t>
  </si>
  <si>
    <t>Valuation / gross cost at 1 April 2021 - brought forward</t>
  </si>
  <si>
    <t>Note 12.1 Intangible assets - 2022/23</t>
  </si>
  <si>
    <t>Valuation / gross cost at 1 April 2022 - brought forward</t>
  </si>
  <si>
    <t>Note 13.4 Property, plant and equipment financing - 2021/22</t>
  </si>
  <si>
    <t>Note 13.3 Property, plant and equipment financing - 2022/23</t>
  </si>
  <si>
    <t>Note 13.2 Property, plant and equipment - 2021/22</t>
  </si>
  <si>
    <t>Note 13.1 Property, plant and equipment - 2022/23</t>
  </si>
  <si>
    <t>Valuation/gross cost at 31 March 2023</t>
  </si>
  <si>
    <t>Accumulated depreciation at 1 April 2022 - brought forward</t>
  </si>
  <si>
    <t>Accumulated depreciation at 31 March 2023</t>
  </si>
  <si>
    <t>Net book value at 31 March 2023</t>
  </si>
  <si>
    <t>Note 18.2 Non-current assets for sale and assets in disposal groups - 2021/22</t>
  </si>
  <si>
    <t>Note 18.1 Non-current assets for sale and assets in disposal groups - 2022/23</t>
  </si>
  <si>
    <t>Table 19B Inventory movement - 2021/22</t>
  </si>
  <si>
    <t>Note 19 Inventory movements - 2022/23</t>
  </si>
  <si>
    <t>Note 20.2 Allowances for credit losses (doubtful debts) - 2022/23</t>
  </si>
  <si>
    <t>Note 20.3 Allowances for credit losses (doubtful debts) - 2021/22</t>
  </si>
  <si>
    <t>Note 29.1 Reconciliation of liabilities arising from financing activities - 2022/23</t>
  </si>
  <si>
    <t>Note 29.2 Reconciliation of liabilities arising from financing activities - 2021/22</t>
  </si>
  <si>
    <t>Note 30.2 Movements in provisions for liabilities and charges - 2022/23</t>
  </si>
  <si>
    <t>Note 36.4 Carrying value and fair value of financial liabilities - 31 March 2022</t>
  </si>
  <si>
    <t>Note 36.2 Carrying value and fair value of financial assets - 31 March 2022</t>
  </si>
  <si>
    <t>Note 36.1 Carrying value and fair value of financial assets - 31 March 2023</t>
  </si>
  <si>
    <t>Note 40.1 Breakeven duty financial performance 2022/23</t>
  </si>
  <si>
    <t>Taxpayers' and others' equity at 1 April 2022 - brought forward</t>
  </si>
  <si>
    <t>Taxpayers' and others' equity at 31 March 2023</t>
  </si>
  <si>
    <t>Taxpayers' and others' equity 1 April 2021 - as previously stated</t>
  </si>
  <si>
    <t>Taxpayers' and others' equity at 1 April 2021 - restated</t>
  </si>
  <si>
    <t>Taxpayers' and others' equity at 31 March 2022</t>
  </si>
  <si>
    <t>Accumulated amortisation at 1 April 2022 - brought forward</t>
  </si>
  <si>
    <t>Accumulated amortisation at 31 March 2023</t>
  </si>
  <si>
    <t>Valuation / gross cost at 1 April 2021 - restated</t>
  </si>
  <si>
    <t>Valuation/gross cost at 31 March 2022</t>
  </si>
  <si>
    <t>Accumulated amortisation at 1 April 2021 - brought forward</t>
  </si>
  <si>
    <t>Accumulated amortisation at 1 April 2021 - restated</t>
  </si>
  <si>
    <t>Accumulated amortisation at 31 March 2022</t>
  </si>
  <si>
    <t>Net book value at 31 March 2022</t>
  </si>
  <si>
    <t>Accumulated depreciation at 1 April 2021 - brought forward</t>
  </si>
  <si>
    <t>Accumulated depreciation at 1 April 2021 - restated</t>
  </si>
  <si>
    <t>Accumulated depreciation at 31 March 2022</t>
  </si>
  <si>
    <t>NBV total at 31 March 2023</t>
  </si>
  <si>
    <t>NBV total at 31 March 2022</t>
  </si>
  <si>
    <t>Carrying value at 31 March</t>
  </si>
  <si>
    <t>Total current investments / financial assets at 31 March</t>
  </si>
  <si>
    <t>NBV of non-current assets for sale and assets in disposal groups at 1 April 2022 - brought forward</t>
  </si>
  <si>
    <t>NBV of non-current assets for sale and assets in disposal groups at 31 March 2023</t>
  </si>
  <si>
    <t>NBV of non-current assets for sale and assets in disposal groups at 1 April 2021</t>
  </si>
  <si>
    <t>NBV of non-current assets for sale and assets in disposal groups at 1 April 2021 - restated</t>
  </si>
  <si>
    <t>NBV of non-current assets for sale and assets in disposal groups at 31 March 2022</t>
  </si>
  <si>
    <t>Carrying value  at 1 April 2022 - brought forward</t>
  </si>
  <si>
    <t>Carrying value at 31 March 2023</t>
  </si>
  <si>
    <t>Carrying value  at 1 April 2021</t>
  </si>
  <si>
    <t>Carrying value  at 1 April 2021 - restated</t>
  </si>
  <si>
    <t>Carrying value at 31 March 2022</t>
  </si>
  <si>
    <t>Finance lease receivables at 31 March 2022 - restated</t>
  </si>
  <si>
    <t>Finance lease receivables at 31 March 2023</t>
  </si>
  <si>
    <t>Allowance for credit losses at 1 April 2022 - brought forward</t>
  </si>
  <si>
    <t>Total allowance for credit losses at 31 March 2023</t>
  </si>
  <si>
    <t>Allowance for credit losses at 1 April 2021 - brought forward</t>
  </si>
  <si>
    <t>Allowance for credit losses at 1 April 2021 - restated</t>
  </si>
  <si>
    <t>Total allowance for credit losses at 31 March 2022</t>
  </si>
  <si>
    <t>At 31 March</t>
  </si>
  <si>
    <t>Carrying value at 1 April 2021</t>
  </si>
  <si>
    <t>Carrying value at 1 April 2021 - restated</t>
  </si>
  <si>
    <t>Impact of implementing new standard as at 1 April 2021</t>
  </si>
  <si>
    <t>Carrying value at 1 April 2022 - brought forward</t>
  </si>
  <si>
    <t>Carrying value at 1 April 2022 - restated</t>
  </si>
  <si>
    <t>Impact of implementing IFRS 16 on 1 April 2022</t>
  </si>
  <si>
    <t>At 1 April 2022 - brought forward</t>
  </si>
  <si>
    <t>At 31 March 2023</t>
  </si>
  <si>
    <t>Number of schemes that the trust has (accounted for on-SoFP) as at 31 March 2023</t>
  </si>
  <si>
    <t>Number of schemes that the trust has (accounted for off-SoFP) as at 31 March 2023</t>
  </si>
  <si>
    <t>Present value of the defined benefit obligation at 31 March</t>
  </si>
  <si>
    <t>Plan assets at fair value at 1 April</t>
  </si>
  <si>
    <t>Present value of plan assets at 1 April</t>
  </si>
  <si>
    <t>Present value of the defined benefit obligation at 1 April</t>
  </si>
  <si>
    <t>Plan assets at fair value at 31 March</t>
  </si>
  <si>
    <t>Plan surplus/(deficit) at 31 March</t>
  </si>
  <si>
    <t>Net defined benefit (obligation)/asset recognised in the SoFP at 31 March</t>
  </si>
  <si>
    <t>Total net (liability)/asset after the impact of reimbursement rights as at 31 March</t>
  </si>
  <si>
    <t>Note 36.3 Carrying value and fair value of financial liabilities - 31 March 2023</t>
  </si>
  <si>
    <t>Total as at 31 March 2022</t>
  </si>
  <si>
    <t>Total as at 31 March 2023</t>
  </si>
  <si>
    <t>Cash and cash equivalents at 31 March</t>
  </si>
  <si>
    <t>Impact of implementing IFRS 16 as at 1 April 2022</t>
  </si>
  <si>
    <t>NHS England</t>
  </si>
  <si>
    <t>Capital element of lease liability repayments</t>
  </si>
  <si>
    <t>Interest element of lease liability repayments</t>
  </si>
  <si>
    <t>Aligned payment &amp; incentive (API) contract income / system block income</t>
  </si>
  <si>
    <t>Agenda for change pay award central funding</t>
  </si>
  <si>
    <t>NHS England (including central funding for AfC pay award)</t>
  </si>
  <si>
    <t>Additions - IFRIC 12 scheme assets (excluding lifecycle)</t>
  </si>
  <si>
    <t>Finance lease receivables - not yet invoiced / not relating to current year (excluded from AoB)</t>
  </si>
  <si>
    <t>Finance lease receivables (excluded from AoB)</t>
  </si>
  <si>
    <t>Lease additions (not recognised as RoU asset due to simultaneous sublease being created) - intra-government subleases</t>
  </si>
  <si>
    <t>Obligations under leases</t>
  </si>
  <si>
    <t>Less: Donated, granted and peppercorn lease additions</t>
  </si>
  <si>
    <t>Plus: Loss on disposal of donated/granted/peppercorn leased assets</t>
  </si>
  <si>
    <t>e. other employment payments (should not include special severance payments which are disclosed below) - includes overtime corrective payments in prior year</t>
  </si>
  <si>
    <t>7. Ex gratia payments - includes overtime corrective payments in prior year</t>
  </si>
  <si>
    <t>Public sector leases without full documentation previously excluded from operating lease disclosure</t>
  </si>
  <si>
    <t>Rent increases/(decreases) reflected in the lease liability, not previously reflected in the IAS 17 commitment</t>
  </si>
  <si>
    <t xml:space="preserve">The following TAC file has been adapted to demonstrate the format in which the publically available year end accounts data is collected from NHS providers.  </t>
  </si>
  <si>
    <t xml:space="preserve">Note: there are three tables on TAC28 which are only used by NHS trusts and therefore not included in the NHS foundation trust data file. </t>
  </si>
  <si>
    <r>
      <t xml:space="preserve">The data in each cell is identifiable by a unique combination of </t>
    </r>
    <r>
      <rPr>
        <b/>
        <i/>
        <sz val="14"/>
        <rFont val="Arial"/>
        <family val="2"/>
      </rPr>
      <t>MainCode</t>
    </r>
    <r>
      <rPr>
        <sz val="14"/>
        <rFont val="Arial"/>
        <family val="2"/>
      </rPr>
      <t xml:space="preserve"> and </t>
    </r>
    <r>
      <rPr>
        <b/>
        <i/>
        <sz val="14"/>
        <rFont val="Arial"/>
        <family val="2"/>
      </rPr>
      <t xml:space="preserve">Subcode </t>
    </r>
    <r>
      <rPr>
        <sz val="14"/>
        <rFont val="Arial"/>
        <family val="2"/>
      </rPr>
      <t>as referenced in the following sheets.</t>
    </r>
  </si>
  <si>
    <r>
      <t xml:space="preserve">Tables are identifiable using the </t>
    </r>
    <r>
      <rPr>
        <b/>
        <i/>
        <sz val="14"/>
        <rFont val="Arial"/>
        <family val="2"/>
      </rPr>
      <t>WorkSheetName</t>
    </r>
    <r>
      <rPr>
        <sz val="14"/>
        <rFont val="Arial"/>
        <family val="2"/>
      </rPr>
      <t xml:space="preserve"> and </t>
    </r>
    <r>
      <rPr>
        <b/>
        <i/>
        <sz val="14"/>
        <rFont val="Arial"/>
        <family val="2"/>
      </rPr>
      <t>TableID</t>
    </r>
    <r>
      <rPr>
        <sz val="14"/>
        <rFont val="Arial"/>
        <family val="2"/>
      </rPr>
      <t>.</t>
    </r>
  </si>
  <si>
    <t>Further instructions are provided in the full instructions document published alongside these files.</t>
  </si>
  <si>
    <t>Illustrative TAC - Trust accounts consolidation (TAC) form 2022/23</t>
  </si>
  <si>
    <t>SCI1100A</t>
  </si>
  <si>
    <t>SCI1150B</t>
  </si>
  <si>
    <t>Note 15 Investment property</t>
  </si>
  <si>
    <t>Other asset</t>
  </si>
  <si>
    <t>Net value of contingent liabilities</t>
  </si>
  <si>
    <t>Net value of contingent assets</t>
  </si>
  <si>
    <t>Only used by NHS Trusts</t>
  </si>
  <si>
    <t>Commitments acquired through absorption transfers on 1 April 2022</t>
  </si>
  <si>
    <r>
      <t xml:space="preserve">Immaterial differences arising from leases in consolidated subsidiaries with earlier adoption of IFRS 16 </t>
    </r>
    <r>
      <rPr>
        <sz val="10"/>
        <color rgb="FF0000FF"/>
        <rFont val="Arial"/>
        <family val="2"/>
      </rPr>
      <t>(unlocked on request)</t>
    </r>
  </si>
  <si>
    <r>
      <t>Other adjustments</t>
    </r>
    <r>
      <rPr>
        <sz val="10"/>
        <color rgb="FF0000FF"/>
        <rFont val="Arial"/>
        <family val="2"/>
      </rPr>
      <t xml:space="preserve"> (unlocked on request)</t>
    </r>
  </si>
  <si>
    <t>Other clinical income</t>
  </si>
  <si>
    <t>Other NHS clinical income</t>
  </si>
  <si>
    <t>Non NHS: other</t>
  </si>
  <si>
    <t>Limitation on auditor's liability</t>
  </si>
  <si>
    <t>Note 4.2 Limitation on auditor's liability</t>
  </si>
  <si>
    <r>
      <t xml:space="preserve">Non-contractual payments requiring HMT approval </t>
    </r>
    <r>
      <rPr>
        <b/>
        <sz val="10"/>
        <color rgb="FF0000FF"/>
        <rFont val="Arial"/>
        <family val="2"/>
      </rPr>
      <t>(special severance payments)</t>
    </r>
  </si>
  <si>
    <t>Fair value gains/(losses) on financial liabilities</t>
  </si>
  <si>
    <t>Note 10 Discontinued operations</t>
  </si>
  <si>
    <t>Total impairments and (reversals)</t>
  </si>
  <si>
    <t>2022/22</t>
  </si>
  <si>
    <t>Foreign exchange and other changes</t>
  </si>
  <si>
    <t>Lease liability remeasurements (relating to finance subleased asset - recognised in expenditure)</t>
  </si>
  <si>
    <t>Amount included in provisions of the NHS Resolution in respect of clinical negligence liabilities of Trust</t>
  </si>
  <si>
    <t>Note 37.3 Other financial commitments</t>
  </si>
  <si>
    <r>
      <t>Of which,</t>
    </r>
    <r>
      <rPr>
        <b/>
        <sz val="10"/>
        <rFont val="Arial"/>
        <family val="2"/>
      </rPr>
      <t xml:space="preserve"> </t>
    </r>
    <r>
      <rPr>
        <b/>
        <sz val="10"/>
        <color rgb="FF0000FF"/>
        <rFont val="Arial"/>
        <family val="2"/>
      </rPr>
      <t>losses of £300,000</t>
    </r>
    <r>
      <rPr>
        <b/>
        <sz val="10"/>
        <color theme="1"/>
        <rFont val="Arial"/>
        <family val="2"/>
      </rPr>
      <t xml:space="preserve"> or more: </t>
    </r>
  </si>
  <si>
    <r>
      <t xml:space="preserve">Of which, </t>
    </r>
    <r>
      <rPr>
        <b/>
        <sz val="10"/>
        <color rgb="FF0000FF"/>
        <rFont val="Arial"/>
        <family val="2"/>
      </rPr>
      <t>special payments of £95,000</t>
    </r>
    <r>
      <rPr>
        <b/>
        <sz val="10"/>
        <color theme="1"/>
        <rFont val="Arial"/>
        <family val="2"/>
      </rPr>
      <t xml:space="preserve"> or more: </t>
    </r>
  </si>
  <si>
    <t>Gift 1</t>
  </si>
  <si>
    <t>Gift 2</t>
  </si>
  <si>
    <t>Gift 3</t>
  </si>
  <si>
    <t>Gift 4</t>
  </si>
  <si>
    <t>Gift 5</t>
  </si>
  <si>
    <t>Amounts charged to revenue</t>
  </si>
  <si>
    <t>Amounts capitalised</t>
  </si>
  <si>
    <t>Note 14.1 Right of use assets - 2022/23 - Total</t>
  </si>
  <si>
    <r>
      <t>It is therefore intended to be used in conjunction with the data contained in the</t>
    </r>
    <r>
      <rPr>
        <b/>
        <i/>
        <sz val="14"/>
        <rFont val="Arial"/>
        <family val="2"/>
      </rPr>
      <t xml:space="preserve"> "TAC data in NHS foundation trusts' accounts for 2022-23" </t>
    </r>
    <r>
      <rPr>
        <sz val="14"/>
        <rFont val="Arial"/>
        <family val="2"/>
      </rPr>
      <t>and</t>
    </r>
    <r>
      <rPr>
        <b/>
        <i/>
        <sz val="14"/>
        <rFont val="Arial"/>
        <family val="2"/>
      </rPr>
      <t xml:space="preserve"> "TAC data in NHS trusts' accounts for 2022-23" </t>
    </r>
    <r>
      <rPr>
        <sz val="14"/>
        <rFont val="Arial"/>
        <family val="2"/>
      </rPr>
      <t>data files only.</t>
    </r>
  </si>
  <si>
    <t>INC1340A</t>
  </si>
  <si>
    <t>Note 5.2 Employee Expenses</t>
  </si>
  <si>
    <t>Reclassifications from RoU assets where ownership has transferred</t>
  </si>
  <si>
    <r>
      <rPr>
        <b/>
        <u/>
        <sz val="11"/>
        <color rgb="FF0000FF"/>
        <rFont val="Arial"/>
        <family val="2"/>
      </rPr>
      <t>Comparative lease disclosures</t>
    </r>
    <r>
      <rPr>
        <sz val="11"/>
        <rFont val="Arial"/>
        <family val="2"/>
      </rPr>
      <t xml:space="preserve">
IFRS 16 is implemented in the NHS on 1 April 2022 using the cumulative catch up approach and therefore without restatement of comparatives. Comparative disclosures for leases therefore remain on an IAS 17 basis and will differ from the format of current year disclosures.
This sheet contains comparatives only on an IAS 17 basis for both operating leases and finance leases (both lessee and lessor). </t>
    </r>
  </si>
  <si>
    <t>Other equity movements (translation gains/losses)</t>
  </si>
  <si>
    <t>Carrying value at 1 April 2022 (as submitted in 21/22 TACs)</t>
  </si>
  <si>
    <t>Finance lease receivables at 31 March 2022 (as submitted in 2021/22 TACs)</t>
  </si>
  <si>
    <t>Arising during the year (relating to RoU assets derecognised under finance subleases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</si>
</sst>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_(&quot;£&quot;* #,##0_);_(&quot;£&quot;* \(#,##0\);_(&quot;£&quot;* &quot;-&quot;_);_(@_)"/>
    <numFmt numFmtId="165" formatCode="_(* #,##0_);_(* \(#,##0\);_(* &quot;-&quot;_);_(@_)"/>
    <numFmt numFmtId="166" formatCode="#,##0;[Red]\(#,##0\)"/>
    <numFmt numFmtId="167" formatCode="[$-F800]dddd\,\ mmmm\ dd\,\ yyyy"/>
    <numFmt numFmtId="168" formatCode="#,##0.0_);\(#,##0.0\)"/>
    <numFmt numFmtId="169" formatCode="dd/mm/yyyy;@"/>
    <numFmt numFmtId="170" formatCode="0.00;[Red]0.00"/>
    <numFmt numFmtId="171" formatCode="0.0%;[Red]\(0.0%\)"/>
    <numFmt numFmtId="172" formatCode="#,##0.000;[Red]\(#,##0.000\)"/>
    <numFmt numFmtId="173" formatCode="dd/mm/yy;@"/>
    <numFmt numFmtId="174" formatCode="0.00%;[Red]\(0.00%\)"/>
    <numFmt numFmtId="175" formatCode="&quot;£&quot;#,##0_);[Red]\(&quot;£&quot;#,##0\)"/>
  </numFmts>
  <fonts count="53"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0"/>
      <name val="Arial"/>
      <family val="2"/>
    </font>
    <font>
      <sz val="10"/>
      <name val="Arial"/>
      <family val="2"/>
    </font>
    <font>
      <sz val="10"/>
      <color indexed="8"/>
      <name val="Arial"/>
      <family val="2"/>
    </font>
    <font>
      <b/>
      <sz val="10"/>
      <color indexed="8"/>
      <name val="Arial"/>
      <family val="2"/>
    </font>
    <font>
      <b/>
      <sz val="8"/>
      <color indexed="8"/>
      <name val="Arial"/>
      <family val="2"/>
    </font>
    <font>
      <u/>
      <sz val="10"/>
      <color indexed="12"/>
      <name val="MS Sans Serif"/>
      <family val="2"/>
    </font>
    <font>
      <sz val="10"/>
      <color rgb="FFFF0000"/>
      <name val="Arial"/>
      <family val="2"/>
    </font>
    <font>
      <sz val="10"/>
      <color theme="0"/>
      <name val="Arial"/>
      <family val="2"/>
    </font>
    <font>
      <sz val="11"/>
      <name val="Arial"/>
      <family val="2"/>
    </font>
    <font>
      <b/>
      <sz val="11"/>
      <color theme="1"/>
      <name val="Calibri"/>
      <family val="2"/>
      <scheme val="minor"/>
    </font>
    <font>
      <sz val="11"/>
      <color rgb="FF3F3F76"/>
      <name val="Calibri"/>
      <family val="2"/>
      <scheme val="minor"/>
    </font>
    <font>
      <sz val="11"/>
      <color rgb="FFFA7D00"/>
      <name val="Calibri"/>
      <family val="2"/>
      <scheme val="minor"/>
    </font>
    <font>
      <b/>
      <sz val="11"/>
      <color theme="0"/>
      <name val="Calibri"/>
      <family val="2"/>
      <scheme val="minor"/>
    </font>
    <font>
      <b/>
      <sz val="10"/>
      <color theme="1"/>
      <name val="Arial"/>
      <family val="2"/>
    </font>
    <font>
      <sz val="11"/>
      <color rgb="FFFF0000"/>
      <name val="Calibri"/>
      <family val="2"/>
      <scheme val="minor"/>
    </font>
    <font>
      <sz val="10"/>
      <color rgb="FF0000FF"/>
      <name val="Arial"/>
      <family val="2"/>
    </font>
    <font>
      <i/>
      <sz val="11"/>
      <color rgb="FF7F7F7F"/>
      <name val="Calibri"/>
      <family val="2"/>
      <scheme val="minor"/>
    </font>
    <font>
      <u/>
      <sz val="11"/>
      <color theme="10"/>
      <name val="Calibri"/>
      <family val="2"/>
      <scheme val="minor"/>
    </font>
    <font>
      <b/>
      <sz val="8"/>
      <color theme="1"/>
      <name val="Arial"/>
      <family val="2"/>
    </font>
    <font>
      <b/>
      <i/>
      <sz val="10"/>
      <color theme="1" tint="0.34998626667073579"/>
      <name val="Times New Roman"/>
      <family val="1"/>
    </font>
    <font>
      <u/>
      <sz val="10"/>
      <color theme="10"/>
      <name val="Arial"/>
      <family val="2"/>
    </font>
    <font>
      <b/>
      <sz val="8"/>
      <name val="Arial"/>
      <family val="2"/>
    </font>
    <font>
      <sz val="10"/>
      <color rgb="FF00B0F0"/>
      <name val="Arial"/>
      <family val="2"/>
    </font>
    <font>
      <b/>
      <i/>
      <sz val="10"/>
      <color theme="1"/>
      <name val="Times New Roman"/>
      <family val="1"/>
    </font>
    <font>
      <i/>
      <sz val="10"/>
      <color rgb="FF0070C0"/>
      <name val="Arial"/>
      <family val="2"/>
    </font>
    <font>
      <b/>
      <sz val="12"/>
      <color rgb="FF0000FF"/>
      <name val="Arial"/>
      <family val="2"/>
    </font>
    <font>
      <b/>
      <sz val="10"/>
      <color rgb="FF0000FF"/>
      <name val="Arial"/>
      <family val="2"/>
    </font>
    <font>
      <b/>
      <sz val="10"/>
      <color theme="0"/>
      <name val="Arial"/>
      <family val="2"/>
    </font>
    <font>
      <sz val="11"/>
      <color rgb="FF0000FF"/>
      <name val="Arial"/>
      <family val="2"/>
    </font>
    <font>
      <b/>
      <sz val="11"/>
      <color rgb="FF0000FF"/>
      <name val="Arial"/>
      <family val="2"/>
    </font>
    <font>
      <sz val="8"/>
      <name val="Arial"/>
      <family val="2"/>
    </font>
    <font>
      <sz val="11"/>
      <color theme="1"/>
      <name val="Arial"/>
      <family val="2"/>
    </font>
    <font>
      <sz val="11"/>
      <color rgb="FF000000"/>
      <name val="Calibri"/>
      <family val="2"/>
    </font>
    <font>
      <sz val="11"/>
      <color rgb="FFFF0000"/>
      <name val="Arial"/>
      <family val="2"/>
    </font>
    <font>
      <sz val="10"/>
      <color theme="2"/>
      <name val="Arial"/>
      <family val="2"/>
    </font>
    <font>
      <u/>
      <sz val="10"/>
      <color theme="1"/>
      <name val="Arial"/>
      <family val="2"/>
    </font>
    <font>
      <b/>
      <u/>
      <sz val="10"/>
      <color rgb="FF0000FF"/>
      <name val="Arial"/>
      <family val="2"/>
    </font>
    <font>
      <u/>
      <sz val="10"/>
      <color rgb="FF0000FF"/>
      <name val="Arial"/>
      <family val="2"/>
    </font>
    <font>
      <i/>
      <sz val="10"/>
      <color theme="2"/>
      <name val="Arial"/>
      <family val="2"/>
    </font>
    <font>
      <sz val="10"/>
      <color theme="10"/>
      <name val="Arial"/>
      <family val="2"/>
    </font>
    <font>
      <sz val="10"/>
      <name val="MS Sans Serif"/>
      <family val="2"/>
    </font>
    <font>
      <sz val="12"/>
      <name val="Arial"/>
      <family val="2"/>
    </font>
    <font>
      <b/>
      <sz val="18"/>
      <color rgb="FF0070C0"/>
      <name val="Arial"/>
      <family val="2"/>
    </font>
    <font>
      <b/>
      <sz val="14"/>
      <name val="Arial"/>
      <family val="2"/>
    </font>
    <font>
      <sz val="14"/>
      <name val="MS Sans Serif"/>
      <family val="2"/>
    </font>
    <font>
      <sz val="14"/>
      <name val="Arial"/>
      <family val="2"/>
    </font>
    <font>
      <b/>
      <i/>
      <sz val="14"/>
      <name val="Arial"/>
      <family val="2"/>
    </font>
    <font>
      <b/>
      <sz val="10"/>
      <color rgb="FFFF0000"/>
      <name val="Arial"/>
      <family val="2"/>
    </font>
    <font>
      <b/>
      <u/>
      <sz val="11"/>
      <color rgb="FF0000FF"/>
      <name val="Arial"/>
      <family val="2"/>
    </font>
  </fonts>
  <fills count="2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indexed="41"/>
        <bgColor indexed="64"/>
      </patternFill>
    </fill>
    <fill>
      <patternFill patternType="solid">
        <fgColor rgb="FFCCFFCC"/>
        <bgColor indexed="64"/>
      </patternFill>
    </fill>
    <fill>
      <patternFill patternType="mediumGray">
        <bgColor theme="0" tint="-0.14999847407452621"/>
      </patternFill>
    </fill>
    <fill>
      <patternFill patternType="solid">
        <fgColor theme="0"/>
        <bgColor indexed="64"/>
      </patternFill>
    </fill>
    <fill>
      <patternFill patternType="solid">
        <fgColor rgb="FFFFCC99"/>
      </patternFill>
    </fill>
    <fill>
      <patternFill patternType="solid">
        <fgColor rgb="FFA5A5A5"/>
      </patternFill>
    </fill>
    <fill>
      <patternFill patternType="solid">
        <fgColor theme="0" tint="-0.14996795556505021"/>
        <bgColor indexed="64"/>
      </patternFill>
    </fill>
    <fill>
      <patternFill patternType="solid">
        <fgColor theme="4" tint="0.79998168889431442"/>
        <bgColor indexed="65"/>
      </patternFill>
    </fill>
    <fill>
      <patternFill patternType="solid">
        <fgColor theme="7" tint="0.39994506668294322"/>
        <bgColor indexed="64"/>
      </patternFill>
    </fill>
    <fill>
      <patternFill patternType="solid">
        <fgColor rgb="FFC00000"/>
        <bgColor indexed="64"/>
      </patternFill>
    </fill>
    <fill>
      <patternFill patternType="solid">
        <fgColor theme="0" tint="-0.14999847407452621"/>
        <bgColor indexed="64"/>
      </patternFill>
    </fill>
    <fill>
      <patternFill patternType="solid">
        <fgColor rgb="FFFF99FF"/>
        <bgColor indexed="64"/>
      </patternFill>
    </fill>
    <fill>
      <patternFill patternType="solid">
        <fgColor theme="2"/>
        <bgColor indexed="64"/>
      </patternFill>
    </fill>
    <fill>
      <patternFill patternType="solid">
        <fgColor theme="8" tint="0.59999389629810485"/>
        <bgColor indexed="64"/>
      </patternFill>
    </fill>
    <fill>
      <patternFill patternType="solid">
        <fgColor rgb="FFFFCC99"/>
        <bgColor indexed="64"/>
      </patternFill>
    </fill>
    <fill>
      <patternFill patternType="solid">
        <fgColor rgb="FF99FF99"/>
        <bgColor auto="1"/>
      </patternFill>
    </fill>
    <fill>
      <patternFill patternType="solid">
        <fgColor theme="5" tint="0.79998168889431442"/>
        <bgColor indexed="64"/>
      </patternFill>
    </fill>
    <fill>
      <patternFill patternType="solid">
        <fgColor rgb="FFFF0000"/>
        <bgColor indexed="64"/>
      </patternFill>
    </fill>
    <fill>
      <patternFill patternType="solid">
        <fgColor rgb="FFEEECE1"/>
        <bgColor rgb="FF000000"/>
      </patternFill>
    </fill>
    <fill>
      <patternFill patternType="solid">
        <fgColor theme="0" tint="-4.9989318521683403E-2"/>
        <bgColor indexed="64"/>
      </patternFill>
    </fill>
    <fill>
      <patternFill patternType="solid">
        <fgColor theme="2"/>
        <bgColor rgb="FF000000"/>
      </patternFill>
    </fill>
  </fills>
  <borders count="28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thin">
        <color auto="1"/>
      </bottom>
      <diagonal/>
    </border>
    <border>
      <left style="thin">
        <color auto="1"/>
      </left>
      <right style="thin">
        <color indexed="64"/>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style="thin">
        <color indexed="64"/>
      </bottom>
      <diagonal/>
    </border>
    <border>
      <left style="dashed">
        <color auto="1"/>
      </left>
      <right style="dashed">
        <color auto="1"/>
      </right>
      <top style="dashed">
        <color auto="1"/>
      </top>
      <bottom style="dashed">
        <color auto="1"/>
      </bottom>
      <diagonal/>
    </border>
    <border>
      <left style="thin">
        <color indexed="64"/>
      </left>
      <right style="thin">
        <color auto="1"/>
      </right>
      <top style="thin">
        <color auto="1"/>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ck">
        <color rgb="FF00B050"/>
      </left>
      <right style="thick">
        <color rgb="FF00B050"/>
      </right>
      <top style="thick">
        <color rgb="FF00B050"/>
      </top>
      <bottom style="thick">
        <color rgb="FF00B050"/>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top style="thin">
        <color auto="1"/>
      </top>
      <bottom/>
      <diagonal/>
    </border>
    <border>
      <left/>
      <right/>
      <top/>
      <bottom style="medium">
        <color indexed="64"/>
      </bottom>
      <diagonal/>
    </border>
    <border>
      <left style="medium">
        <color indexed="64"/>
      </left>
      <right/>
      <top/>
      <bottom/>
      <diagonal/>
    </border>
    <border>
      <left/>
      <right/>
      <top/>
      <bottom style="thin">
        <color auto="1"/>
      </bottom>
      <diagonal/>
    </border>
    <border>
      <left/>
      <right style="thin">
        <color indexed="64"/>
      </right>
      <top/>
      <bottom style="medium">
        <color indexed="64"/>
      </bottom>
      <diagonal/>
    </border>
    <border>
      <left style="thin">
        <color auto="1"/>
      </left>
      <right style="thin">
        <color auto="1"/>
      </right>
      <top/>
      <bottom/>
      <diagonal/>
    </border>
    <border>
      <left style="thin">
        <color auto="1"/>
      </left>
      <right style="thin">
        <color indexed="64"/>
      </right>
      <top/>
      <bottom style="thin">
        <color auto="1"/>
      </bottom>
      <diagonal/>
    </border>
    <border>
      <left/>
      <right style="thin">
        <color indexed="64"/>
      </right>
      <top style="medium">
        <color auto="1"/>
      </top>
      <bottom style="thin">
        <color indexed="64"/>
      </bottom>
      <diagonal/>
    </border>
    <border>
      <left/>
      <right/>
      <top style="medium">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top style="thin">
        <color auto="1"/>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auto="1"/>
      </top>
      <bottom style="thin">
        <color indexed="64"/>
      </bottom>
      <diagonal/>
    </border>
    <border>
      <left/>
      <right/>
      <top style="medium">
        <color indexed="64"/>
      </top>
      <bottom/>
      <diagonal/>
    </border>
    <border>
      <left style="thin">
        <color auto="1"/>
      </left>
      <right style="thin">
        <color auto="1"/>
      </right>
      <top style="thin">
        <color indexed="64"/>
      </top>
      <bottom style="thin">
        <color indexed="64"/>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style="double">
        <color auto="1"/>
      </left>
      <right/>
      <top/>
      <bottom style="medium">
        <color indexed="64"/>
      </bottom>
      <diagonal/>
    </border>
    <border>
      <left/>
      <right/>
      <top style="dotted">
        <color indexed="64"/>
      </top>
      <bottom style="dotted">
        <color indexed="64"/>
      </bottom>
      <diagonal/>
    </border>
    <border>
      <left/>
      <right style="thin">
        <color auto="1"/>
      </right>
      <top style="dotted">
        <color auto="1"/>
      </top>
      <bottom style="dotted">
        <color auto="1"/>
      </bottom>
      <diagonal/>
    </border>
    <border>
      <left/>
      <right/>
      <top style="dotted">
        <color indexed="64"/>
      </top>
      <bottom/>
      <diagonal/>
    </border>
    <border>
      <left/>
      <right style="thin">
        <color auto="1"/>
      </right>
      <top style="dotted">
        <color auto="1"/>
      </top>
      <bottom/>
      <diagonal/>
    </border>
    <border>
      <left style="thin">
        <color auto="1"/>
      </left>
      <right style="thin">
        <color auto="1"/>
      </right>
      <top style="thin">
        <color indexed="64"/>
      </top>
      <bottom/>
      <diagonal/>
    </border>
    <border>
      <left/>
      <right style="thin">
        <color indexed="64"/>
      </right>
      <top style="medium">
        <color indexed="64"/>
      </top>
      <bottom/>
      <diagonal/>
    </border>
    <border>
      <left/>
      <right/>
      <top style="double">
        <color auto="1"/>
      </top>
      <bottom/>
      <diagonal/>
    </border>
    <border>
      <left/>
      <right/>
      <top/>
      <bottom style="double">
        <color rgb="FFFF0000"/>
      </bottom>
      <diagonal/>
    </border>
    <border>
      <left style="double">
        <color rgb="FFFF0000"/>
      </left>
      <right/>
      <top/>
      <bottom/>
      <diagonal/>
    </border>
    <border>
      <left/>
      <right style="double">
        <color rgb="FFFF0000"/>
      </right>
      <top/>
      <bottom/>
      <diagonal/>
    </border>
    <border>
      <left style="double">
        <color rgb="FFFF0000"/>
      </left>
      <right/>
      <top style="dotted">
        <color indexed="64"/>
      </top>
      <bottom style="dotted">
        <color indexed="64"/>
      </bottom>
      <diagonal/>
    </border>
    <border>
      <left style="double">
        <color rgb="FFFF0000"/>
      </left>
      <right/>
      <top style="dotted">
        <color indexed="64"/>
      </top>
      <bottom/>
      <diagonal/>
    </border>
    <border>
      <left style="double">
        <color rgb="FFFF0000"/>
      </left>
      <right/>
      <top style="double">
        <color rgb="FFFF0000"/>
      </top>
      <bottom style="double">
        <color rgb="FFFF0000"/>
      </bottom>
      <diagonal/>
    </border>
    <border>
      <left style="thin">
        <color auto="1"/>
      </left>
      <right style="thin">
        <color auto="1"/>
      </right>
      <top style="double">
        <color rgb="FFFF0000"/>
      </top>
      <bottom style="double">
        <color rgb="FFFF0000"/>
      </bottom>
      <diagonal/>
    </border>
    <border>
      <left/>
      <right/>
      <top style="double">
        <color rgb="FFFF0000"/>
      </top>
      <bottom style="double">
        <color rgb="FFFF0000"/>
      </bottom>
      <diagonal/>
    </border>
    <border>
      <left style="thin">
        <color indexed="64"/>
      </left>
      <right style="thin">
        <color indexed="64"/>
      </right>
      <top style="thin">
        <color auto="1"/>
      </top>
      <bottom style="thin">
        <color auto="1"/>
      </bottom>
      <diagonal/>
    </border>
    <border>
      <left style="double">
        <color rgb="FFFF0000"/>
      </left>
      <right/>
      <top/>
      <bottom style="dotted">
        <color indexed="64"/>
      </bottom>
      <diagonal/>
    </border>
    <border>
      <left/>
      <right/>
      <top/>
      <bottom style="dotted">
        <color indexed="64"/>
      </bottom>
      <diagonal/>
    </border>
    <border>
      <left/>
      <right/>
      <top style="double">
        <color rgb="FFFF0000"/>
      </top>
      <bottom/>
      <diagonal/>
    </border>
    <border>
      <left style="double">
        <color auto="1"/>
      </left>
      <right/>
      <top style="double">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
      <left style="double">
        <color rgb="FFFF0000"/>
      </left>
      <right/>
      <top style="double">
        <color rgb="FFFF0000"/>
      </top>
      <bottom/>
      <diagonal/>
    </border>
    <border>
      <left style="double">
        <color rgb="FFFF0000"/>
      </left>
      <right/>
      <top/>
      <bottom style="medium">
        <color indexed="64"/>
      </bottom>
      <diagonal/>
    </border>
    <border>
      <left style="double">
        <color rgb="FFFF0000"/>
      </left>
      <right/>
      <top style="medium">
        <color indexed="64"/>
      </top>
      <bottom style="dotted">
        <color indexed="64"/>
      </bottom>
      <diagonal/>
    </border>
    <border>
      <left/>
      <right style="thin">
        <color indexed="64"/>
      </right>
      <top style="medium">
        <color indexed="64"/>
      </top>
      <bottom style="dotted">
        <color indexed="64"/>
      </bottom>
      <diagonal/>
    </border>
    <border>
      <left style="double">
        <color rgb="FFFF0000"/>
      </left>
      <right/>
      <top style="dotted">
        <color indexed="64"/>
      </top>
      <bottom style="double">
        <color rgb="FFFF0000"/>
      </bottom>
      <diagonal/>
    </border>
    <border>
      <left style="thin">
        <color indexed="64"/>
      </left>
      <right style="thin">
        <color indexed="64"/>
      </right>
      <top style="thin">
        <color indexed="64"/>
      </top>
      <bottom style="double">
        <color rgb="FFFF0000"/>
      </bottom>
      <diagonal/>
    </border>
    <border>
      <left style="double">
        <color rgb="FFFF0000"/>
      </left>
      <right/>
      <top/>
      <bottom style="double">
        <color rgb="FFFF0000"/>
      </bottom>
      <diagonal/>
    </border>
    <border>
      <left/>
      <right style="thin">
        <color auto="1"/>
      </right>
      <top style="dotted">
        <color auto="1"/>
      </top>
      <bottom style="double">
        <color rgb="FFFF0000"/>
      </bottom>
      <diagonal/>
    </border>
    <border>
      <left style="double">
        <color auto="1"/>
      </left>
      <right/>
      <top style="medium">
        <color indexed="64"/>
      </top>
      <bottom style="dotted">
        <color indexed="64"/>
      </bottom>
      <diagonal/>
    </border>
    <border>
      <left/>
      <right/>
      <top style="medium">
        <color indexed="64"/>
      </top>
      <bottom style="dotted">
        <color indexed="64"/>
      </bottom>
      <diagonal/>
    </border>
    <border>
      <left/>
      <right style="dotted">
        <color indexed="64"/>
      </right>
      <top style="dotted">
        <color indexed="64"/>
      </top>
      <bottom style="dotted">
        <color indexed="64"/>
      </bottom>
      <diagonal/>
    </border>
    <border>
      <left style="thin">
        <color auto="1"/>
      </left>
      <right style="thin">
        <color auto="1"/>
      </right>
      <top style="thin">
        <color auto="1"/>
      </top>
      <bottom style="thin">
        <color auto="1"/>
      </bottom>
      <diagonal/>
    </border>
    <border>
      <left style="thin">
        <color auto="1"/>
      </left>
      <right style="thin">
        <color indexed="64"/>
      </right>
      <top style="thin">
        <color auto="1"/>
      </top>
      <bottom style="double">
        <color rgb="FFFF0000"/>
      </bottom>
      <diagonal/>
    </border>
    <border>
      <left/>
      <right style="double">
        <color rgb="FFFF0000"/>
      </right>
      <top style="double">
        <color rgb="FFFF0000"/>
      </top>
      <bottom style="double">
        <color rgb="FFFF0000"/>
      </bottom>
      <diagonal/>
    </border>
    <border>
      <left style="double">
        <color rgb="FFFF0000"/>
      </left>
      <right/>
      <top style="medium">
        <color indexed="64"/>
      </top>
      <bottom style="dotted">
        <color theme="1"/>
      </bottom>
      <diagonal/>
    </border>
    <border>
      <left/>
      <right style="thin">
        <color auto="1"/>
      </right>
      <top/>
      <bottom style="dotted">
        <color auto="1"/>
      </bottom>
      <diagonal/>
    </border>
    <border>
      <left style="double">
        <color rgb="FFFF0000"/>
      </left>
      <right/>
      <top style="dotted">
        <color theme="1"/>
      </top>
      <bottom style="dotted">
        <color theme="1"/>
      </bottom>
      <diagonal/>
    </border>
    <border>
      <left style="double">
        <color rgb="FFFF0000"/>
      </left>
      <right/>
      <top style="dotted">
        <color theme="1"/>
      </top>
      <bottom style="double">
        <color rgb="FFFF0000"/>
      </bottom>
      <diagonal/>
    </border>
    <border>
      <left style="double">
        <color rgb="FFFF0000"/>
      </left>
      <right style="thin">
        <color auto="1"/>
      </right>
      <top style="dotted">
        <color indexed="64"/>
      </top>
      <bottom style="dotted">
        <color indexed="64"/>
      </bottom>
      <diagonal/>
    </border>
    <border>
      <left/>
      <right style="thin">
        <color auto="1"/>
      </right>
      <top style="thin">
        <color auto="1"/>
      </top>
      <bottom style="dotted">
        <color indexed="64"/>
      </bottom>
      <diagonal/>
    </border>
    <border>
      <left style="double">
        <color auto="1"/>
      </left>
      <right/>
      <top style="medium">
        <color indexed="64"/>
      </top>
      <bottom/>
      <diagonal/>
    </border>
    <border>
      <left/>
      <right style="thin">
        <color indexed="64"/>
      </right>
      <top style="dotted">
        <color indexed="64"/>
      </top>
      <bottom style="thin">
        <color indexed="64"/>
      </bottom>
      <diagonal/>
    </border>
    <border>
      <left style="thin">
        <color auto="1"/>
      </left>
      <right style="thin">
        <color indexed="64"/>
      </right>
      <top style="thin">
        <color auto="1"/>
      </top>
      <bottom style="thin">
        <color auto="1"/>
      </bottom>
      <diagonal/>
    </border>
    <border>
      <left/>
      <right/>
      <top style="dotted">
        <color indexed="64"/>
      </top>
      <bottom style="dashed">
        <color auto="1"/>
      </bottom>
      <diagonal/>
    </border>
    <border>
      <left style="double">
        <color auto="1"/>
      </left>
      <right/>
      <top style="dashed">
        <color indexed="64"/>
      </top>
      <bottom style="dashed">
        <color indexed="64"/>
      </bottom>
      <diagonal/>
    </border>
    <border>
      <left/>
      <right/>
      <top style="dashed">
        <color indexed="64"/>
      </top>
      <bottom style="dashed">
        <color indexed="64"/>
      </bottom>
      <diagonal/>
    </border>
    <border>
      <left/>
      <right style="thin">
        <color auto="1"/>
      </right>
      <top style="dashed">
        <color indexed="64"/>
      </top>
      <bottom/>
      <diagonal/>
    </border>
    <border>
      <left/>
      <right/>
      <top/>
      <bottom style="dashed">
        <color indexed="64"/>
      </bottom>
      <diagonal/>
    </border>
    <border>
      <left/>
      <right style="thin">
        <color indexed="64"/>
      </right>
      <top/>
      <bottom style="dashed">
        <color indexed="64"/>
      </bottom>
      <diagonal/>
    </border>
    <border>
      <left/>
      <right style="thin">
        <color auto="1"/>
      </right>
      <top style="dashed">
        <color indexed="64"/>
      </top>
      <bottom style="dashed">
        <color indexed="64"/>
      </bottom>
      <diagonal/>
    </border>
    <border>
      <left style="double">
        <color rgb="FFFF0000"/>
      </left>
      <right/>
      <top style="dotted">
        <color theme="1"/>
      </top>
      <bottom/>
      <diagonal/>
    </border>
    <border>
      <left/>
      <right/>
      <top style="dotted">
        <color indexed="64"/>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top style="medium">
        <color indexed="64"/>
      </top>
      <bottom style="hair">
        <color auto="1"/>
      </bottom>
      <diagonal/>
    </border>
    <border>
      <left/>
      <right/>
      <top style="medium">
        <color indexed="64"/>
      </top>
      <bottom style="hair">
        <color auto="1"/>
      </bottom>
      <diagonal/>
    </border>
    <border>
      <left/>
      <right style="double">
        <color rgb="FFFF0000"/>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indexed="64"/>
      </right>
      <top style="thin">
        <color auto="1"/>
      </top>
      <bottom style="thin">
        <color auto="1"/>
      </bottom>
      <diagonal/>
    </border>
    <border>
      <left style="double">
        <color auto="1"/>
      </left>
      <right/>
      <top/>
      <bottom style="dashed">
        <color indexed="64"/>
      </bottom>
      <diagonal/>
    </border>
    <border>
      <left style="double">
        <color rgb="FFFF0000"/>
      </left>
      <right/>
      <top style="medium">
        <color indexed="64"/>
      </top>
      <bottom style="dashed">
        <color indexed="64"/>
      </bottom>
      <diagonal/>
    </border>
    <border>
      <left/>
      <right style="thin">
        <color indexed="64"/>
      </right>
      <top style="medium">
        <color indexed="64"/>
      </top>
      <bottom style="dashed">
        <color indexed="64"/>
      </bottom>
      <diagonal/>
    </border>
    <border>
      <left style="double">
        <color rgb="FFFF0000"/>
      </left>
      <right/>
      <top style="dashed">
        <color indexed="64"/>
      </top>
      <bottom style="dashed">
        <color indexed="64"/>
      </bottom>
      <diagonal/>
    </border>
    <border>
      <left/>
      <right style="double">
        <color rgb="FFFF0000"/>
      </right>
      <top/>
      <bottom style="dotted">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indexed="64"/>
      </top>
      <bottom/>
      <diagonal/>
    </border>
    <border>
      <left style="thin">
        <color auto="1"/>
      </left>
      <right style="thin">
        <color indexed="64"/>
      </right>
      <top style="thin">
        <color auto="1"/>
      </top>
      <bottom style="double">
        <color rgb="FFFF0000"/>
      </bottom>
      <diagonal/>
    </border>
    <border>
      <left style="thin">
        <color indexed="64"/>
      </left>
      <right style="thin">
        <color auto="1"/>
      </right>
      <top style="thin">
        <color auto="1"/>
      </top>
      <bottom style="thin">
        <color indexed="64"/>
      </bottom>
      <diagonal/>
    </border>
    <border>
      <left style="double">
        <color rgb="FFFF0000"/>
      </left>
      <right style="thin">
        <color auto="1"/>
      </right>
      <top style="dotted">
        <color indexed="64"/>
      </top>
      <bottom style="double">
        <color rgb="FFFF0000"/>
      </bottom>
      <diagonal/>
    </border>
    <border>
      <left style="thin">
        <color auto="1"/>
      </left>
      <right style="thin">
        <color indexed="64"/>
      </right>
      <top style="thin">
        <color auto="1"/>
      </top>
      <bottom style="double">
        <color rgb="FFFF0000"/>
      </bottom>
      <diagonal/>
    </border>
    <border>
      <left style="double">
        <color rgb="FFFF0000"/>
      </left>
      <right style="thin">
        <color indexed="64"/>
      </right>
      <top style="dotted">
        <color indexed="64"/>
      </top>
      <bottom/>
      <diagonal/>
    </border>
    <border>
      <left style="thin">
        <color indexed="64"/>
      </left>
      <right style="thin">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indexed="64"/>
      </top>
      <bottom/>
      <diagonal/>
    </border>
    <border>
      <left style="thin">
        <color indexed="64"/>
      </left>
      <right style="thin">
        <color indexed="64"/>
      </right>
      <top style="thin">
        <color indexed="64"/>
      </top>
      <bottom/>
      <diagonal/>
    </border>
    <border>
      <left style="double">
        <color rgb="FFFF0000"/>
      </left>
      <right/>
      <top style="medium">
        <color indexed="64"/>
      </top>
      <bottom/>
      <diagonal/>
    </border>
    <border>
      <left style="thin">
        <color auto="1"/>
      </left>
      <right style="thin">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auto="1"/>
      </right>
      <top style="thin">
        <color auto="1"/>
      </top>
      <bottom style="thin">
        <color indexed="64"/>
      </bottom>
      <diagonal/>
    </border>
    <border>
      <left/>
      <right style="thin">
        <color auto="1"/>
      </right>
      <top style="thin">
        <color auto="1"/>
      </top>
      <bottom style="dotted">
        <color indexed="64"/>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indexed="64"/>
      </right>
      <top/>
      <bottom style="double">
        <color rgb="FFFF0000"/>
      </bottom>
      <diagonal/>
    </border>
    <border>
      <left/>
      <right style="thin">
        <color auto="1"/>
      </right>
      <top style="dashed">
        <color indexed="64"/>
      </top>
      <bottom style="dotted">
        <color auto="1"/>
      </bottom>
      <diagonal/>
    </border>
    <border>
      <left style="double">
        <color rgb="FFFF0000"/>
      </left>
      <right/>
      <top style="dashed">
        <color indexed="64"/>
      </top>
      <bottom/>
      <diagonal/>
    </border>
    <border>
      <left style="double">
        <color rgb="FFFF0000"/>
      </left>
      <right/>
      <top style="dashed">
        <color indexed="64"/>
      </top>
      <bottom style="double">
        <color rgb="FFFF0000"/>
      </bottom>
      <diagonal/>
    </border>
    <border>
      <left style="double">
        <color rgb="FFFF0000"/>
      </left>
      <right/>
      <top style="dashed">
        <color indexed="64"/>
      </top>
      <bottom style="dotted">
        <color auto="1"/>
      </bottom>
      <diagonal/>
    </border>
    <border>
      <left style="double">
        <color rgb="FFFF0000"/>
      </left>
      <right style="thin">
        <color auto="1"/>
      </right>
      <top style="dashed">
        <color indexed="64"/>
      </top>
      <bottom style="dashed">
        <color indexed="64"/>
      </bottom>
      <diagonal/>
    </border>
    <border>
      <left style="double">
        <color rgb="FFFF0000"/>
      </left>
      <right/>
      <top/>
      <bottom style="dashed">
        <color indexed="64"/>
      </bottom>
      <diagonal/>
    </border>
    <border>
      <left style="double">
        <color auto="1"/>
      </left>
      <right/>
      <top style="medium">
        <color indexed="64"/>
      </top>
      <bottom style="dashed">
        <color indexed="64"/>
      </bottom>
      <diagonal/>
    </border>
    <border>
      <left/>
      <right/>
      <top style="medium">
        <color indexed="64"/>
      </top>
      <bottom style="dashed">
        <color indexed="64"/>
      </bottom>
      <diagonal/>
    </border>
    <border>
      <left style="double">
        <color rgb="FFFF0000"/>
      </left>
      <right style="thin">
        <color auto="1"/>
      </right>
      <top style="dashed">
        <color indexed="64"/>
      </top>
      <bottom/>
      <diagonal/>
    </border>
    <border>
      <left style="double">
        <color rgb="FFFF0000"/>
      </left>
      <right/>
      <top style="dotted">
        <color auto="1"/>
      </top>
      <bottom style="dashed">
        <color indexed="64"/>
      </bottom>
      <diagonal/>
    </border>
    <border>
      <left style="thin">
        <color indexed="64"/>
      </left>
      <right style="thin">
        <color auto="1"/>
      </right>
      <top style="thin">
        <color auto="1"/>
      </top>
      <bottom style="thin">
        <color indexed="64"/>
      </bottom>
      <diagonal/>
    </border>
    <border>
      <left/>
      <right/>
      <top style="medium">
        <color indexed="64"/>
      </top>
      <bottom style="thin">
        <color auto="1"/>
      </bottom>
      <diagonal/>
    </border>
    <border>
      <left style="thin">
        <color indexed="64"/>
      </left>
      <right style="thin">
        <color indexed="64"/>
      </right>
      <top style="thin">
        <color auto="1"/>
      </top>
      <bottom/>
      <diagonal/>
    </border>
    <border>
      <left style="thin">
        <color auto="1"/>
      </left>
      <right style="thin">
        <color auto="1"/>
      </right>
      <top style="thin">
        <color indexed="64"/>
      </top>
      <bottom style="thin">
        <color indexed="64"/>
      </bottom>
      <diagonal/>
    </border>
    <border>
      <left/>
      <right style="thin">
        <color auto="1"/>
      </right>
      <top/>
      <bottom style="dashed">
        <color theme="1"/>
      </bottom>
      <diagonal/>
    </border>
    <border>
      <left style="thin">
        <color indexed="64"/>
      </left>
      <right style="thin">
        <color auto="1"/>
      </right>
      <top style="thin">
        <color auto="1"/>
      </top>
      <bottom style="thin">
        <color indexed="64"/>
      </bottom>
      <diagonal/>
    </border>
    <border>
      <left/>
      <right style="thin">
        <color auto="1"/>
      </right>
      <top style="dashed">
        <color theme="1"/>
      </top>
      <bottom/>
      <diagonal/>
    </border>
    <border>
      <left/>
      <right style="thin">
        <color auto="1"/>
      </right>
      <top/>
      <bottom style="double">
        <color rgb="FFFF0000"/>
      </bottom>
      <diagonal/>
    </border>
    <border>
      <left style="thin">
        <color indexed="64"/>
      </left>
      <right style="thin">
        <color indexed="64"/>
      </right>
      <top style="thin">
        <color indexed="64"/>
      </top>
      <bottom/>
      <diagonal/>
    </border>
    <border>
      <left/>
      <right style="double">
        <color rgb="FFFF0000"/>
      </right>
      <top style="dotted">
        <color indexed="64"/>
      </top>
      <bottom/>
      <diagonal/>
    </border>
    <border>
      <left/>
      <right/>
      <top style="thin">
        <color indexed="64"/>
      </top>
      <bottom style="thin">
        <color indexed="64"/>
      </bottom>
      <diagonal/>
    </border>
    <border>
      <left style="double">
        <color rgb="FFFF0000"/>
      </left>
      <right/>
      <top style="hair">
        <color auto="1"/>
      </top>
      <bottom style="hair">
        <color auto="1"/>
      </bottom>
      <diagonal/>
    </border>
    <border>
      <left style="double">
        <color rgb="FFFF0000"/>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right style="double">
        <color rgb="FFFF0000"/>
      </right>
      <top/>
      <bottom style="double">
        <color rgb="FFFF0000"/>
      </bottom>
      <diagonal/>
    </border>
    <border>
      <left style="double">
        <color rgb="FFFF0000"/>
      </left>
      <right/>
      <top style="medium">
        <color indexed="64"/>
      </top>
      <bottom style="double">
        <color rgb="FFFF0000"/>
      </bottom>
      <diagonal/>
    </border>
    <border>
      <left/>
      <right style="thin">
        <color auto="1"/>
      </right>
      <top style="medium">
        <color indexed="64"/>
      </top>
      <bottom style="double">
        <color rgb="FFFF0000"/>
      </bottom>
      <diagonal/>
    </border>
    <border>
      <left style="thin">
        <color indexed="64"/>
      </left>
      <right style="thin">
        <color indexed="64"/>
      </right>
      <top style="thin">
        <color indexed="64"/>
      </top>
      <bottom style="double">
        <color indexed="64"/>
      </bottom>
      <diagonal/>
    </border>
    <border>
      <left/>
      <right style="double">
        <color rgb="FFFF0000"/>
      </right>
      <top/>
      <bottom style="dashed">
        <color indexed="64"/>
      </bottom>
      <diagonal/>
    </border>
    <border>
      <left style="double">
        <color rgb="FFFF0000"/>
      </left>
      <right style="thin">
        <color auto="1"/>
      </right>
      <top style="dashed">
        <color indexed="64"/>
      </top>
      <bottom style="double">
        <color rgb="FFFF0000"/>
      </bottom>
      <diagonal/>
    </border>
    <border>
      <left style="thin">
        <color indexed="64"/>
      </left>
      <right style="thin">
        <color indexed="64"/>
      </right>
      <top style="thin">
        <color indexed="64"/>
      </top>
      <bottom/>
      <diagonal/>
    </border>
    <border>
      <left/>
      <right style="thin">
        <color auto="1"/>
      </right>
      <top style="dashed">
        <color indexed="64"/>
      </top>
      <bottom style="double">
        <color rgb="FFFF0000"/>
      </bottom>
      <diagonal/>
    </border>
    <border>
      <left style="hair">
        <color indexed="64"/>
      </left>
      <right style="hair">
        <color indexed="64"/>
      </right>
      <top style="hair">
        <color indexed="64"/>
      </top>
      <bottom style="double">
        <color rgb="FFFF0000"/>
      </bottom>
      <diagonal/>
    </border>
    <border>
      <left/>
      <right/>
      <top style="thin">
        <color indexed="64"/>
      </top>
      <bottom style="thin">
        <color indexed="64"/>
      </bottom>
      <diagonal/>
    </border>
    <border>
      <left/>
      <right style="double">
        <color rgb="FFFF0000"/>
      </right>
      <top style="medium">
        <color indexed="64"/>
      </top>
      <bottom/>
      <diagonal/>
    </border>
    <border>
      <left style="thin">
        <color auto="1"/>
      </left>
      <right style="thin">
        <color auto="1"/>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style="double">
        <color rgb="FFFF0000"/>
      </right>
      <top style="double">
        <color rgb="FFFF0000"/>
      </top>
      <bottom style="double">
        <color rgb="FFFF0000"/>
      </bottom>
      <diagonal/>
    </border>
    <border>
      <left style="thin">
        <color indexed="8"/>
      </left>
      <right style="thin">
        <color indexed="8"/>
      </right>
      <top style="double">
        <color rgb="FFFF0000"/>
      </top>
      <bottom style="thin">
        <color indexed="64"/>
      </bottom>
      <diagonal/>
    </border>
    <border>
      <left style="thin">
        <color indexed="8"/>
      </left>
      <right style="double">
        <color rgb="FFFF0000"/>
      </right>
      <top style="double">
        <color rgb="FFFF0000"/>
      </top>
      <bottom style="thin">
        <color indexed="64"/>
      </bottom>
      <diagonal/>
    </border>
    <border>
      <left style="thin">
        <color indexed="8"/>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double">
        <color rgb="FFFF0000"/>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double">
        <color rgb="FFFF0000"/>
      </left>
      <right/>
      <top style="medium">
        <color indexed="64"/>
      </top>
      <bottom style="dotted">
        <color auto="1"/>
      </bottom>
      <diagonal/>
    </border>
    <border>
      <left/>
      <right style="thin">
        <color indexed="64"/>
      </right>
      <top style="medium">
        <color indexed="64"/>
      </top>
      <bottom style="dotted">
        <color auto="1"/>
      </bottom>
      <diagonal/>
    </border>
    <border>
      <left/>
      <right style="thin">
        <color indexed="64"/>
      </right>
      <top style="dotted">
        <color auto="1"/>
      </top>
      <bottom style="dashed">
        <color indexed="64"/>
      </bottom>
      <diagonal/>
    </border>
    <border>
      <left/>
      <right/>
      <top style="medium">
        <color indexed="64"/>
      </top>
      <bottom style="dotted">
        <color auto="1"/>
      </bottom>
      <diagonal/>
    </border>
    <border>
      <left style="thin">
        <color auto="1"/>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rgb="FFFF0000"/>
      </left>
      <right/>
      <top style="double">
        <color rgb="FFFF0000"/>
      </top>
      <bottom style="thin">
        <color indexed="8"/>
      </bottom>
      <diagonal/>
    </border>
    <border>
      <left/>
      <right style="double">
        <color rgb="FFFF0000"/>
      </right>
      <top style="double">
        <color rgb="FFFF0000"/>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bottom style="thin">
        <color indexed="64"/>
      </bottom>
      <diagonal/>
    </border>
    <border>
      <left/>
      <right style="thin">
        <color indexed="8"/>
      </right>
      <top style="thin">
        <color indexed="8"/>
      </top>
      <bottom style="thin">
        <color indexed="64"/>
      </bottom>
      <diagonal/>
    </border>
    <border>
      <left/>
      <right/>
      <top style="thin">
        <color auto="1"/>
      </top>
      <bottom/>
      <diagonal/>
    </border>
    <border>
      <left/>
      <right/>
      <top style="double">
        <color rgb="FFFF0000"/>
      </top>
      <bottom style="thin">
        <color indexed="8"/>
      </bottom>
      <diagonal/>
    </border>
    <border>
      <left style="thin">
        <color indexed="64"/>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auto="1"/>
      </right>
      <top style="thin">
        <color auto="1"/>
      </top>
      <bottom style="thin">
        <color indexed="64"/>
      </bottom>
      <diagonal/>
    </border>
    <border>
      <left style="thin">
        <color auto="1"/>
      </left>
      <right style="double">
        <color rgb="FFFF0000"/>
      </right>
      <top style="thin">
        <color auto="1"/>
      </top>
      <bottom style="thin">
        <color auto="1"/>
      </bottom>
      <diagonal/>
    </border>
    <border>
      <left style="double">
        <color rgb="FFFF0000"/>
      </left>
      <right style="thin">
        <color indexed="64"/>
      </right>
      <top style="medium">
        <color indexed="64"/>
      </top>
      <bottom style="dotted">
        <color indexed="64"/>
      </bottom>
      <diagonal/>
    </border>
    <border>
      <left style="thin">
        <color auto="1"/>
      </left>
      <right style="double">
        <color rgb="FFFF0000"/>
      </right>
      <top style="thin">
        <color auto="1"/>
      </top>
      <bottom style="double">
        <color rgb="FFFF0000"/>
      </bottom>
      <diagonal/>
    </border>
    <border>
      <left style="thin">
        <color indexed="8"/>
      </left>
      <right style="double">
        <color rgb="FFFF0000"/>
      </right>
      <top/>
      <bottom style="thin">
        <color indexed="64"/>
      </bottom>
      <diagonal/>
    </border>
    <border>
      <left style="thin">
        <color indexed="64"/>
      </left>
      <right style="thin">
        <color indexed="64"/>
      </right>
      <top style="medium">
        <color auto="1"/>
      </top>
      <bottom style="double">
        <color rgb="FFFF0000"/>
      </bottom>
      <diagonal/>
    </border>
    <border>
      <left style="thin">
        <color auto="1"/>
      </left>
      <right/>
      <top style="medium">
        <color auto="1"/>
      </top>
      <bottom style="double">
        <color rgb="FFFF0000"/>
      </bottom>
      <diagonal/>
    </border>
    <border>
      <left style="medium">
        <color indexed="64"/>
      </left>
      <right style="thin">
        <color indexed="64"/>
      </right>
      <top style="medium">
        <color auto="1"/>
      </top>
      <bottom style="double">
        <color rgb="FFFF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double">
        <color rgb="FFFF0000"/>
      </bottom>
      <diagonal/>
    </border>
    <border>
      <left style="thin">
        <color indexed="64"/>
      </left>
      <right style="thin">
        <color indexed="64"/>
      </right>
      <top style="thin">
        <color indexed="64"/>
      </top>
      <bottom style="thin">
        <color indexed="64"/>
      </bottom>
      <diagonal/>
    </border>
    <border>
      <left style="thin">
        <color indexed="8"/>
      </left>
      <right/>
      <top style="double">
        <color rgb="FFFF0000"/>
      </top>
      <bottom style="thin">
        <color indexed="64"/>
      </bottom>
      <diagonal/>
    </border>
    <border>
      <left style="thin">
        <color indexed="64"/>
      </left>
      <right style="double">
        <color rgb="FFFF0000"/>
      </right>
      <top style="thin">
        <color auto="1"/>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double">
        <color rgb="FFFF0000"/>
      </right>
      <top style="thin">
        <color auto="1"/>
      </top>
      <bottom style="thin">
        <color indexed="64"/>
      </bottom>
      <diagonal/>
    </border>
    <border>
      <left style="thin">
        <color indexed="8"/>
      </left>
      <right style="thin">
        <color indexed="8"/>
      </right>
      <top style="thin">
        <color indexed="8"/>
      </top>
      <bottom style="double">
        <color rgb="FFFF0000"/>
      </bottom>
      <diagonal/>
    </border>
    <border>
      <left style="thin">
        <color indexed="64"/>
      </left>
      <right style="thin">
        <color auto="1"/>
      </right>
      <top style="thin">
        <color auto="1"/>
      </top>
      <bottom style="double">
        <color rgb="FFFF0000"/>
      </bottom>
      <diagonal/>
    </border>
    <border>
      <left style="thin">
        <color indexed="64"/>
      </left>
      <right style="double">
        <color rgb="FFFF0000"/>
      </right>
      <top style="thin">
        <color auto="1"/>
      </top>
      <bottom style="double">
        <color rgb="FFFF0000"/>
      </bottom>
      <diagonal/>
    </border>
    <border>
      <left style="double">
        <color indexed="64"/>
      </left>
      <right/>
      <top style="double">
        <color indexed="64"/>
      </top>
      <bottom style="thin">
        <color indexed="8"/>
      </bottom>
      <diagonal/>
    </border>
    <border>
      <left/>
      <right style="double">
        <color auto="1"/>
      </right>
      <top style="double">
        <color indexed="64"/>
      </top>
      <bottom style="thin">
        <color indexed="8"/>
      </bottom>
      <diagonal/>
    </border>
    <border>
      <left style="thin">
        <color indexed="8"/>
      </left>
      <right style="thin">
        <color indexed="8"/>
      </right>
      <top style="thin">
        <color indexed="8"/>
      </top>
      <bottom style="thin">
        <color indexed="64"/>
      </bottom>
      <diagonal/>
    </border>
    <border>
      <left style="double">
        <color indexed="64"/>
      </left>
      <right/>
      <top/>
      <bottom style="thin">
        <color indexed="8"/>
      </bottom>
      <diagonal/>
    </border>
    <border>
      <left/>
      <right/>
      <top style="dashed">
        <color indexed="64"/>
      </top>
      <bottom style="dotted">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rgb="FFFF0000"/>
      </right>
      <top/>
      <bottom/>
      <diagonal/>
    </border>
    <border>
      <left style="thin">
        <color indexed="64"/>
      </left>
      <right style="double">
        <color rgb="FFFF0000"/>
      </right>
      <top style="thin">
        <color auto="1"/>
      </top>
      <bottom style="thin">
        <color auto="1"/>
      </bottom>
      <diagonal/>
    </border>
    <border>
      <left style="thin">
        <color indexed="64"/>
      </left>
      <right style="double">
        <color rgb="FFFF0000"/>
      </right>
      <top style="thin">
        <color auto="1"/>
      </top>
      <bottom style="double">
        <color rgb="FFFF0000"/>
      </bottom>
      <diagonal/>
    </border>
    <border>
      <left/>
      <right style="double">
        <color rgb="FFFF0000"/>
      </right>
      <top style="thin">
        <color indexed="64"/>
      </top>
      <bottom/>
      <diagonal/>
    </border>
    <border>
      <left/>
      <right/>
      <top style="thin">
        <color indexed="64"/>
      </top>
      <bottom/>
      <diagonal/>
    </border>
    <border>
      <left style="thin">
        <color indexed="8"/>
      </left>
      <right style="double">
        <color rgb="FFFF0000"/>
      </right>
      <top style="thin">
        <color indexed="8"/>
      </top>
      <bottom style="thin">
        <color indexed="64"/>
      </bottom>
      <diagonal/>
    </border>
    <border>
      <left style="thin">
        <color indexed="8"/>
      </left>
      <right/>
      <top style="double">
        <color indexed="8"/>
      </top>
      <bottom style="thin">
        <color indexed="64"/>
      </bottom>
      <diagonal/>
    </border>
    <border>
      <left style="double">
        <color auto="1"/>
      </left>
      <right/>
      <top style="dashed">
        <color indexed="64"/>
      </top>
      <bottom style="dotted">
        <color auto="1"/>
      </bottom>
      <diagonal/>
    </border>
    <border>
      <left/>
      <right style="thin">
        <color indexed="8"/>
      </right>
      <top style="double">
        <color rgb="FFFF0000"/>
      </top>
      <bottom/>
      <diagonal/>
    </border>
    <border>
      <left/>
      <right style="double">
        <color rgb="FFFF0000"/>
      </right>
      <top style="double">
        <color rgb="FFFF0000"/>
      </top>
      <bottom/>
      <diagonal/>
    </border>
    <border>
      <left style="thin">
        <color indexed="8"/>
      </left>
      <right style="thin">
        <color indexed="8"/>
      </right>
      <top style="thin">
        <color indexed="64"/>
      </top>
      <bottom style="thin">
        <color indexed="64"/>
      </bottom>
      <diagonal/>
    </border>
    <border>
      <left style="thin">
        <color indexed="8"/>
      </left>
      <right style="double">
        <color rgb="FFFF0000"/>
      </right>
      <top style="thin">
        <color indexed="64"/>
      </top>
      <bottom style="thin">
        <color indexed="64"/>
      </bottom>
      <diagonal/>
    </border>
    <border>
      <left style="double">
        <color rgb="FFFF0000"/>
      </left>
      <right/>
      <top style="double">
        <color rgb="FFFF0000"/>
      </top>
      <bottom style="thin">
        <color indexed="64"/>
      </bottom>
      <diagonal/>
    </border>
    <border>
      <left/>
      <right style="double">
        <color rgb="FFFF0000"/>
      </right>
      <top style="double">
        <color rgb="FFFF0000"/>
      </top>
      <bottom style="thin">
        <color indexed="64"/>
      </bottom>
      <diagonal/>
    </border>
    <border>
      <left style="medium">
        <color auto="1"/>
      </left>
      <right style="thin">
        <color indexed="8"/>
      </right>
      <top style="double">
        <color rgb="FFFF0000"/>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auto="1"/>
      </top>
      <bottom style="double">
        <color rgb="FFFF0000"/>
      </bottom>
      <diagonal/>
    </border>
    <border>
      <left style="thin">
        <color indexed="64"/>
      </left>
      <right/>
      <top style="thin">
        <color auto="1"/>
      </top>
      <bottom style="thin">
        <color indexed="64"/>
      </bottom>
      <diagonal/>
    </border>
    <border>
      <left style="medium">
        <color indexed="64"/>
      </left>
      <right/>
      <top style="thin">
        <color indexed="64"/>
      </top>
      <bottom/>
      <diagonal/>
    </border>
    <border>
      <left/>
      <right style="thin">
        <color auto="1"/>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auto="1"/>
      </left>
      <right style="thin">
        <color indexed="64"/>
      </right>
      <top style="thin">
        <color auto="1"/>
      </top>
      <bottom style="thin">
        <color auto="1"/>
      </bottom>
      <diagonal/>
    </border>
    <border>
      <left style="thin">
        <color indexed="8"/>
      </left>
      <right style="thin">
        <color indexed="64"/>
      </right>
      <top style="thin">
        <color indexed="8"/>
      </top>
      <bottom style="thin">
        <color indexed="8"/>
      </bottom>
      <diagonal/>
    </border>
    <border>
      <left style="thin">
        <color auto="1"/>
      </left>
      <right style="thin">
        <color indexed="64"/>
      </right>
      <top style="thin">
        <color auto="1"/>
      </top>
      <bottom style="thin">
        <color auto="1"/>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double">
        <color rgb="FFFF0000"/>
      </right>
      <top style="thin">
        <color auto="1"/>
      </top>
      <bottom style="double">
        <color rgb="FFFF0000"/>
      </bottom>
      <diagonal/>
    </border>
    <border>
      <left style="medium">
        <color auto="1"/>
      </left>
      <right style="thin">
        <color indexed="64"/>
      </right>
      <top style="thin">
        <color auto="1"/>
      </top>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84">
    <xf numFmtId="0" fontId="0" fillId="0" borderId="0"/>
    <xf numFmtId="167" fontId="9" fillId="0" borderId="0" applyNumberFormat="0" applyFill="0" applyBorder="0" applyAlignment="0" applyProtection="0">
      <alignment vertical="top"/>
      <protection locked="0"/>
    </xf>
    <xf numFmtId="166" fontId="6" fillId="0" borderId="8">
      <alignment vertical="center"/>
    </xf>
    <xf numFmtId="0" fontId="5" fillId="2" borderId="1">
      <alignment horizontal="left" vertical="center" wrapText="1"/>
      <protection locked="0"/>
    </xf>
    <xf numFmtId="166" fontId="5" fillId="6" borderId="7">
      <alignment vertical="center"/>
    </xf>
    <xf numFmtId="166" fontId="7" fillId="0" borderId="2">
      <alignment horizontal="right" vertical="center"/>
    </xf>
    <xf numFmtId="49" fontId="8" fillId="4" borderId="9">
      <alignment horizontal="center" vertical="center"/>
    </xf>
    <xf numFmtId="49" fontId="8" fillId="4" borderId="10">
      <alignment horizontal="center" vertical="center"/>
    </xf>
    <xf numFmtId="166" fontId="6" fillId="3" borderId="10">
      <alignment vertical="center"/>
      <protection locked="0"/>
    </xf>
    <xf numFmtId="166" fontId="5" fillId="5" borderId="10">
      <alignment vertical="center" wrapText="1"/>
      <protection locked="0"/>
    </xf>
    <xf numFmtId="166" fontId="7" fillId="0" borderId="8">
      <alignment horizontal="right" vertical="center"/>
    </xf>
    <xf numFmtId="0" fontId="16" fillId="9" borderId="5" applyNumberFormat="0" applyAlignment="0" applyProtection="0"/>
    <xf numFmtId="0" fontId="15" fillId="0" borderId="4" applyNumberFormat="0" applyFill="0" applyAlignment="0" applyProtection="0"/>
    <xf numFmtId="0" fontId="14" fillId="8" borderId="3" applyNumberFormat="0" applyAlignment="0" applyProtection="0"/>
    <xf numFmtId="166" fontId="6" fillId="10" borderId="10">
      <alignment vertical="center"/>
    </xf>
    <xf numFmtId="0" fontId="2" fillId="11" borderId="0" applyNumberFormat="0" applyBorder="0" applyAlignment="0" applyProtection="0"/>
    <xf numFmtId="0" fontId="18" fillId="0" borderId="0" applyNumberFormat="0" applyFill="0" applyBorder="0" applyAlignment="0" applyProtection="0"/>
    <xf numFmtId="0" fontId="20" fillId="0" borderId="0" applyNumberFormat="0" applyFill="0" applyBorder="0" applyAlignment="0" applyProtection="0"/>
    <xf numFmtId="0" fontId="13" fillId="0" borderId="6" applyNumberFormat="0" applyFill="0" applyAlignment="0" applyProtection="0"/>
    <xf numFmtId="166" fontId="6" fillId="12" borderId="10">
      <alignment vertical="center"/>
      <protection locked="0"/>
    </xf>
    <xf numFmtId="0" fontId="5" fillId="12" borderId="1">
      <alignment horizontal="left" vertical="center" wrapText="1"/>
      <protection locked="0"/>
    </xf>
    <xf numFmtId="171" fontId="17" fillId="0" borderId="1">
      <alignment horizontal="right" vertical="center"/>
    </xf>
    <xf numFmtId="168" fontId="5" fillId="0" borderId="0" applyNumberFormat="0" applyFont="0" applyAlignment="0"/>
    <xf numFmtId="0" fontId="21" fillId="0" borderId="0" applyNumberFormat="0" applyFill="0" applyBorder="0" applyAlignment="0" applyProtection="0"/>
    <xf numFmtId="169" fontId="5" fillId="3" borderId="20">
      <alignment horizontal="center" vertical="top"/>
      <protection locked="0"/>
    </xf>
    <xf numFmtId="0" fontId="6" fillId="0" borderId="8">
      <alignment vertical="center"/>
    </xf>
    <xf numFmtId="0" fontId="26" fillId="0" borderId="0"/>
    <xf numFmtId="0" fontId="11" fillId="13" borderId="0"/>
    <xf numFmtId="0" fontId="24" fillId="0" borderId="0" applyNumberFormat="0" applyFill="0" applyBorder="0" applyAlignment="0" applyProtection="0"/>
    <xf numFmtId="0" fontId="3" fillId="0" borderId="8">
      <alignment horizontal="center" vertical="center"/>
    </xf>
    <xf numFmtId="0" fontId="25" fillId="0" borderId="0">
      <alignment horizontal="center" vertical="center"/>
    </xf>
    <xf numFmtId="49" fontId="8" fillId="4" borderId="9">
      <alignment horizontal="center" vertical="center"/>
    </xf>
    <xf numFmtId="49" fontId="8" fillId="4" borderId="9">
      <alignment horizontal="center" vertical="center"/>
    </xf>
    <xf numFmtId="166" fontId="6" fillId="0" borderId="8">
      <alignment vertical="center"/>
    </xf>
    <xf numFmtId="172" fontId="6" fillId="0" borderId="8">
      <alignment vertical="center"/>
    </xf>
    <xf numFmtId="170" fontId="6" fillId="0" borderId="10">
      <alignment vertical="center"/>
    </xf>
    <xf numFmtId="49" fontId="8" fillId="4" borderId="9">
      <alignment horizontal="center" vertical="center"/>
    </xf>
    <xf numFmtId="0" fontId="11" fillId="13" borderId="0"/>
    <xf numFmtId="0" fontId="28" fillId="7" borderId="0"/>
    <xf numFmtId="10" fontId="7" fillId="10" borderId="11">
      <alignment horizontal="right" vertical="center"/>
    </xf>
    <xf numFmtId="173" fontId="6" fillId="12" borderId="20">
      <alignment vertical="center"/>
      <protection locked="0"/>
    </xf>
    <xf numFmtId="0" fontId="5" fillId="3" borderId="1">
      <alignment horizontal="left" vertical="center" wrapText="1"/>
      <protection locked="0"/>
    </xf>
    <xf numFmtId="166" fontId="6" fillId="12" borderId="13">
      <alignment vertical="center"/>
      <protection locked="0"/>
    </xf>
    <xf numFmtId="0" fontId="6" fillId="10" borderId="12">
      <alignment vertical="center"/>
    </xf>
    <xf numFmtId="166" fontId="6" fillId="3" borderId="13">
      <alignment vertical="center"/>
      <protection locked="0"/>
    </xf>
    <xf numFmtId="166" fontId="6" fillId="15" borderId="14">
      <alignment vertical="center"/>
    </xf>
    <xf numFmtId="0" fontId="5" fillId="12" borderId="1">
      <alignment horizontal="left" vertical="center" wrapText="1"/>
      <protection locked="0"/>
    </xf>
    <xf numFmtId="173" fontId="6" fillId="12" borderId="16">
      <alignment vertical="center"/>
      <protection locked="0"/>
    </xf>
    <xf numFmtId="49" fontId="6" fillId="3" borderId="15">
      <alignment vertical="center"/>
      <protection locked="0"/>
    </xf>
    <xf numFmtId="166" fontId="6" fillId="3" borderId="17">
      <alignment vertical="center"/>
      <protection locked="0"/>
    </xf>
    <xf numFmtId="0" fontId="10" fillId="0" borderId="0">
      <alignment horizontal="left" vertical="center"/>
    </xf>
    <xf numFmtId="169" fontId="5" fillId="10" borderId="17">
      <alignment horizontal="center" vertical="top"/>
    </xf>
    <xf numFmtId="166" fontId="6" fillId="3" borderId="17">
      <alignment vertical="center"/>
    </xf>
    <xf numFmtId="174" fontId="3" fillId="3" borderId="21">
      <alignment horizontal="right"/>
      <protection locked="0"/>
    </xf>
    <xf numFmtId="174" fontId="6" fillId="12" borderId="20">
      <alignment horizontal="right" vertical="center"/>
      <protection locked="0"/>
    </xf>
    <xf numFmtId="166" fontId="6" fillId="12" borderId="20">
      <alignment vertical="center"/>
      <protection locked="0"/>
    </xf>
    <xf numFmtId="174" fontId="3" fillId="5" borderId="20">
      <alignment horizontal="center"/>
      <protection locked="0"/>
    </xf>
    <xf numFmtId="169" fontId="5" fillId="5" borderId="20">
      <alignment horizontal="center" vertical="top"/>
      <protection locked="0"/>
    </xf>
    <xf numFmtId="49" fontId="6" fillId="3" borderId="20">
      <alignment vertical="center"/>
      <protection locked="0"/>
    </xf>
    <xf numFmtId="0" fontId="11" fillId="13" borderId="0"/>
    <xf numFmtId="0" fontId="5" fillId="5" borderId="20">
      <alignment vertical="center"/>
      <protection locked="0"/>
    </xf>
    <xf numFmtId="166" fontId="5" fillId="3" borderId="1">
      <alignment vertical="center"/>
      <protection locked="0"/>
    </xf>
    <xf numFmtId="169" fontId="5" fillId="3" borderId="20">
      <alignment horizontal="center" vertical="top"/>
      <protection locked="0"/>
    </xf>
    <xf numFmtId="166" fontId="5" fillId="5" borderId="22">
      <alignment vertical="center" wrapText="1"/>
      <protection locked="0"/>
    </xf>
    <xf numFmtId="166" fontId="6" fillId="16" borderId="19">
      <alignment vertical="center"/>
    </xf>
    <xf numFmtId="166" fontId="5" fillId="6" borderId="25">
      <alignment vertical="center"/>
    </xf>
    <xf numFmtId="166" fontId="6" fillId="18" borderId="24">
      <alignment vertical="center"/>
      <protection locked="0"/>
    </xf>
    <xf numFmtId="166" fontId="6" fillId="19" borderId="26">
      <alignment vertical="center"/>
      <protection locked="0"/>
    </xf>
    <xf numFmtId="166" fontId="6" fillId="18" borderId="28">
      <alignment vertical="center"/>
      <protection locked="0"/>
    </xf>
    <xf numFmtId="166" fontId="5" fillId="20" borderId="27">
      <alignment vertical="center" wrapText="1"/>
      <protection locked="0"/>
    </xf>
    <xf numFmtId="49" fontId="6" fillId="10" borderId="29">
      <alignment vertical="center"/>
    </xf>
    <xf numFmtId="1" fontId="11" fillId="13" borderId="0"/>
    <xf numFmtId="0" fontId="5" fillId="5" borderId="30">
      <alignment vertical="center"/>
      <protection locked="0"/>
    </xf>
    <xf numFmtId="166" fontId="5" fillId="20" borderId="31">
      <alignment vertical="center" wrapText="1"/>
      <protection locked="0"/>
    </xf>
    <xf numFmtId="169" fontId="6" fillId="0" borderId="32">
      <alignment vertical="center"/>
    </xf>
    <xf numFmtId="165" fontId="3" fillId="21" borderId="0" applyFont="0" applyBorder="0" applyAlignment="0" applyProtection="0"/>
    <xf numFmtId="164" fontId="3" fillId="21" borderId="0" applyFont="0" applyBorder="0" applyAlignment="0" applyProtection="0"/>
    <xf numFmtId="0" fontId="44" fillId="0" borderId="0"/>
    <xf numFmtId="0" fontId="1" fillId="11" borderId="0" applyNumberFormat="0" applyBorder="0" applyAlignment="0" applyProtection="0"/>
    <xf numFmtId="0" fontId="6" fillId="10" borderId="250">
      <alignment vertical="center"/>
    </xf>
    <xf numFmtId="166" fontId="6" fillId="15" borderId="236">
      <alignment vertical="center"/>
    </xf>
    <xf numFmtId="166" fontId="6" fillId="3" borderId="236">
      <alignment vertical="center"/>
      <protection locked="0"/>
    </xf>
    <xf numFmtId="43" fontId="3" fillId="0" borderId="0" applyFont="0" applyFill="0" applyBorder="0" applyAlignment="0" applyProtection="0"/>
    <xf numFmtId="9" fontId="3" fillId="0" borderId="0" applyFont="0" applyFill="0" applyBorder="0" applyAlignment="0" applyProtection="0"/>
  </cellStyleXfs>
  <cellXfs count="746">
    <xf numFmtId="0" fontId="0" fillId="0" borderId="0" xfId="0"/>
    <xf numFmtId="0" fontId="0" fillId="17" borderId="259" xfId="0" applyFill="1" applyBorder="1" applyAlignment="1">
      <alignment horizontal="left" vertical="center" indent="2"/>
    </xf>
    <xf numFmtId="49" fontId="8" fillId="4" borderId="251" xfId="7" applyBorder="1">
      <alignment horizontal="center" vertical="center"/>
    </xf>
    <xf numFmtId="0" fontId="17" fillId="0" borderId="0" xfId="0" applyFont="1" applyAlignment="1">
      <alignment horizontal="center" wrapText="1"/>
    </xf>
    <xf numFmtId="49" fontId="8" fillId="4" borderId="257" xfId="36" applyBorder="1">
      <alignment horizontal="center" vertical="center"/>
    </xf>
    <xf numFmtId="0" fontId="0" fillId="0" borderId="255" xfId="0" applyBorder="1"/>
    <xf numFmtId="49" fontId="8" fillId="4" borderId="253" xfId="7" applyBorder="1">
      <alignment horizontal="center" vertical="center"/>
    </xf>
    <xf numFmtId="49" fontId="8" fillId="4" borderId="258" xfId="31" applyBorder="1">
      <alignment horizontal="center" vertical="center"/>
    </xf>
    <xf numFmtId="49" fontId="8" fillId="4" borderId="220" xfId="31" applyBorder="1">
      <alignment horizontal="center" vertical="center"/>
    </xf>
    <xf numFmtId="0" fontId="0" fillId="16" borderId="0" xfId="0" applyFill="1"/>
    <xf numFmtId="166" fontId="7" fillId="0" borderId="49" xfId="10" applyBorder="1">
      <alignment horizontal="right" vertical="center"/>
    </xf>
    <xf numFmtId="0" fontId="0" fillId="0" borderId="18" xfId="22" applyNumberFormat="1" applyFont="1" applyBorder="1"/>
    <xf numFmtId="166" fontId="6" fillId="18" borderId="251" xfId="66" applyBorder="1">
      <alignment vertical="center"/>
      <protection locked="0"/>
    </xf>
    <xf numFmtId="0" fontId="17" fillId="0" borderId="256" xfId="0" applyFont="1" applyBorder="1" applyAlignment="1">
      <alignment horizontal="center" wrapText="1"/>
    </xf>
    <xf numFmtId="166" fontId="6" fillId="3" borderId="251" xfId="8" applyBorder="1">
      <alignment vertical="center"/>
      <protection locked="0"/>
    </xf>
    <xf numFmtId="0" fontId="0" fillId="0" borderId="251" xfId="0" applyBorder="1" applyAlignment="1">
      <alignment horizontal="center" vertical="center"/>
    </xf>
    <xf numFmtId="166" fontId="7" fillId="0" borderId="251" xfId="10" applyBorder="1">
      <alignment horizontal="right" vertical="center"/>
    </xf>
    <xf numFmtId="49" fontId="8" fillId="4" borderId="254" xfId="7" applyBorder="1">
      <alignment horizontal="center" vertical="center"/>
    </xf>
    <xf numFmtId="166" fontId="6" fillId="18" borderId="251" xfId="68" applyBorder="1">
      <alignment vertical="center"/>
      <protection locked="0"/>
    </xf>
    <xf numFmtId="0" fontId="25" fillId="0" borderId="252" xfId="22" applyNumberFormat="1" applyFont="1" applyBorder="1" applyAlignment="1">
      <alignment horizontal="center" vertical="center"/>
    </xf>
    <xf numFmtId="166" fontId="6" fillId="0" borderId="235" xfId="2" applyBorder="1">
      <alignment vertical="center"/>
    </xf>
    <xf numFmtId="0" fontId="17" fillId="0" borderId="0" xfId="0" applyFont="1" applyAlignment="1">
      <alignment horizontal="center"/>
    </xf>
    <xf numFmtId="49" fontId="8" fillId="4" borderId="225" xfId="36" applyBorder="1">
      <alignment horizontal="center" vertical="center"/>
    </xf>
    <xf numFmtId="0" fontId="17" fillId="0" borderId="0" xfId="22" quotePrefix="1" applyNumberFormat="1" applyFont="1" applyAlignment="1">
      <alignment horizontal="center"/>
    </xf>
    <xf numFmtId="0" fontId="17" fillId="0" borderId="43" xfId="22" quotePrefix="1" applyNumberFormat="1" applyFont="1" applyBorder="1" applyAlignment="1">
      <alignment horizontal="center"/>
    </xf>
    <xf numFmtId="166" fontId="5" fillId="6" borderId="190" xfId="65" applyBorder="1">
      <alignment vertical="center"/>
    </xf>
    <xf numFmtId="166" fontId="5" fillId="5" borderId="189" xfId="63" applyBorder="1">
      <alignment vertical="center" wrapText="1"/>
      <protection locked="0"/>
    </xf>
    <xf numFmtId="0" fontId="0" fillId="0" borderId="0" xfId="22" applyNumberFormat="1" applyFont="1"/>
    <xf numFmtId="49" fontId="8" fillId="0" borderId="0" xfId="22" applyNumberFormat="1" applyFont="1" applyAlignment="1">
      <alignment horizontal="center" vertical="center"/>
    </xf>
    <xf numFmtId="0" fontId="5" fillId="0" borderId="0" xfId="0" applyFont="1"/>
    <xf numFmtId="0" fontId="0" fillId="0" borderId="0" xfId="0" applyAlignment="1">
      <alignment vertical="center"/>
    </xf>
    <xf numFmtId="0" fontId="0" fillId="0" borderId="0" xfId="0" applyAlignment="1">
      <alignment horizontal="center"/>
    </xf>
    <xf numFmtId="166" fontId="5" fillId="0" borderId="0" xfId="22" applyNumberFormat="1" applyAlignment="1">
      <alignment vertical="center"/>
    </xf>
    <xf numFmtId="166" fontId="7" fillId="0" borderId="0" xfId="22" applyNumberFormat="1" applyFont="1" applyAlignment="1">
      <alignment horizontal="right" vertical="center"/>
    </xf>
    <xf numFmtId="166" fontId="6" fillId="0" borderId="0" xfId="22" applyNumberFormat="1" applyFont="1" applyAlignment="1">
      <alignment vertical="center"/>
    </xf>
    <xf numFmtId="0" fontId="0" fillId="0" borderId="18" xfId="0" applyBorder="1"/>
    <xf numFmtId="0" fontId="0" fillId="0" borderId="0" xfId="0" applyAlignment="1">
      <alignment horizontal="center" vertical="center"/>
    </xf>
    <xf numFmtId="0" fontId="0" fillId="0" borderId="0" xfId="22" applyNumberFormat="1" applyFont="1" applyAlignment="1">
      <alignment horizontal="center" vertical="center"/>
    </xf>
    <xf numFmtId="0" fontId="0" fillId="0" borderId="0" xfId="22" applyNumberFormat="1" applyFont="1" applyAlignment="1">
      <alignment vertical="center"/>
    </xf>
    <xf numFmtId="0" fontId="25" fillId="0" borderId="0" xfId="22" applyNumberFormat="1" applyFont="1" applyAlignment="1">
      <alignment horizontal="center" vertical="center"/>
    </xf>
    <xf numFmtId="0" fontId="17" fillId="0" borderId="0" xfId="22" applyNumberFormat="1" applyFont="1" applyAlignment="1">
      <alignment horizontal="center"/>
    </xf>
    <xf numFmtId="0" fontId="22" fillId="0" borderId="0" xfId="0" applyFont="1" applyAlignment="1">
      <alignment horizontal="center" wrapText="1"/>
    </xf>
    <xf numFmtId="0" fontId="0" fillId="0" borderId="36" xfId="0" applyBorder="1"/>
    <xf numFmtId="0" fontId="0" fillId="0" borderId="38" xfId="22" applyNumberFormat="1" applyFont="1" applyBorder="1"/>
    <xf numFmtId="166" fontId="7" fillId="0" borderId="42" xfId="5" applyBorder="1">
      <alignment horizontal="right" vertical="center"/>
    </xf>
    <xf numFmtId="166" fontId="7" fillId="0" borderId="49" xfId="5" applyBorder="1">
      <alignment horizontal="right" vertical="center"/>
    </xf>
    <xf numFmtId="0" fontId="35" fillId="16" borderId="0" xfId="0" applyFont="1" applyFill="1"/>
    <xf numFmtId="0" fontId="29" fillId="16" borderId="0" xfId="0" applyFont="1" applyFill="1"/>
    <xf numFmtId="0" fontId="37" fillId="16" borderId="0" xfId="0" applyFont="1" applyFill="1"/>
    <xf numFmtId="0" fontId="0" fillId="16" borderId="0" xfId="0" applyFill="1" applyAlignment="1">
      <alignment wrapText="1"/>
    </xf>
    <xf numFmtId="0" fontId="17" fillId="16" borderId="0" xfId="0" applyFont="1" applyFill="1"/>
    <xf numFmtId="0" fontId="38" fillId="16" borderId="0" xfId="0" applyFont="1" applyFill="1"/>
    <xf numFmtId="0" fontId="24" fillId="16" borderId="0" xfId="28" applyFill="1"/>
    <xf numFmtId="0" fontId="19" fillId="16" borderId="0" xfId="0" applyFont="1" applyFill="1"/>
    <xf numFmtId="0" fontId="10" fillId="16" borderId="0" xfId="0" applyFont="1" applyFill="1"/>
    <xf numFmtId="0" fontId="24" fillId="16" borderId="0" xfId="28" applyFill="1" applyAlignment="1">
      <alignment vertical="center"/>
    </xf>
    <xf numFmtId="0" fontId="19" fillId="16" borderId="0" xfId="0" applyFont="1" applyFill="1" applyAlignment="1">
      <alignment vertical="center" wrapText="1"/>
    </xf>
    <xf numFmtId="0" fontId="27" fillId="14" borderId="51" xfId="0" applyFont="1" applyFill="1" applyBorder="1" applyAlignment="1">
      <alignment horizontal="center" vertical="center" wrapText="1"/>
    </xf>
    <xf numFmtId="0" fontId="0" fillId="16" borderId="0" xfId="0" applyFill="1" applyAlignment="1">
      <alignment horizontal="center" vertical="center"/>
    </xf>
    <xf numFmtId="0" fontId="35" fillId="16" borderId="0" xfId="0" applyFont="1" applyFill="1" applyAlignment="1">
      <alignment wrapText="1"/>
    </xf>
    <xf numFmtId="0" fontId="29" fillId="16" borderId="0" xfId="0" applyFont="1" applyFill="1" applyAlignment="1">
      <alignment wrapText="1"/>
    </xf>
    <xf numFmtId="0" fontId="37" fillId="16" borderId="0" xfId="0" applyFont="1" applyFill="1" applyAlignment="1">
      <alignment wrapText="1"/>
    </xf>
    <xf numFmtId="0" fontId="0" fillId="16" borderId="52" xfId="0" applyFill="1" applyBorder="1"/>
    <xf numFmtId="0" fontId="0" fillId="16" borderId="55" xfId="0" applyFill="1" applyBorder="1"/>
    <xf numFmtId="15" fontId="17" fillId="0" borderId="0" xfId="0" applyNumberFormat="1" applyFont="1" applyAlignment="1">
      <alignment horizontal="center"/>
    </xf>
    <xf numFmtId="0" fontId="17" fillId="0" borderId="36" xfId="0" quotePrefix="1" applyFont="1" applyBorder="1" applyAlignment="1">
      <alignment horizontal="center"/>
    </xf>
    <xf numFmtId="0" fontId="0" fillId="0" borderId="57" xfId="0" applyBorder="1"/>
    <xf numFmtId="0" fontId="0" fillId="0" borderId="54" xfId="22" applyNumberFormat="1" applyFont="1" applyBorder="1"/>
    <xf numFmtId="0" fontId="0" fillId="0" borderId="57" xfId="0" applyBorder="1" applyAlignment="1">
      <alignment horizontal="left" vertical="center" wrapText="1" indent="2"/>
    </xf>
    <xf numFmtId="0" fontId="0" fillId="0" borderId="58" xfId="0" applyBorder="1"/>
    <xf numFmtId="0" fontId="0" fillId="0" borderId="51" xfId="0" quotePrefix="1" applyBorder="1" applyAlignment="1">
      <alignment horizontal="center" vertical="center"/>
    </xf>
    <xf numFmtId="0" fontId="0" fillId="0" borderId="57" xfId="0" applyBorder="1" applyAlignment="1">
      <alignment horizontal="left" vertical="center" indent="2"/>
    </xf>
    <xf numFmtId="0" fontId="0" fillId="0" borderId="60" xfId="0" applyBorder="1"/>
    <xf numFmtId="0" fontId="0" fillId="0" borderId="61" xfId="0" quotePrefix="1" applyBorder="1" applyAlignment="1">
      <alignment horizontal="center" vertical="center"/>
    </xf>
    <xf numFmtId="0" fontId="0" fillId="16" borderId="63" xfId="0" applyFill="1" applyBorder="1"/>
    <xf numFmtId="0" fontId="25" fillId="16" borderId="63" xfId="30" applyFill="1" applyBorder="1">
      <alignment horizontal="center" vertical="center"/>
    </xf>
    <xf numFmtId="0" fontId="0" fillId="0" borderId="51" xfId="0" applyBorder="1" applyAlignment="1">
      <alignment horizontal="center"/>
    </xf>
    <xf numFmtId="0" fontId="0" fillId="16" borderId="64" xfId="0" applyFill="1" applyBorder="1" applyAlignment="1">
      <alignment wrapText="1"/>
    </xf>
    <xf numFmtId="0" fontId="0" fillId="16" borderId="64" xfId="0" applyFill="1" applyBorder="1"/>
    <xf numFmtId="0" fontId="26" fillId="16" borderId="0" xfId="26" applyFill="1"/>
    <xf numFmtId="0" fontId="0" fillId="16" borderId="65" xfId="0" applyFill="1" applyBorder="1"/>
    <xf numFmtId="0" fontId="0" fillId="16" borderId="66" xfId="0" applyFill="1" applyBorder="1"/>
    <xf numFmtId="0" fontId="4" fillId="0" borderId="0" xfId="0" applyFont="1" applyAlignment="1">
      <alignment horizontal="center" wrapText="1"/>
    </xf>
    <xf numFmtId="0" fontId="0" fillId="0" borderId="66" xfId="0" applyBorder="1"/>
    <xf numFmtId="0" fontId="17" fillId="0" borderId="57" xfId="0" applyFont="1" applyBorder="1" applyAlignment="1">
      <alignment horizontal="left" vertical="center" wrapText="1"/>
    </xf>
    <xf numFmtId="0" fontId="0" fillId="0" borderId="66" xfId="22" applyNumberFormat="1" applyFont="1" applyBorder="1"/>
    <xf numFmtId="0" fontId="0" fillId="0" borderId="57" xfId="0" applyBorder="1" applyAlignment="1">
      <alignment horizontal="left" vertical="center" wrapText="1" indent="1"/>
    </xf>
    <xf numFmtId="0" fontId="23" fillId="10" borderId="51" xfId="0" applyFont="1" applyFill="1" applyBorder="1" applyAlignment="1">
      <alignment horizontal="center" vertical="center" wrapText="1"/>
    </xf>
    <xf numFmtId="0" fontId="0" fillId="0" borderId="67" xfId="0" applyBorder="1" applyAlignment="1">
      <alignment horizontal="left" vertical="center" wrapText="1" indent="1"/>
    </xf>
    <xf numFmtId="0" fontId="0" fillId="17" borderId="57" xfId="0" applyFill="1" applyBorder="1" applyAlignment="1">
      <alignment horizontal="left" vertical="center" wrapText="1" indent="1"/>
    </xf>
    <xf numFmtId="0" fontId="0" fillId="0" borderId="68" xfId="0" applyBorder="1" applyAlignment="1">
      <alignment horizontal="left" vertical="center" wrapText="1" indent="1"/>
    </xf>
    <xf numFmtId="0" fontId="23" fillId="10" borderId="61" xfId="0" applyFont="1" applyFill="1" applyBorder="1" applyAlignment="1">
      <alignment horizontal="center" vertical="center" wrapText="1"/>
    </xf>
    <xf numFmtId="0" fontId="17" fillId="0" borderId="69" xfId="0" applyFont="1" applyBorder="1" applyAlignment="1">
      <alignment horizontal="left" vertical="center" wrapText="1" indent="1"/>
    </xf>
    <xf numFmtId="0" fontId="23" fillId="10" borderId="70" xfId="0" applyFont="1" applyFill="1" applyBorder="1" applyAlignment="1">
      <alignment horizontal="center" vertical="center" wrapText="1"/>
    </xf>
    <xf numFmtId="0" fontId="0" fillId="0" borderId="70" xfId="0" quotePrefix="1" applyBorder="1" applyAlignment="1">
      <alignment horizontal="center" vertical="center"/>
    </xf>
    <xf numFmtId="0" fontId="17" fillId="0" borderId="73" xfId="0" applyFont="1" applyBorder="1" applyAlignment="1">
      <alignment horizontal="left" vertical="center" wrapText="1" indent="1"/>
    </xf>
    <xf numFmtId="0" fontId="0" fillId="0" borderId="74" xfId="0" applyBorder="1"/>
    <xf numFmtId="0" fontId="0" fillId="0" borderId="67" xfId="0" applyBorder="1" applyAlignment="1">
      <alignment horizontal="left" vertical="center" wrapText="1" indent="2"/>
    </xf>
    <xf numFmtId="0" fontId="23" fillId="10" borderId="72" xfId="0" applyFont="1" applyFill="1" applyBorder="1" applyAlignment="1">
      <alignment horizontal="center" vertical="center" wrapText="1"/>
    </xf>
    <xf numFmtId="0" fontId="0" fillId="0" borderId="72" xfId="0" quotePrefix="1" applyBorder="1" applyAlignment="1">
      <alignment horizontal="center" vertical="center"/>
    </xf>
    <xf numFmtId="0" fontId="17" fillId="0" borderId="67" xfId="0" applyFont="1" applyBorder="1" applyAlignment="1">
      <alignment horizontal="left" vertical="center" wrapText="1" indent="1"/>
    </xf>
    <xf numFmtId="0" fontId="0" fillId="0" borderId="46" xfId="0" quotePrefix="1" applyBorder="1" applyAlignment="1">
      <alignment horizontal="center" vertical="center"/>
    </xf>
    <xf numFmtId="0" fontId="27" fillId="14" borderId="72" xfId="0" applyFont="1" applyFill="1" applyBorder="1" applyAlignment="1">
      <alignment horizontal="center" vertical="center" wrapText="1"/>
    </xf>
    <xf numFmtId="0" fontId="0" fillId="16" borderId="75" xfId="0" applyFill="1" applyBorder="1" applyAlignment="1">
      <alignment wrapText="1"/>
    </xf>
    <xf numFmtId="0" fontId="0" fillId="16" borderId="75" xfId="0" applyFill="1" applyBorder="1"/>
    <xf numFmtId="0" fontId="25" fillId="16" borderId="75" xfId="30" applyFill="1" applyBorder="1">
      <alignment horizontal="center" vertical="center"/>
    </xf>
    <xf numFmtId="0" fontId="0" fillId="0" borderId="63" xfId="0" applyBorder="1"/>
    <xf numFmtId="0" fontId="0" fillId="0" borderId="54" xfId="0" applyBorder="1"/>
    <xf numFmtId="0" fontId="0" fillId="0" borderId="52" xfId="0" applyBorder="1"/>
    <xf numFmtId="0" fontId="19" fillId="16" borderId="0" xfId="0" applyFont="1" applyFill="1" applyAlignment="1">
      <alignment horizontal="left"/>
    </xf>
    <xf numFmtId="0" fontId="0" fillId="0" borderId="78" xfId="0" quotePrefix="1" applyBorder="1" applyAlignment="1">
      <alignment horizontal="center" vertical="center"/>
    </xf>
    <xf numFmtId="0" fontId="17" fillId="0" borderId="79" xfId="0" applyFont="1" applyBorder="1" applyAlignment="1">
      <alignment horizontal="left" indent="1"/>
    </xf>
    <xf numFmtId="0" fontId="0" fillId="0" borderId="75" xfId="0" applyBorder="1"/>
    <xf numFmtId="0" fontId="0" fillId="0" borderId="65" xfId="0" applyBorder="1"/>
    <xf numFmtId="0" fontId="0" fillId="0" borderId="80" xfId="0" applyBorder="1"/>
    <xf numFmtId="0" fontId="17" fillId="0" borderId="36" xfId="0" applyFont="1" applyBorder="1" applyAlignment="1">
      <alignment horizontal="center"/>
    </xf>
    <xf numFmtId="0" fontId="0" fillId="0" borderId="81" xfId="0" applyBorder="1" applyAlignment="1">
      <alignment horizontal="left" vertical="center" indent="2"/>
    </xf>
    <xf numFmtId="0" fontId="0" fillId="0" borderId="82" xfId="0" applyBorder="1"/>
    <xf numFmtId="0" fontId="0" fillId="0" borderId="73" xfId="0" applyBorder="1" applyAlignment="1">
      <alignment horizontal="left" vertical="center" indent="2"/>
    </xf>
    <xf numFmtId="0" fontId="0" fillId="0" borderId="77" xfId="0" quotePrefix="1" applyBorder="1" applyAlignment="1">
      <alignment horizontal="center" vertical="center"/>
    </xf>
    <xf numFmtId="0" fontId="0" fillId="0" borderId="65" xfId="0" applyBorder="1" applyAlignment="1">
      <alignment horizontal="left" vertical="center" indent="2"/>
    </xf>
    <xf numFmtId="0" fontId="17" fillId="0" borderId="67" xfId="0" applyFont="1" applyBorder="1" applyAlignment="1">
      <alignment horizontal="left" vertical="center" indent="1"/>
    </xf>
    <xf numFmtId="0" fontId="0" fillId="0" borderId="59" xfId="0" applyBorder="1"/>
    <xf numFmtId="0" fontId="0" fillId="0" borderId="67" xfId="0" applyBorder="1" applyAlignment="1">
      <alignment horizontal="left" vertical="center" indent="2"/>
    </xf>
    <xf numFmtId="0" fontId="17" fillId="0" borderId="65" xfId="0" applyFont="1" applyBorder="1" applyAlignment="1">
      <alignment horizontal="left" vertical="center" indent="1"/>
    </xf>
    <xf numFmtId="0" fontId="17" fillId="0" borderId="65" xfId="0" applyFont="1" applyBorder="1" applyAlignment="1">
      <alignment horizontal="left" vertical="center" indent="2"/>
    </xf>
    <xf numFmtId="0" fontId="0" fillId="0" borderId="67" xfId="0" applyBorder="1" applyAlignment="1">
      <alignment horizontal="left" vertical="center" indent="3"/>
    </xf>
    <xf numFmtId="0" fontId="0" fillId="0" borderId="65" xfId="0" applyBorder="1" applyAlignment="1">
      <alignment horizontal="left" vertical="center" indent="3"/>
    </xf>
    <xf numFmtId="0" fontId="0" fillId="0" borderId="68" xfId="0" applyBorder="1" applyAlignment="1">
      <alignment horizontal="left" vertical="center" indent="3"/>
    </xf>
    <xf numFmtId="0" fontId="0" fillId="0" borderId="68" xfId="0" applyBorder="1" applyAlignment="1">
      <alignment horizontal="left" vertical="center" wrapText="1" indent="3"/>
    </xf>
    <xf numFmtId="0" fontId="17" fillId="0" borderId="67" xfId="0" applyFont="1" applyBorder="1" applyAlignment="1">
      <alignment horizontal="left" vertical="center" wrapText="1" indent="2"/>
    </xf>
    <xf numFmtId="0" fontId="0" fillId="0" borderId="65" xfId="0" applyBorder="1" applyAlignment="1">
      <alignment horizontal="left" vertical="center" wrapText="1" indent="3"/>
    </xf>
    <xf numFmtId="0" fontId="0" fillId="0" borderId="67" xfId="0" applyBorder="1" applyAlignment="1">
      <alignment horizontal="left" vertical="center" wrapText="1" indent="3"/>
    </xf>
    <xf numFmtId="0" fontId="17" fillId="0" borderId="83" xfId="0" applyFont="1" applyBorder="1" applyAlignment="1">
      <alignment horizontal="left" vertical="center" indent="1"/>
    </xf>
    <xf numFmtId="0" fontId="0" fillId="0" borderId="64" xfId="0" applyBorder="1"/>
    <xf numFmtId="0" fontId="0" fillId="0" borderId="84" xfId="0" quotePrefix="1" applyBorder="1" applyAlignment="1">
      <alignment horizontal="center" vertical="center"/>
    </xf>
    <xf numFmtId="0" fontId="17" fillId="0" borderId="81" xfId="0" applyFont="1" applyBorder="1" applyAlignment="1">
      <alignment horizontal="left" vertical="center" indent="1"/>
    </xf>
    <xf numFmtId="0" fontId="17" fillId="0" borderId="85" xfId="0" applyFont="1" applyBorder="1" applyAlignment="1">
      <alignment horizontal="left" vertical="center" indent="1"/>
    </xf>
    <xf numFmtId="0" fontId="0" fillId="0" borderId="86" xfId="0" applyBorder="1"/>
    <xf numFmtId="0" fontId="0" fillId="0" borderId="0" xfId="0" applyAlignment="1">
      <alignment horizontal="left" vertical="center" indent="2"/>
    </xf>
    <xf numFmtId="0" fontId="17" fillId="0" borderId="0" xfId="0" applyFont="1" applyAlignment="1">
      <alignment horizontal="left" vertical="center" indent="1"/>
    </xf>
    <xf numFmtId="0" fontId="0" fillId="0" borderId="0" xfId="0" quotePrefix="1" applyAlignment="1">
      <alignment horizontal="center" vertical="center"/>
    </xf>
    <xf numFmtId="0" fontId="0" fillId="0" borderId="55" xfId="0" applyBorder="1"/>
    <xf numFmtId="0" fontId="17" fillId="17" borderId="0" xfId="0" applyFont="1" applyFill="1" applyAlignment="1">
      <alignment horizontal="center" wrapText="1"/>
    </xf>
    <xf numFmtId="0" fontId="17" fillId="17" borderId="0" xfId="0" applyFont="1" applyFill="1" applyAlignment="1">
      <alignment horizontal="center"/>
    </xf>
    <xf numFmtId="0" fontId="0" fillId="0" borderId="56" xfId="0" applyBorder="1"/>
    <xf numFmtId="0" fontId="17" fillId="17" borderId="36" xfId="0" quotePrefix="1" applyFont="1" applyFill="1" applyBorder="1" applyAlignment="1">
      <alignment horizontal="center"/>
    </xf>
    <xf numFmtId="0" fontId="0" fillId="0" borderId="88" xfId="0" applyBorder="1"/>
    <xf numFmtId="0" fontId="0" fillId="0" borderId="89" xfId="0" applyBorder="1"/>
    <xf numFmtId="0" fontId="17" fillId="0" borderId="53" xfId="0" applyFont="1" applyBorder="1" applyAlignment="1">
      <alignment horizontal="left" vertical="center" indent="1"/>
    </xf>
    <xf numFmtId="0" fontId="0" fillId="0" borderId="68" xfId="0" applyBorder="1" applyAlignment="1">
      <alignment horizontal="left" vertical="center" indent="2"/>
    </xf>
    <xf numFmtId="0" fontId="17" fillId="0" borderId="68" xfId="0" applyFont="1" applyBorder="1" applyAlignment="1">
      <alignment horizontal="left" vertical="center" indent="1"/>
    </xf>
    <xf numFmtId="0" fontId="17" fillId="0" borderId="73" xfId="0" applyFont="1" applyBorder="1" applyAlignment="1">
      <alignment horizontal="left" vertical="center" indent="1"/>
    </xf>
    <xf numFmtId="0" fontId="5" fillId="0" borderId="65" xfId="0" applyFont="1" applyBorder="1" applyAlignment="1">
      <alignment horizontal="left" vertical="center" indent="2"/>
    </xf>
    <xf numFmtId="0" fontId="0" fillId="0" borderId="90" xfId="0" quotePrefix="1" applyBorder="1" applyAlignment="1">
      <alignment horizontal="center" vertical="center"/>
    </xf>
    <xf numFmtId="0" fontId="0" fillId="17" borderId="67" xfId="0" applyFill="1" applyBorder="1" applyAlignment="1">
      <alignment horizontal="left" vertical="center" indent="2"/>
    </xf>
    <xf numFmtId="0" fontId="0" fillId="17" borderId="58" xfId="0" applyFill="1" applyBorder="1"/>
    <xf numFmtId="0" fontId="0" fillId="0" borderId="91" xfId="0" quotePrefix="1" applyBorder="1" applyAlignment="1">
      <alignment horizontal="center" vertical="center"/>
    </xf>
    <xf numFmtId="166" fontId="38" fillId="16" borderId="0" xfId="0" applyNumberFormat="1" applyFont="1" applyFill="1" applyAlignment="1">
      <alignment horizontal="center" vertical="center"/>
    </xf>
    <xf numFmtId="0" fontId="17" fillId="0" borderId="93" xfId="0" applyFont="1" applyBorder="1" applyAlignment="1">
      <alignment horizontal="left" vertical="center" indent="1"/>
    </xf>
    <xf numFmtId="0" fontId="0" fillId="0" borderId="94" xfId="0" applyBorder="1"/>
    <xf numFmtId="0" fontId="0" fillId="0" borderId="78" xfId="0" applyBorder="1" applyAlignment="1">
      <alignment horizontal="center" vertical="center"/>
    </xf>
    <xf numFmtId="0" fontId="0" fillId="0" borderId="95" xfId="0" applyBorder="1" applyAlignment="1">
      <alignment horizontal="left" vertical="center" indent="2"/>
    </xf>
    <xf numFmtId="0" fontId="0" fillId="0" borderId="90" xfId="0" applyBorder="1" applyAlignment="1">
      <alignment horizontal="center" vertical="center"/>
    </xf>
    <xf numFmtId="0" fontId="27" fillId="14" borderId="90" xfId="0" applyFont="1" applyFill="1" applyBorder="1" applyAlignment="1">
      <alignment horizontal="center" vertical="center" wrapText="1"/>
    </xf>
    <xf numFmtId="0" fontId="0" fillId="0" borderId="51" xfId="0" applyBorder="1" applyAlignment="1">
      <alignment horizontal="center" vertical="center"/>
    </xf>
    <xf numFmtId="0" fontId="0" fillId="17" borderId="95" xfId="0" applyFill="1" applyBorder="1" applyAlignment="1">
      <alignment horizontal="left" vertical="center" indent="2"/>
    </xf>
    <xf numFmtId="0" fontId="0" fillId="0" borderId="95" xfId="0" applyBorder="1" applyAlignment="1">
      <alignment horizontal="left" vertical="center" wrapText="1" indent="2"/>
    </xf>
    <xf numFmtId="0" fontId="0" fillId="17" borderId="68" xfId="0" applyFill="1" applyBorder="1" applyAlignment="1">
      <alignment horizontal="left" vertical="center" indent="2"/>
    </xf>
    <xf numFmtId="0" fontId="0" fillId="17" borderId="60" xfId="0" applyFill="1" applyBorder="1"/>
    <xf numFmtId="0" fontId="17" fillId="0" borderId="96" xfId="0" applyFont="1" applyBorder="1" applyAlignment="1">
      <alignment horizontal="left" vertical="center" indent="1"/>
    </xf>
    <xf numFmtId="0" fontId="0" fillId="0" borderId="84" xfId="0" applyBorder="1" applyAlignment="1">
      <alignment horizontal="center" vertical="center"/>
    </xf>
    <xf numFmtId="0" fontId="0" fillId="17" borderId="94" xfId="0" applyFill="1" applyBorder="1"/>
    <xf numFmtId="0" fontId="0" fillId="0" borderId="97" xfId="0" applyBorder="1" applyAlignment="1">
      <alignment horizontal="left" vertical="center" wrapText="1" indent="2"/>
    </xf>
    <xf numFmtId="0" fontId="0" fillId="0" borderId="98" xfId="0" applyBorder="1"/>
    <xf numFmtId="0" fontId="0" fillId="0" borderId="55" xfId="0" applyBorder="1" applyAlignment="1">
      <alignment horizontal="left" vertical="center" indent="2"/>
    </xf>
    <xf numFmtId="0" fontId="0" fillId="0" borderId="97" xfId="0" applyBorder="1" applyAlignment="1">
      <alignment horizontal="left" vertical="center" indent="2"/>
    </xf>
    <xf numFmtId="0" fontId="5" fillId="0" borderId="67" xfId="0" applyFont="1" applyBorder="1" applyAlignment="1">
      <alignment horizontal="left" vertical="center" indent="2"/>
    </xf>
    <xf numFmtId="0" fontId="0" fillId="17" borderId="65" xfId="0" applyFill="1" applyBorder="1" applyAlignment="1">
      <alignment horizontal="left" vertical="center" indent="2"/>
    </xf>
    <xf numFmtId="0" fontId="0" fillId="17" borderId="0" xfId="0" applyFill="1"/>
    <xf numFmtId="0" fontId="10" fillId="16" borderId="75" xfId="0" applyFont="1" applyFill="1" applyBorder="1" applyAlignment="1">
      <alignment horizontal="center" vertical="center"/>
    </xf>
    <xf numFmtId="0" fontId="0" fillId="0" borderId="100" xfId="0" applyBorder="1"/>
    <xf numFmtId="0" fontId="0" fillId="0" borderId="101" xfId="0" applyBorder="1" applyAlignment="1">
      <alignment horizontal="center" vertical="center"/>
    </xf>
    <xf numFmtId="0" fontId="17" fillId="17" borderId="36" xfId="0" applyFont="1" applyFill="1" applyBorder="1" applyAlignment="1">
      <alignment horizontal="center"/>
    </xf>
    <xf numFmtId="0" fontId="17" fillId="0" borderId="88" xfId="0" applyFont="1" applyBorder="1" applyAlignment="1">
      <alignment horizontal="left" vertical="center" indent="1"/>
    </xf>
    <xf numFmtId="0" fontId="17" fillId="0" borderId="57" xfId="0" applyFont="1" applyBorder="1" applyAlignment="1">
      <alignment horizontal="left" vertical="center" indent="1"/>
    </xf>
    <xf numFmtId="0" fontId="0" fillId="0" borderId="74" xfId="0" applyBorder="1" applyAlignment="1">
      <alignment horizontal="left" vertical="center" indent="2"/>
    </xf>
    <xf numFmtId="0" fontId="0" fillId="0" borderId="102" xfId="0" applyBorder="1"/>
    <xf numFmtId="0" fontId="0" fillId="0" borderId="104" xfId="0" applyBorder="1"/>
    <xf numFmtId="0" fontId="0" fillId="0" borderId="103" xfId="0" applyBorder="1" applyAlignment="1">
      <alignment horizontal="left" vertical="center" wrapText="1" indent="2"/>
    </xf>
    <xf numFmtId="0" fontId="0" fillId="0" borderId="106" xfId="0" applyBorder="1"/>
    <xf numFmtId="0" fontId="0" fillId="0" borderId="107" xfId="0" applyBorder="1"/>
    <xf numFmtId="0" fontId="0" fillId="0" borderId="108" xfId="0" applyBorder="1"/>
    <xf numFmtId="0" fontId="0" fillId="0" borderId="101" xfId="0" quotePrefix="1" applyBorder="1" applyAlignment="1">
      <alignment horizontal="center" vertical="center"/>
    </xf>
    <xf numFmtId="0" fontId="17" fillId="0" borderId="79" xfId="0" applyFont="1" applyBorder="1" applyAlignment="1">
      <alignment horizontal="left" vertical="center" wrapText="1" indent="1"/>
    </xf>
    <xf numFmtId="0" fontId="17" fillId="0" borderId="65" xfId="0" applyFont="1" applyBorder="1" applyAlignment="1">
      <alignment horizontal="left" vertical="center" wrapText="1" indent="1"/>
    </xf>
    <xf numFmtId="0" fontId="19" fillId="0" borderId="80" xfId="0" applyFont="1" applyBorder="1" applyAlignment="1">
      <alignment horizontal="left" indent="1"/>
    </xf>
    <xf numFmtId="0" fontId="27" fillId="14" borderId="101" xfId="0" applyFont="1" applyFill="1" applyBorder="1" applyAlignment="1">
      <alignment horizontal="center" vertical="center" wrapText="1"/>
    </xf>
    <xf numFmtId="0" fontId="0" fillId="0" borderId="68" xfId="0" applyBorder="1" applyAlignment="1">
      <alignment horizontal="left" vertical="center" wrapText="1" indent="2"/>
    </xf>
    <xf numFmtId="0" fontId="27" fillId="14" borderId="84" xfId="0" applyFont="1" applyFill="1" applyBorder="1" applyAlignment="1">
      <alignment horizontal="center" vertical="center" wrapText="1"/>
    </xf>
    <xf numFmtId="0" fontId="17" fillId="0" borderId="65" xfId="0" applyFont="1" applyBorder="1" applyAlignment="1">
      <alignment vertical="center" wrapText="1"/>
    </xf>
    <xf numFmtId="0" fontId="0" fillId="0" borderId="73" xfId="0" applyBorder="1" applyAlignment="1">
      <alignment horizontal="left" vertical="center" indent="1"/>
    </xf>
    <xf numFmtId="0" fontId="0" fillId="0" borderId="83" xfId="0" applyBorder="1" applyAlignment="1">
      <alignment horizontal="left" vertical="center" indent="2"/>
    </xf>
    <xf numFmtId="0" fontId="0" fillId="0" borderId="110" xfId="0" applyBorder="1"/>
    <xf numFmtId="0" fontId="0" fillId="0" borderId="111" xfId="0" applyBorder="1" applyAlignment="1">
      <alignment horizontal="center" vertical="center"/>
    </xf>
    <xf numFmtId="0" fontId="0" fillId="0" borderId="65" xfId="0" applyBorder="1" applyAlignment="1">
      <alignment horizontal="left" vertical="center" indent="1"/>
    </xf>
    <xf numFmtId="0" fontId="0" fillId="0" borderId="85" xfId="0" applyBorder="1" applyAlignment="1">
      <alignment horizontal="left" vertical="center" wrapText="1" indent="1"/>
    </xf>
    <xf numFmtId="0" fontId="17" fillId="0" borderId="112" xfId="0" applyFont="1" applyBorder="1" applyAlignment="1">
      <alignment horizontal="left" indent="1"/>
    </xf>
    <xf numFmtId="0" fontId="0" fillId="0" borderId="113" xfId="0" applyBorder="1"/>
    <xf numFmtId="0" fontId="22" fillId="0" borderId="0" xfId="22" applyNumberFormat="1" applyFont="1" applyAlignment="1">
      <alignment horizontal="center" wrapText="1"/>
    </xf>
    <xf numFmtId="0" fontId="0" fillId="0" borderId="65" xfId="0" applyBorder="1" applyAlignment="1">
      <alignment horizontal="left" vertical="center" wrapText="1" indent="2"/>
    </xf>
    <xf numFmtId="0" fontId="0" fillId="17" borderId="68" xfId="0" applyFill="1" applyBorder="1" applyAlignment="1">
      <alignment horizontal="left" vertical="center" wrapText="1" indent="2"/>
    </xf>
    <xf numFmtId="49" fontId="8" fillId="0" borderId="66" xfId="22" applyNumberFormat="1" applyFont="1" applyBorder="1" applyAlignment="1">
      <alignment horizontal="center" vertical="center"/>
    </xf>
    <xf numFmtId="0" fontId="0" fillId="0" borderId="114" xfId="22" applyNumberFormat="1" applyFont="1" applyBorder="1"/>
    <xf numFmtId="0" fontId="0" fillId="0" borderId="116" xfId="0" applyBorder="1" applyAlignment="1">
      <alignment horizontal="center" vertical="center"/>
    </xf>
    <xf numFmtId="0" fontId="0" fillId="0" borderId="59" xfId="0" applyBorder="1" applyAlignment="1">
      <alignment horizontal="left" vertical="center" indent="2"/>
    </xf>
    <xf numFmtId="0" fontId="27" fillId="14" borderId="116" xfId="0" applyFont="1" applyFill="1" applyBorder="1" applyAlignment="1">
      <alignment horizontal="center" vertical="center" wrapText="1"/>
    </xf>
    <xf numFmtId="0" fontId="0" fillId="0" borderId="117" xfId="0" applyBorder="1" applyAlignment="1">
      <alignment horizontal="left" vertical="center" wrapText="1" indent="2"/>
    </xf>
    <xf numFmtId="0" fontId="0" fillId="0" borderId="118" xfId="0" applyBorder="1" applyAlignment="1">
      <alignment horizontal="left" vertical="center" indent="2"/>
    </xf>
    <xf numFmtId="0" fontId="0" fillId="0" borderId="119" xfId="0" applyBorder="1"/>
    <xf numFmtId="0" fontId="0" fillId="0" borderId="120" xfId="0" applyBorder="1" applyAlignment="1">
      <alignment horizontal="left" vertical="center" indent="2"/>
    </xf>
    <xf numFmtId="0" fontId="0" fillId="0" borderId="116" xfId="0" quotePrefix="1" applyBorder="1" applyAlignment="1">
      <alignment horizontal="center" vertical="center"/>
    </xf>
    <xf numFmtId="0" fontId="17" fillId="0" borderId="85" xfId="0" applyFont="1" applyBorder="1" applyAlignment="1">
      <alignment horizontal="left" vertical="center" wrapText="1" indent="1"/>
    </xf>
    <xf numFmtId="0" fontId="0" fillId="0" borderId="74" xfId="22" applyNumberFormat="1" applyFont="1" applyBorder="1"/>
    <xf numFmtId="0" fontId="0" fillId="0" borderId="121" xfId="22" applyNumberFormat="1" applyFont="1" applyBorder="1"/>
    <xf numFmtId="0" fontId="0" fillId="0" borderId="67" xfId="0" quotePrefix="1" applyBorder="1" applyAlignment="1">
      <alignment horizontal="left" vertical="center" indent="2"/>
    </xf>
    <xf numFmtId="0" fontId="0" fillId="0" borderId="81" xfId="0" applyBorder="1" applyAlignment="1">
      <alignment horizontal="left" vertical="center" wrapText="1" indent="1"/>
    </xf>
    <xf numFmtId="0" fontId="27" fillId="14" borderId="122" xfId="0" applyFont="1" applyFill="1" applyBorder="1" applyAlignment="1">
      <alignment horizontal="center" vertical="center" wrapText="1"/>
    </xf>
    <xf numFmtId="0" fontId="0" fillId="0" borderId="122" xfId="0" applyBorder="1" applyAlignment="1">
      <alignment horizontal="center" vertical="center"/>
    </xf>
    <xf numFmtId="0" fontId="0" fillId="0" borderId="67" xfId="0" applyBorder="1" applyAlignment="1">
      <alignment horizontal="left" vertical="center" indent="1"/>
    </xf>
    <xf numFmtId="0" fontId="27" fillId="14" borderId="123" xfId="0" applyFont="1" applyFill="1" applyBorder="1" applyAlignment="1">
      <alignment horizontal="center" vertical="center" wrapText="1"/>
    </xf>
    <xf numFmtId="0" fontId="0" fillId="0" borderId="123" xfId="0" applyBorder="1" applyAlignment="1">
      <alignment horizontal="center" vertical="center"/>
    </xf>
    <xf numFmtId="0" fontId="27" fillId="14" borderId="124" xfId="0" applyFont="1" applyFill="1" applyBorder="1" applyAlignment="1">
      <alignment horizontal="center" vertical="center" wrapText="1"/>
    </xf>
    <xf numFmtId="0" fontId="0" fillId="0" borderId="124" xfId="0" applyBorder="1" applyAlignment="1">
      <alignment horizontal="center" vertical="center"/>
    </xf>
    <xf numFmtId="0" fontId="5" fillId="0" borderId="68" xfId="0" applyFont="1" applyBorder="1" applyAlignment="1">
      <alignment horizontal="left" vertical="center" indent="1"/>
    </xf>
    <xf numFmtId="0" fontId="0" fillId="0" borderId="68" xfId="0" applyBorder="1" applyAlignment="1">
      <alignment horizontal="left" vertical="center" indent="1"/>
    </xf>
    <xf numFmtId="0" fontId="5" fillId="0" borderId="67" xfId="0" applyFont="1" applyBorder="1" applyAlignment="1">
      <alignment horizontal="left" vertical="center" indent="1"/>
    </xf>
    <xf numFmtId="0" fontId="0" fillId="17" borderId="18" xfId="0" applyFill="1" applyBorder="1"/>
    <xf numFmtId="0" fontId="0" fillId="0" borderId="58" xfId="0" applyBorder="1" applyAlignment="1">
      <alignment horizontal="left" wrapText="1" indent="1"/>
    </xf>
    <xf numFmtId="0" fontId="27" fillId="14" borderId="125" xfId="0" applyFont="1" applyFill="1" applyBorder="1" applyAlignment="1">
      <alignment horizontal="center" vertical="center" wrapText="1"/>
    </xf>
    <xf numFmtId="0" fontId="0" fillId="0" borderId="125" xfId="0" applyBorder="1" applyAlignment="1">
      <alignment horizontal="center" vertical="center"/>
    </xf>
    <xf numFmtId="0" fontId="0" fillId="0" borderId="125" xfId="0" quotePrefix="1" applyBorder="1" applyAlignment="1">
      <alignment horizontal="center" vertical="center"/>
    </xf>
    <xf numFmtId="0" fontId="0" fillId="0" borderId="126" xfId="0" quotePrefix="1" applyBorder="1" applyAlignment="1">
      <alignment horizontal="center" vertical="center"/>
    </xf>
    <xf numFmtId="0" fontId="27" fillId="14" borderId="126" xfId="0" applyFont="1" applyFill="1" applyBorder="1" applyAlignment="1">
      <alignment horizontal="center" vertical="center" wrapText="1"/>
    </xf>
    <xf numFmtId="0" fontId="0" fillId="0" borderId="126" xfId="0" applyBorder="1" applyAlignment="1">
      <alignment horizontal="center" vertical="center"/>
    </xf>
    <xf numFmtId="0" fontId="0" fillId="0" borderId="127" xfId="0" applyBorder="1" applyAlignment="1">
      <alignment horizontal="center" vertical="center"/>
    </xf>
    <xf numFmtId="0" fontId="27" fillId="14" borderId="127" xfId="0" applyFont="1" applyFill="1" applyBorder="1" applyAlignment="1">
      <alignment horizontal="center" vertical="center" wrapText="1"/>
    </xf>
    <xf numFmtId="0" fontId="0" fillId="17" borderId="67" xfId="0" applyFill="1" applyBorder="1" applyAlignment="1">
      <alignment horizontal="left" vertical="center" indent="1"/>
    </xf>
    <xf numFmtId="0" fontId="0" fillId="0" borderId="128" xfId="0" applyBorder="1" applyAlignment="1">
      <alignment horizontal="center" vertical="center"/>
    </xf>
    <xf numFmtId="0" fontId="0" fillId="0" borderId="85" xfId="0" applyBorder="1" applyAlignment="1">
      <alignment horizontal="left" vertical="center" indent="2"/>
    </xf>
    <xf numFmtId="0" fontId="27" fillId="14" borderId="129" xfId="0" applyFont="1" applyFill="1" applyBorder="1" applyAlignment="1">
      <alignment horizontal="center" vertical="center" wrapText="1"/>
    </xf>
    <xf numFmtId="0" fontId="0" fillId="0" borderId="129" xfId="0" applyBorder="1" applyAlignment="1">
      <alignment horizontal="center" vertical="center"/>
    </xf>
    <xf numFmtId="0" fontId="27" fillId="14" borderId="78" xfId="0" applyFont="1" applyFill="1" applyBorder="1" applyAlignment="1">
      <alignment horizontal="center" vertical="center" wrapText="1"/>
    </xf>
    <xf numFmtId="0" fontId="0" fillId="0" borderId="130" xfId="0" applyBorder="1" applyAlignment="1">
      <alignment horizontal="center" vertical="center"/>
    </xf>
    <xf numFmtId="0" fontId="27" fillId="14" borderId="130" xfId="0" applyFont="1" applyFill="1" applyBorder="1" applyAlignment="1">
      <alignment horizontal="center" vertical="center" wrapText="1"/>
    </xf>
    <xf numFmtId="0" fontId="17" fillId="0" borderId="131" xfId="0" applyFont="1" applyBorder="1" applyAlignment="1">
      <alignment horizontal="left" vertical="center" indent="1"/>
    </xf>
    <xf numFmtId="0" fontId="27" fillId="14" borderId="132" xfId="0" applyFont="1" applyFill="1" applyBorder="1" applyAlignment="1">
      <alignment horizontal="center" vertical="center" wrapText="1"/>
    </xf>
    <xf numFmtId="0" fontId="0" fillId="0" borderId="132" xfId="0" applyBorder="1" applyAlignment="1">
      <alignment horizontal="center" vertical="center"/>
    </xf>
    <xf numFmtId="0" fontId="0" fillId="0" borderId="132" xfId="0" quotePrefix="1" applyBorder="1" applyAlignment="1">
      <alignment horizontal="center" vertical="center"/>
    </xf>
    <xf numFmtId="0" fontId="22" fillId="0" borderId="0" xfId="0" applyFont="1" applyAlignment="1">
      <alignment wrapText="1"/>
    </xf>
    <xf numFmtId="0" fontId="0" fillId="0" borderId="74" xfId="22" quotePrefix="1" applyNumberFormat="1" applyFont="1" applyBorder="1" applyAlignment="1">
      <alignment horizontal="center" vertical="center"/>
    </xf>
    <xf numFmtId="166" fontId="7" fillId="0" borderId="74" xfId="22" applyNumberFormat="1" applyFont="1" applyBorder="1" applyAlignment="1">
      <alignment horizontal="right" vertical="center"/>
    </xf>
    <xf numFmtId="0" fontId="0" fillId="0" borderId="115" xfId="0" applyBorder="1" applyAlignment="1">
      <alignment horizontal="center" vertical="center"/>
    </xf>
    <xf numFmtId="0" fontId="0" fillId="0" borderId="133" xfId="0" applyBorder="1" applyAlignment="1">
      <alignment horizontal="left" vertical="center" indent="2"/>
    </xf>
    <xf numFmtId="0" fontId="0" fillId="0" borderId="115" xfId="0" quotePrefix="1" applyBorder="1" applyAlignment="1">
      <alignment horizontal="center" vertical="center"/>
    </xf>
    <xf numFmtId="0" fontId="24" fillId="16" borderId="0" xfId="28" applyFill="1" applyBorder="1" applyAlignment="1"/>
    <xf numFmtId="0" fontId="0" fillId="0" borderId="83" xfId="0" applyBorder="1" applyAlignment="1">
      <alignment horizontal="left" vertical="center" indent="1"/>
    </xf>
    <xf numFmtId="0" fontId="17" fillId="0" borderId="55" xfId="0" applyFont="1" applyBorder="1" applyAlignment="1">
      <alignment vertical="center" wrapText="1"/>
    </xf>
    <xf numFmtId="0" fontId="30" fillId="0" borderId="36" xfId="0" quotePrefix="1" applyFont="1" applyBorder="1" applyAlignment="1">
      <alignment horizontal="center"/>
    </xf>
    <xf numFmtId="0" fontId="10" fillId="16" borderId="0" xfId="0" applyFont="1" applyFill="1" applyAlignment="1">
      <alignment horizontal="left" indent="1"/>
    </xf>
    <xf numFmtId="0" fontId="19" fillId="16" borderId="75" xfId="0" applyFont="1" applyFill="1" applyBorder="1" applyAlignment="1">
      <alignment wrapText="1"/>
    </xf>
    <xf numFmtId="0" fontId="0" fillId="0" borderId="134" xfId="0" applyBorder="1" applyAlignment="1">
      <alignment horizontal="center" vertical="center"/>
    </xf>
    <xf numFmtId="0" fontId="27" fillId="14" borderId="134" xfId="0" applyFont="1" applyFill="1" applyBorder="1" applyAlignment="1">
      <alignment horizontal="center" vertical="center" wrapText="1"/>
    </xf>
    <xf numFmtId="0" fontId="0" fillId="0" borderId="85" xfId="0" applyBorder="1" applyAlignment="1">
      <alignment horizontal="left" vertical="center" wrapText="1" indent="2"/>
    </xf>
    <xf numFmtId="0" fontId="0" fillId="0" borderId="44" xfId="0" quotePrefix="1" applyBorder="1" applyAlignment="1">
      <alignment horizontal="center" vertical="center"/>
    </xf>
    <xf numFmtId="0" fontId="0" fillId="0" borderId="136" xfId="0" quotePrefix="1" applyBorder="1" applyAlignment="1">
      <alignment horizontal="center" vertical="center"/>
    </xf>
    <xf numFmtId="0" fontId="0" fillId="0" borderId="135" xfId="0" quotePrefix="1" applyBorder="1" applyAlignment="1">
      <alignment horizontal="center" vertical="center"/>
    </xf>
    <xf numFmtId="0" fontId="0" fillId="0" borderId="137" xfId="0" quotePrefix="1" applyBorder="1" applyAlignment="1">
      <alignment horizontal="center" vertical="center"/>
    </xf>
    <xf numFmtId="166" fontId="5" fillId="0" borderId="0" xfId="22" applyNumberFormat="1" applyAlignment="1">
      <alignment vertical="center" wrapText="1"/>
    </xf>
    <xf numFmtId="0" fontId="0" fillId="0" borderId="68" xfId="0" quotePrefix="1" applyBorder="1" applyAlignment="1">
      <alignment horizontal="left" vertical="center" indent="2"/>
    </xf>
    <xf numFmtId="0" fontId="27" fillId="14" borderId="136" xfId="0" applyFont="1" applyFill="1" applyBorder="1" applyAlignment="1">
      <alignment horizontal="center" vertical="center" wrapText="1"/>
    </xf>
    <xf numFmtId="0" fontId="0" fillId="0" borderId="138" xfId="0" quotePrefix="1" applyBorder="1" applyAlignment="1">
      <alignment horizontal="center" vertical="center"/>
    </xf>
    <xf numFmtId="0" fontId="0" fillId="0" borderId="139" xfId="0" applyBorder="1" applyAlignment="1">
      <alignment horizontal="left" vertical="center" wrapText="1" indent="1"/>
    </xf>
    <xf numFmtId="0" fontId="0" fillId="0" borderId="62" xfId="0" applyBorder="1"/>
    <xf numFmtId="0" fontId="0" fillId="0" borderId="134" xfId="0" quotePrefix="1" applyBorder="1" applyAlignment="1">
      <alignment horizontal="center" vertical="center"/>
    </xf>
    <xf numFmtId="0" fontId="0" fillId="0" borderId="50" xfId="0" applyBorder="1"/>
    <xf numFmtId="0" fontId="10" fillId="16" borderId="0" xfId="0" applyFont="1" applyFill="1" applyAlignment="1">
      <alignment vertical="center"/>
    </xf>
    <xf numFmtId="0" fontId="0" fillId="17" borderId="67" xfId="0" applyFill="1" applyBorder="1" applyAlignment="1">
      <alignment horizontal="left" vertical="center" wrapText="1" indent="2"/>
    </xf>
    <xf numFmtId="0" fontId="17" fillId="0" borderId="37" xfId="0" applyFont="1" applyBorder="1" applyAlignment="1">
      <alignment horizontal="center"/>
    </xf>
    <xf numFmtId="0" fontId="17" fillId="0" borderId="23" xfId="0" quotePrefix="1" applyFont="1" applyBorder="1" applyAlignment="1">
      <alignment horizontal="center"/>
    </xf>
    <xf numFmtId="0" fontId="0" fillId="0" borderId="41" xfId="0" quotePrefix="1" applyBorder="1" applyAlignment="1">
      <alignment horizontal="center" vertical="center"/>
    </xf>
    <xf numFmtId="0" fontId="0" fillId="17" borderId="57" xfId="0" applyFill="1" applyBorder="1"/>
    <xf numFmtId="0" fontId="0" fillId="17" borderId="59" xfId="0" applyFill="1" applyBorder="1"/>
    <xf numFmtId="0" fontId="0" fillId="0" borderId="40" xfId="0" quotePrefix="1" applyBorder="1" applyAlignment="1">
      <alignment horizontal="center" vertical="center"/>
    </xf>
    <xf numFmtId="0" fontId="0" fillId="0" borderId="140" xfId="0" quotePrefix="1" applyBorder="1" applyAlignment="1">
      <alignment horizontal="center" vertical="center"/>
    </xf>
    <xf numFmtId="0" fontId="27" fillId="14" borderId="140" xfId="0" applyFont="1" applyFill="1" applyBorder="1" applyAlignment="1">
      <alignment horizontal="center" vertical="center" wrapText="1"/>
    </xf>
    <xf numFmtId="0" fontId="32" fillId="16" borderId="0" xfId="0" applyFont="1" applyFill="1" applyAlignment="1">
      <alignment horizontal="left" vertical="center" wrapText="1" indent="1"/>
    </xf>
    <xf numFmtId="0" fontId="17" fillId="0" borderId="65" xfId="0" applyFont="1" applyBorder="1" applyAlignment="1">
      <alignment horizontal="left" wrapText="1" indent="1"/>
    </xf>
    <xf numFmtId="0" fontId="0" fillId="0" borderId="0" xfId="0" applyAlignment="1">
      <alignment horizontal="center" wrapText="1"/>
    </xf>
    <xf numFmtId="0" fontId="0" fillId="0" borderId="65" xfId="0" applyBorder="1" applyAlignment="1">
      <alignment horizontal="center" wrapText="1"/>
    </xf>
    <xf numFmtId="0" fontId="0" fillId="0" borderId="80" xfId="0" applyBorder="1" applyAlignment="1">
      <alignment horizontal="center" wrapText="1"/>
    </xf>
    <xf numFmtId="0" fontId="0" fillId="0" borderId="36" xfId="0" applyBorder="1" applyAlignment="1">
      <alignment horizontal="center" wrapText="1"/>
    </xf>
    <xf numFmtId="175" fontId="17" fillId="0" borderId="36" xfId="0" quotePrefix="1" applyNumberFormat="1" applyFont="1" applyBorder="1" applyAlignment="1">
      <alignment horizontal="center" wrapText="1"/>
    </xf>
    <xf numFmtId="175" fontId="17" fillId="17" borderId="36" xfId="0" quotePrefix="1" applyNumberFormat="1" applyFont="1" applyFill="1" applyBorder="1" applyAlignment="1">
      <alignment horizontal="center" wrapText="1"/>
    </xf>
    <xf numFmtId="0" fontId="0" fillId="0" borderId="41" xfId="0" applyBorder="1" applyAlignment="1">
      <alignment horizontal="center" vertical="center"/>
    </xf>
    <xf numFmtId="0" fontId="0" fillId="0" borderId="140" xfId="0" applyBorder="1" applyAlignment="1">
      <alignment horizontal="center" vertical="center"/>
    </xf>
    <xf numFmtId="0" fontId="27" fillId="14" borderId="141" xfId="0" applyFont="1" applyFill="1" applyBorder="1" applyAlignment="1">
      <alignment horizontal="center" vertical="center" wrapText="1"/>
    </xf>
    <xf numFmtId="0" fontId="0" fillId="0" borderId="141" xfId="0" quotePrefix="1" applyBorder="1" applyAlignment="1">
      <alignment horizontal="center" vertical="center"/>
    </xf>
    <xf numFmtId="0" fontId="0" fillId="0" borderId="141" xfId="0" applyBorder="1" applyAlignment="1">
      <alignment horizontal="center" vertical="center"/>
    </xf>
    <xf numFmtId="0" fontId="0" fillId="0" borderId="67" xfId="0" applyBorder="1"/>
    <xf numFmtId="0" fontId="0" fillId="0" borderId="117" xfId="0" applyBorder="1" applyAlignment="1">
      <alignment horizontal="left" vertical="center" indent="2"/>
    </xf>
    <xf numFmtId="0" fontId="17" fillId="0" borderId="65" xfId="0" applyFont="1" applyBorder="1" applyAlignment="1">
      <alignment horizontal="left" indent="1"/>
    </xf>
    <xf numFmtId="0" fontId="27" fillId="14" borderId="45" xfId="0" applyFont="1" applyFill="1" applyBorder="1" applyAlignment="1">
      <alignment horizontal="center" vertical="center" wrapText="1"/>
    </xf>
    <xf numFmtId="0" fontId="17" fillId="0" borderId="36" xfId="0" applyFont="1" applyBorder="1" applyAlignment="1">
      <alignment horizontal="center" wrapText="1"/>
    </xf>
    <xf numFmtId="0" fontId="17" fillId="0" borderId="36" xfId="0" quotePrefix="1" applyFont="1" applyBorder="1" applyAlignment="1">
      <alignment horizontal="center" wrapText="1"/>
    </xf>
    <xf numFmtId="0" fontId="17" fillId="17" borderId="36" xfId="0" quotePrefix="1" applyFont="1" applyFill="1" applyBorder="1" applyAlignment="1">
      <alignment horizontal="center" wrapText="1"/>
    </xf>
    <xf numFmtId="0" fontId="0" fillId="0" borderId="143" xfId="0" applyBorder="1"/>
    <xf numFmtId="0" fontId="5" fillId="0" borderId="73" xfId="0" applyFont="1" applyBorder="1" applyAlignment="1">
      <alignment horizontal="left" vertical="center" indent="2"/>
    </xf>
    <xf numFmtId="0" fontId="0" fillId="0" borderId="73" xfId="0" applyBorder="1" applyAlignment="1">
      <alignment horizontal="left" vertical="center" wrapText="1" indent="2"/>
    </xf>
    <xf numFmtId="0" fontId="0" fillId="0" borderId="81" xfId="0" applyBorder="1" applyAlignment="1">
      <alignment horizontal="left" vertical="center" indent="1"/>
    </xf>
    <xf numFmtId="0" fontId="0" fillId="0" borderId="85" xfId="0" applyBorder="1" applyAlignment="1">
      <alignment horizontal="left" vertical="center" indent="1"/>
    </xf>
    <xf numFmtId="0" fontId="12" fillId="16" borderId="0" xfId="0" applyFont="1" applyFill="1" applyAlignment="1">
      <alignment horizontal="left" vertical="center" wrapText="1" indent="1"/>
    </xf>
    <xf numFmtId="0" fontId="0" fillId="0" borderId="142" xfId="0" quotePrefix="1" applyBorder="1" applyAlignment="1">
      <alignment horizontal="center" vertical="center"/>
    </xf>
    <xf numFmtId="0" fontId="0" fillId="23" borderId="59" xfId="0" applyFill="1" applyBorder="1" applyAlignment="1">
      <alignment horizontal="left" vertical="center" indent="2"/>
    </xf>
    <xf numFmtId="0" fontId="0" fillId="23" borderId="58" xfId="0" applyFill="1" applyBorder="1"/>
    <xf numFmtId="0" fontId="0" fillId="23" borderId="57" xfId="0" applyFill="1" applyBorder="1" applyAlignment="1">
      <alignment horizontal="left" vertical="center" wrapText="1" indent="2"/>
    </xf>
    <xf numFmtId="0" fontId="0" fillId="23" borderId="57" xfId="0" applyFill="1" applyBorder="1" applyAlignment="1">
      <alignment horizontal="left" vertical="center" indent="2"/>
    </xf>
    <xf numFmtId="0" fontId="0" fillId="0" borderId="58" xfId="0" applyBorder="1" applyAlignment="1">
      <alignment horizontal="left" vertical="center" indent="2"/>
    </xf>
    <xf numFmtId="0" fontId="17" fillId="0" borderId="0" xfId="22" applyNumberFormat="1" applyFont="1" applyAlignment="1">
      <alignment horizontal="left" vertical="center" indent="1"/>
    </xf>
    <xf numFmtId="166" fontId="7" fillId="0" borderId="35" xfId="22" applyNumberFormat="1" applyFont="1" applyBorder="1" applyAlignment="1">
      <alignment horizontal="right" vertical="center"/>
    </xf>
    <xf numFmtId="0" fontId="0" fillId="0" borderId="144" xfId="0" applyBorder="1" applyAlignment="1">
      <alignment horizontal="center" vertical="center"/>
    </xf>
    <xf numFmtId="0" fontId="0" fillId="0" borderId="144" xfId="0" quotePrefix="1" applyBorder="1" applyAlignment="1">
      <alignment horizontal="center" vertical="center"/>
    </xf>
    <xf numFmtId="0" fontId="27" fillId="14" borderId="144" xfId="0" applyFont="1" applyFill="1" applyBorder="1" applyAlignment="1">
      <alignment horizontal="center" vertical="center" wrapText="1"/>
    </xf>
    <xf numFmtId="0" fontId="0" fillId="0" borderId="59" xfId="22" applyNumberFormat="1" applyFont="1" applyBorder="1"/>
    <xf numFmtId="0" fontId="0" fillId="0" borderId="145" xfId="0" quotePrefix="1" applyBorder="1" applyAlignment="1">
      <alignment horizontal="center" vertical="center"/>
    </xf>
    <xf numFmtId="0" fontId="0" fillId="0" borderId="146" xfId="0" quotePrefix="1" applyBorder="1" applyAlignment="1">
      <alignment horizontal="center" vertical="center"/>
    </xf>
    <xf numFmtId="0" fontId="0" fillId="0" borderId="0" xfId="22" quotePrefix="1" applyNumberFormat="1" applyFont="1" applyAlignment="1">
      <alignment horizontal="center" vertical="center"/>
    </xf>
    <xf numFmtId="49" fontId="8" fillId="0" borderId="121" xfId="22" applyNumberFormat="1" applyFont="1" applyBorder="1" applyAlignment="1">
      <alignment horizontal="center" vertical="center"/>
    </xf>
    <xf numFmtId="0" fontId="17" fillId="0" borderId="67" xfId="0" applyFont="1" applyBorder="1" applyAlignment="1">
      <alignment horizontal="left" vertical="center" indent="2"/>
    </xf>
    <xf numFmtId="0" fontId="17" fillId="0" borderId="83" xfId="0" applyFont="1" applyBorder="1" applyAlignment="1">
      <alignment horizontal="left" vertical="center" wrapText="1" indent="1"/>
    </xf>
    <xf numFmtId="0" fontId="31" fillId="16" borderId="64" xfId="0" applyFont="1" applyFill="1" applyBorder="1" applyAlignment="1">
      <alignment horizontal="left" vertical="center" indent="1"/>
    </xf>
    <xf numFmtId="0" fontId="31" fillId="16" borderId="64" xfId="0" applyFont="1" applyFill="1" applyBorder="1" applyAlignment="1">
      <alignment horizontal="left"/>
    </xf>
    <xf numFmtId="0" fontId="0" fillId="0" borderId="83" xfId="0" applyBorder="1" applyAlignment="1">
      <alignment horizontal="left" vertical="center" wrapText="1" indent="1"/>
    </xf>
    <xf numFmtId="175" fontId="17" fillId="0" borderId="36" xfId="0" quotePrefix="1" applyNumberFormat="1" applyFont="1" applyBorder="1" applyAlignment="1">
      <alignment horizontal="center"/>
    </xf>
    <xf numFmtId="175" fontId="17" fillId="17" borderId="36" xfId="0" quotePrefix="1" applyNumberFormat="1" applyFont="1" applyFill="1" applyBorder="1" applyAlignment="1">
      <alignment horizontal="center"/>
    </xf>
    <xf numFmtId="0" fontId="17" fillId="0" borderId="139" xfId="0" applyFont="1" applyBorder="1" applyAlignment="1">
      <alignment horizontal="left" vertical="center" indent="1"/>
    </xf>
    <xf numFmtId="0" fontId="24" fillId="16" borderId="75" xfId="28" applyFill="1" applyBorder="1"/>
    <xf numFmtId="0" fontId="27" fillId="14" borderId="145" xfId="0" applyFont="1" applyFill="1" applyBorder="1" applyAlignment="1">
      <alignment horizontal="center" vertical="center" wrapText="1"/>
    </xf>
    <xf numFmtId="0" fontId="0" fillId="0" borderId="147" xfId="0" quotePrefix="1" applyBorder="1" applyAlignment="1">
      <alignment horizontal="center" vertical="center"/>
    </xf>
    <xf numFmtId="0" fontId="17" fillId="0" borderId="79" xfId="0" applyFont="1" applyBorder="1" applyAlignment="1">
      <alignment horizontal="left" vertical="center" indent="1"/>
    </xf>
    <xf numFmtId="0" fontId="5" fillId="0" borderId="67" xfId="0" applyFont="1" applyBorder="1" applyAlignment="1">
      <alignment horizontal="left" vertical="center" wrapText="1" indent="2"/>
    </xf>
    <xf numFmtId="0" fontId="0" fillId="0" borderId="148" xfId="0" applyBorder="1"/>
    <xf numFmtId="0" fontId="0" fillId="16" borderId="75" xfId="0" quotePrefix="1" applyFill="1" applyBorder="1" applyAlignment="1">
      <alignment horizontal="center" vertical="center"/>
    </xf>
    <xf numFmtId="0" fontId="42" fillId="16" borderId="0" xfId="0" applyFont="1" applyFill="1"/>
    <xf numFmtId="0" fontId="0" fillId="0" borderId="145" xfId="0" quotePrefix="1" applyBorder="1" applyAlignment="1">
      <alignment horizontal="center" vertical="center" wrapText="1"/>
    </xf>
    <xf numFmtId="0" fontId="17" fillId="0" borderId="118" xfId="0" applyFont="1" applyBorder="1" applyAlignment="1">
      <alignment horizontal="left" vertical="center" wrapText="1" indent="1"/>
    </xf>
    <xf numFmtId="0" fontId="0" fillId="0" borderId="120" xfId="0" applyBorder="1" applyAlignment="1">
      <alignment horizontal="left" vertical="center" wrapText="1" indent="2"/>
    </xf>
    <xf numFmtId="0" fontId="0" fillId="0" borderId="149" xfId="0" applyBorder="1" applyAlignment="1">
      <alignment horizontal="left" vertical="center" indent="2"/>
    </xf>
    <xf numFmtId="0" fontId="0" fillId="0" borderId="149" xfId="0" applyBorder="1" applyAlignment="1">
      <alignment horizontal="left" vertical="center" wrapText="1" indent="2"/>
    </xf>
    <xf numFmtId="0" fontId="17" fillId="0" borderId="150" xfId="0" applyFont="1" applyBorder="1" applyAlignment="1">
      <alignment horizontal="left" vertical="center" wrapText="1" indent="1"/>
    </xf>
    <xf numFmtId="0" fontId="17" fillId="0" borderId="120" xfId="0" applyFont="1" applyBorder="1" applyAlignment="1">
      <alignment horizontal="left" vertical="center" wrapText="1" indent="1"/>
    </xf>
    <xf numFmtId="0" fontId="17" fillId="0" borderId="150" xfId="0" applyFont="1" applyBorder="1" applyAlignment="1">
      <alignment horizontal="left" vertical="center" indent="1"/>
    </xf>
    <xf numFmtId="0" fontId="17" fillId="0" borderId="118" xfId="0" applyFont="1" applyBorder="1" applyAlignment="1">
      <alignment horizontal="left" vertical="center" indent="1"/>
    </xf>
    <xf numFmtId="0" fontId="17" fillId="0" borderId="120" xfId="0" applyFont="1" applyBorder="1" applyAlignment="1">
      <alignment horizontal="left" vertical="center" indent="1"/>
    </xf>
    <xf numFmtId="0" fontId="0" fillId="0" borderId="151" xfId="0" applyBorder="1" applyAlignment="1">
      <alignment horizontal="left" vertical="center" indent="2"/>
    </xf>
    <xf numFmtId="0" fontId="0" fillId="0" borderId="152" xfId="0" applyBorder="1" applyAlignment="1">
      <alignment horizontal="left" vertical="center" indent="2"/>
    </xf>
    <xf numFmtId="0" fontId="0" fillId="0" borderId="153" xfId="0" applyBorder="1" applyAlignment="1">
      <alignment horizontal="left" vertical="center" indent="2"/>
    </xf>
    <xf numFmtId="0" fontId="0" fillId="17" borderId="153" xfId="0" applyFill="1" applyBorder="1" applyAlignment="1">
      <alignment horizontal="left" vertical="center" indent="2"/>
    </xf>
    <xf numFmtId="0" fontId="0" fillId="17" borderId="107" xfId="0" applyFill="1" applyBorder="1"/>
    <xf numFmtId="0" fontId="17" fillId="0" borderId="154" xfId="0" applyFont="1" applyBorder="1" applyAlignment="1">
      <alignment horizontal="left" vertical="center" indent="1"/>
    </xf>
    <xf numFmtId="0" fontId="17" fillId="0" borderId="117" xfId="0" applyFont="1" applyBorder="1" applyAlignment="1">
      <alignment horizontal="left" vertical="center" indent="1"/>
    </xf>
    <xf numFmtId="0" fontId="43" fillId="16" borderId="0" xfId="28" applyFont="1" applyFill="1"/>
    <xf numFmtId="0" fontId="0" fillId="0" borderId="155" xfId="0" applyBorder="1"/>
    <xf numFmtId="0" fontId="0" fillId="0" borderId="156" xfId="0" applyBorder="1" applyAlignment="1">
      <alignment horizontal="left" vertical="center" indent="2"/>
    </xf>
    <xf numFmtId="0" fontId="0" fillId="17" borderId="120" xfId="0" applyFill="1" applyBorder="1" applyAlignment="1">
      <alignment horizontal="left" vertical="center" indent="2"/>
    </xf>
    <xf numFmtId="0" fontId="0" fillId="0" borderId="105" xfId="0" applyBorder="1"/>
    <xf numFmtId="0" fontId="0" fillId="0" borderId="158" xfId="0" quotePrefix="1" applyBorder="1" applyAlignment="1">
      <alignment horizontal="center" vertical="center"/>
    </xf>
    <xf numFmtId="0" fontId="17" fillId="0" borderId="153" xfId="0" applyFont="1" applyBorder="1" applyAlignment="1">
      <alignment horizontal="left" vertical="center" indent="1"/>
    </xf>
    <xf numFmtId="0" fontId="17" fillId="0" borderId="153" xfId="0" applyFont="1" applyBorder="1" applyAlignment="1">
      <alignment horizontal="left" vertical="center" indent="2"/>
    </xf>
    <xf numFmtId="0" fontId="0" fillId="0" borderId="153" xfId="0" applyBorder="1" applyAlignment="1">
      <alignment horizontal="left" vertical="center" indent="3"/>
    </xf>
    <xf numFmtId="0" fontId="0" fillId="0" borderId="85" xfId="0" applyBorder="1" applyAlignment="1">
      <alignment horizontal="left" vertical="center" indent="3"/>
    </xf>
    <xf numFmtId="0" fontId="19" fillId="0" borderId="65" xfId="0" applyFont="1" applyBorder="1" applyAlignment="1">
      <alignment horizontal="left" vertical="top" indent="1"/>
    </xf>
    <xf numFmtId="0" fontId="19" fillId="0" borderId="0" xfId="0" applyFont="1" applyAlignment="1">
      <alignment wrapText="1"/>
    </xf>
    <xf numFmtId="0" fontId="10" fillId="16" borderId="65" xfId="0" applyFont="1" applyFill="1" applyBorder="1"/>
    <xf numFmtId="0" fontId="17" fillId="0" borderId="139" xfId="0" applyFont="1" applyBorder="1" applyAlignment="1">
      <alignment horizontal="left" vertical="center" wrapText="1" indent="1"/>
    </xf>
    <xf numFmtId="0" fontId="0" fillId="0" borderId="161" xfId="0" quotePrefix="1" applyBorder="1" applyAlignment="1">
      <alignment horizontal="center" vertical="center"/>
    </xf>
    <xf numFmtId="0" fontId="0" fillId="0" borderId="162" xfId="0" applyBorder="1"/>
    <xf numFmtId="0" fontId="27" fillId="14" borderId="161" xfId="0" applyFont="1" applyFill="1" applyBorder="1" applyAlignment="1">
      <alignment horizontal="center" vertical="center" wrapText="1"/>
    </xf>
    <xf numFmtId="0" fontId="0" fillId="0" borderId="164" xfId="0" applyBorder="1"/>
    <xf numFmtId="0" fontId="0" fillId="0" borderId="165" xfId="0" applyBorder="1"/>
    <xf numFmtId="0" fontId="0" fillId="0" borderId="160" xfId="0" quotePrefix="1" applyBorder="1" applyAlignment="1">
      <alignment horizontal="center" vertical="center"/>
    </xf>
    <xf numFmtId="166" fontId="38" fillId="16" borderId="75" xfId="0" applyNumberFormat="1" applyFont="1" applyFill="1" applyBorder="1"/>
    <xf numFmtId="0" fontId="17" fillId="0" borderId="75" xfId="0" applyFont="1" applyBorder="1" applyAlignment="1">
      <alignment vertical="center"/>
    </xf>
    <xf numFmtId="0" fontId="0" fillId="0" borderId="163" xfId="0" quotePrefix="1" applyBorder="1" applyAlignment="1">
      <alignment horizontal="center" vertical="center"/>
    </xf>
    <xf numFmtId="0" fontId="27" fillId="14" borderId="163" xfId="0" applyFont="1" applyFill="1" applyBorder="1" applyAlignment="1">
      <alignment horizontal="center" vertical="center" wrapText="1"/>
    </xf>
    <xf numFmtId="0" fontId="0" fillId="16" borderId="63" xfId="0" quotePrefix="1" applyFill="1" applyBorder="1"/>
    <xf numFmtId="0" fontId="27" fillId="14" borderId="160" xfId="0" applyFont="1" applyFill="1" applyBorder="1" applyAlignment="1">
      <alignment horizontal="center" vertical="center" wrapText="1"/>
    </xf>
    <xf numFmtId="0" fontId="0" fillId="17" borderId="74" xfId="0" applyFill="1" applyBorder="1"/>
    <xf numFmtId="0" fontId="0" fillId="0" borderId="131" xfId="0" applyBorder="1" applyAlignment="1">
      <alignment horizontal="left" vertical="center" indent="3"/>
    </xf>
    <xf numFmtId="0" fontId="0" fillId="0" borderId="139" xfId="0" applyBorder="1" applyAlignment="1">
      <alignment horizontal="left" vertical="center" indent="1"/>
    </xf>
    <xf numFmtId="0" fontId="27" fillId="17" borderId="59" xfId="0" applyFont="1" applyFill="1" applyBorder="1" applyAlignment="1">
      <alignment horizontal="center" vertical="center" wrapText="1"/>
    </xf>
    <xf numFmtId="0" fontId="0" fillId="0" borderId="166" xfId="0" quotePrefix="1" applyBorder="1" applyAlignment="1">
      <alignment horizontal="center" vertical="center"/>
    </xf>
    <xf numFmtId="0" fontId="0" fillId="0" borderId="50" xfId="22" applyNumberFormat="1" applyFont="1" applyBorder="1"/>
    <xf numFmtId="0" fontId="0" fillId="0" borderId="161" xfId="0" applyBorder="1" applyAlignment="1">
      <alignment horizontal="center" vertical="center"/>
    </xf>
    <xf numFmtId="0" fontId="0" fillId="0" borderId="163" xfId="0" applyBorder="1" applyAlignment="1">
      <alignment horizontal="center" vertical="center"/>
    </xf>
    <xf numFmtId="0" fontId="0" fillId="0" borderId="59" xfId="0" applyBorder="1" applyAlignment="1">
      <alignment vertical="center"/>
    </xf>
    <xf numFmtId="49" fontId="8" fillId="0" borderId="167" xfId="22" applyNumberFormat="1" applyFont="1" applyBorder="1" applyAlignment="1">
      <alignment horizontal="center" vertical="center"/>
    </xf>
    <xf numFmtId="0" fontId="0" fillId="0" borderId="168" xfId="0" applyBorder="1" applyAlignment="1">
      <alignment horizontal="center" vertical="center"/>
    </xf>
    <xf numFmtId="0" fontId="17" fillId="0" borderId="112" xfId="0" applyFont="1" applyBorder="1" applyAlignment="1">
      <alignment horizontal="left" vertical="center" indent="1"/>
    </xf>
    <xf numFmtId="0" fontId="0" fillId="0" borderId="169" xfId="0" applyBorder="1" applyAlignment="1">
      <alignment horizontal="left" vertical="center" indent="2"/>
    </xf>
    <xf numFmtId="0" fontId="17" fillId="0" borderId="169" xfId="0" applyFont="1" applyBorder="1" applyAlignment="1">
      <alignment horizontal="left" vertical="center" indent="2"/>
    </xf>
    <xf numFmtId="0" fontId="0" fillId="0" borderId="169" xfId="0" applyBorder="1" applyAlignment="1">
      <alignment horizontal="left" vertical="center" indent="3"/>
    </xf>
    <xf numFmtId="0" fontId="0" fillId="0" borderId="169" xfId="0" applyBorder="1" applyAlignment="1">
      <alignment horizontal="left" vertical="center" wrapText="1" indent="3"/>
    </xf>
    <xf numFmtId="0" fontId="17" fillId="0" borderId="170" xfId="0" applyFont="1" applyBorder="1" applyAlignment="1">
      <alignment horizontal="left" vertical="center" indent="2"/>
    </xf>
    <xf numFmtId="0" fontId="0" fillId="0" borderId="171" xfId="0" quotePrefix="1" applyBorder="1" applyAlignment="1">
      <alignment horizontal="center" vertical="center"/>
    </xf>
    <xf numFmtId="0" fontId="0" fillId="0" borderId="171" xfId="0" applyBorder="1" applyAlignment="1">
      <alignment horizontal="center" vertical="center"/>
    </xf>
    <xf numFmtId="0" fontId="19" fillId="16" borderId="65" xfId="0" applyFont="1" applyFill="1" applyBorder="1" applyAlignment="1">
      <alignment horizontal="left" indent="1"/>
    </xf>
    <xf numFmtId="0" fontId="0" fillId="0" borderId="34" xfId="0" applyBorder="1"/>
    <xf numFmtId="0" fontId="0" fillId="0" borderId="172" xfId="0" quotePrefix="1" applyBorder="1" applyAlignment="1">
      <alignment horizontal="center" vertical="center"/>
    </xf>
    <xf numFmtId="0" fontId="27" fillId="14" borderId="172" xfId="0" applyFont="1" applyFill="1" applyBorder="1" applyAlignment="1">
      <alignment horizontal="center" vertical="center" wrapText="1"/>
    </xf>
    <xf numFmtId="0" fontId="0" fillId="0" borderId="172" xfId="0" applyBorder="1" applyAlignment="1">
      <alignment horizontal="center" vertical="center"/>
    </xf>
    <xf numFmtId="0" fontId="0" fillId="0" borderId="33" xfId="0" applyBorder="1"/>
    <xf numFmtId="0" fontId="27" fillId="14" borderId="171" xfId="0" applyFont="1" applyFill="1" applyBorder="1" applyAlignment="1">
      <alignment horizontal="center" vertical="center" wrapText="1"/>
    </xf>
    <xf numFmtId="0" fontId="0" fillId="16" borderId="64" xfId="0" applyFill="1" applyBorder="1" applyAlignment="1">
      <alignment horizontal="left" vertical="center" indent="1"/>
    </xf>
    <xf numFmtId="0" fontId="17" fillId="0" borderId="83" xfId="0" applyFont="1" applyBorder="1" applyAlignment="1">
      <alignment horizontal="left" vertical="center" indent="2"/>
    </xf>
    <xf numFmtId="0" fontId="0" fillId="16" borderId="173" xfId="0" applyFill="1" applyBorder="1"/>
    <xf numFmtId="0" fontId="0" fillId="16" borderId="85" xfId="0" applyFill="1" applyBorder="1"/>
    <xf numFmtId="0" fontId="0" fillId="0" borderId="171" xfId="0" quotePrefix="1" applyBorder="1" applyAlignment="1">
      <alignment horizontal="center" vertical="center" wrapText="1"/>
    </xf>
    <xf numFmtId="0" fontId="17" fillId="0" borderId="152" xfId="0" applyFont="1" applyBorder="1" applyAlignment="1">
      <alignment horizontal="left" vertical="center" indent="1"/>
    </xf>
    <xf numFmtId="0" fontId="0" fillId="0" borderId="99" xfId="0" applyBorder="1" applyAlignment="1">
      <alignment horizontal="left" vertical="center" wrapText="1" indent="1"/>
    </xf>
    <xf numFmtId="0" fontId="0" fillId="0" borderId="161" xfId="0" quotePrefix="1" applyBorder="1" applyAlignment="1">
      <alignment horizontal="center" vertical="center" wrapText="1"/>
    </xf>
    <xf numFmtId="0" fontId="19" fillId="0" borderId="153" xfId="0" applyFont="1" applyBorder="1" applyAlignment="1">
      <alignment horizontal="left" vertical="center" wrapText="1" indent="1"/>
    </xf>
    <xf numFmtId="0" fontId="0" fillId="0" borderId="106" xfId="0" quotePrefix="1" applyBorder="1" applyAlignment="1">
      <alignment horizontal="center" vertical="center"/>
    </xf>
    <xf numFmtId="166" fontId="7" fillId="0" borderId="106" xfId="22" applyNumberFormat="1" applyFont="1" applyBorder="1" applyAlignment="1">
      <alignment horizontal="right" vertical="center"/>
    </xf>
    <xf numFmtId="166" fontId="6" fillId="0" borderId="106" xfId="22" applyNumberFormat="1" applyFont="1" applyBorder="1" applyAlignment="1">
      <alignment vertical="center"/>
    </xf>
    <xf numFmtId="166" fontId="5" fillId="0" borderId="106" xfId="22" applyNumberFormat="1" applyBorder="1" applyAlignment="1">
      <alignment vertical="center" wrapText="1"/>
    </xf>
    <xf numFmtId="0" fontId="0" fillId="0" borderId="177" xfId="22" applyNumberFormat="1" applyFont="1" applyBorder="1"/>
    <xf numFmtId="0" fontId="0" fillId="0" borderId="65" xfId="0" quotePrefix="1" applyBorder="1" applyAlignment="1">
      <alignment horizontal="left" vertical="center" indent="2"/>
    </xf>
    <xf numFmtId="0" fontId="5" fillId="0" borderId="153" xfId="0" quotePrefix="1" applyFont="1" applyBorder="1" applyAlignment="1">
      <alignment horizontal="left" vertical="center" indent="2"/>
    </xf>
    <xf numFmtId="0" fontId="17" fillId="0" borderId="153" xfId="0" applyFont="1" applyBorder="1" applyAlignment="1">
      <alignment horizontal="left" vertical="center" wrapText="1" indent="1"/>
    </xf>
    <xf numFmtId="0" fontId="0" fillId="0" borderId="65" xfId="0" applyBorder="1" applyAlignment="1">
      <alignment horizontal="left" vertical="center" wrapText="1" indent="1"/>
    </xf>
    <xf numFmtId="0" fontId="0" fillId="0" borderId="152" xfId="0" applyBorder="1" applyAlignment="1">
      <alignment horizontal="left" vertical="center" wrapText="1" indent="1"/>
    </xf>
    <xf numFmtId="0" fontId="0" fillId="0" borderId="153" xfId="0" applyBorder="1" applyAlignment="1">
      <alignment horizontal="left" vertical="center" indent="1"/>
    </xf>
    <xf numFmtId="0" fontId="17" fillId="0" borderId="178" xfId="0" applyFont="1" applyBorder="1" applyAlignment="1">
      <alignment horizontal="left" vertical="center" indent="1"/>
    </xf>
    <xf numFmtId="0" fontId="0" fillId="0" borderId="176" xfId="0" quotePrefix="1" applyBorder="1" applyAlignment="1">
      <alignment horizontal="center" vertical="center"/>
    </xf>
    <xf numFmtId="0" fontId="0" fillId="0" borderId="81" xfId="0" quotePrefix="1" applyBorder="1" applyAlignment="1">
      <alignment horizontal="left" vertical="center" indent="2"/>
    </xf>
    <xf numFmtId="0" fontId="0" fillId="0" borderId="171" xfId="0" quotePrefix="1" applyBorder="1" applyAlignment="1">
      <alignment horizontal="center"/>
    </xf>
    <xf numFmtId="0" fontId="0" fillId="0" borderId="160" xfId="0" quotePrefix="1" applyBorder="1" applyAlignment="1">
      <alignment horizontal="center"/>
    </xf>
    <xf numFmtId="0" fontId="0" fillId="0" borderId="84" xfId="0" quotePrefix="1" applyBorder="1" applyAlignment="1">
      <alignment horizontal="center"/>
    </xf>
    <xf numFmtId="0" fontId="0" fillId="0" borderId="87" xfId="0" applyBorder="1" applyAlignment="1">
      <alignment horizontal="left" vertical="center" wrapText="1" indent="2"/>
    </xf>
    <xf numFmtId="0" fontId="0" fillId="0" borderId="49" xfId="0" quotePrefix="1" applyBorder="1" applyAlignment="1">
      <alignment horizontal="center" vertical="center" wrapText="1"/>
    </xf>
    <xf numFmtId="0" fontId="0" fillId="0" borderId="67" xfId="0" quotePrefix="1" applyBorder="1" applyAlignment="1">
      <alignment horizontal="left" vertical="center" wrapText="1" indent="3"/>
    </xf>
    <xf numFmtId="0" fontId="0" fillId="0" borderId="67" xfId="0" quotePrefix="1" applyBorder="1" applyAlignment="1">
      <alignment horizontal="left" vertical="center" indent="3"/>
    </xf>
    <xf numFmtId="0" fontId="19" fillId="16" borderId="65" xfId="0" applyFont="1" applyFill="1" applyBorder="1" applyAlignment="1">
      <alignment wrapText="1"/>
    </xf>
    <xf numFmtId="0" fontId="33" fillId="16" borderId="0" xfId="0" applyFont="1" applyFill="1" applyAlignment="1">
      <alignment horizontal="left" vertical="top" wrapText="1"/>
    </xf>
    <xf numFmtId="0" fontId="10" fillId="16" borderId="0" xfId="0" applyFont="1" applyFill="1" applyAlignment="1">
      <alignment horizontal="left"/>
    </xf>
    <xf numFmtId="0" fontId="0" fillId="17" borderId="151" xfId="0" applyFill="1" applyBorder="1" applyAlignment="1">
      <alignment horizontal="left" vertical="center" indent="2"/>
    </xf>
    <xf numFmtId="0" fontId="0" fillId="17" borderId="148" xfId="0" applyFill="1" applyBorder="1"/>
    <xf numFmtId="0" fontId="0" fillId="0" borderId="179" xfId="0" quotePrefix="1" applyBorder="1" applyAlignment="1">
      <alignment horizontal="center" vertical="center"/>
    </xf>
    <xf numFmtId="0" fontId="19" fillId="16" borderId="75" xfId="0" applyFont="1" applyFill="1" applyBorder="1" applyAlignment="1">
      <alignment horizontal="left" indent="1"/>
    </xf>
    <xf numFmtId="0" fontId="0" fillId="0" borderId="153" xfId="0" applyBorder="1" applyAlignment="1">
      <alignment horizontal="left" vertical="center" wrapText="1" indent="2"/>
    </xf>
    <xf numFmtId="0" fontId="5" fillId="0" borderId="153" xfId="0" applyFont="1" applyBorder="1" applyAlignment="1">
      <alignment horizontal="left" vertical="center" indent="2"/>
    </xf>
    <xf numFmtId="0" fontId="5" fillId="0" borderId="107" xfId="0" applyFont="1" applyBorder="1"/>
    <xf numFmtId="0" fontId="17" fillId="0" borderId="39" xfId="0" quotePrefix="1" applyFont="1" applyBorder="1" applyAlignment="1">
      <alignment horizontal="center"/>
    </xf>
    <xf numFmtId="0" fontId="17" fillId="0" borderId="76" xfId="0" applyFont="1" applyBorder="1" applyAlignment="1">
      <alignment horizontal="left" vertical="center" wrapText="1" indent="1"/>
    </xf>
    <xf numFmtId="0" fontId="17" fillId="0" borderId="79" xfId="0" applyFont="1" applyBorder="1" applyAlignment="1">
      <alignment horizontal="left" vertical="top" wrapText="1" indent="1"/>
    </xf>
    <xf numFmtId="0" fontId="27" fillId="14" borderId="171" xfId="0" applyFont="1" applyFill="1" applyBorder="1" applyAlignment="1">
      <alignment horizontal="center" vertical="center"/>
    </xf>
    <xf numFmtId="0" fontId="0" fillId="0" borderId="180" xfId="0" applyBorder="1"/>
    <xf numFmtId="171" fontId="17" fillId="0" borderId="181" xfId="21" applyBorder="1">
      <alignment horizontal="right" vertical="center"/>
    </xf>
    <xf numFmtId="0" fontId="36" fillId="22" borderId="0" xfId="0" applyFont="1" applyFill="1"/>
    <xf numFmtId="0" fontId="0" fillId="0" borderId="159" xfId="0" quotePrefix="1" applyBorder="1" applyAlignment="1">
      <alignment horizontal="center"/>
    </xf>
    <xf numFmtId="0" fontId="0" fillId="0" borderId="182" xfId="22" quotePrefix="1" applyNumberFormat="1" applyFont="1" applyBorder="1" applyAlignment="1">
      <alignment horizontal="center" vertical="center"/>
    </xf>
    <xf numFmtId="0" fontId="0" fillId="0" borderId="183" xfId="22" applyNumberFormat="1" applyFont="1" applyBorder="1"/>
    <xf numFmtId="0" fontId="0" fillId="0" borderId="97" xfId="0" applyBorder="1" applyAlignment="1">
      <alignment horizontal="left" vertical="center" indent="3"/>
    </xf>
    <xf numFmtId="0" fontId="17" fillId="0" borderId="67" xfId="0" applyFont="1" applyBorder="1" applyAlignment="1">
      <alignment horizontal="left" indent="1"/>
    </xf>
    <xf numFmtId="0" fontId="17" fillId="0" borderId="73" xfId="0" applyFont="1" applyBorder="1" applyAlignment="1">
      <alignment horizontal="left" indent="1"/>
    </xf>
    <xf numFmtId="0" fontId="0" fillId="0" borderId="150" xfId="0" applyBorder="1" applyAlignment="1">
      <alignment horizontal="left" vertical="center" indent="2"/>
    </xf>
    <xf numFmtId="166" fontId="6" fillId="0" borderId="184" xfId="2" applyBorder="1">
      <alignment vertical="center"/>
    </xf>
    <xf numFmtId="166" fontId="7" fillId="0" borderId="184" xfId="10" applyBorder="1">
      <alignment horizontal="right" vertical="center"/>
    </xf>
    <xf numFmtId="166" fontId="5" fillId="6" borderId="185" xfId="65" applyBorder="1">
      <alignment vertical="center"/>
    </xf>
    <xf numFmtId="166" fontId="5" fillId="6" borderId="186" xfId="65" applyBorder="1">
      <alignment vertical="center"/>
    </xf>
    <xf numFmtId="49" fontId="8" fillId="4" borderId="187" xfId="36" applyBorder="1">
      <alignment horizontal="center" vertical="center"/>
    </xf>
    <xf numFmtId="49" fontId="8" fillId="4" borderId="187" xfId="6" applyBorder="1">
      <alignment horizontal="center" vertical="center"/>
    </xf>
    <xf numFmtId="49" fontId="8" fillId="4" borderId="187" xfId="31" applyBorder="1">
      <alignment horizontal="center" vertical="center"/>
    </xf>
    <xf numFmtId="166" fontId="6" fillId="10" borderId="188" xfId="14" applyBorder="1">
      <alignment vertical="center"/>
    </xf>
    <xf numFmtId="49" fontId="8" fillId="4" borderId="188" xfId="7" applyBorder="1">
      <alignment horizontal="center" vertical="center"/>
    </xf>
    <xf numFmtId="166" fontId="6" fillId="3" borderId="188" xfId="8" applyBorder="1">
      <alignment vertical="center"/>
      <protection locked="0"/>
    </xf>
    <xf numFmtId="166" fontId="6" fillId="3" borderId="188" xfId="8" quotePrefix="1" applyBorder="1">
      <alignment vertical="center"/>
      <protection locked="0"/>
    </xf>
    <xf numFmtId="166" fontId="5" fillId="5" borderId="188" xfId="63" applyBorder="1">
      <alignment vertical="center" wrapText="1"/>
      <protection locked="0"/>
    </xf>
    <xf numFmtId="166" fontId="5" fillId="5" borderId="188" xfId="63" quotePrefix="1" applyBorder="1">
      <alignment vertical="center" wrapText="1"/>
      <protection locked="0"/>
    </xf>
    <xf numFmtId="49" fontId="8" fillId="4" borderId="191" xfId="7" applyBorder="1">
      <alignment horizontal="center" vertical="center"/>
    </xf>
    <xf numFmtId="49" fontId="8" fillId="4" borderId="192" xfId="6" applyBorder="1">
      <alignment horizontal="center" vertical="center"/>
    </xf>
    <xf numFmtId="49" fontId="8" fillId="4" borderId="193" xfId="36" applyBorder="1">
      <alignment horizontal="center" vertical="center"/>
    </xf>
    <xf numFmtId="49" fontId="8" fillId="4" borderId="194" xfId="36" applyBorder="1">
      <alignment horizontal="center" vertical="center"/>
    </xf>
    <xf numFmtId="49" fontId="8" fillId="4" borderId="194" xfId="31" applyBorder="1">
      <alignment horizontal="center" vertical="center"/>
    </xf>
    <xf numFmtId="166" fontId="5" fillId="6" borderId="0" xfId="65" applyBorder="1">
      <alignment vertical="center"/>
    </xf>
    <xf numFmtId="0" fontId="0" fillId="0" borderId="195" xfId="0" quotePrefix="1" applyBorder="1" applyAlignment="1">
      <alignment horizontal="center" vertical="center"/>
    </xf>
    <xf numFmtId="166" fontId="5" fillId="6" borderId="196" xfId="65" applyBorder="1">
      <alignment vertical="center"/>
    </xf>
    <xf numFmtId="49" fontId="8" fillId="4" borderId="197" xfId="7" applyBorder="1">
      <alignment horizontal="center" vertical="center"/>
    </xf>
    <xf numFmtId="166" fontId="5" fillId="6" borderId="198" xfId="65" applyBorder="1">
      <alignment vertical="center"/>
    </xf>
    <xf numFmtId="166" fontId="6" fillId="3" borderId="199" xfId="8" applyBorder="1">
      <alignment vertical="center"/>
      <protection locked="0"/>
    </xf>
    <xf numFmtId="49" fontId="8" fillId="4" borderId="199" xfId="7" applyBorder="1">
      <alignment horizontal="center" vertical="center"/>
    </xf>
    <xf numFmtId="0" fontId="0" fillId="0" borderId="199" xfId="0" quotePrefix="1" applyBorder="1" applyAlignment="1">
      <alignment horizontal="center" vertical="center"/>
    </xf>
    <xf numFmtId="166" fontId="7" fillId="0" borderId="199" xfId="10" applyBorder="1">
      <alignment horizontal="right" vertical="center"/>
    </xf>
    <xf numFmtId="0" fontId="0" fillId="0" borderId="200" xfId="22" applyNumberFormat="1" applyFont="1" applyBorder="1"/>
    <xf numFmtId="0" fontId="27" fillId="14" borderId="201" xfId="0" applyFont="1" applyFill="1" applyBorder="1" applyAlignment="1">
      <alignment horizontal="center" vertical="center" wrapText="1"/>
    </xf>
    <xf numFmtId="49" fontId="8" fillId="4" borderId="202" xfId="7" applyBorder="1">
      <alignment horizontal="center" vertical="center"/>
    </xf>
    <xf numFmtId="0" fontId="0" fillId="0" borderId="203" xfId="0" quotePrefix="1" applyBorder="1" applyAlignment="1">
      <alignment horizontal="center" vertical="center"/>
    </xf>
    <xf numFmtId="49" fontId="8" fillId="4" borderId="203" xfId="7" applyBorder="1">
      <alignment horizontal="center" vertical="center"/>
    </xf>
    <xf numFmtId="0" fontId="17" fillId="0" borderId="65" xfId="0" applyFont="1" applyBorder="1" applyAlignment="1">
      <alignment horizontal="left" vertical="top" wrapText="1" indent="1"/>
    </xf>
    <xf numFmtId="49" fontId="8" fillId="4" borderId="206" xfId="6" applyBorder="1">
      <alignment horizontal="center" vertical="center"/>
    </xf>
    <xf numFmtId="49" fontId="8" fillId="4" borderId="206" xfId="31" applyBorder="1">
      <alignment horizontal="center" vertical="center"/>
    </xf>
    <xf numFmtId="49" fontId="8" fillId="4" borderId="206" xfId="36" applyBorder="1">
      <alignment horizontal="center" vertical="center"/>
    </xf>
    <xf numFmtId="166" fontId="5" fillId="6" borderId="207" xfId="65" applyBorder="1">
      <alignment vertical="center"/>
    </xf>
    <xf numFmtId="0" fontId="0" fillId="0" borderId="139" xfId="0" applyBorder="1" applyAlignment="1">
      <alignment horizontal="left" vertical="center" indent="2"/>
    </xf>
    <xf numFmtId="0" fontId="0" fillId="0" borderId="208" xfId="0" applyBorder="1" applyAlignment="1">
      <alignment horizontal="left" vertical="center" indent="2"/>
    </xf>
    <xf numFmtId="0" fontId="0" fillId="0" borderId="209" xfId="0" applyBorder="1"/>
    <xf numFmtId="0" fontId="0" fillId="0" borderId="208" xfId="0" applyBorder="1" applyAlignment="1">
      <alignment horizontal="left" vertical="center" wrapText="1" indent="2"/>
    </xf>
    <xf numFmtId="0" fontId="0" fillId="0" borderId="157" xfId="0" applyBorder="1" applyAlignment="1">
      <alignment horizontal="left" vertical="center" wrapText="1" indent="2"/>
    </xf>
    <xf numFmtId="0" fontId="0" fillId="0" borderId="210" xfId="0" applyBorder="1"/>
    <xf numFmtId="0" fontId="17" fillId="0" borderId="208" xfId="0" applyFont="1" applyBorder="1" applyAlignment="1">
      <alignment horizontal="left" vertical="center" indent="1"/>
    </xf>
    <xf numFmtId="0" fontId="0" fillId="0" borderId="208" xfId="0" applyBorder="1" applyAlignment="1">
      <alignment horizontal="left" vertical="center" indent="1"/>
    </xf>
    <xf numFmtId="0" fontId="0" fillId="0" borderId="211" xfId="0" applyBorder="1"/>
    <xf numFmtId="0" fontId="17" fillId="0" borderId="97" xfId="0" applyFont="1" applyBorder="1" applyAlignment="1">
      <alignment horizontal="left" vertical="center" indent="1"/>
    </xf>
    <xf numFmtId="0" fontId="27" fillId="14" borderId="204" xfId="0" applyFont="1" applyFill="1" applyBorder="1" applyAlignment="1">
      <alignment horizontal="center" vertical="center"/>
    </xf>
    <xf numFmtId="0" fontId="4" fillId="0" borderId="139" xfId="0" applyFont="1" applyBorder="1" applyAlignment="1">
      <alignment horizontal="left" vertical="center" wrapText="1" indent="1"/>
    </xf>
    <xf numFmtId="49" fontId="8" fillId="4" borderId="212" xfId="7" applyBorder="1">
      <alignment horizontal="center" vertical="center"/>
    </xf>
    <xf numFmtId="166" fontId="6" fillId="3" borderId="213" xfId="8" applyBorder="1">
      <alignment vertical="center"/>
      <protection locked="0"/>
    </xf>
    <xf numFmtId="0" fontId="0" fillId="0" borderId="213" xfId="0" quotePrefix="1" applyBorder="1" applyAlignment="1">
      <alignment horizontal="center" vertical="center"/>
    </xf>
    <xf numFmtId="49" fontId="8" fillId="4" borderId="214" xfId="7" applyBorder="1">
      <alignment horizontal="center" vertical="center"/>
    </xf>
    <xf numFmtId="0" fontId="22" fillId="0" borderId="36" xfId="0" applyFont="1" applyBorder="1" applyAlignment="1">
      <alignment horizontal="center" wrapText="1"/>
    </xf>
    <xf numFmtId="0" fontId="4" fillId="0" borderId="65" xfId="0" applyFont="1" applyBorder="1" applyAlignment="1">
      <alignment horizontal="left" vertical="center" wrapText="1" indent="1"/>
    </xf>
    <xf numFmtId="0" fontId="17" fillId="0" borderId="216" xfId="0" applyFont="1" applyBorder="1" applyAlignment="1">
      <alignment horizontal="center"/>
    </xf>
    <xf numFmtId="0" fontId="17" fillId="0" borderId="217" xfId="0" applyFont="1" applyBorder="1" applyAlignment="1">
      <alignment horizontal="center"/>
    </xf>
    <xf numFmtId="166" fontId="7" fillId="0" borderId="214" xfId="10" applyBorder="1">
      <alignment horizontal="right" vertical="center"/>
    </xf>
    <xf numFmtId="166" fontId="6" fillId="18" borderId="214" xfId="66" applyBorder="1">
      <alignment vertical="center"/>
      <protection locked="0"/>
    </xf>
    <xf numFmtId="0" fontId="0" fillId="0" borderId="214" xfId="0" quotePrefix="1" applyBorder="1" applyAlignment="1">
      <alignment horizontal="center" vertical="center"/>
    </xf>
    <xf numFmtId="166" fontId="6" fillId="3" borderId="214" xfId="8" applyBorder="1">
      <alignment vertical="center"/>
      <protection locked="0"/>
    </xf>
    <xf numFmtId="166" fontId="5" fillId="5" borderId="214" xfId="9" applyBorder="1">
      <alignment vertical="center" wrapText="1"/>
      <protection locked="0"/>
    </xf>
    <xf numFmtId="49" fontId="8" fillId="4" borderId="219" xfId="6" applyBorder="1">
      <alignment horizontal="center" vertical="center"/>
    </xf>
    <xf numFmtId="49" fontId="25" fillId="4" borderId="220" xfId="31" applyFont="1" applyBorder="1">
      <alignment horizontal="center" vertical="center"/>
    </xf>
    <xf numFmtId="49" fontId="8" fillId="4" borderId="218" xfId="36" applyBorder="1">
      <alignment horizontal="center" vertical="center"/>
    </xf>
    <xf numFmtId="0" fontId="17" fillId="0" borderId="221" xfId="0" applyFont="1" applyBorder="1" applyAlignment="1">
      <alignment horizontal="center" wrapText="1"/>
    </xf>
    <xf numFmtId="0" fontId="4" fillId="0" borderId="221" xfId="0" applyFont="1" applyBorder="1" applyAlignment="1">
      <alignment horizontal="center" wrapText="1"/>
    </xf>
    <xf numFmtId="0" fontId="4" fillId="0" borderId="0" xfId="0" applyFont="1" applyAlignment="1">
      <alignment horizontal="center"/>
    </xf>
    <xf numFmtId="0" fontId="4" fillId="0" borderId="36" xfId="0" quotePrefix="1" applyFont="1" applyBorder="1" applyAlignment="1">
      <alignment horizontal="center"/>
    </xf>
    <xf numFmtId="0" fontId="17" fillId="0" borderId="222" xfId="0" applyFont="1" applyBorder="1" applyAlignment="1">
      <alignment horizontal="center"/>
    </xf>
    <xf numFmtId="166" fontId="7" fillId="0" borderId="215" xfId="10" applyBorder="1">
      <alignment horizontal="right" vertical="center"/>
    </xf>
    <xf numFmtId="166" fontId="6" fillId="3" borderId="49" xfId="8" applyBorder="1">
      <alignment vertical="center"/>
      <protection locked="0"/>
    </xf>
    <xf numFmtId="166" fontId="6" fillId="3" borderId="215" xfId="8" applyBorder="1">
      <alignment vertical="center"/>
      <protection locked="0"/>
    </xf>
    <xf numFmtId="166" fontId="5" fillId="5" borderId="214" xfId="63" applyBorder="1">
      <alignment vertical="center" wrapText="1"/>
      <protection locked="0"/>
    </xf>
    <xf numFmtId="166" fontId="5" fillId="6" borderId="223" xfId="4" applyBorder="1">
      <alignment vertical="center"/>
    </xf>
    <xf numFmtId="166" fontId="5" fillId="6" borderId="7" xfId="4">
      <alignment vertical="center"/>
    </xf>
    <xf numFmtId="166" fontId="7" fillId="0" borderId="47" xfId="5" applyBorder="1">
      <alignment horizontal="right" vertical="center"/>
    </xf>
    <xf numFmtId="166" fontId="7" fillId="0" borderId="159" xfId="5" applyBorder="1">
      <alignment horizontal="right" vertical="center"/>
    </xf>
    <xf numFmtId="166" fontId="7" fillId="0" borderId="48" xfId="5" applyBorder="1">
      <alignment horizontal="right" vertical="center"/>
    </xf>
    <xf numFmtId="166" fontId="7" fillId="0" borderId="132" xfId="10" applyBorder="1">
      <alignment horizontal="right" vertical="center"/>
    </xf>
    <xf numFmtId="49" fontId="8" fillId="4" borderId="224" xfId="6" applyBorder="1">
      <alignment horizontal="center" vertical="center"/>
    </xf>
    <xf numFmtId="166" fontId="6" fillId="3" borderId="205" xfId="8" applyBorder="1">
      <alignment vertical="center"/>
      <protection locked="0"/>
    </xf>
    <xf numFmtId="49" fontId="8" fillId="4" borderId="225" xfId="31" applyBorder="1">
      <alignment horizontal="center" vertical="center"/>
    </xf>
    <xf numFmtId="166" fontId="5" fillId="5" borderId="226" xfId="63" applyBorder="1">
      <alignment vertical="center" wrapText="1"/>
      <protection locked="0"/>
    </xf>
    <xf numFmtId="0" fontId="25" fillId="16" borderId="0" xfId="30" applyFill="1">
      <alignment horizontal="center" vertical="center"/>
    </xf>
    <xf numFmtId="49" fontId="8" fillId="4" borderId="192" xfId="31" applyBorder="1">
      <alignment horizontal="center" vertical="center"/>
    </xf>
    <xf numFmtId="49" fontId="8" fillId="4" borderId="227" xfId="7" applyBorder="1">
      <alignment horizontal="center" vertical="center"/>
    </xf>
    <xf numFmtId="0" fontId="0" fillId="0" borderId="228" xfId="0" applyBorder="1" applyAlignment="1">
      <alignment horizontal="left" vertical="center" indent="2"/>
    </xf>
    <xf numFmtId="0" fontId="27" fillId="14" borderId="226" xfId="0" applyFont="1" applyFill="1" applyBorder="1" applyAlignment="1">
      <alignment horizontal="center" vertical="center" wrapText="1"/>
    </xf>
    <xf numFmtId="0" fontId="0" fillId="0" borderId="226" xfId="0" applyBorder="1" applyAlignment="1">
      <alignment horizontal="center" vertical="center"/>
    </xf>
    <xf numFmtId="166" fontId="6" fillId="3" borderId="226" xfId="8" applyBorder="1">
      <alignment vertical="center"/>
      <protection locked="0"/>
    </xf>
    <xf numFmtId="166" fontId="5" fillId="5" borderId="226" xfId="9" applyBorder="1">
      <alignment vertical="center" wrapText="1"/>
      <protection locked="0"/>
    </xf>
    <xf numFmtId="49" fontId="8" fillId="4" borderId="229" xfId="7" applyBorder="1">
      <alignment horizontal="center" vertical="center"/>
    </xf>
    <xf numFmtId="49" fontId="8" fillId="4" borderId="230" xfId="36" applyBorder="1">
      <alignment horizontal="center" vertical="center"/>
    </xf>
    <xf numFmtId="166" fontId="6" fillId="3" borderId="226" xfId="8" quotePrefix="1" applyBorder="1">
      <alignment vertical="center"/>
      <protection locked="0"/>
    </xf>
    <xf numFmtId="166" fontId="5" fillId="5" borderId="226" xfId="63" quotePrefix="1" applyBorder="1">
      <alignment vertical="center" wrapText="1"/>
      <protection locked="0"/>
    </xf>
    <xf numFmtId="166" fontId="7" fillId="0" borderId="226" xfId="10" applyBorder="1">
      <alignment horizontal="right" vertical="center"/>
    </xf>
    <xf numFmtId="166" fontId="7" fillId="0" borderId="231" xfId="5" applyBorder="1">
      <alignment horizontal="right" vertical="center"/>
    </xf>
    <xf numFmtId="166" fontId="7" fillId="0" borderId="232" xfId="5" applyBorder="1">
      <alignment horizontal="right" vertical="center"/>
    </xf>
    <xf numFmtId="166" fontId="7" fillId="0" borderId="233" xfId="5" applyBorder="1">
      <alignment horizontal="right" vertical="center"/>
    </xf>
    <xf numFmtId="166" fontId="6" fillId="18" borderId="226" xfId="66" applyBorder="1">
      <alignment vertical="center"/>
      <protection locked="0"/>
    </xf>
    <xf numFmtId="0" fontId="25" fillId="16" borderId="64" xfId="30" applyFill="1" applyBorder="1">
      <alignment horizontal="center" vertical="center"/>
    </xf>
    <xf numFmtId="166" fontId="5" fillId="6" borderId="234" xfId="65" applyBorder="1">
      <alignment vertical="center"/>
    </xf>
    <xf numFmtId="166" fontId="6" fillId="0" borderId="226" xfId="2" applyBorder="1">
      <alignment vertical="center"/>
    </xf>
    <xf numFmtId="0" fontId="0" fillId="0" borderId="226" xfId="0" quotePrefix="1" applyBorder="1" applyAlignment="1">
      <alignment horizontal="center" vertical="center"/>
    </xf>
    <xf numFmtId="0" fontId="0" fillId="0" borderId="226" xfId="0" quotePrefix="1" applyBorder="1" applyAlignment="1">
      <alignment horizontal="center" vertical="center" wrapText="1"/>
    </xf>
    <xf numFmtId="0" fontId="0" fillId="0" borderId="235" xfId="0" quotePrefix="1" applyBorder="1" applyAlignment="1">
      <alignment horizontal="center" vertical="center"/>
    </xf>
    <xf numFmtId="166" fontId="7" fillId="0" borderId="235" xfId="10" applyBorder="1">
      <alignment horizontal="right" vertical="center"/>
    </xf>
    <xf numFmtId="166" fontId="5" fillId="5" borderId="235" xfId="63" applyBorder="1">
      <alignment vertical="center" wrapText="1"/>
      <protection locked="0"/>
    </xf>
    <xf numFmtId="166" fontId="5" fillId="5" borderId="236" xfId="63" applyBorder="1">
      <alignment vertical="center" wrapText="1"/>
      <protection locked="0"/>
    </xf>
    <xf numFmtId="49" fontId="8" fillId="4" borderId="237" xfId="31" applyBorder="1">
      <alignment horizontal="center" vertical="center"/>
    </xf>
    <xf numFmtId="49" fontId="8" fillId="4" borderId="238" xfId="7" applyBorder="1">
      <alignment horizontal="center" vertical="center"/>
    </xf>
    <xf numFmtId="166" fontId="5" fillId="6" borderId="239" xfId="65" applyBorder="1">
      <alignment vertical="center"/>
    </xf>
    <xf numFmtId="166" fontId="5" fillId="5" borderId="240" xfId="63" applyBorder="1">
      <alignment vertical="center" wrapText="1"/>
      <protection locked="0"/>
    </xf>
    <xf numFmtId="49" fontId="8" fillId="4" borderId="241" xfId="7" applyBorder="1">
      <alignment horizontal="center" vertical="center"/>
    </xf>
    <xf numFmtId="166" fontId="5" fillId="6" borderId="242" xfId="65" applyBorder="1">
      <alignment vertical="center"/>
    </xf>
    <xf numFmtId="166" fontId="5" fillId="5" borderId="243" xfId="63" applyBorder="1">
      <alignment vertical="center" wrapText="1"/>
      <protection locked="0"/>
    </xf>
    <xf numFmtId="49" fontId="8" fillId="4" borderId="244" xfId="7" applyBorder="1">
      <alignment horizontal="center" vertical="center"/>
    </xf>
    <xf numFmtId="0" fontId="17" fillId="0" borderId="245" xfId="0" applyFont="1" applyBorder="1" applyAlignment="1">
      <alignment horizontal="center"/>
    </xf>
    <xf numFmtId="0" fontId="17" fillId="0" borderId="246" xfId="0" applyFont="1" applyBorder="1" applyAlignment="1">
      <alignment horizontal="center"/>
    </xf>
    <xf numFmtId="0" fontId="5" fillId="16" borderId="64" xfId="0" applyFont="1" applyFill="1" applyBorder="1"/>
    <xf numFmtId="0" fontId="4" fillId="0" borderId="216" xfId="0" applyFont="1" applyBorder="1" applyAlignment="1">
      <alignment horizontal="center"/>
    </xf>
    <xf numFmtId="0" fontId="4" fillId="0" borderId="217" xfId="0" applyFont="1" applyBorder="1" applyAlignment="1">
      <alignment horizontal="center"/>
    </xf>
    <xf numFmtId="49" fontId="25" fillId="4" borderId="247" xfId="6" applyFont="1" applyBorder="1">
      <alignment horizontal="center" vertical="center"/>
    </xf>
    <xf numFmtId="49" fontId="25" fillId="4" borderId="247" xfId="31" applyFont="1" applyBorder="1">
      <alignment horizontal="center" vertical="center"/>
    </xf>
    <xf numFmtId="49" fontId="25" fillId="4" borderId="247" xfId="36" applyFont="1" applyBorder="1">
      <alignment horizontal="center" vertical="center"/>
    </xf>
    <xf numFmtId="166" fontId="6" fillId="3" borderId="236" xfId="8" applyBorder="1">
      <alignment vertical="center"/>
      <protection locked="0"/>
    </xf>
    <xf numFmtId="166" fontId="4" fillId="0" borderId="49" xfId="5" applyFont="1" applyBorder="1">
      <alignment horizontal="right" vertical="center"/>
    </xf>
    <xf numFmtId="0" fontId="5" fillId="0" borderId="0" xfId="22" applyNumberFormat="1" applyFont="1"/>
    <xf numFmtId="0" fontId="10" fillId="16" borderId="65" xfId="0" applyFont="1" applyFill="1" applyBorder="1" applyAlignment="1">
      <alignment horizontal="center" wrapText="1"/>
    </xf>
    <xf numFmtId="166" fontId="6" fillId="18" borderId="236" xfId="66" applyBorder="1">
      <alignment vertical="center"/>
      <protection locked="0"/>
    </xf>
    <xf numFmtId="166" fontId="6" fillId="3" borderId="240" xfId="8" applyBorder="1">
      <alignment vertical="center"/>
      <protection locked="0"/>
    </xf>
    <xf numFmtId="0" fontId="33" fillId="16" borderId="52" xfId="0" applyFont="1" applyFill="1" applyBorder="1" applyAlignment="1">
      <alignment horizontal="left" vertical="top" wrapText="1"/>
    </xf>
    <xf numFmtId="0" fontId="17" fillId="0" borderId="248" xfId="0" applyFont="1" applyBorder="1" applyAlignment="1">
      <alignment horizontal="center"/>
    </xf>
    <xf numFmtId="166" fontId="6" fillId="3" borderId="70" xfId="8" applyBorder="1">
      <alignment vertical="center"/>
      <protection locked="0"/>
    </xf>
    <xf numFmtId="0" fontId="5" fillId="0" borderId="95" xfId="0" applyFont="1" applyBorder="1" applyAlignment="1">
      <alignment horizontal="left" vertical="center" indent="2"/>
    </xf>
    <xf numFmtId="0" fontId="5" fillId="0" borderId="95" xfId="0" applyFont="1" applyBorder="1" applyAlignment="1">
      <alignment horizontal="left" vertical="center" wrapText="1" indent="2"/>
    </xf>
    <xf numFmtId="0" fontId="5" fillId="0" borderId="109" xfId="0" applyFont="1" applyBorder="1" applyAlignment="1">
      <alignment horizontal="left" vertical="center" indent="2"/>
    </xf>
    <xf numFmtId="0" fontId="4" fillId="0" borderId="67" xfId="0" applyFont="1" applyBorder="1" applyAlignment="1">
      <alignment horizontal="left" vertical="center" indent="1"/>
    </xf>
    <xf numFmtId="0" fontId="5" fillId="0" borderId="68" xfId="0" applyFont="1" applyBorder="1" applyAlignment="1">
      <alignment horizontal="left" vertical="center" wrapText="1" indent="2"/>
    </xf>
    <xf numFmtId="0" fontId="0" fillId="0" borderId="18" xfId="0" applyBorder="1" applyAlignment="1">
      <alignment horizontal="left" vertical="center" wrapText="1" indent="1"/>
    </xf>
    <xf numFmtId="0" fontId="0" fillId="0" borderId="58" xfId="0" applyBorder="1" applyAlignment="1">
      <alignment horizontal="left" vertical="center" wrapText="1" indent="1"/>
    </xf>
    <xf numFmtId="0" fontId="0" fillId="0" borderId="60" xfId="0" applyBorder="1" applyAlignment="1">
      <alignment horizontal="left" vertical="center" wrapText="1" indent="1"/>
    </xf>
    <xf numFmtId="0" fontId="5" fillId="0" borderId="157" xfId="0" applyFont="1" applyBorder="1" applyAlignment="1">
      <alignment horizontal="left" vertical="center" wrapText="1" indent="2"/>
    </xf>
    <xf numFmtId="0" fontId="5" fillId="0" borderId="120" xfId="0" applyFont="1" applyBorder="1" applyAlignment="1">
      <alignment horizontal="left" vertical="center" indent="2"/>
    </xf>
    <xf numFmtId="0" fontId="5" fillId="0" borderId="108" xfId="0" applyFont="1" applyBorder="1"/>
    <xf numFmtId="0" fontId="5" fillId="17" borderId="67" xfId="0" applyFont="1" applyFill="1" applyBorder="1" applyAlignment="1">
      <alignment horizontal="left" vertical="center" wrapText="1" indent="2"/>
    </xf>
    <xf numFmtId="0" fontId="5" fillId="0" borderId="67" xfId="0" applyFont="1" applyBorder="1" applyAlignment="1">
      <alignment horizontal="left" vertical="center" indent="3"/>
    </xf>
    <xf numFmtId="0" fontId="5" fillId="0" borderId="67" xfId="0" applyFont="1" applyBorder="1" applyAlignment="1">
      <alignment horizontal="left" vertical="center" wrapText="1" indent="3"/>
    </xf>
    <xf numFmtId="0" fontId="5" fillId="0" borderId="58" xfId="0" applyFont="1" applyBorder="1"/>
    <xf numFmtId="0" fontId="4" fillId="0" borderId="56" xfId="0" applyFont="1" applyBorder="1" applyAlignment="1">
      <alignment horizontal="left" indent="1"/>
    </xf>
    <xf numFmtId="0" fontId="5" fillId="0" borderId="72" xfId="0" quotePrefix="1" applyFont="1" applyBorder="1" applyAlignment="1">
      <alignment horizontal="center" vertical="center"/>
    </xf>
    <xf numFmtId="0" fontId="5" fillId="0" borderId="51" xfId="0" quotePrefix="1" applyFont="1" applyBorder="1" applyAlignment="1">
      <alignment horizontal="center" vertical="center"/>
    </xf>
    <xf numFmtId="0" fontId="45" fillId="7" borderId="0" xfId="77" applyFont="1" applyFill="1"/>
    <xf numFmtId="0" fontId="44" fillId="7" borderId="0" xfId="77" applyFill="1"/>
    <xf numFmtId="0" fontId="0" fillId="7" borderId="0" xfId="0" applyFill="1"/>
    <xf numFmtId="0" fontId="46" fillId="7" borderId="0" xfId="77" applyFont="1" applyFill="1"/>
    <xf numFmtId="0" fontId="47" fillId="7" borderId="0" xfId="77" applyFont="1" applyFill="1"/>
    <xf numFmtId="0" fontId="48" fillId="7" borderId="0" xfId="77" applyFont="1" applyFill="1"/>
    <xf numFmtId="0" fontId="49" fillId="7" borderId="0" xfId="77" applyFont="1" applyFill="1"/>
    <xf numFmtId="0" fontId="49" fillId="7" borderId="0" xfId="77" applyFont="1" applyFill="1" applyAlignment="1">
      <alignment wrapText="1"/>
    </xf>
    <xf numFmtId="0" fontId="0" fillId="17" borderId="249" xfId="0" applyFill="1" applyBorder="1" applyAlignment="1">
      <alignment horizontal="left" vertical="center" indent="2"/>
    </xf>
    <xf numFmtId="0" fontId="0" fillId="16" borderId="54" xfId="0" applyFill="1" applyBorder="1"/>
    <xf numFmtId="174" fontId="17" fillId="0" borderId="1" xfId="21" applyNumberFormat="1">
      <alignment horizontal="right" vertical="center"/>
    </xf>
    <xf numFmtId="166" fontId="6" fillId="18" borderId="250" xfId="68" applyBorder="1">
      <alignment vertical="center"/>
      <protection locked="0"/>
    </xf>
    <xf numFmtId="0" fontId="36" fillId="24" borderId="0" xfId="0" applyFont="1" applyFill="1"/>
    <xf numFmtId="0" fontId="0" fillId="0" borderId="243" xfId="0" applyBorder="1" applyAlignment="1">
      <alignment horizontal="center" vertical="center"/>
    </xf>
    <xf numFmtId="0" fontId="51" fillId="16" borderId="64" xfId="0" applyFont="1" applyFill="1" applyBorder="1"/>
    <xf numFmtId="0" fontId="0" fillId="0" borderId="260" xfId="0" applyBorder="1"/>
    <xf numFmtId="0" fontId="17" fillId="0" borderId="79" xfId="0" applyFont="1" applyBorder="1" applyAlignment="1">
      <alignment horizontal="center"/>
    </xf>
    <xf numFmtId="0" fontId="17" fillId="0" borderId="261" xfId="0" applyFont="1" applyBorder="1" applyAlignment="1">
      <alignment horizontal="center"/>
    </xf>
    <xf numFmtId="49" fontId="8" fillId="4" borderId="262" xfId="6" applyBorder="1">
      <alignment horizontal="center" vertical="center"/>
    </xf>
    <xf numFmtId="49" fontId="8" fillId="4" borderId="263" xfId="36" applyBorder="1">
      <alignment horizontal="center" vertical="center"/>
    </xf>
    <xf numFmtId="0" fontId="17" fillId="0" borderId="264" xfId="0" applyFont="1" applyBorder="1" applyAlignment="1">
      <alignment horizontal="center"/>
    </xf>
    <xf numFmtId="0" fontId="17" fillId="0" borderId="265" xfId="0" applyFont="1" applyBorder="1" applyAlignment="1">
      <alignment horizontal="center"/>
    </xf>
    <xf numFmtId="166" fontId="6" fillId="0" borderId="236" xfId="2" applyBorder="1">
      <alignment vertical="center"/>
    </xf>
    <xf numFmtId="49" fontId="8" fillId="4" borderId="266" xfId="31" applyBorder="1">
      <alignment horizontal="center" vertical="center"/>
    </xf>
    <xf numFmtId="0" fontId="17" fillId="0" borderId="37" xfId="0" applyFont="1" applyBorder="1" applyAlignment="1">
      <alignment horizontal="center" wrapText="1"/>
    </xf>
    <xf numFmtId="166" fontId="7" fillId="0" borderId="267" xfId="10" applyBorder="1">
      <alignment horizontal="right" vertical="center"/>
    </xf>
    <xf numFmtId="166" fontId="7" fillId="0" borderId="268" xfId="5" applyBorder="1">
      <alignment horizontal="right" vertical="center"/>
    </xf>
    <xf numFmtId="166" fontId="7" fillId="0" borderId="269" xfId="10" applyBorder="1">
      <alignment horizontal="right" vertical="center"/>
    </xf>
    <xf numFmtId="0" fontId="0" fillId="0" borderId="37" xfId="22" applyNumberFormat="1" applyFont="1" applyBorder="1"/>
    <xf numFmtId="0" fontId="17" fillId="0" borderId="50" xfId="22" quotePrefix="1" applyNumberFormat="1" applyFont="1" applyBorder="1" applyAlignment="1">
      <alignment horizontal="center"/>
    </xf>
    <xf numFmtId="166" fontId="6" fillId="3" borderId="270" xfId="8" applyBorder="1">
      <alignment vertical="center"/>
      <protection locked="0"/>
    </xf>
    <xf numFmtId="0" fontId="17" fillId="0" borderId="271" xfId="0" applyFont="1" applyBorder="1" applyAlignment="1">
      <alignment horizontal="center" wrapText="1"/>
    </xf>
    <xf numFmtId="0" fontId="17" fillId="0" borderId="37" xfId="22" quotePrefix="1" applyNumberFormat="1" applyFont="1" applyBorder="1" applyAlignment="1">
      <alignment horizontal="center"/>
    </xf>
    <xf numFmtId="0" fontId="17" fillId="0" borderId="208" xfId="0" applyFont="1" applyBorder="1" applyAlignment="1">
      <alignment horizontal="left" vertical="center" wrapText="1" indent="1"/>
    </xf>
    <xf numFmtId="49" fontId="8" fillId="4" borderId="272" xfId="7" applyBorder="1">
      <alignment horizontal="center" vertical="center"/>
    </xf>
    <xf numFmtId="166" fontId="5" fillId="6" borderId="273" xfId="65" applyBorder="1">
      <alignment vertical="center"/>
    </xf>
    <xf numFmtId="166" fontId="5" fillId="6" borderId="274" xfId="65" applyBorder="1">
      <alignment vertical="center"/>
    </xf>
    <xf numFmtId="166" fontId="5" fillId="5" borderId="275" xfId="63" applyBorder="1">
      <alignment vertical="center" wrapText="1"/>
      <protection locked="0"/>
    </xf>
    <xf numFmtId="166" fontId="6" fillId="3" borderId="275" xfId="8" applyBorder="1">
      <alignment vertical="center"/>
      <protection locked="0"/>
    </xf>
    <xf numFmtId="166" fontId="5" fillId="6" borderId="276" xfId="65" applyBorder="1">
      <alignment vertical="center"/>
    </xf>
    <xf numFmtId="166" fontId="5" fillId="5" borderId="277" xfId="63" applyBorder="1">
      <alignment vertical="center" wrapText="1"/>
      <protection locked="0"/>
    </xf>
    <xf numFmtId="0" fontId="4" fillId="0" borderId="278" xfId="0" applyFont="1" applyBorder="1" applyAlignment="1">
      <alignment horizontal="center" wrapText="1"/>
    </xf>
    <xf numFmtId="49" fontId="8" fillId="4" borderId="275" xfId="7" applyBorder="1">
      <alignment horizontal="center" vertical="center"/>
    </xf>
    <xf numFmtId="166" fontId="5" fillId="6" borderId="279" xfId="65" applyBorder="1">
      <alignment vertical="center"/>
    </xf>
    <xf numFmtId="166" fontId="7" fillId="0" borderId="159" xfId="22" applyNumberFormat="1" applyFont="1" applyBorder="1" applyAlignment="1">
      <alignment horizontal="right" vertical="center"/>
    </xf>
    <xf numFmtId="166" fontId="7" fillId="0" borderId="175" xfId="5" applyBorder="1">
      <alignment horizontal="right" vertical="center"/>
    </xf>
    <xf numFmtId="49" fontId="8" fillId="4" borderId="280" xfId="7" applyBorder="1">
      <alignment horizontal="center" vertical="center"/>
    </xf>
    <xf numFmtId="0" fontId="49" fillId="7" borderId="0" xfId="77" applyFont="1" applyFill="1" applyAlignment="1">
      <alignment horizontal="left" wrapText="1"/>
    </xf>
    <xf numFmtId="0" fontId="22" fillId="0" borderId="0" xfId="0" applyFont="1" applyAlignment="1">
      <alignment horizontal="center" wrapText="1"/>
    </xf>
    <xf numFmtId="0" fontId="22" fillId="0" borderId="36" xfId="0" applyFont="1" applyBorder="1" applyAlignment="1">
      <alignment horizontal="center" wrapText="1"/>
    </xf>
    <xf numFmtId="0" fontId="0" fillId="0" borderId="67" xfId="0" applyBorder="1" applyAlignment="1">
      <alignment horizontal="left" vertical="center" wrapText="1" indent="2"/>
    </xf>
    <xf numFmtId="0" fontId="0" fillId="0" borderId="58" xfId="0" applyBorder="1" applyAlignment="1">
      <alignment horizontal="left" vertical="center" wrapText="1" indent="2"/>
    </xf>
    <xf numFmtId="0" fontId="17" fillId="0" borderId="79" xfId="0" applyFont="1" applyBorder="1" applyAlignment="1">
      <alignment horizontal="left" vertical="top" wrapText="1" indent="1"/>
    </xf>
    <xf numFmtId="0" fontId="17" fillId="0" borderId="75" xfId="0" applyFont="1" applyBorder="1" applyAlignment="1">
      <alignment horizontal="left" vertical="top" wrapText="1" indent="1"/>
    </xf>
    <xf numFmtId="0" fontId="17" fillId="0" borderId="65" xfId="0" applyFont="1" applyBorder="1" applyAlignment="1">
      <alignment horizontal="left" vertical="top" wrapText="1" indent="1"/>
    </xf>
    <xf numFmtId="0" fontId="17" fillId="0" borderId="0" xfId="0" applyFont="1" applyAlignment="1">
      <alignment horizontal="left" vertical="top" wrapText="1" indent="1"/>
    </xf>
    <xf numFmtId="0" fontId="17" fillId="0" borderId="80" xfId="0" applyFont="1" applyBorder="1" applyAlignment="1">
      <alignment horizontal="left" vertical="top" wrapText="1" indent="1"/>
    </xf>
    <xf numFmtId="0" fontId="17" fillId="0" borderId="36" xfId="0" applyFont="1" applyBorder="1" applyAlignment="1">
      <alignment horizontal="left" vertical="top" wrapText="1" indent="1"/>
    </xf>
    <xf numFmtId="0" fontId="17" fillId="0" borderId="69" xfId="0" applyFont="1" applyBorder="1" applyAlignment="1">
      <alignment horizontal="center" vertical="center"/>
    </xf>
    <xf numFmtId="0" fontId="17" fillId="0" borderId="92" xfId="0" applyFont="1" applyBorder="1" applyAlignment="1">
      <alignment horizontal="center" vertical="center"/>
    </xf>
    <xf numFmtId="0" fontId="17" fillId="0" borderId="71" xfId="0" applyFont="1" applyBorder="1" applyAlignment="1">
      <alignment horizontal="center" vertical="center"/>
    </xf>
    <xf numFmtId="0" fontId="17" fillId="0" borderId="79" xfId="0" applyFont="1" applyBorder="1" applyAlignment="1">
      <alignment horizontal="left" vertical="center" wrapText="1" indent="1"/>
    </xf>
    <xf numFmtId="0" fontId="17" fillId="0" borderId="65" xfId="0" applyFont="1" applyBorder="1" applyAlignment="1">
      <alignment horizontal="left" vertical="center" wrapText="1" indent="1"/>
    </xf>
    <xf numFmtId="0" fontId="19" fillId="16" borderId="0" xfId="0" applyFont="1" applyFill="1" applyAlignment="1">
      <alignment horizontal="left" wrapText="1"/>
    </xf>
    <xf numFmtId="0" fontId="19" fillId="0" borderId="65" xfId="0" applyFont="1" applyBorder="1" applyAlignment="1">
      <alignment horizontal="center" vertical="top" wrapText="1"/>
    </xf>
    <xf numFmtId="0" fontId="19" fillId="0" borderId="80" xfId="0" applyFont="1" applyBorder="1" applyAlignment="1">
      <alignment horizontal="center" vertical="top"/>
    </xf>
    <xf numFmtId="0" fontId="4" fillId="0" borderId="79" xfId="0" applyFont="1" applyBorder="1" applyAlignment="1">
      <alignment horizontal="left" vertical="center" wrapText="1" indent="1"/>
    </xf>
    <xf numFmtId="0" fontId="4" fillId="0" borderId="65" xfId="0" applyFont="1" applyBorder="1" applyAlignment="1">
      <alignment horizontal="left" vertical="center" wrapText="1" indent="1"/>
    </xf>
    <xf numFmtId="0" fontId="4" fillId="0" borderId="80" xfId="0" applyFont="1" applyBorder="1" applyAlignment="1">
      <alignment horizontal="left" vertical="center" wrapText="1" indent="1"/>
    </xf>
    <xf numFmtId="0" fontId="19" fillId="0" borderId="65" xfId="0" applyFont="1" applyBorder="1" applyAlignment="1">
      <alignment horizontal="left" wrapText="1" indent="1"/>
    </xf>
    <xf numFmtId="0" fontId="19" fillId="0" borderId="0" xfId="0" applyFont="1" applyAlignment="1">
      <alignment horizontal="left" wrapText="1" indent="1"/>
    </xf>
    <xf numFmtId="0" fontId="19" fillId="0" borderId="80" xfId="0" applyFont="1" applyBorder="1" applyAlignment="1">
      <alignment horizontal="left" wrapText="1" indent="1"/>
    </xf>
    <xf numFmtId="0" fontId="19" fillId="0" borderId="36" xfId="0" applyFont="1" applyBorder="1" applyAlignment="1">
      <alignment horizontal="left" wrapText="1" indent="1"/>
    </xf>
    <xf numFmtId="0" fontId="19" fillId="0" borderId="65" xfId="0" applyFont="1" applyBorder="1" applyAlignment="1">
      <alignment horizontal="left" vertical="center" wrapText="1" indent="1"/>
    </xf>
    <xf numFmtId="0" fontId="19" fillId="0" borderId="0" xfId="0" applyFont="1" applyAlignment="1">
      <alignment horizontal="left" vertical="center" wrapText="1" indent="1"/>
    </xf>
    <xf numFmtId="0" fontId="19" fillId="0" borderId="80" xfId="0" applyFont="1" applyBorder="1" applyAlignment="1">
      <alignment horizontal="left" vertical="center" wrapText="1" indent="1"/>
    </xf>
    <xf numFmtId="0" fontId="19" fillId="0" borderId="36" xfId="0" applyFont="1" applyBorder="1" applyAlignment="1">
      <alignment horizontal="left" vertical="center" wrapText="1" indent="1"/>
    </xf>
    <xf numFmtId="0" fontId="19" fillId="0" borderId="65" xfId="0" applyFont="1" applyBorder="1" applyAlignment="1">
      <alignment horizontal="left" vertical="top" wrapText="1" indent="1"/>
    </xf>
    <xf numFmtId="0" fontId="19" fillId="0" borderId="0" xfId="0" applyFont="1" applyAlignment="1">
      <alignment horizontal="left" vertical="top" wrapText="1" indent="1"/>
    </xf>
    <xf numFmtId="0" fontId="19" fillId="0" borderId="80" xfId="0" applyFont="1" applyBorder="1" applyAlignment="1">
      <alignment horizontal="left" vertical="top" wrapText="1" indent="1"/>
    </xf>
    <xf numFmtId="0" fontId="19" fillId="0" borderId="36" xfId="0" applyFont="1" applyBorder="1" applyAlignment="1">
      <alignment horizontal="left" vertical="top" wrapText="1" indent="1"/>
    </xf>
    <xf numFmtId="0" fontId="0" fillId="0" borderId="174" xfId="0" applyBorder="1" applyAlignment="1">
      <alignment horizontal="left" vertical="center" wrapText="1" indent="1"/>
    </xf>
    <xf numFmtId="0" fontId="0" fillId="0" borderId="175" xfId="0" applyBorder="1" applyAlignment="1">
      <alignment horizontal="left" vertical="center" wrapText="1" indent="1"/>
    </xf>
    <xf numFmtId="0" fontId="17" fillId="0" borderId="76" xfId="0" applyFont="1" applyBorder="1" applyAlignment="1">
      <alignment horizontal="left" vertical="center" wrapText="1" indent="1"/>
    </xf>
    <xf numFmtId="0" fontId="17" fillId="0" borderId="55" xfId="0" applyFont="1" applyBorder="1" applyAlignment="1">
      <alignment horizontal="left" vertical="center" wrapText="1" indent="1"/>
    </xf>
    <xf numFmtId="0" fontId="0" fillId="0" borderId="65" xfId="0" applyBorder="1" applyAlignment="1">
      <alignment horizontal="left" wrapText="1" indent="1"/>
    </xf>
    <xf numFmtId="0" fontId="0" fillId="0" borderId="80" xfId="0" applyBorder="1" applyAlignment="1">
      <alignment horizontal="left" wrapText="1" indent="1"/>
    </xf>
    <xf numFmtId="0" fontId="10" fillId="0" borderId="65" xfId="0" applyFont="1" applyBorder="1" applyAlignment="1">
      <alignment horizontal="left" vertical="top" wrapText="1" indent="1"/>
    </xf>
    <xf numFmtId="0" fontId="0" fillId="0" borderId="65" xfId="0" applyBorder="1" applyAlignment="1">
      <alignment horizontal="left" vertical="top" wrapText="1" indent="1"/>
    </xf>
    <xf numFmtId="0" fontId="0" fillId="0" borderId="80" xfId="0" applyBorder="1" applyAlignment="1">
      <alignment horizontal="left" vertical="top" wrapText="1" indent="1"/>
    </xf>
    <xf numFmtId="166" fontId="6" fillId="0" borderId="277" xfId="2" applyBorder="1">
      <alignment vertical="center"/>
    </xf>
    <xf numFmtId="0" fontId="0" fillId="0" borderId="67" xfId="0" applyFill="1" applyBorder="1" applyAlignment="1">
      <alignment horizontal="left" vertical="center" wrapText="1" indent="2"/>
    </xf>
    <xf numFmtId="0" fontId="0" fillId="0" borderId="58" xfId="0" applyFill="1" applyBorder="1"/>
    <xf numFmtId="0" fontId="0" fillId="0" borderId="67" xfId="0" applyFill="1" applyBorder="1" applyAlignment="1">
      <alignment horizontal="left" vertical="center" indent="2"/>
    </xf>
    <xf numFmtId="0" fontId="0" fillId="0" borderId="73" xfId="0" applyFill="1" applyBorder="1" applyAlignment="1">
      <alignment horizontal="left" vertical="center" wrapText="1" indent="1"/>
    </xf>
    <xf numFmtId="0" fontId="0" fillId="0" borderId="94" xfId="0" applyFill="1" applyBorder="1" applyAlignment="1">
      <alignment vertical="center" wrapText="1"/>
    </xf>
    <xf numFmtId="49" fontId="25" fillId="4" borderId="188" xfId="7" applyFont="1" applyBorder="1">
      <alignment horizontal="center" vertical="center"/>
    </xf>
    <xf numFmtId="166" fontId="6" fillId="3" borderId="277" xfId="8" applyBorder="1">
      <alignment vertical="center"/>
      <protection locked="0"/>
    </xf>
    <xf numFmtId="166" fontId="7" fillId="0" borderId="281" xfId="10" applyBorder="1">
      <alignment horizontal="right" vertical="center"/>
    </xf>
    <xf numFmtId="166" fontId="5" fillId="5" borderId="277" xfId="9" applyBorder="1">
      <alignment vertical="center" wrapText="1"/>
      <protection locked="0"/>
    </xf>
    <xf numFmtId="0" fontId="0" fillId="0" borderId="65" xfId="0" applyFill="1" applyBorder="1" applyAlignment="1">
      <alignment horizontal="left" vertical="center" wrapText="1" indent="2"/>
    </xf>
    <xf numFmtId="0" fontId="0" fillId="0" borderId="60" xfId="0" applyFill="1" applyBorder="1"/>
    <xf numFmtId="0" fontId="0" fillId="0" borderId="68" xfId="0" applyFill="1" applyBorder="1" applyAlignment="1">
      <alignment horizontal="left" vertical="center" indent="2"/>
    </xf>
    <xf numFmtId="0" fontId="0" fillId="0" borderId="73" xfId="0" applyFill="1" applyBorder="1" applyAlignment="1">
      <alignment horizontal="left" vertical="center" wrapText="1" indent="2"/>
    </xf>
    <xf numFmtId="0" fontId="0" fillId="0" borderId="94" xfId="0" applyFill="1" applyBorder="1"/>
    <xf numFmtId="0" fontId="0" fillId="0" borderId="73" xfId="0" applyFill="1" applyBorder="1" applyAlignment="1">
      <alignment horizontal="left" vertical="center" indent="2"/>
    </xf>
    <xf numFmtId="166" fontId="5" fillId="6" borderId="282" xfId="65" applyBorder="1">
      <alignment vertical="center"/>
    </xf>
    <xf numFmtId="0" fontId="37" fillId="0" borderId="283" xfId="0" applyFont="1" applyFill="1" applyBorder="1" applyAlignment="1">
      <alignment horizontal="left" vertical="center" wrapText="1" indent="1"/>
    </xf>
    <xf numFmtId="0" fontId="37" fillId="0" borderId="221" xfId="0" applyFont="1" applyFill="1" applyBorder="1" applyAlignment="1">
      <alignment horizontal="left" vertical="center" indent="1"/>
    </xf>
    <xf numFmtId="0" fontId="37" fillId="0" borderId="284" xfId="0" applyFont="1" applyFill="1" applyBorder="1" applyAlignment="1">
      <alignment horizontal="left" vertical="center" indent="1"/>
    </xf>
    <xf numFmtId="0" fontId="37" fillId="0" borderId="285" xfId="0" applyFont="1" applyFill="1" applyBorder="1" applyAlignment="1">
      <alignment horizontal="left" vertical="center" indent="1"/>
    </xf>
    <xf numFmtId="0" fontId="37" fillId="0" borderId="0" xfId="0" applyFont="1" applyFill="1" applyBorder="1" applyAlignment="1">
      <alignment horizontal="left" vertical="center" indent="1"/>
    </xf>
    <xf numFmtId="0" fontId="37" fillId="0" borderId="18" xfId="0" applyFont="1" applyFill="1" applyBorder="1" applyAlignment="1">
      <alignment horizontal="left" vertical="center" indent="1"/>
    </xf>
    <xf numFmtId="0" fontId="37" fillId="0" borderId="286" xfId="0" applyFont="1" applyFill="1" applyBorder="1" applyAlignment="1">
      <alignment horizontal="left" vertical="center" indent="1"/>
    </xf>
    <xf numFmtId="0" fontId="37" fillId="0" borderId="38" xfId="0" applyFont="1" applyFill="1" applyBorder="1" applyAlignment="1">
      <alignment horizontal="left" vertical="center" indent="1"/>
    </xf>
    <xf numFmtId="0" fontId="37" fillId="0" borderId="287" xfId="0" applyFont="1" applyFill="1" applyBorder="1" applyAlignment="1">
      <alignment horizontal="left" vertical="center" indent="1"/>
    </xf>
  </cellXfs>
  <cellStyles count="84">
    <cellStyle name="_AccType" xfId="38" xr:uid="{00000000-0005-0000-0000-000000000000}"/>
    <cellStyle name="_Calc" xfId="2" xr:uid="{00000000-0005-0000-0000-000001000000}"/>
    <cellStyle name="_Calc#" xfId="33" xr:uid="{00000000-0005-0000-0000-000002000000}"/>
    <cellStyle name="_Calc%" xfId="21" xr:uid="{00000000-0005-0000-0000-000003000000}"/>
    <cellStyle name="_CalcAccounts" xfId="64" xr:uid="{00000000-0005-0000-0000-000004000000}"/>
    <cellStyle name="_CalcBold" xfId="10" xr:uid="{00000000-0005-0000-0000-000005000000}"/>
    <cellStyle name="_CalcDate" xfId="74" xr:uid="{47C15C7C-24A6-4A76-8290-5CBDF86E3FF6}"/>
    <cellStyle name="_CalcRatio" xfId="34" xr:uid="{00000000-0005-0000-0000-000006000000}"/>
    <cellStyle name="_CalcText" xfId="25" xr:uid="{00000000-0005-0000-0000-000007000000}"/>
    <cellStyle name="_CalcTotal" xfId="5" xr:uid="{00000000-0005-0000-0000-000008000000}"/>
    <cellStyle name="_InputRestrictedNumber" xfId="65" xr:uid="{00000000-0005-0000-0000-000009000000}"/>
    <cellStyle name="_Maincode" xfId="36" xr:uid="{00000000-0005-0000-0000-00000A000000}"/>
    <cellStyle name="_MaincodeCY" xfId="6" xr:uid="{00000000-0005-0000-0000-00000B000000}"/>
    <cellStyle name="_MaincodeFY" xfId="32" xr:uid="{00000000-0005-0000-0000-00000C000000}"/>
    <cellStyle name="_MaincodePY" xfId="31" xr:uid="{00000000-0005-0000-0000-00000D000000}"/>
    <cellStyle name="_No_Input" xfId="4" xr:uid="{00000000-0005-0000-0000-00000E000000}"/>
    <cellStyle name="_Note" xfId="50" xr:uid="{00000000-0005-0000-0000-00000F000000}"/>
    <cellStyle name="_PopDate" xfId="51" xr:uid="{00000000-0005-0000-0000-000010000000}"/>
    <cellStyle name="_PopTrustInputFTNumber" xfId="45" xr:uid="{00000000-0005-0000-0000-000011000000}"/>
    <cellStyle name="_PopTrustInputFTNumber 2" xfId="80" xr:uid="{4A245E13-5215-49B3-876D-DEEDFAA4BC4B}"/>
    <cellStyle name="_Populated%" xfId="39" xr:uid="{00000000-0005-0000-0000-000012000000}"/>
    <cellStyle name="_PopulatedNumber" xfId="14" xr:uid="{00000000-0005-0000-0000-000013000000}"/>
    <cellStyle name="_PopulatedText" xfId="43" xr:uid="{00000000-0005-0000-0000-000014000000}"/>
    <cellStyle name="_PopulatedText 2" xfId="79" xr:uid="{FBB045C0-1F7D-49DB-83A8-732F2DD9BA42}"/>
    <cellStyle name="_PopYY/YY" xfId="70" xr:uid="{00000000-0005-0000-0000-000015000000}"/>
    <cellStyle name="_Rating" xfId="35" xr:uid="{00000000-0005-0000-0000-000016000000}"/>
    <cellStyle name="_Subcode" xfId="7" xr:uid="{00000000-0005-0000-0000-000017000000}"/>
    <cellStyle name="20% - Accent1" xfId="15" builtinId="30" customBuiltin="1"/>
    <cellStyle name="20% - Accent1 2" xfId="78" xr:uid="{C7556DEC-31DE-4C41-845E-2C780453627E}"/>
    <cellStyle name="blank" xfId="22" xr:uid="{00000000-0005-0000-0000-000019000000}"/>
    <cellStyle name="Check Cell" xfId="11" builtinId="23" hidden="1"/>
    <cellStyle name="Comma [0]" xfId="75" builtinId="6" hidden="1" customBuiltin="1"/>
    <cellStyle name="Comma 2" xfId="82" xr:uid="{750906A2-05FE-48C4-9C4D-8294E2AFAF21}"/>
    <cellStyle name="Currency [0]" xfId="76" builtinId="7" hidden="1" customBuiltin="1"/>
    <cellStyle name="Explanatory Text" xfId="17" builtinId="53" customBuiltin="1"/>
    <cellStyle name="FTHIDE" xfId="37" xr:uid="{00000000-0005-0000-0000-00001D000000}"/>
    <cellStyle name="FTLock_InputCYNumber" xfId="52" xr:uid="{00000000-0005-0000-0000-00001E000000}"/>
    <cellStyle name="Good" xfId="49" builtinId="26" customBuiltin="1"/>
    <cellStyle name="Good 2" xfId="81" xr:uid="{100B4825-F899-4D2C-BAAC-56B5903252F2}"/>
    <cellStyle name="HIDE" xfId="27" xr:uid="{00000000-0005-0000-0000-000020000000}"/>
    <cellStyle name="HIDETableID" xfId="71" xr:uid="{00000000-0005-0000-0000-000021000000}"/>
    <cellStyle name="Hyperlink" xfId="1" builtinId="8" hidden="1"/>
    <cellStyle name="Hyperlink" xfId="28" builtinId="8"/>
    <cellStyle name="Hyperlinks" xfId="23" xr:uid="{00000000-0005-0000-0000-000024000000}"/>
    <cellStyle name="Input" xfId="13" builtinId="20" hidden="1"/>
    <cellStyle name="InputCY%" xfId="53" xr:uid="{00000000-0005-0000-0000-000026000000}"/>
    <cellStyle name="InputCYDate" xfId="24" xr:uid="{00000000-0005-0000-0000-000027000000}"/>
    <cellStyle name="InputCYNewFT" xfId="66" xr:uid="{00000000-0005-0000-0000-000028000000}"/>
    <cellStyle name="InputCYNumber" xfId="8" xr:uid="{00000000-0005-0000-0000-000029000000}"/>
    <cellStyle name="InputCYText" xfId="3" xr:uid="{00000000-0005-0000-0000-00002A000000}"/>
    <cellStyle name="InputFY" xfId="55" xr:uid="{00000000-0005-0000-0000-00002B000000}"/>
    <cellStyle name="InputFY%" xfId="54" xr:uid="{00000000-0005-0000-0000-00002C000000}"/>
    <cellStyle name="InputFYDate" xfId="40" xr:uid="{00000000-0005-0000-0000-00002D000000}"/>
    <cellStyle name="InputFYNumber" xfId="19" xr:uid="{00000000-0005-0000-0000-00002E000000}"/>
    <cellStyle name="InputFYText" xfId="20" xr:uid="{00000000-0005-0000-0000-00002F000000}"/>
    <cellStyle name="InputPPY" xfId="73" xr:uid="{00000000-0005-0000-0000-000030000000}"/>
    <cellStyle name="InputPY%" xfId="56" xr:uid="{00000000-0005-0000-0000-000031000000}"/>
    <cellStyle name="InputPYDate" xfId="57" xr:uid="{00000000-0005-0000-0000-000032000000}"/>
    <cellStyle name="InputPYNew" xfId="67" xr:uid="{00000000-0005-0000-0000-000033000000}"/>
    <cellStyle name="InputPYNumber" xfId="9" xr:uid="{00000000-0005-0000-0000-000034000000}"/>
    <cellStyle name="InputPYText" xfId="60" xr:uid="{00000000-0005-0000-0000-000035000000}"/>
    <cellStyle name="InputYY/YY" xfId="58" xr:uid="{00000000-0005-0000-0000-000036000000}"/>
    <cellStyle name="Linked Cell" xfId="12" builtinId="24" hidden="1"/>
    <cellStyle name="NONFTHIDE" xfId="59" xr:uid="{00000000-0005-0000-0000-000038000000}"/>
    <cellStyle name="NonFTLock_InputCYNumber" xfId="61" xr:uid="{00000000-0005-0000-0000-000039000000}"/>
    <cellStyle name="Normal" xfId="0" builtinId="0" customBuiltin="1"/>
    <cellStyle name="Normal 2" xfId="77" xr:uid="{9E7BFBA6-5001-4026-A792-7CB5593A1906}"/>
    <cellStyle name="Percent 2" xfId="83" xr:uid="{8F566F60-B1A9-4901-A4B2-66D57E64E592}"/>
    <cellStyle name="PopCYDate" xfId="62" xr:uid="{00000000-0005-0000-0000-00003C000000}"/>
    <cellStyle name="PopCYTextUnlock" xfId="41" xr:uid="{00000000-0005-0000-0000-00003D000000}"/>
    <cellStyle name="PopInputCYNumber" xfId="44" xr:uid="{00000000-0005-0000-0000-00003E000000}"/>
    <cellStyle name="PopInputFYDate" xfId="47" xr:uid="{00000000-0005-0000-0000-00003F000000}"/>
    <cellStyle name="PopInputFYNumber" xfId="42" xr:uid="{00000000-0005-0000-0000-000040000000}"/>
    <cellStyle name="PopInputFYText" xfId="46" xr:uid="{00000000-0005-0000-0000-000041000000}"/>
    <cellStyle name="PopInputPPY" xfId="69" xr:uid="{00000000-0005-0000-0000-000042000000}"/>
    <cellStyle name="PopInputPYNewFT" xfId="68" xr:uid="{00000000-0005-0000-0000-000043000000}"/>
    <cellStyle name="PopInputPYNumber" xfId="63" xr:uid="{00000000-0005-0000-0000-000044000000}"/>
    <cellStyle name="PopInputPYText" xfId="72" xr:uid="{00000000-0005-0000-0000-000045000000}"/>
    <cellStyle name="PopInputYY/YY" xfId="48" xr:uid="{00000000-0005-0000-0000-000046000000}"/>
    <cellStyle name="TableEnd" xfId="30" xr:uid="{00000000-0005-0000-0000-000047000000}"/>
    <cellStyle name="TableID" xfId="26" xr:uid="{00000000-0005-0000-0000-000048000000}"/>
    <cellStyle name="Total" xfId="18" builtinId="25" customBuiltin="1"/>
    <cellStyle name="Validations" xfId="29" xr:uid="{00000000-0005-0000-0000-00004A000000}"/>
    <cellStyle name="Warning Text" xfId="16" builtinId="11" customBuiltin="1"/>
  </cellStyles>
  <dxfs count="11">
    <dxf>
      <font>
        <color theme="2"/>
      </font>
      <fill>
        <patternFill>
          <bgColor theme="2"/>
        </patternFill>
      </fill>
    </dxf>
    <dxf>
      <font>
        <color rgb="FFFF0000"/>
      </font>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9" defaultPivotStyle="PivotStyleLight16"/>
  <colors>
    <mruColors>
      <color rgb="FF0000FF"/>
      <color rgb="FF0066FF"/>
      <color rgb="FFFF66FF"/>
      <color rgb="FFFFFF99"/>
      <color rgb="FFFF7C80"/>
      <color rgb="FFFFCCFF"/>
      <color rgb="FFFF9900"/>
      <color rgb="FF97DCFF"/>
      <color rgb="FF66CCFF"/>
      <color rgb="FF00A2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Data/M05%20build/Internal%20Fixer%20M05%20add%2010a5%20WB%20add%2010a5%20redo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a5. COVID_19 Vaccination"/>
      <sheetName val="Main"/>
      <sheetName val="FixList"/>
      <sheetName val="Customiser"/>
      <sheetName val="Settings"/>
      <sheetName val="New Tables"/>
      <sheetName val="NewHideList"/>
      <sheetName val="Internal Guidance"/>
    </sheetNames>
    <sheetDataSet>
      <sheetData sheetId="0"/>
      <sheetData sheetId="1"/>
      <sheetData sheetId="2">
        <row r="1">
          <cell r="A1" t="str">
            <v>Worksheet</v>
          </cell>
        </row>
        <row r="2">
          <cell r="A2" t="str">
            <v>11. Staff costs</v>
          </cell>
        </row>
        <row r="3">
          <cell r="A3" t="str">
            <v>10a5. COVID_19 Vaccination</v>
          </cell>
        </row>
        <row r="4">
          <cell r="A4" t="str">
            <v>10a2. COVID_19 Outside Envelope</v>
          </cell>
        </row>
        <row r="5">
          <cell r="A5" t="str">
            <v>10a2. COVID_19 Outside Envelope</v>
          </cell>
        </row>
        <row r="6">
          <cell r="A6" t="str">
            <v>10a2. COVID_19 Outside Envelope</v>
          </cell>
        </row>
        <row r="7">
          <cell r="A7" t="str">
            <v>10a2. COVID_19 Outside Envelope</v>
          </cell>
        </row>
        <row r="8">
          <cell r="A8" t="str">
            <v>10a2. COVID_19 Outside Envelope</v>
          </cell>
        </row>
      </sheetData>
      <sheetData sheetId="3">
        <row r="1">
          <cell r="A1" t="str">
            <v>NHS Code</v>
          </cell>
          <cell r="B1" t="str">
            <v>MARSID</v>
          </cell>
          <cell r="C1" t="str">
            <v>Trust Name</v>
          </cell>
          <cell r="D1" t="str">
            <v>Fix 1</v>
          </cell>
          <cell r="E1" t="str">
            <v>Fix 2</v>
          </cell>
          <cell r="F1" t="str">
            <v>Fix 3</v>
          </cell>
          <cell r="G1" t="str">
            <v>Fix 4</v>
          </cell>
          <cell r="H1" t="str">
            <v>Fix 5</v>
          </cell>
          <cell r="I1" t="str">
            <v>Fix 6</v>
          </cell>
          <cell r="J1" t="str">
            <v>Fix 7</v>
          </cell>
          <cell r="K1" t="str">
            <v>Fix 8</v>
          </cell>
          <cell r="L1" t="str">
            <v>Fix 9</v>
          </cell>
          <cell r="M1" t="str">
            <v>Fix 10</v>
          </cell>
          <cell r="N1" t="str">
            <v>Fix 11</v>
          </cell>
          <cell r="O1" t="str">
            <v>Fix 12</v>
          </cell>
          <cell r="P1" t="str">
            <v>Fix 13</v>
          </cell>
          <cell r="Q1" t="str">
            <v>Fix 14</v>
          </cell>
          <cell r="R1" t="str">
            <v>Fix 15</v>
          </cell>
          <cell r="S1" t="str">
            <v>Fix 16</v>
          </cell>
          <cell r="T1" t="str">
            <v>Fix 17</v>
          </cell>
          <cell r="U1" t="str">
            <v>Fix 18</v>
          </cell>
          <cell r="V1" t="str">
            <v>Fix 19</v>
          </cell>
          <cell r="W1" t="str">
            <v>Fix 20</v>
          </cell>
          <cell r="X1" t="str">
            <v>Fix 21</v>
          </cell>
          <cell r="Y1" t="str">
            <v>Fix 22</v>
          </cell>
          <cell r="Z1" t="str">
            <v>Fix 23</v>
          </cell>
          <cell r="AA1" t="str">
            <v>Fix 24</v>
          </cell>
          <cell r="AB1" t="str">
            <v>Fix 25</v>
          </cell>
          <cell r="AC1" t="str">
            <v>Fix 26</v>
          </cell>
          <cell r="AD1" t="str">
            <v>Fix 27</v>
          </cell>
          <cell r="AE1" t="str">
            <v>Fix 28</v>
          </cell>
          <cell r="AF1" t="str">
            <v>Fix 29</v>
          </cell>
          <cell r="AG1" t="str">
            <v>Fix 30</v>
          </cell>
          <cell r="AH1" t="str">
            <v>Fix 31</v>
          </cell>
          <cell r="AI1" t="str">
            <v>Fix 32</v>
          </cell>
          <cell r="AJ1" t="str">
            <v>Fix 33</v>
          </cell>
          <cell r="AK1" t="str">
            <v>Fix 34</v>
          </cell>
          <cell r="AL1" t="str">
            <v>Fix 35</v>
          </cell>
          <cell r="AM1" t="str">
            <v>Fix 36</v>
          </cell>
        </row>
        <row r="2">
          <cell r="A2" t="str">
            <v>Blank</v>
          </cell>
        </row>
        <row r="3">
          <cell r="A3" t="str">
            <v>Blank</v>
          </cell>
        </row>
        <row r="4">
          <cell r="A4" t="str">
            <v>R0A</v>
          </cell>
        </row>
        <row r="5">
          <cell r="A5" t="str">
            <v>R0B</v>
          </cell>
        </row>
        <row r="6">
          <cell r="A6" t="str">
            <v>R0D</v>
          </cell>
        </row>
        <row r="7">
          <cell r="A7" t="str">
            <v>R1A</v>
          </cell>
        </row>
        <row r="8">
          <cell r="A8" t="str">
            <v>R1C</v>
          </cell>
        </row>
        <row r="9">
          <cell r="A9" t="str">
            <v>R1D</v>
          </cell>
        </row>
        <row r="10">
          <cell r="A10" t="str">
            <v>R1F</v>
          </cell>
        </row>
        <row r="11">
          <cell r="A11" t="str">
            <v>R1H</v>
          </cell>
        </row>
        <row r="12">
          <cell r="A12" t="str">
            <v>R1K</v>
          </cell>
        </row>
        <row r="13">
          <cell r="A13" t="str">
            <v>R1L</v>
          </cell>
        </row>
        <row r="14">
          <cell r="A14" t="str">
            <v>RA2</v>
          </cell>
        </row>
        <row r="15">
          <cell r="A15" t="str">
            <v>RA4</v>
          </cell>
        </row>
        <row r="16">
          <cell r="A16" t="str">
            <v>RA7</v>
          </cell>
        </row>
        <row r="17">
          <cell r="A17" t="str">
            <v>RA9</v>
          </cell>
        </row>
        <row r="18">
          <cell r="A18" t="str">
            <v>RAE</v>
          </cell>
        </row>
        <row r="19">
          <cell r="A19" t="str">
            <v>RAJ</v>
          </cell>
        </row>
        <row r="20">
          <cell r="A20" t="str">
            <v>RAL</v>
          </cell>
        </row>
        <row r="21">
          <cell r="A21" t="str">
            <v>RAN</v>
          </cell>
        </row>
        <row r="22">
          <cell r="A22" t="str">
            <v>RAP</v>
          </cell>
        </row>
        <row r="23">
          <cell r="A23" t="str">
            <v>RAS</v>
          </cell>
        </row>
        <row r="24">
          <cell r="A24" t="str">
            <v>RAT</v>
          </cell>
        </row>
        <row r="25">
          <cell r="A25" t="str">
            <v>RAX</v>
          </cell>
        </row>
        <row r="26">
          <cell r="A26" t="str">
            <v>RBD</v>
          </cell>
        </row>
        <row r="27">
          <cell r="A27" t="str">
            <v>RBK</v>
          </cell>
        </row>
        <row r="28">
          <cell r="A28" t="str">
            <v>RBL</v>
          </cell>
        </row>
        <row r="29">
          <cell r="A29" t="str">
            <v>RBN</v>
          </cell>
        </row>
        <row r="30">
          <cell r="A30" t="str">
            <v>RBQ</v>
          </cell>
        </row>
        <row r="31">
          <cell r="A31" t="str">
            <v>RBS</v>
          </cell>
        </row>
        <row r="32">
          <cell r="A32" t="str">
            <v>RBT</v>
          </cell>
        </row>
        <row r="33">
          <cell r="A33" t="str">
            <v>RBV</v>
          </cell>
        </row>
        <row r="34">
          <cell r="A34" t="str">
            <v>RBZ</v>
          </cell>
        </row>
        <row r="35">
          <cell r="A35" t="str">
            <v>RC9</v>
          </cell>
        </row>
        <row r="36">
          <cell r="A36" t="str">
            <v>RCB</v>
          </cell>
        </row>
        <row r="37">
          <cell r="A37" t="str">
            <v>RCD</v>
          </cell>
        </row>
        <row r="38">
          <cell r="A38" t="str">
            <v>RCF</v>
          </cell>
        </row>
        <row r="39">
          <cell r="A39" t="str">
            <v>RCU</v>
          </cell>
        </row>
        <row r="40">
          <cell r="A40" t="str">
            <v>RCX</v>
          </cell>
        </row>
        <row r="41">
          <cell r="A41" t="str">
            <v>RD1</v>
          </cell>
        </row>
        <row r="42">
          <cell r="A42" t="str">
            <v>RD3</v>
          </cell>
        </row>
        <row r="43">
          <cell r="A43" t="str">
            <v>RD8</v>
          </cell>
        </row>
        <row r="44">
          <cell r="A44" t="str">
            <v>RDE</v>
          </cell>
        </row>
        <row r="45">
          <cell r="A45" t="str">
            <v>RDR</v>
          </cell>
        </row>
        <row r="46">
          <cell r="A46" t="str">
            <v>RDU</v>
          </cell>
        </row>
        <row r="47">
          <cell r="A47" t="str">
            <v>RDY</v>
          </cell>
        </row>
        <row r="48">
          <cell r="A48" t="str">
            <v>RDZ</v>
          </cell>
        </row>
        <row r="49">
          <cell r="A49" t="str">
            <v>REF</v>
          </cell>
        </row>
        <row r="50">
          <cell r="A50" t="str">
            <v>REM</v>
          </cell>
        </row>
        <row r="51">
          <cell r="A51" t="str">
            <v>REN</v>
          </cell>
        </row>
        <row r="52">
          <cell r="A52" t="str">
            <v>REP</v>
          </cell>
        </row>
        <row r="53">
          <cell r="A53" t="str">
            <v>RET</v>
          </cell>
        </row>
        <row r="54">
          <cell r="A54" t="str">
            <v>RF4</v>
          </cell>
        </row>
        <row r="55">
          <cell r="A55" t="str">
            <v>RFF</v>
          </cell>
        </row>
        <row r="56">
          <cell r="A56" t="str">
            <v>RFR</v>
          </cell>
        </row>
        <row r="57">
          <cell r="A57" t="str">
            <v>RFS</v>
          </cell>
        </row>
        <row r="58">
          <cell r="A58" t="str">
            <v>RGD</v>
          </cell>
        </row>
        <row r="59">
          <cell r="A59" t="str">
            <v>RGM</v>
          </cell>
        </row>
        <row r="60">
          <cell r="A60" t="str">
            <v>RGN</v>
          </cell>
        </row>
        <row r="61">
          <cell r="A61" t="str">
            <v>RGP</v>
          </cell>
        </row>
        <row r="62">
          <cell r="A62" t="str">
            <v>RGR</v>
          </cell>
        </row>
        <row r="63">
          <cell r="A63" t="str">
            <v>RGT</v>
          </cell>
        </row>
        <row r="64">
          <cell r="A64" t="str">
            <v>RH5</v>
          </cell>
        </row>
        <row r="65">
          <cell r="A65" t="str">
            <v>RH8</v>
          </cell>
        </row>
        <row r="66">
          <cell r="A66" t="str">
            <v>RHA</v>
          </cell>
        </row>
        <row r="67">
          <cell r="A67" t="str">
            <v>RHM</v>
          </cell>
        </row>
        <row r="68">
          <cell r="A68" t="str">
            <v>RHQ</v>
          </cell>
        </row>
        <row r="69">
          <cell r="A69" t="str">
            <v>RHU</v>
          </cell>
        </row>
        <row r="70">
          <cell r="A70" t="str">
            <v>RHW</v>
          </cell>
        </row>
        <row r="71">
          <cell r="A71" t="str">
            <v>RJ1</v>
          </cell>
        </row>
        <row r="72">
          <cell r="A72" t="str">
            <v>RJ2</v>
          </cell>
        </row>
        <row r="73">
          <cell r="A73" t="str">
            <v>RJ6</v>
          </cell>
        </row>
        <row r="74">
          <cell r="A74" t="str">
            <v>RJ7</v>
          </cell>
        </row>
        <row r="75">
          <cell r="A75" t="str">
            <v>RJ8</v>
          </cell>
        </row>
        <row r="76">
          <cell r="A76" t="str">
            <v>RJC</v>
          </cell>
        </row>
        <row r="77">
          <cell r="A77" t="str">
            <v>RJE</v>
          </cell>
        </row>
        <row r="78">
          <cell r="A78" t="str">
            <v>RJL</v>
          </cell>
        </row>
        <row r="79">
          <cell r="A79" t="str">
            <v>RJN</v>
          </cell>
        </row>
        <row r="80">
          <cell r="A80" t="str">
            <v>RJR</v>
          </cell>
        </row>
        <row r="81">
          <cell r="A81" t="str">
            <v>RJZ</v>
          </cell>
        </row>
        <row r="82">
          <cell r="A82" t="str">
            <v>RK5</v>
          </cell>
        </row>
        <row r="83">
          <cell r="A83" t="str">
            <v>RK9</v>
          </cell>
        </row>
        <row r="84">
          <cell r="A84" t="str">
            <v>RKB</v>
          </cell>
        </row>
        <row r="85">
          <cell r="A85" t="str">
            <v>RKE</v>
          </cell>
        </row>
        <row r="86">
          <cell r="A86" t="str">
            <v>RKL</v>
          </cell>
        </row>
        <row r="87">
          <cell r="A87" t="str">
            <v>RL1</v>
          </cell>
        </row>
        <row r="88">
          <cell r="A88" t="str">
            <v>RL4</v>
          </cell>
        </row>
        <row r="89">
          <cell r="A89" t="str">
            <v>RLQ</v>
          </cell>
        </row>
        <row r="90">
          <cell r="A90" t="str">
            <v>RLT</v>
          </cell>
        </row>
        <row r="91">
          <cell r="A91" t="str">
            <v>RLY</v>
          </cell>
        </row>
        <row r="92">
          <cell r="A92" t="str">
            <v>RM1</v>
          </cell>
        </row>
        <row r="93">
          <cell r="A93" t="str">
            <v>RM3</v>
          </cell>
        </row>
        <row r="94">
          <cell r="A94" t="str">
            <v>RMC</v>
          </cell>
        </row>
        <row r="95">
          <cell r="A95" t="str">
            <v>RMP</v>
          </cell>
        </row>
        <row r="96">
          <cell r="A96" t="str">
            <v>RMY</v>
          </cell>
        </row>
        <row r="97">
          <cell r="A97" t="str">
            <v>RN3</v>
          </cell>
        </row>
        <row r="98">
          <cell r="A98" t="str">
            <v>RN5</v>
          </cell>
        </row>
        <row r="99">
          <cell r="A99" t="str">
            <v>RN7</v>
          </cell>
        </row>
        <row r="100">
          <cell r="A100" t="str">
            <v>RNA</v>
          </cell>
        </row>
        <row r="101">
          <cell r="A101" t="str">
            <v>RNK</v>
          </cell>
        </row>
        <row r="102">
          <cell r="A102" t="str">
            <v>RNN</v>
          </cell>
        </row>
        <row r="103">
          <cell r="A103" t="str">
            <v>RNQ</v>
          </cell>
        </row>
        <row r="104">
          <cell r="A104" t="str">
            <v>RNS</v>
          </cell>
        </row>
        <row r="105">
          <cell r="A105" t="str">
            <v>RNU</v>
          </cell>
        </row>
        <row r="106">
          <cell r="A106" t="str">
            <v>RNZ</v>
          </cell>
        </row>
        <row r="107">
          <cell r="A107" t="str">
            <v>RP1</v>
          </cell>
        </row>
        <row r="108">
          <cell r="A108" t="str">
            <v>RP4</v>
          </cell>
        </row>
        <row r="109">
          <cell r="A109" t="str">
            <v>RP5</v>
          </cell>
        </row>
        <row r="110">
          <cell r="A110" t="str">
            <v>RP6</v>
          </cell>
        </row>
        <row r="111">
          <cell r="A111" t="str">
            <v>RP7</v>
          </cell>
        </row>
        <row r="112">
          <cell r="A112" t="str">
            <v>RPA</v>
          </cell>
        </row>
        <row r="113">
          <cell r="A113" t="str">
            <v>RPC</v>
          </cell>
        </row>
        <row r="114">
          <cell r="A114" t="str">
            <v>RPG</v>
          </cell>
        </row>
        <row r="115">
          <cell r="A115" t="str">
            <v>RPY</v>
          </cell>
        </row>
        <row r="116">
          <cell r="A116" t="str">
            <v>RQ3</v>
          </cell>
        </row>
        <row r="117">
          <cell r="A117" t="str">
            <v>RQM</v>
          </cell>
        </row>
        <row r="118">
          <cell r="A118" t="str">
            <v>RQW</v>
          </cell>
        </row>
        <row r="119">
          <cell r="A119" t="str">
            <v>RQX</v>
          </cell>
        </row>
        <row r="120">
          <cell r="A120" t="str">
            <v>RQY</v>
          </cell>
        </row>
        <row r="121">
          <cell r="A121" t="str">
            <v>RR7</v>
          </cell>
        </row>
        <row r="122">
          <cell r="A122" t="str">
            <v>RR8</v>
          </cell>
        </row>
        <row r="123">
          <cell r="A123" t="str">
            <v>RRE</v>
          </cell>
        </row>
        <row r="124">
          <cell r="A124" t="str">
            <v>RRF</v>
          </cell>
        </row>
        <row r="125">
          <cell r="A125" t="str">
            <v>RRJ</v>
          </cell>
        </row>
        <row r="126">
          <cell r="A126" t="str">
            <v>RRK</v>
          </cell>
        </row>
        <row r="127">
          <cell r="A127" t="str">
            <v>RRP</v>
          </cell>
        </row>
        <row r="128">
          <cell r="A128" t="str">
            <v>RRU</v>
          </cell>
        </row>
        <row r="129">
          <cell r="A129" t="str">
            <v>RRV</v>
          </cell>
        </row>
        <row r="130">
          <cell r="A130" t="str">
            <v>RT1</v>
          </cell>
        </row>
        <row r="131">
          <cell r="A131" t="str">
            <v>RT2</v>
          </cell>
        </row>
        <row r="132">
          <cell r="A132" t="str">
            <v>RT3</v>
          </cell>
        </row>
        <row r="133">
          <cell r="A133" t="str">
            <v>RT5</v>
          </cell>
        </row>
        <row r="134">
          <cell r="A134" t="str">
            <v>RTD</v>
          </cell>
        </row>
        <row r="135">
          <cell r="A135" t="str">
            <v>RTE</v>
          </cell>
        </row>
        <row r="136">
          <cell r="A136" t="str">
            <v>RTF</v>
          </cell>
        </row>
        <row r="137">
          <cell r="A137" t="str">
            <v>RTG</v>
          </cell>
        </row>
        <row r="138">
          <cell r="A138" t="str">
            <v>RTH</v>
          </cell>
        </row>
        <row r="139">
          <cell r="A139" t="str">
            <v>RTK</v>
          </cell>
        </row>
        <row r="140">
          <cell r="A140" t="str">
            <v>RTP</v>
          </cell>
        </row>
        <row r="141">
          <cell r="A141" t="str">
            <v>RTQ</v>
          </cell>
        </row>
        <row r="142">
          <cell r="A142" t="str">
            <v>RTR</v>
          </cell>
        </row>
        <row r="143">
          <cell r="A143" t="str">
            <v>RTV</v>
          </cell>
        </row>
        <row r="144">
          <cell r="A144" t="str">
            <v>RTX</v>
          </cell>
        </row>
        <row r="145">
          <cell r="A145" t="str">
            <v>RV3</v>
          </cell>
        </row>
        <row r="146">
          <cell r="A146" t="str">
            <v>RV5</v>
          </cell>
        </row>
        <row r="147">
          <cell r="A147" t="str">
            <v>RV9</v>
          </cell>
        </row>
        <row r="148">
          <cell r="A148" t="str">
            <v>RVJ</v>
          </cell>
        </row>
        <row r="149">
          <cell r="A149" t="str">
            <v>RVN</v>
          </cell>
        </row>
        <row r="150">
          <cell r="A150" t="str">
            <v>RVR</v>
          </cell>
        </row>
        <row r="151">
          <cell r="A151" t="str">
            <v>RVV</v>
          </cell>
        </row>
        <row r="152">
          <cell r="A152" t="str">
            <v>RVW</v>
          </cell>
        </row>
        <row r="153">
          <cell r="A153" t="str">
            <v>RVY</v>
          </cell>
        </row>
        <row r="154">
          <cell r="A154" t="str">
            <v>RW1</v>
          </cell>
        </row>
        <row r="155">
          <cell r="A155" t="str">
            <v>RW4</v>
          </cell>
        </row>
        <row r="156">
          <cell r="A156" t="str">
            <v>RW5</v>
          </cell>
        </row>
        <row r="157">
          <cell r="A157" t="str">
            <v>RW6</v>
          </cell>
        </row>
        <row r="158">
          <cell r="A158" t="str">
            <v>RWA</v>
          </cell>
        </row>
        <row r="159">
          <cell r="A159" t="str">
            <v>RWD</v>
          </cell>
        </row>
        <row r="160">
          <cell r="A160" t="str">
            <v>RWE</v>
          </cell>
        </row>
        <row r="161">
          <cell r="A161" t="str">
            <v>RWF</v>
          </cell>
        </row>
        <row r="162">
          <cell r="A162" t="str">
            <v>RWG</v>
          </cell>
        </row>
        <row r="163">
          <cell r="A163" t="str">
            <v>RWH</v>
          </cell>
        </row>
        <row r="164">
          <cell r="A164" t="str">
            <v>RWJ</v>
          </cell>
        </row>
        <row r="165">
          <cell r="A165" t="str">
            <v>RWK</v>
          </cell>
        </row>
        <row r="166">
          <cell r="A166" t="str">
            <v>RWP</v>
          </cell>
        </row>
        <row r="167">
          <cell r="A167" t="str">
            <v>RWR</v>
          </cell>
        </row>
        <row r="168">
          <cell r="A168" t="str">
            <v>RWV</v>
          </cell>
        </row>
        <row r="169">
          <cell r="A169" t="str">
            <v>RWW</v>
          </cell>
        </row>
        <row r="170">
          <cell r="A170" t="str">
            <v>RWX</v>
          </cell>
        </row>
        <row r="171">
          <cell r="A171" t="str">
            <v>RWY</v>
          </cell>
        </row>
        <row r="172">
          <cell r="A172" t="str">
            <v>RX1</v>
          </cell>
        </row>
        <row r="173">
          <cell r="A173" t="str">
            <v>RX2</v>
          </cell>
        </row>
        <row r="174">
          <cell r="A174" t="str">
            <v>RX3</v>
          </cell>
        </row>
        <row r="175">
          <cell r="A175" t="str">
            <v>RX4</v>
          </cell>
        </row>
        <row r="176">
          <cell r="A176" t="str">
            <v>RX6</v>
          </cell>
        </row>
        <row r="177">
          <cell r="A177" t="str">
            <v>RX7</v>
          </cell>
        </row>
        <row r="178">
          <cell r="A178" t="str">
            <v>RX8</v>
          </cell>
        </row>
        <row r="179">
          <cell r="A179" t="str">
            <v>RX9</v>
          </cell>
        </row>
        <row r="180">
          <cell r="A180" t="str">
            <v>RXA</v>
          </cell>
        </row>
        <row r="181">
          <cell r="A181" t="str">
            <v>RXC</v>
          </cell>
        </row>
        <row r="182">
          <cell r="A182" t="str">
            <v>RXE</v>
          </cell>
        </row>
        <row r="183">
          <cell r="A183" t="str">
            <v>RXF</v>
          </cell>
        </row>
        <row r="184">
          <cell r="A184" t="str">
            <v>RXG</v>
          </cell>
        </row>
        <row r="185">
          <cell r="A185" t="str">
            <v>RXH</v>
          </cell>
        </row>
        <row r="186">
          <cell r="A186" t="str">
            <v>RXK</v>
          </cell>
        </row>
        <row r="187">
          <cell r="A187" t="str">
            <v>RXL</v>
          </cell>
        </row>
        <row r="188">
          <cell r="A188" t="str">
            <v>RXM</v>
          </cell>
        </row>
        <row r="189">
          <cell r="A189" t="str">
            <v>RXN</v>
          </cell>
        </row>
        <row r="190">
          <cell r="A190" t="str">
            <v>RXP</v>
          </cell>
        </row>
        <row r="191">
          <cell r="A191" t="str">
            <v>RXQ</v>
          </cell>
        </row>
        <row r="192">
          <cell r="A192" t="str">
            <v>RXR</v>
          </cell>
        </row>
        <row r="193">
          <cell r="A193" t="str">
            <v>RXT</v>
          </cell>
        </row>
        <row r="194">
          <cell r="A194" t="str">
            <v>RXV</v>
          </cell>
        </row>
        <row r="195">
          <cell r="A195" t="str">
            <v>RXW</v>
          </cell>
        </row>
        <row r="196">
          <cell r="A196" t="str">
            <v>RXX</v>
          </cell>
        </row>
        <row r="197">
          <cell r="A197" t="str">
            <v>RXY</v>
          </cell>
        </row>
        <row r="198">
          <cell r="A198" t="str">
            <v>RY2</v>
          </cell>
        </row>
        <row r="199">
          <cell r="A199" t="str">
            <v>RY3</v>
          </cell>
        </row>
        <row r="200">
          <cell r="A200" t="str">
            <v>RY4</v>
          </cell>
        </row>
        <row r="201">
          <cell r="A201" t="str">
            <v>RY5</v>
          </cell>
        </row>
        <row r="202">
          <cell r="A202" t="str">
            <v>RY6</v>
          </cell>
        </row>
        <row r="203">
          <cell r="A203" t="str">
            <v>RY7</v>
          </cell>
        </row>
        <row r="204">
          <cell r="A204" t="str">
            <v>RY8</v>
          </cell>
        </row>
        <row r="205">
          <cell r="A205" t="str">
            <v>RY9</v>
          </cell>
        </row>
        <row r="206">
          <cell r="A206" t="str">
            <v>RYA</v>
          </cell>
        </row>
        <row r="207">
          <cell r="A207" t="str">
            <v>RYC</v>
          </cell>
        </row>
        <row r="208">
          <cell r="A208" t="str">
            <v>RYD</v>
          </cell>
        </row>
        <row r="209">
          <cell r="A209" t="str">
            <v>RYE</v>
          </cell>
        </row>
        <row r="210">
          <cell r="A210" t="str">
            <v>RYF</v>
          </cell>
        </row>
        <row r="211">
          <cell r="A211" t="str">
            <v>RYG</v>
          </cell>
        </row>
        <row r="212">
          <cell r="A212" t="str">
            <v>RYJ</v>
          </cell>
        </row>
        <row r="213">
          <cell r="A213" t="str">
            <v>RYK</v>
          </cell>
        </row>
        <row r="214">
          <cell r="A214" t="str">
            <v>RYR</v>
          </cell>
        </row>
        <row r="215">
          <cell r="A215" t="str">
            <v>RYV</v>
          </cell>
        </row>
        <row r="216">
          <cell r="A216" t="str">
            <v>RYW</v>
          </cell>
        </row>
        <row r="217">
          <cell r="A217" t="str">
            <v>RYX</v>
          </cell>
        </row>
        <row r="218">
          <cell r="A218" t="str">
            <v>RYY</v>
          </cell>
        </row>
        <row r="219">
          <cell r="A219" t="str">
            <v>TAD</v>
          </cell>
        </row>
        <row r="220">
          <cell r="A220" t="str">
            <v>TAF</v>
          </cell>
        </row>
        <row r="221">
          <cell r="A221" t="str">
            <v>TAH</v>
          </cell>
        </row>
        <row r="222">
          <cell r="A222" t="str">
            <v>TAJ</v>
          </cell>
        </row>
      </sheetData>
      <sheetData sheetId="4">
        <row r="1">
          <cell r="H1" t="str">
            <v>FixType</v>
          </cell>
          <cell r="L1" t="str">
            <v>Versions</v>
          </cell>
          <cell r="P1" t="str">
            <v>Tool Types</v>
          </cell>
        </row>
        <row r="2">
          <cell r="H2" t="str">
            <v>AddColumn</v>
          </cell>
          <cell r="L2" t="str">
            <v>1.21.05.0</v>
          </cell>
          <cell r="P2" t="str">
            <v>Compiler</v>
          </cell>
        </row>
        <row r="3">
          <cell r="H3" t="str">
            <v>AddHyperlink</v>
          </cell>
          <cell r="L3" t="str">
            <v>1.21.05.1</v>
          </cell>
          <cell r="P3" t="str">
            <v>Customiser</v>
          </cell>
        </row>
        <row r="4">
          <cell r="H4" t="str">
            <v>AddRow</v>
          </cell>
          <cell r="P4" t="str">
            <v>External Fixer</v>
          </cell>
        </row>
        <row r="5">
          <cell r="H5" t="str">
            <v>AddValidationList</v>
          </cell>
          <cell r="P5" t="str">
            <v>Internal Fixer</v>
          </cell>
        </row>
        <row r="6">
          <cell r="H6" t="str">
            <v>AddValidationText</v>
          </cell>
          <cell r="P6" t="str">
            <v>Validator</v>
          </cell>
        </row>
        <row r="7">
          <cell r="C7" t="str">
            <v xml:space="preserve"> - Added 10a5.xlsm</v>
          </cell>
          <cell r="H7" t="str">
            <v>ChangeCellStyle</v>
          </cell>
        </row>
        <row r="8">
          <cell r="C8" t="str">
            <v>1.21.05.1</v>
          </cell>
          <cell r="H8" t="str">
            <v>ChangeRangeStyle</v>
          </cell>
        </row>
        <row r="9">
          <cell r="H9" t="str">
            <v>ChangeRangeStyleForAllCells</v>
          </cell>
        </row>
        <row r="10">
          <cell r="H10" t="str">
            <v>ChangeValidationText</v>
          </cell>
        </row>
        <row r="11">
          <cell r="H11" t="str">
            <v>ClearCell</v>
          </cell>
        </row>
        <row r="12">
          <cell r="H12" t="str">
            <v>ClearContents</v>
          </cell>
        </row>
        <row r="13">
          <cell r="H13" t="str">
            <v>CopyBackColour</v>
          </cell>
        </row>
        <row r="14">
          <cell r="H14" t="str">
            <v>CopyFormat</v>
          </cell>
        </row>
        <row r="15">
          <cell r="H15" t="str">
            <v>CopyFormula</v>
          </cell>
        </row>
        <row r="16">
          <cell r="H16" t="str">
            <v>CopyNewHideList</v>
          </cell>
        </row>
        <row r="17">
          <cell r="H17" t="str">
            <v>CopyNewTable</v>
          </cell>
        </row>
        <row r="18">
          <cell r="H18" t="str">
            <v>CopyWorksheet</v>
          </cell>
        </row>
        <row r="19">
          <cell r="H19" t="str">
            <v>DeleteColumn</v>
          </cell>
        </row>
        <row r="20">
          <cell r="H20" t="str">
            <v>DeleteRow</v>
          </cell>
        </row>
        <row r="21">
          <cell r="H21" t="str">
            <v>DeleteWorksheet</v>
          </cell>
        </row>
        <row r="22">
          <cell r="H22" t="str">
            <v>Divide1000</v>
          </cell>
        </row>
        <row r="23">
          <cell r="H23" t="str">
            <v>Format</v>
          </cell>
        </row>
        <row r="24">
          <cell r="H24" t="str">
            <v>Formula</v>
          </cell>
        </row>
        <row r="25">
          <cell r="H25" t="str">
            <v>Formularise</v>
          </cell>
        </row>
        <row r="26">
          <cell r="H26" t="str">
            <v>HideColumnX</v>
          </cell>
        </row>
        <row r="27">
          <cell r="H27" t="str">
            <v>HideRow</v>
          </cell>
        </row>
        <row r="28">
          <cell r="C28">
            <v>4</v>
          </cell>
          <cell r="H28" t="str">
            <v>HideSheet</v>
          </cell>
        </row>
        <row r="29">
          <cell r="H29" t="str">
            <v>HideShowRow</v>
          </cell>
        </row>
        <row r="30">
          <cell r="H30" t="str">
            <v>HideShowWS</v>
          </cell>
        </row>
        <row r="31">
          <cell r="H31" t="str">
            <v>InsertCells</v>
          </cell>
        </row>
        <row r="32">
          <cell r="H32" t="str">
            <v>Lock</v>
          </cell>
        </row>
        <row r="33">
          <cell r="H33" t="str">
            <v>Message</v>
          </cell>
        </row>
        <row r="34">
          <cell r="H34" t="str">
            <v>NamedRange</v>
          </cell>
        </row>
        <row r="35">
          <cell r="H35" t="str">
            <v>NumberFormat</v>
          </cell>
        </row>
        <row r="36">
          <cell r="H36" t="str">
            <v>Protect</v>
          </cell>
        </row>
        <row r="37">
          <cell r="H37" t="str">
            <v>Remove_Borders</v>
          </cell>
        </row>
        <row r="38">
          <cell r="H38" t="str">
            <v>RemoveDataValidation</v>
          </cell>
        </row>
        <row r="39">
          <cell r="H39" t="str">
            <v>RenameWorksheet</v>
          </cell>
        </row>
        <row r="40">
          <cell r="H40" t="str">
            <v>RowHeight</v>
          </cell>
        </row>
        <row r="41">
          <cell r="H41" t="str">
            <v>Text</v>
          </cell>
        </row>
        <row r="42">
          <cell r="H42" t="str">
            <v>Unlock</v>
          </cell>
        </row>
        <row r="43">
          <cell r="H43" t="str">
            <v>UnMerge</v>
          </cell>
        </row>
        <row r="44">
          <cell r="H44" t="str">
            <v>ValidationMaxMin</v>
          </cell>
        </row>
        <row r="45">
          <cell r="H45" t="str">
            <v>WrapText</v>
          </cell>
        </row>
      </sheetData>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BE8A-F1DE-40EE-A5BA-33085E371D55}">
  <sheetPr codeName="Sheet1">
    <tabColor theme="2"/>
  </sheetPr>
  <dimension ref="B2:X20"/>
  <sheetViews>
    <sheetView tabSelected="1" zoomScale="85" zoomScaleNormal="85" workbookViewId="0">
      <selection activeCell="A2" sqref="A2"/>
    </sheetView>
  </sheetViews>
  <sheetFormatPr defaultColWidth="9" defaultRowHeight="12.75" x14ac:dyDescent="0.2"/>
  <cols>
    <col min="1" max="16384" width="9" style="632"/>
  </cols>
  <sheetData>
    <row r="2" spans="2:24" ht="15" x14ac:dyDescent="0.2">
      <c r="B2" s="630"/>
      <c r="C2" s="631"/>
      <c r="D2" s="631"/>
      <c r="E2" s="631"/>
      <c r="F2" s="631"/>
      <c r="G2" s="631"/>
      <c r="H2" s="631"/>
      <c r="I2" s="631"/>
      <c r="J2" s="631"/>
      <c r="K2" s="631"/>
      <c r="L2" s="631"/>
      <c r="M2" s="631"/>
      <c r="N2" s="631"/>
    </row>
    <row r="3" spans="2:24" ht="23.25" x14ac:dyDescent="0.35">
      <c r="B3" s="633" t="s">
        <v>2781</v>
      </c>
      <c r="C3" s="631"/>
      <c r="D3" s="631"/>
      <c r="E3" s="631"/>
      <c r="F3" s="631"/>
      <c r="G3" s="631"/>
      <c r="H3" s="631"/>
      <c r="I3" s="631"/>
      <c r="J3" s="631"/>
      <c r="K3" s="631"/>
      <c r="L3" s="631"/>
      <c r="M3" s="631"/>
      <c r="N3" s="631"/>
    </row>
    <row r="4" spans="2:24" ht="15" x14ac:dyDescent="0.2">
      <c r="B4" s="630"/>
      <c r="C4" s="631"/>
      <c r="D4" s="631"/>
      <c r="E4" s="631"/>
      <c r="F4" s="631"/>
      <c r="G4" s="631"/>
      <c r="H4" s="631"/>
      <c r="I4" s="631"/>
      <c r="J4" s="631"/>
      <c r="K4" s="631"/>
      <c r="L4" s="631"/>
      <c r="M4" s="631"/>
      <c r="N4" s="631"/>
    </row>
    <row r="5" spans="2:24" ht="15" x14ac:dyDescent="0.2">
      <c r="B5" s="630"/>
      <c r="C5" s="631"/>
      <c r="D5" s="631"/>
      <c r="E5" s="631"/>
      <c r="F5" s="631"/>
      <c r="G5" s="631"/>
      <c r="H5" s="631"/>
      <c r="I5" s="631"/>
      <c r="J5" s="631"/>
      <c r="K5" s="631"/>
      <c r="L5" s="631"/>
      <c r="M5" s="631"/>
      <c r="N5" s="631"/>
    </row>
    <row r="6" spans="2:24" ht="19.5" x14ac:dyDescent="0.35">
      <c r="B6" s="634" t="s">
        <v>2803</v>
      </c>
      <c r="C6" s="635"/>
      <c r="D6" s="635"/>
      <c r="E6" s="635"/>
      <c r="F6" s="635"/>
      <c r="G6" s="635"/>
      <c r="H6" s="635"/>
      <c r="I6" s="635"/>
      <c r="J6" s="635"/>
      <c r="K6" s="635"/>
      <c r="L6" s="635"/>
      <c r="M6" s="635"/>
      <c r="N6" s="635"/>
    </row>
    <row r="7" spans="2:24" ht="19.5" x14ac:dyDescent="0.35">
      <c r="B7" s="636"/>
      <c r="C7" s="635"/>
      <c r="D7" s="635"/>
      <c r="E7" s="635"/>
      <c r="F7" s="635"/>
      <c r="G7" s="635"/>
      <c r="H7" s="635"/>
      <c r="I7" s="635"/>
      <c r="J7" s="635"/>
      <c r="K7" s="635"/>
      <c r="L7" s="635"/>
      <c r="M7" s="635"/>
      <c r="N7" s="635"/>
    </row>
    <row r="8" spans="2:24" ht="19.5" x14ac:dyDescent="0.35">
      <c r="B8" s="636" t="s">
        <v>2798</v>
      </c>
      <c r="C8" s="635"/>
      <c r="D8" s="635"/>
      <c r="E8" s="635"/>
      <c r="F8" s="635"/>
      <c r="G8" s="635"/>
      <c r="H8" s="635"/>
      <c r="I8" s="635"/>
      <c r="J8" s="635"/>
      <c r="K8" s="635"/>
      <c r="L8" s="635"/>
      <c r="M8" s="635"/>
      <c r="N8" s="635"/>
    </row>
    <row r="9" spans="2:24" ht="18" x14ac:dyDescent="0.25">
      <c r="B9" s="677" t="s">
        <v>2838</v>
      </c>
      <c r="C9" s="677"/>
      <c r="D9" s="677"/>
      <c r="E9" s="677"/>
      <c r="F9" s="677"/>
      <c r="G9" s="677"/>
      <c r="H9" s="677"/>
      <c r="I9" s="677"/>
      <c r="J9" s="677"/>
      <c r="K9" s="677"/>
      <c r="L9" s="677"/>
      <c r="M9" s="677"/>
      <c r="N9" s="677"/>
      <c r="O9" s="677"/>
      <c r="P9" s="677"/>
      <c r="Q9" s="677"/>
      <c r="R9" s="677"/>
      <c r="S9" s="677"/>
      <c r="T9" s="677"/>
      <c r="U9" s="677"/>
      <c r="V9" s="677"/>
      <c r="W9" s="637"/>
      <c r="X9" s="637"/>
    </row>
    <row r="10" spans="2:24" ht="18" x14ac:dyDescent="0.25">
      <c r="B10" s="677"/>
      <c r="C10" s="677"/>
      <c r="D10" s="677"/>
      <c r="E10" s="677"/>
      <c r="F10" s="677"/>
      <c r="G10" s="677"/>
      <c r="H10" s="677"/>
      <c r="I10" s="677"/>
      <c r="J10" s="677"/>
      <c r="K10" s="677"/>
      <c r="L10" s="677"/>
      <c r="M10" s="677"/>
      <c r="N10" s="677"/>
      <c r="O10" s="677"/>
      <c r="P10" s="677"/>
      <c r="Q10" s="677"/>
      <c r="R10" s="677"/>
      <c r="S10" s="677"/>
      <c r="T10" s="677"/>
      <c r="U10" s="677"/>
      <c r="V10" s="677"/>
      <c r="W10" s="637"/>
      <c r="X10" s="637"/>
    </row>
    <row r="11" spans="2:24" ht="19.5" x14ac:dyDescent="0.35">
      <c r="B11" s="636" t="s">
        <v>2799</v>
      </c>
      <c r="C11" s="635"/>
      <c r="D11" s="635"/>
      <c r="E11" s="635"/>
      <c r="F11" s="635"/>
      <c r="G11" s="635"/>
      <c r="H11" s="635"/>
      <c r="I11" s="635"/>
      <c r="J11" s="635"/>
      <c r="K11" s="635"/>
      <c r="L11" s="635"/>
      <c r="M11" s="635"/>
      <c r="N11" s="635"/>
    </row>
    <row r="12" spans="2:24" ht="19.5" x14ac:dyDescent="0.35">
      <c r="B12" s="636"/>
      <c r="C12" s="635"/>
      <c r="D12" s="635"/>
      <c r="E12" s="635"/>
      <c r="F12" s="635"/>
      <c r="G12" s="635"/>
      <c r="H12" s="635"/>
      <c r="I12" s="635"/>
      <c r="J12" s="635"/>
      <c r="K12" s="635"/>
      <c r="L12" s="635"/>
      <c r="M12" s="635"/>
      <c r="N12" s="635"/>
    </row>
    <row r="13" spans="2:24" ht="19.5" x14ac:dyDescent="0.35">
      <c r="B13" s="636" t="s">
        <v>2800</v>
      </c>
      <c r="C13" s="635"/>
      <c r="D13" s="635"/>
      <c r="E13" s="635"/>
      <c r="F13" s="635"/>
      <c r="G13" s="635"/>
      <c r="H13" s="635"/>
      <c r="I13" s="635"/>
      <c r="J13" s="635"/>
      <c r="K13" s="635"/>
      <c r="L13" s="635"/>
      <c r="M13" s="635"/>
      <c r="N13" s="635"/>
    </row>
    <row r="14" spans="2:24" ht="19.5" x14ac:dyDescent="0.35">
      <c r="B14" s="636" t="s">
        <v>2801</v>
      </c>
      <c r="C14" s="635"/>
      <c r="D14" s="635"/>
      <c r="E14" s="635"/>
      <c r="F14" s="635"/>
      <c r="G14" s="635"/>
      <c r="H14" s="635"/>
      <c r="I14" s="635"/>
      <c r="J14" s="635"/>
      <c r="K14" s="635"/>
      <c r="L14" s="635"/>
      <c r="M14" s="635"/>
      <c r="N14" s="635"/>
    </row>
    <row r="15" spans="2:24" ht="19.5" x14ac:dyDescent="0.35">
      <c r="B15" s="636"/>
      <c r="C15" s="635"/>
      <c r="D15" s="635"/>
      <c r="E15" s="635"/>
      <c r="F15" s="635"/>
      <c r="G15" s="635"/>
      <c r="H15" s="635"/>
      <c r="I15" s="635"/>
      <c r="J15" s="635"/>
      <c r="K15" s="635"/>
      <c r="L15" s="635"/>
      <c r="M15" s="635"/>
      <c r="N15" s="635"/>
    </row>
    <row r="16" spans="2:24" ht="19.5" x14ac:dyDescent="0.35">
      <c r="B16" s="634" t="s">
        <v>2802</v>
      </c>
      <c r="C16" s="635"/>
      <c r="D16" s="635"/>
      <c r="E16" s="635"/>
      <c r="F16" s="635"/>
      <c r="G16" s="635"/>
      <c r="H16" s="635"/>
      <c r="I16" s="635"/>
      <c r="J16" s="635"/>
      <c r="K16" s="635"/>
      <c r="L16" s="635"/>
      <c r="M16" s="635"/>
      <c r="N16" s="635"/>
    </row>
    <row r="17" spans="2:14" ht="19.5" x14ac:dyDescent="0.35">
      <c r="B17" s="636"/>
      <c r="C17" s="635"/>
      <c r="D17" s="635"/>
      <c r="E17" s="635"/>
      <c r="F17" s="635"/>
      <c r="G17" s="635"/>
      <c r="H17" s="635"/>
      <c r="I17" s="635"/>
      <c r="J17" s="635"/>
      <c r="K17" s="635"/>
      <c r="L17" s="635"/>
      <c r="M17" s="635"/>
      <c r="N17" s="635"/>
    </row>
    <row r="18" spans="2:14" ht="19.5" x14ac:dyDescent="0.35">
      <c r="B18" s="636"/>
      <c r="C18" s="635"/>
      <c r="D18" s="635"/>
      <c r="E18" s="635"/>
      <c r="F18" s="635"/>
      <c r="G18" s="635"/>
      <c r="H18" s="635"/>
      <c r="I18" s="635"/>
      <c r="J18" s="635"/>
      <c r="K18" s="635"/>
      <c r="L18" s="635"/>
      <c r="M18" s="635"/>
      <c r="N18" s="635"/>
    </row>
    <row r="19" spans="2:14" ht="19.5" x14ac:dyDescent="0.35">
      <c r="B19" s="636"/>
      <c r="C19" s="635"/>
      <c r="D19" s="635"/>
      <c r="E19" s="635"/>
      <c r="F19" s="635"/>
      <c r="G19" s="635"/>
      <c r="H19" s="635"/>
      <c r="I19" s="635"/>
      <c r="J19" s="635"/>
      <c r="K19" s="635"/>
      <c r="L19" s="635"/>
      <c r="M19" s="635"/>
      <c r="N19" s="635"/>
    </row>
    <row r="20" spans="2:14" ht="19.5" x14ac:dyDescent="0.35">
      <c r="B20" s="636"/>
      <c r="C20" s="635"/>
      <c r="D20" s="635"/>
      <c r="E20" s="635"/>
      <c r="F20" s="635"/>
      <c r="G20" s="635"/>
      <c r="H20" s="635"/>
      <c r="I20" s="635"/>
      <c r="J20" s="635"/>
      <c r="K20" s="635"/>
      <c r="L20" s="635"/>
      <c r="M20" s="635"/>
      <c r="N20" s="635"/>
    </row>
  </sheetData>
  <mergeCells count="1">
    <mergeCell ref="B9:V10"/>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DE084-FCEF-4FC8-981E-751F6E9B892C}">
  <sheetPr codeName="Sheet68">
    <tabColor theme="2"/>
    <pageSetUpPr fitToPage="1"/>
  </sheetPr>
  <dimension ref="A1:O112"/>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0" width="13.28515625" style="9" customWidth="1"/>
    <col min="11" max="12" width="14.28515625" style="9" customWidth="1"/>
    <col min="13" max="37" width="13.28515625" style="9" customWidth="1"/>
    <col min="38" max="16384" width="9.28515625" style="9"/>
  </cols>
  <sheetData>
    <row r="1" spans="1:12" ht="18.75" customHeight="1" x14ac:dyDescent="0.2">
      <c r="B1" s="46"/>
    </row>
    <row r="2" spans="1:12" ht="18.75" customHeight="1" x14ac:dyDescent="0.25">
      <c r="B2" s="47" t="s">
        <v>2781</v>
      </c>
    </row>
    <row r="3" spans="1:12" ht="18.75" customHeight="1" x14ac:dyDescent="0.25">
      <c r="B3" s="47" t="s">
        <v>321</v>
      </c>
    </row>
    <row r="4" spans="1:12" ht="18.75" customHeight="1" x14ac:dyDescent="0.2">
      <c r="B4" s="48" t="s">
        <v>375</v>
      </c>
    </row>
    <row r="5" spans="1:12" ht="18.75" customHeight="1" thickBot="1" x14ac:dyDescent="0.25">
      <c r="B5" s="48"/>
    </row>
    <row r="6" spans="1:12" ht="16.149999999999999" customHeight="1" thickTop="1" thickBot="1" x14ac:dyDescent="0.25">
      <c r="B6" s="265"/>
      <c r="C6" s="53"/>
      <c r="D6" s="53"/>
      <c r="E6" s="78"/>
      <c r="F6" s="78"/>
      <c r="G6" s="78"/>
      <c r="H6" s="78"/>
      <c r="I6" s="425"/>
      <c r="J6" s="546" t="s">
        <v>2686</v>
      </c>
      <c r="K6" s="533">
        <v>2</v>
      </c>
    </row>
    <row r="7" spans="1:12" ht="16.149999999999999" customHeight="1" thickTop="1" x14ac:dyDescent="0.2">
      <c r="A7" s="79"/>
      <c r="B7" s="682" t="s">
        <v>2840</v>
      </c>
      <c r="C7" s="112"/>
      <c r="D7" s="112"/>
      <c r="E7" s="510" t="s">
        <v>919</v>
      </c>
      <c r="F7" s="510" t="s">
        <v>920</v>
      </c>
      <c r="G7" s="539" t="s">
        <v>921</v>
      </c>
      <c r="H7" s="653" t="s">
        <v>922</v>
      </c>
      <c r="I7" s="511" t="s">
        <v>923</v>
      </c>
      <c r="J7" s="540" t="s">
        <v>924</v>
      </c>
      <c r="K7" s="541" t="s">
        <v>13</v>
      </c>
      <c r="L7" s="80"/>
    </row>
    <row r="8" spans="1:12" ht="15.75" customHeight="1" x14ac:dyDescent="0.2">
      <c r="A8" s="81"/>
      <c r="B8" s="684"/>
      <c r="C8"/>
      <c r="D8" s="678" t="s">
        <v>2</v>
      </c>
      <c r="E8" s="542" t="s">
        <v>9</v>
      </c>
      <c r="F8" s="542" t="s">
        <v>939</v>
      </c>
      <c r="G8" s="542" t="s">
        <v>224</v>
      </c>
      <c r="H8" s="654" t="s">
        <v>9</v>
      </c>
      <c r="I8" s="3" t="s">
        <v>939</v>
      </c>
      <c r="J8" s="3" t="s">
        <v>224</v>
      </c>
      <c r="K8" s="83"/>
      <c r="L8" s="80"/>
    </row>
    <row r="9" spans="1:12" ht="16.149999999999999" customHeight="1" x14ac:dyDescent="0.2">
      <c r="A9" s="81"/>
      <c r="B9" s="113"/>
      <c r="C9"/>
      <c r="D9" s="678"/>
      <c r="E9" s="21" t="s">
        <v>310</v>
      </c>
      <c r="F9" s="21" t="s">
        <v>310</v>
      </c>
      <c r="G9" s="21" t="s">
        <v>310</v>
      </c>
      <c r="H9" s="288" t="s">
        <v>17</v>
      </c>
      <c r="I9" s="21" t="s">
        <v>17</v>
      </c>
      <c r="J9" s="544" t="s">
        <v>17</v>
      </c>
      <c r="K9" s="83"/>
      <c r="L9" s="80"/>
    </row>
    <row r="10" spans="1:12" ht="16.149999999999999" customHeight="1" thickBot="1" x14ac:dyDescent="0.25">
      <c r="A10" s="81"/>
      <c r="B10" s="114"/>
      <c r="C10" s="42"/>
      <c r="D10" s="679"/>
      <c r="E10" s="65" t="s">
        <v>14</v>
      </c>
      <c r="F10" s="65" t="s">
        <v>14</v>
      </c>
      <c r="G10" s="65" t="s">
        <v>14</v>
      </c>
      <c r="H10" s="289" t="s">
        <v>14</v>
      </c>
      <c r="I10" s="65" t="s">
        <v>14</v>
      </c>
      <c r="J10" s="545" t="s">
        <v>14</v>
      </c>
      <c r="K10" s="526" t="s">
        <v>15</v>
      </c>
      <c r="L10" s="80"/>
    </row>
    <row r="11" spans="1:12" ht="16.149999999999999" customHeight="1" x14ac:dyDescent="0.2">
      <c r="A11" s="81"/>
      <c r="B11" s="120" t="s">
        <v>925</v>
      </c>
      <c r="C11" s="160"/>
      <c r="D11" s="262" t="s">
        <v>16</v>
      </c>
      <c r="E11" s="547">
        <f t="shared" ref="E11:E28" si="0">F11+G11</f>
        <v>0</v>
      </c>
      <c r="F11" s="548"/>
      <c r="G11" s="549"/>
      <c r="H11" s="655">
        <f t="shared" ref="H11:H28" si="1">I11+J11</f>
        <v>0</v>
      </c>
      <c r="I11" s="550"/>
      <c r="J11" s="550"/>
      <c r="K11" s="485" t="s">
        <v>940</v>
      </c>
      <c r="L11" s="80"/>
    </row>
    <row r="12" spans="1:12" ht="16.149999999999999" customHeight="1" x14ac:dyDescent="0.2">
      <c r="A12" s="81"/>
      <c r="B12" s="150" t="s">
        <v>926</v>
      </c>
      <c r="C12" s="69"/>
      <c r="D12" s="262" t="s">
        <v>16</v>
      </c>
      <c r="E12" s="547">
        <f t="shared" si="0"/>
        <v>0</v>
      </c>
      <c r="F12" s="537"/>
      <c r="G12" s="549"/>
      <c r="H12" s="655">
        <f t="shared" si="1"/>
        <v>0</v>
      </c>
      <c r="I12" s="550"/>
      <c r="J12" s="550"/>
      <c r="K12" s="485" t="s">
        <v>941</v>
      </c>
      <c r="L12" s="80"/>
    </row>
    <row r="13" spans="1:12" ht="15.6" customHeight="1" x14ac:dyDescent="0.2">
      <c r="B13" s="150" t="s">
        <v>927</v>
      </c>
      <c r="C13" s="69"/>
      <c r="D13" s="264" t="s">
        <v>16</v>
      </c>
      <c r="E13" s="547">
        <f t="shared" si="0"/>
        <v>0</v>
      </c>
      <c r="F13" s="537"/>
      <c r="G13" s="549"/>
      <c r="H13" s="655">
        <f t="shared" si="1"/>
        <v>0</v>
      </c>
      <c r="I13" s="550"/>
      <c r="J13" s="550"/>
      <c r="K13" s="485" t="s">
        <v>942</v>
      </c>
      <c r="L13" s="80"/>
    </row>
    <row r="14" spans="1:12" ht="16.5" customHeight="1" x14ac:dyDescent="0.2">
      <c r="A14" s="81"/>
      <c r="B14" s="97" t="s">
        <v>928</v>
      </c>
      <c r="C14" s="69"/>
      <c r="D14" s="262" t="s">
        <v>16</v>
      </c>
      <c r="E14" s="547">
        <f t="shared" si="0"/>
        <v>0</v>
      </c>
      <c r="F14" s="537"/>
      <c r="G14" s="549"/>
      <c r="H14" s="655">
        <f t="shared" si="1"/>
        <v>0</v>
      </c>
      <c r="I14" s="550"/>
      <c r="J14" s="550"/>
      <c r="K14" s="485" t="s">
        <v>943</v>
      </c>
      <c r="L14" s="80"/>
    </row>
    <row r="15" spans="1:12" ht="28.15" customHeight="1" x14ac:dyDescent="0.2">
      <c r="A15" s="81"/>
      <c r="B15" s="97" t="s">
        <v>944</v>
      </c>
      <c r="C15" s="69"/>
      <c r="D15" s="262" t="s">
        <v>16</v>
      </c>
      <c r="E15" s="547">
        <f t="shared" si="0"/>
        <v>0</v>
      </c>
      <c r="F15" s="537"/>
      <c r="G15" s="549"/>
      <c r="H15" s="655">
        <f>I15+J15</f>
        <v>0</v>
      </c>
      <c r="I15" s="550"/>
      <c r="J15" s="550"/>
      <c r="K15" s="485" t="s">
        <v>945</v>
      </c>
      <c r="L15" s="80"/>
    </row>
    <row r="16" spans="1:12" ht="16.149999999999999" customHeight="1" x14ac:dyDescent="0.2">
      <c r="B16" s="120" t="s">
        <v>946</v>
      </c>
      <c r="C16" s="69"/>
      <c r="D16" s="262" t="s">
        <v>16</v>
      </c>
      <c r="E16" s="547">
        <f t="shared" si="0"/>
        <v>0</v>
      </c>
      <c r="F16" s="537"/>
      <c r="G16" s="549"/>
      <c r="H16" s="655">
        <f t="shared" si="1"/>
        <v>0</v>
      </c>
      <c r="I16" s="550"/>
      <c r="J16" s="550"/>
      <c r="K16" s="485" t="s">
        <v>947</v>
      </c>
      <c r="L16" s="80"/>
    </row>
    <row r="17" spans="2:12" ht="16.149999999999999" customHeight="1" x14ac:dyDescent="0.2">
      <c r="B17" s="150" t="s">
        <v>929</v>
      </c>
      <c r="C17" s="69"/>
      <c r="D17" s="262" t="s">
        <v>16</v>
      </c>
      <c r="E17" s="547">
        <f t="shared" si="0"/>
        <v>0</v>
      </c>
      <c r="F17" s="537"/>
      <c r="G17" s="549"/>
      <c r="H17" s="655">
        <f t="shared" si="1"/>
        <v>0</v>
      </c>
      <c r="I17" s="550"/>
      <c r="J17" s="550"/>
      <c r="K17" s="485" t="s">
        <v>948</v>
      </c>
      <c r="L17" s="80"/>
    </row>
    <row r="18" spans="2:12" ht="16.149999999999999" customHeight="1" x14ac:dyDescent="0.2">
      <c r="B18" s="123" t="s">
        <v>930</v>
      </c>
      <c r="C18" s="69"/>
      <c r="D18" s="262" t="s">
        <v>16</v>
      </c>
      <c r="E18" s="547">
        <f t="shared" si="0"/>
        <v>0</v>
      </c>
      <c r="F18" s="537"/>
      <c r="G18" s="549"/>
      <c r="H18" s="655">
        <f t="shared" si="1"/>
        <v>0</v>
      </c>
      <c r="I18" s="550"/>
      <c r="J18" s="550"/>
      <c r="K18" s="485" t="s">
        <v>949</v>
      </c>
      <c r="L18" s="80"/>
    </row>
    <row r="19" spans="2:12" ht="16.149999999999999" customHeight="1" x14ac:dyDescent="0.2">
      <c r="B19" s="120" t="s">
        <v>931</v>
      </c>
      <c r="C19" s="69"/>
      <c r="D19" s="262" t="s">
        <v>16</v>
      </c>
      <c r="E19" s="547">
        <f t="shared" si="0"/>
        <v>0</v>
      </c>
      <c r="F19" s="537"/>
      <c r="G19" s="549"/>
      <c r="H19" s="655">
        <f t="shared" si="1"/>
        <v>0</v>
      </c>
      <c r="I19" s="550"/>
      <c r="J19" s="550"/>
      <c r="K19" s="485" t="s">
        <v>950</v>
      </c>
      <c r="L19" s="80"/>
    </row>
    <row r="20" spans="2:12" ht="16.149999999999999" customHeight="1" x14ac:dyDescent="0.2">
      <c r="B20" s="150" t="s">
        <v>951</v>
      </c>
      <c r="C20" s="69"/>
      <c r="D20" s="262" t="s">
        <v>16</v>
      </c>
      <c r="E20" s="547">
        <f t="shared" si="0"/>
        <v>0</v>
      </c>
      <c r="F20" s="551"/>
      <c r="G20" s="549"/>
      <c r="H20" s="655">
        <f t="shared" si="1"/>
        <v>0</v>
      </c>
      <c r="I20" s="552"/>
      <c r="J20" s="550"/>
      <c r="K20" s="485" t="s">
        <v>952</v>
      </c>
      <c r="L20" s="80"/>
    </row>
    <row r="21" spans="2:12" ht="16.149999999999999" customHeight="1" x14ac:dyDescent="0.2">
      <c r="B21" s="123" t="s">
        <v>932</v>
      </c>
      <c r="C21" s="69"/>
      <c r="D21" s="262" t="s">
        <v>16</v>
      </c>
      <c r="E21" s="547">
        <f t="shared" si="0"/>
        <v>0</v>
      </c>
      <c r="F21" s="551"/>
      <c r="G21" s="549"/>
      <c r="H21" s="655">
        <f t="shared" si="1"/>
        <v>0</v>
      </c>
      <c r="I21" s="552"/>
      <c r="J21" s="550"/>
      <c r="K21" s="485" t="s">
        <v>953</v>
      </c>
      <c r="L21" s="80"/>
    </row>
    <row r="22" spans="2:12" ht="16.149999999999999" customHeight="1" thickBot="1" x14ac:dyDescent="0.25">
      <c r="B22" s="155" t="s">
        <v>954</v>
      </c>
      <c r="C22" s="156"/>
      <c r="D22" s="264" t="s">
        <v>16</v>
      </c>
      <c r="E22" s="547">
        <f t="shared" si="0"/>
        <v>0</v>
      </c>
      <c r="F22" s="537"/>
      <c r="G22" s="549"/>
      <c r="H22" s="655">
        <f t="shared" si="1"/>
        <v>0</v>
      </c>
      <c r="I22" s="550"/>
      <c r="J22" s="550"/>
      <c r="K22" s="485" t="s">
        <v>955</v>
      </c>
      <c r="L22" s="80"/>
    </row>
    <row r="23" spans="2:12" ht="16.149999999999999" customHeight="1" x14ac:dyDescent="0.2">
      <c r="B23" s="124" t="s">
        <v>933</v>
      </c>
      <c r="C23" s="69"/>
      <c r="D23" s="262" t="s">
        <v>16</v>
      </c>
      <c r="E23" s="553">
        <f t="shared" si="0"/>
        <v>0</v>
      </c>
      <c r="F23" s="45">
        <f>SUM(F11:F22)</f>
        <v>0</v>
      </c>
      <c r="G23" s="554">
        <f>SUM(G11:G22)</f>
        <v>0</v>
      </c>
      <c r="H23" s="656">
        <f t="shared" si="1"/>
        <v>0</v>
      </c>
      <c r="I23" s="555">
        <f>SUM(I11:I22)</f>
        <v>0</v>
      </c>
      <c r="J23" s="555">
        <f t="shared" ref="J23" si="2">SUM(J11:J22)</f>
        <v>0</v>
      </c>
      <c r="K23" s="485" t="s">
        <v>956</v>
      </c>
      <c r="L23" s="80"/>
    </row>
    <row r="24" spans="2:12" ht="28.5" customHeight="1" x14ac:dyDescent="0.2">
      <c r="B24" s="97" t="s">
        <v>934</v>
      </c>
      <c r="C24" s="69"/>
      <c r="D24" s="264" t="s">
        <v>20</v>
      </c>
      <c r="E24" s="547">
        <f t="shared" si="0"/>
        <v>0</v>
      </c>
      <c r="F24" s="537"/>
      <c r="G24" s="549"/>
      <c r="H24" s="655">
        <f t="shared" si="1"/>
        <v>0</v>
      </c>
      <c r="I24" s="550"/>
      <c r="J24" s="550"/>
      <c r="K24" s="485" t="s">
        <v>957</v>
      </c>
      <c r="L24" s="80"/>
    </row>
    <row r="25" spans="2:12" ht="16.149999999999999" customHeight="1" thickBot="1" x14ac:dyDescent="0.25">
      <c r="B25" s="118" t="s">
        <v>935</v>
      </c>
      <c r="C25" s="69"/>
      <c r="D25" s="264" t="s">
        <v>20</v>
      </c>
      <c r="E25" s="547">
        <f t="shared" si="0"/>
        <v>0</v>
      </c>
      <c r="F25" s="537"/>
      <c r="G25" s="549"/>
      <c r="H25" s="655">
        <f t="shared" si="1"/>
        <v>0</v>
      </c>
      <c r="I25" s="550"/>
      <c r="J25" s="550"/>
      <c r="K25" s="485" t="s">
        <v>958</v>
      </c>
      <c r="L25" s="80"/>
    </row>
    <row r="26" spans="2:12" ht="16.149999999999999" customHeight="1" x14ac:dyDescent="0.2">
      <c r="B26" s="121" t="s">
        <v>936</v>
      </c>
      <c r="C26" s="69"/>
      <c r="D26" s="262" t="s">
        <v>16</v>
      </c>
      <c r="E26" s="553">
        <f t="shared" si="0"/>
        <v>0</v>
      </c>
      <c r="F26" s="45">
        <f>SUM(F23:F25)</f>
        <v>0</v>
      </c>
      <c r="G26" s="554">
        <f>SUM(G23:G25)</f>
        <v>0</v>
      </c>
      <c r="H26" s="656">
        <f t="shared" si="1"/>
        <v>0</v>
      </c>
      <c r="I26" s="555">
        <f>SUM(I23:I25)</f>
        <v>0</v>
      </c>
      <c r="J26" s="555">
        <f>SUM(J23:J25)</f>
        <v>0</v>
      </c>
      <c r="K26" s="485" t="s">
        <v>959</v>
      </c>
      <c r="L26" s="80"/>
    </row>
    <row r="27" spans="2:12" ht="16.149999999999999" customHeight="1" thickBot="1" x14ac:dyDescent="0.25">
      <c r="B27" s="118" t="s">
        <v>937</v>
      </c>
      <c r="C27" s="69"/>
      <c r="D27" s="262" t="s">
        <v>16</v>
      </c>
      <c r="E27" s="547">
        <f t="shared" si="0"/>
        <v>0</v>
      </c>
      <c r="F27" s="727"/>
      <c r="G27" s="727"/>
      <c r="H27" s="728">
        <f t="shared" si="1"/>
        <v>0</v>
      </c>
      <c r="I27" s="670"/>
      <c r="J27" s="670"/>
      <c r="K27" s="485" t="s">
        <v>960</v>
      </c>
      <c r="L27" s="80"/>
    </row>
    <row r="28" spans="2:12" ht="16.149999999999999" customHeight="1" thickBot="1" x14ac:dyDescent="0.25">
      <c r="B28" s="133" t="s">
        <v>938</v>
      </c>
      <c r="C28" s="69"/>
      <c r="D28" s="262" t="s">
        <v>16</v>
      </c>
      <c r="E28" s="45">
        <f t="shared" si="0"/>
        <v>0</v>
      </c>
      <c r="F28" s="45">
        <f>F26-F27</f>
        <v>0</v>
      </c>
      <c r="G28" s="45">
        <f>G26-G27</f>
        <v>0</v>
      </c>
      <c r="H28" s="576">
        <f t="shared" si="1"/>
        <v>0</v>
      </c>
      <c r="I28" s="45">
        <f>I26-I27</f>
        <v>0</v>
      </c>
      <c r="J28" s="45">
        <f>J26-J27</f>
        <v>0</v>
      </c>
      <c r="K28" s="485" t="s">
        <v>961</v>
      </c>
      <c r="L28" s="80"/>
    </row>
    <row r="29" spans="2:12" ht="16.149999999999999" customHeight="1" thickTop="1" thickBot="1" x14ac:dyDescent="0.25">
      <c r="B29" s="104"/>
      <c r="C29" s="104"/>
      <c r="D29" s="104"/>
      <c r="E29" s="104"/>
      <c r="F29" s="104"/>
      <c r="G29" s="104"/>
      <c r="H29" s="104"/>
      <c r="I29" s="104"/>
      <c r="J29" s="104"/>
      <c r="K29" s="105"/>
    </row>
    <row r="30" spans="2:12" ht="16.149999999999999" customHeight="1" thickTop="1" thickBot="1" x14ac:dyDescent="0.25">
      <c r="B30" s="78"/>
      <c r="C30" s="78"/>
      <c r="D30" s="78"/>
      <c r="E30" s="78"/>
      <c r="F30" s="78"/>
      <c r="G30" s="78"/>
      <c r="H30" s="78"/>
      <c r="I30" s="425"/>
      <c r="J30" s="546" t="s">
        <v>2686</v>
      </c>
      <c r="K30" s="533">
        <v>3</v>
      </c>
    </row>
    <row r="31" spans="2:12" ht="16.149999999999999" customHeight="1" thickTop="1" x14ac:dyDescent="0.2">
      <c r="B31" s="194" t="s">
        <v>337</v>
      </c>
      <c r="C31" s="112"/>
      <c r="D31" s="112"/>
      <c r="E31" s="482" t="s">
        <v>919</v>
      </c>
      <c r="F31" s="482" t="s">
        <v>920</v>
      </c>
      <c r="G31" s="482" t="s">
        <v>921</v>
      </c>
      <c r="H31" s="653" t="s">
        <v>922</v>
      </c>
      <c r="I31" s="483" t="s">
        <v>923</v>
      </c>
      <c r="J31" s="483" t="s">
        <v>924</v>
      </c>
      <c r="K31" s="481" t="s">
        <v>13</v>
      </c>
      <c r="L31" s="80"/>
    </row>
    <row r="32" spans="2:12" ht="16.149999999999999" customHeight="1" x14ac:dyDescent="0.2">
      <c r="B32" s="200"/>
      <c r="C32"/>
      <c r="D32" s="678" t="s">
        <v>2</v>
      </c>
      <c r="E32" s="3" t="s">
        <v>9</v>
      </c>
      <c r="F32" s="3" t="s">
        <v>939</v>
      </c>
      <c r="G32" s="3" t="s">
        <v>224</v>
      </c>
      <c r="H32" s="654" t="s">
        <v>9</v>
      </c>
      <c r="I32" s="3" t="s">
        <v>939</v>
      </c>
      <c r="J32" s="3" t="s">
        <v>224</v>
      </c>
      <c r="K32" s="83"/>
      <c r="L32" s="80"/>
    </row>
    <row r="33" spans="2:12" ht="16.149999999999999" customHeight="1" x14ac:dyDescent="0.2">
      <c r="B33" s="113"/>
      <c r="C33"/>
      <c r="D33" s="678"/>
      <c r="E33" s="21" t="s">
        <v>310</v>
      </c>
      <c r="F33" s="21" t="s">
        <v>310</v>
      </c>
      <c r="G33" s="21" t="s">
        <v>310</v>
      </c>
      <c r="H33" s="288" t="s">
        <v>17</v>
      </c>
      <c r="I33" s="21" t="s">
        <v>17</v>
      </c>
      <c r="J33" s="21" t="s">
        <v>17</v>
      </c>
      <c r="K33" s="83"/>
      <c r="L33" s="80"/>
    </row>
    <row r="34" spans="2:12" ht="16.149999999999999" customHeight="1" thickBot="1" x14ac:dyDescent="0.25">
      <c r="B34" s="114"/>
      <c r="C34" s="42"/>
      <c r="D34" s="679"/>
      <c r="E34" s="65" t="s">
        <v>462</v>
      </c>
      <c r="F34" s="65" t="s">
        <v>462</v>
      </c>
      <c r="G34" s="65" t="s">
        <v>462</v>
      </c>
      <c r="H34" s="289" t="s">
        <v>462</v>
      </c>
      <c r="I34" s="65" t="s">
        <v>462</v>
      </c>
      <c r="J34" s="65" t="s">
        <v>462</v>
      </c>
      <c r="K34" s="485" t="s">
        <v>15</v>
      </c>
      <c r="L34" s="80"/>
    </row>
    <row r="35" spans="2:12" ht="16.149999999999999" customHeight="1" x14ac:dyDescent="0.2">
      <c r="B35" s="116" t="s">
        <v>962</v>
      </c>
      <c r="C35" s="117"/>
      <c r="D35" s="262" t="s">
        <v>16</v>
      </c>
      <c r="E35" s="478">
        <f>SUM(F35:G35)</f>
        <v>0</v>
      </c>
      <c r="F35" s="486"/>
      <c r="G35" s="486"/>
      <c r="H35" s="655">
        <f t="shared" ref="H35:H44" si="3">SUM(I35:J35)</f>
        <v>0</v>
      </c>
      <c r="I35" s="488"/>
      <c r="J35" s="488"/>
      <c r="K35" s="485" t="s">
        <v>963</v>
      </c>
      <c r="L35" s="80"/>
    </row>
    <row r="36" spans="2:12" ht="16.149999999999999" customHeight="1" x14ac:dyDescent="0.2">
      <c r="B36" s="123" t="s">
        <v>964</v>
      </c>
      <c r="C36" s="69"/>
      <c r="D36" s="262" t="s">
        <v>16</v>
      </c>
      <c r="E36" s="478">
        <f t="shared" ref="E36:E44" si="4">SUM(F36:G36)</f>
        <v>0</v>
      </c>
      <c r="F36" s="486"/>
      <c r="G36" s="486"/>
      <c r="H36" s="655">
        <f t="shared" si="3"/>
        <v>0</v>
      </c>
      <c r="I36" s="488"/>
      <c r="J36" s="488"/>
      <c r="K36" s="485" t="s">
        <v>965</v>
      </c>
      <c r="L36" s="80"/>
    </row>
    <row r="37" spans="2:12" ht="16.149999999999999" customHeight="1" x14ac:dyDescent="0.2">
      <c r="B37" s="123" t="s">
        <v>966</v>
      </c>
      <c r="C37" s="69"/>
      <c r="D37" s="262" t="s">
        <v>16</v>
      </c>
      <c r="E37" s="478">
        <f t="shared" si="4"/>
        <v>0</v>
      </c>
      <c r="F37" s="486"/>
      <c r="G37" s="486"/>
      <c r="H37" s="655">
        <f t="shared" si="3"/>
        <v>0</v>
      </c>
      <c r="I37" s="488"/>
      <c r="J37" s="488"/>
      <c r="K37" s="485" t="s">
        <v>967</v>
      </c>
      <c r="L37" s="80"/>
    </row>
    <row r="38" spans="2:12" ht="16.149999999999999" customHeight="1" x14ac:dyDescent="0.2">
      <c r="B38" s="123" t="s">
        <v>968</v>
      </c>
      <c r="C38" s="69"/>
      <c r="D38" s="262" t="s">
        <v>16</v>
      </c>
      <c r="E38" s="478">
        <f t="shared" si="4"/>
        <v>0</v>
      </c>
      <c r="F38" s="486"/>
      <c r="G38" s="486"/>
      <c r="H38" s="655">
        <f t="shared" si="3"/>
        <v>0</v>
      </c>
      <c r="I38" s="488"/>
      <c r="J38" s="488"/>
      <c r="K38" s="485" t="s">
        <v>969</v>
      </c>
      <c r="L38" s="80"/>
    </row>
    <row r="39" spans="2:12" ht="16.149999999999999" customHeight="1" x14ac:dyDescent="0.2">
      <c r="B39" s="123" t="s">
        <v>970</v>
      </c>
      <c r="C39" s="69"/>
      <c r="D39" s="262" t="s">
        <v>16</v>
      </c>
      <c r="E39" s="478">
        <f t="shared" si="4"/>
        <v>0</v>
      </c>
      <c r="F39" s="486"/>
      <c r="G39" s="486"/>
      <c r="H39" s="655">
        <f t="shared" si="3"/>
        <v>0</v>
      </c>
      <c r="I39" s="488"/>
      <c r="J39" s="488"/>
      <c r="K39" s="485" t="s">
        <v>971</v>
      </c>
      <c r="L39" s="80"/>
    </row>
    <row r="40" spans="2:12" ht="16.149999999999999" customHeight="1" x14ac:dyDescent="0.2">
      <c r="B40" s="123" t="s">
        <v>972</v>
      </c>
      <c r="C40" s="69"/>
      <c r="D40" s="262" t="s">
        <v>16</v>
      </c>
      <c r="E40" s="478">
        <f t="shared" si="4"/>
        <v>0</v>
      </c>
      <c r="F40" s="486"/>
      <c r="G40" s="486"/>
      <c r="H40" s="655">
        <f t="shared" si="3"/>
        <v>0</v>
      </c>
      <c r="I40" s="488"/>
      <c r="J40" s="488"/>
      <c r="K40" s="485" t="s">
        <v>973</v>
      </c>
      <c r="L40" s="80"/>
    </row>
    <row r="41" spans="2:12" ht="16.149999999999999" customHeight="1" x14ac:dyDescent="0.2">
      <c r="B41" s="120" t="s">
        <v>974</v>
      </c>
      <c r="C41"/>
      <c r="D41" s="262" t="s">
        <v>16</v>
      </c>
      <c r="E41" s="478">
        <f t="shared" si="4"/>
        <v>0</v>
      </c>
      <c r="F41" s="486"/>
      <c r="G41" s="486"/>
      <c r="H41" s="655">
        <f t="shared" si="3"/>
        <v>0</v>
      </c>
      <c r="I41" s="488"/>
      <c r="J41" s="488"/>
      <c r="K41" s="485" t="s">
        <v>975</v>
      </c>
      <c r="L41" s="80"/>
    </row>
    <row r="42" spans="2:12" ht="16.149999999999999" customHeight="1" x14ac:dyDescent="0.2">
      <c r="B42" s="150" t="s">
        <v>976</v>
      </c>
      <c r="C42" s="72"/>
      <c r="D42" s="262" t="s">
        <v>16</v>
      </c>
      <c r="E42" s="478">
        <f t="shared" si="4"/>
        <v>0</v>
      </c>
      <c r="F42" s="486"/>
      <c r="G42" s="486"/>
      <c r="H42" s="655">
        <f t="shared" si="3"/>
        <v>0</v>
      </c>
      <c r="I42" s="488"/>
      <c r="J42" s="488"/>
      <c r="K42" s="485" t="s">
        <v>977</v>
      </c>
      <c r="L42" s="80"/>
    </row>
    <row r="43" spans="2:12" ht="16.149999999999999" customHeight="1" x14ac:dyDescent="0.2">
      <c r="B43" s="150" t="s">
        <v>978</v>
      </c>
      <c r="C43" s="72"/>
      <c r="D43" s="262" t="s">
        <v>16</v>
      </c>
      <c r="E43" s="478">
        <f t="shared" si="4"/>
        <v>0</v>
      </c>
      <c r="F43" s="486"/>
      <c r="G43" s="486"/>
      <c r="H43" s="655">
        <f t="shared" si="3"/>
        <v>0</v>
      </c>
      <c r="I43" s="488"/>
      <c r="J43" s="488"/>
      <c r="K43" s="485" t="s">
        <v>979</v>
      </c>
      <c r="L43" s="80"/>
    </row>
    <row r="44" spans="2:12" ht="16.149999999999999" customHeight="1" thickBot="1" x14ac:dyDescent="0.25">
      <c r="B44" s="123" t="s">
        <v>224</v>
      </c>
      <c r="C44" s="69"/>
      <c r="D44" s="262" t="s">
        <v>16</v>
      </c>
      <c r="E44" s="478">
        <f t="shared" si="4"/>
        <v>0</v>
      </c>
      <c r="F44" s="486"/>
      <c r="G44" s="486"/>
      <c r="H44" s="655">
        <f t="shared" si="3"/>
        <v>0</v>
      </c>
      <c r="I44" s="488"/>
      <c r="J44" s="488"/>
      <c r="K44" s="485" t="s">
        <v>980</v>
      </c>
      <c r="L44" s="80"/>
    </row>
    <row r="45" spans="2:12" ht="16.149999999999999" customHeight="1" x14ac:dyDescent="0.2">
      <c r="B45" s="121" t="s">
        <v>981</v>
      </c>
      <c r="C45" s="69"/>
      <c r="D45" s="262" t="s">
        <v>16</v>
      </c>
      <c r="E45" s="45">
        <f t="shared" ref="E45:J45" si="5">SUM(E35:E44)</f>
        <v>0</v>
      </c>
      <c r="F45" s="45">
        <f t="shared" si="5"/>
        <v>0</v>
      </c>
      <c r="G45" s="45">
        <f t="shared" si="5"/>
        <v>0</v>
      </c>
      <c r="H45" s="656">
        <f t="shared" si="5"/>
        <v>0</v>
      </c>
      <c r="I45" s="45">
        <f t="shared" si="5"/>
        <v>0</v>
      </c>
      <c r="J45" s="45">
        <f t="shared" si="5"/>
        <v>0</v>
      </c>
      <c r="K45" s="485" t="s">
        <v>982</v>
      </c>
      <c r="L45" s="80"/>
    </row>
    <row r="46" spans="2:12" ht="16.149999999999999" customHeight="1" x14ac:dyDescent="0.2">
      <c r="B46" s="123" t="s">
        <v>176</v>
      </c>
      <c r="C46" s="66"/>
      <c r="D46" s="30"/>
      <c r="E46" s="27"/>
      <c r="F46" s="27"/>
      <c r="G46" s="27"/>
      <c r="H46" s="658"/>
      <c r="I46" s="27"/>
      <c r="J46" s="27"/>
      <c r="K46" s="85"/>
      <c r="L46" s="80"/>
    </row>
    <row r="47" spans="2:12" ht="16.149999999999999" customHeight="1" thickBot="1" x14ac:dyDescent="0.25">
      <c r="B47" s="249" t="s">
        <v>983</v>
      </c>
      <c r="C47" s="134"/>
      <c r="D47" s="171" t="s">
        <v>16</v>
      </c>
      <c r="E47" s="478">
        <f>SUM(F47:G47)</f>
        <v>0</v>
      </c>
      <c r="F47" s="486"/>
      <c r="G47" s="486"/>
      <c r="H47" s="657">
        <f t="shared" ref="H47" si="6">SUM(I47:J47)</f>
        <v>0</v>
      </c>
      <c r="I47" s="488"/>
      <c r="J47" s="488"/>
      <c r="K47" s="485" t="s">
        <v>984</v>
      </c>
      <c r="L47" s="80"/>
    </row>
    <row r="48" spans="2:12" ht="16.149999999999999" customHeight="1" thickTop="1" thickBot="1" x14ac:dyDescent="0.25">
      <c r="B48" s="104"/>
      <c r="C48" s="104"/>
      <c r="D48" s="104"/>
      <c r="E48" s="104"/>
      <c r="F48" s="104"/>
      <c r="G48" s="104"/>
      <c r="H48" s="104"/>
      <c r="I48" s="104"/>
      <c r="J48" s="104"/>
      <c r="K48" s="105"/>
    </row>
    <row r="49" spans="2:13" ht="16.149999999999999" customHeight="1" thickTop="1" thickBot="1" x14ac:dyDescent="0.25">
      <c r="B49" s="78"/>
      <c r="C49" s="78"/>
      <c r="D49" s="78"/>
      <c r="E49" s="78"/>
      <c r="F49" s="78"/>
      <c r="G49" s="425"/>
      <c r="H49" s="546" t="s">
        <v>2686</v>
      </c>
      <c r="I49" s="533">
        <v>4</v>
      </c>
    </row>
    <row r="50" spans="2:13" ht="16.149999999999999" customHeight="1" thickTop="1" x14ac:dyDescent="0.2">
      <c r="B50" s="194" t="s">
        <v>338</v>
      </c>
      <c r="C50" s="112"/>
      <c r="D50" s="112"/>
      <c r="E50" s="482" t="s">
        <v>985</v>
      </c>
      <c r="F50" s="482" t="s">
        <v>986</v>
      </c>
      <c r="G50" s="483" t="s">
        <v>987</v>
      </c>
      <c r="H50" s="483" t="s">
        <v>988</v>
      </c>
      <c r="I50" s="481" t="s">
        <v>13</v>
      </c>
      <c r="J50" s="80"/>
    </row>
    <row r="51" spans="2:13" ht="16.149999999999999" customHeight="1" x14ac:dyDescent="0.2">
      <c r="B51" s="113"/>
      <c r="C51"/>
      <c r="D51" s="678"/>
      <c r="E51" s="21" t="s">
        <v>310</v>
      </c>
      <c r="F51" s="21" t="s">
        <v>310</v>
      </c>
      <c r="G51" s="21" t="s">
        <v>17</v>
      </c>
      <c r="H51" s="21" t="s">
        <v>17</v>
      </c>
      <c r="I51" s="83"/>
      <c r="J51" s="80"/>
    </row>
    <row r="52" spans="2:13" ht="16.149999999999999" customHeight="1" thickBot="1" x14ac:dyDescent="0.25">
      <c r="B52" s="114"/>
      <c r="C52" s="42"/>
      <c r="D52" s="679"/>
      <c r="E52" s="65" t="s">
        <v>14</v>
      </c>
      <c r="F52" s="65" t="s">
        <v>462</v>
      </c>
      <c r="G52" s="65" t="s">
        <v>14</v>
      </c>
      <c r="H52" s="65" t="s">
        <v>462</v>
      </c>
      <c r="I52" s="485" t="s">
        <v>15</v>
      </c>
      <c r="J52" s="80"/>
    </row>
    <row r="53" spans="2:13" ht="16.149999999999999" customHeight="1" x14ac:dyDescent="0.2">
      <c r="B53" s="205" t="s">
        <v>989</v>
      </c>
      <c r="C53"/>
      <c r="D53" s="262" t="s">
        <v>16</v>
      </c>
      <c r="E53" s="480"/>
      <c r="F53" s="486"/>
      <c r="G53" s="480"/>
      <c r="H53" s="488"/>
      <c r="I53" s="485" t="s">
        <v>990</v>
      </c>
      <c r="J53" s="80"/>
    </row>
    <row r="54" spans="2:13" ht="16.149999999999999" customHeight="1" thickBot="1" x14ac:dyDescent="0.25">
      <c r="B54" s="266" t="s">
        <v>991</v>
      </c>
      <c r="C54" s="138"/>
      <c r="D54" s="171" t="s">
        <v>16</v>
      </c>
      <c r="E54" s="486"/>
      <c r="F54" s="480"/>
      <c r="G54" s="488"/>
      <c r="H54" s="480"/>
      <c r="I54" s="485" t="s">
        <v>992</v>
      </c>
      <c r="J54" s="80"/>
    </row>
    <row r="55" spans="2:13" ht="16.149999999999999" customHeight="1" thickTop="1" thickBot="1" x14ac:dyDescent="0.25">
      <c r="B55" s="104"/>
      <c r="C55" s="104"/>
      <c r="D55" s="104"/>
      <c r="E55" s="104"/>
      <c r="F55" s="104"/>
      <c r="G55" s="104"/>
      <c r="H55" s="104"/>
      <c r="I55" s="105"/>
    </row>
    <row r="56" spans="2:13" ht="16.149999999999999" customHeight="1" thickTop="1" thickBot="1" x14ac:dyDescent="0.25">
      <c r="B56" s="78"/>
      <c r="C56" s="78"/>
      <c r="D56" s="78"/>
      <c r="E56" s="425"/>
      <c r="F56" s="546" t="s">
        <v>2686</v>
      </c>
      <c r="G56" s="533">
        <v>5</v>
      </c>
    </row>
    <row r="57" spans="2:13" ht="16.149999999999999" customHeight="1" thickTop="1" x14ac:dyDescent="0.2">
      <c r="B57" s="194" t="s">
        <v>339</v>
      </c>
      <c r="C57" s="112"/>
      <c r="D57" s="112"/>
      <c r="E57" s="491" t="s">
        <v>993</v>
      </c>
      <c r="F57" s="511" t="s">
        <v>994</v>
      </c>
      <c r="G57" s="570" t="s">
        <v>13</v>
      </c>
      <c r="H57" s="54"/>
      <c r="J57" s="56"/>
      <c r="K57" s="56"/>
      <c r="L57" s="56"/>
      <c r="M57" s="56"/>
    </row>
    <row r="58" spans="2:13" ht="16.149999999999999" customHeight="1" x14ac:dyDescent="0.2">
      <c r="B58" s="113"/>
      <c r="C58"/>
      <c r="D58" s="678"/>
      <c r="E58" s="21" t="s">
        <v>310</v>
      </c>
      <c r="F58" s="21" t="s">
        <v>17</v>
      </c>
      <c r="G58" s="83"/>
    </row>
    <row r="59" spans="2:13" ht="16.149999999999999" customHeight="1" thickBot="1" x14ac:dyDescent="0.25">
      <c r="B59" s="114"/>
      <c r="C59" s="42"/>
      <c r="D59" s="679"/>
      <c r="E59" s="65" t="s">
        <v>462</v>
      </c>
      <c r="F59" s="65" t="s">
        <v>462</v>
      </c>
      <c r="G59" s="563" t="s">
        <v>15</v>
      </c>
      <c r="H59" s="54"/>
    </row>
    <row r="60" spans="2:13" ht="16.149999999999999" customHeight="1" x14ac:dyDescent="0.2">
      <c r="B60" s="564" t="s">
        <v>995</v>
      </c>
      <c r="C60" s="565" t="s">
        <v>0</v>
      </c>
      <c r="D60" s="566" t="s">
        <v>16</v>
      </c>
      <c r="E60" s="567"/>
      <c r="F60" s="568"/>
      <c r="G60" s="563" t="s">
        <v>996</v>
      </c>
      <c r="H60" s="54"/>
    </row>
    <row r="61" spans="2:13" ht="16.149999999999999" customHeight="1" x14ac:dyDescent="0.2">
      <c r="B61" s="120" t="s">
        <v>997</v>
      </c>
      <c r="C61" s="565" t="s">
        <v>0</v>
      </c>
      <c r="D61" s="566" t="s">
        <v>16</v>
      </c>
      <c r="E61" s="567"/>
      <c r="F61" s="568"/>
      <c r="G61" s="563" t="s">
        <v>998</v>
      </c>
      <c r="H61" s="54"/>
    </row>
    <row r="62" spans="2:13" ht="16.149999999999999" customHeight="1" thickBot="1" x14ac:dyDescent="0.25">
      <c r="B62" s="133" t="s">
        <v>999</v>
      </c>
      <c r="C62" s="134"/>
      <c r="D62" s="257" t="s">
        <v>16</v>
      </c>
      <c r="E62" s="556">
        <f>IFERROR(E60/E61,0)</f>
        <v>0</v>
      </c>
      <c r="F62" s="556">
        <f>IFERROR(F60/F61,0)</f>
        <v>0</v>
      </c>
      <c r="G62" s="569" t="s">
        <v>1000</v>
      </c>
      <c r="H62" s="54"/>
    </row>
    <row r="63" spans="2:13" ht="16.149999999999999" customHeight="1" thickTop="1" thickBot="1" x14ac:dyDescent="0.25">
      <c r="G63" s="561"/>
    </row>
    <row r="64" spans="2:13" ht="16.149999999999999" customHeight="1" thickTop="1" thickBot="1" x14ac:dyDescent="0.25">
      <c r="B64" s="78"/>
      <c r="C64" s="78"/>
      <c r="D64" s="78"/>
      <c r="E64" s="78"/>
      <c r="F64" s="78"/>
      <c r="G64" s="78"/>
      <c r="H64" s="78"/>
      <c r="I64" s="78"/>
      <c r="J64" s="78"/>
      <c r="K64" s="425"/>
      <c r="L64" s="546" t="s">
        <v>2686</v>
      </c>
      <c r="M64" s="533">
        <v>6</v>
      </c>
    </row>
    <row r="65" spans="2:15" ht="16.149999999999999" customHeight="1" thickTop="1" x14ac:dyDescent="0.2">
      <c r="B65" s="682" t="s">
        <v>2694</v>
      </c>
      <c r="C65" s="112"/>
      <c r="D65" s="112"/>
      <c r="E65" s="482" t="s">
        <v>1001</v>
      </c>
      <c r="F65" s="482" t="s">
        <v>1002</v>
      </c>
      <c r="G65" s="482" t="s">
        <v>1003</v>
      </c>
      <c r="H65" s="482" t="s">
        <v>1004</v>
      </c>
      <c r="I65" s="482" t="s">
        <v>1005</v>
      </c>
      <c r="J65" s="482" t="s">
        <v>1006</v>
      </c>
      <c r="K65" s="557" t="s">
        <v>1007</v>
      </c>
      <c r="L65" s="557" t="s">
        <v>1008</v>
      </c>
      <c r="M65" s="481" t="s">
        <v>13</v>
      </c>
      <c r="N65" s="80"/>
    </row>
    <row r="66" spans="2:15" ht="76.5" x14ac:dyDescent="0.2">
      <c r="B66" s="684"/>
      <c r="C66"/>
      <c r="D66" s="678" t="s">
        <v>2</v>
      </c>
      <c r="E66" s="3" t="s">
        <v>1009</v>
      </c>
      <c r="F66" s="3" t="s">
        <v>1010</v>
      </c>
      <c r="G66" s="3" t="s">
        <v>1011</v>
      </c>
      <c r="H66" s="3" t="s">
        <v>1012</v>
      </c>
      <c r="I66" s="3" t="s">
        <v>1013</v>
      </c>
      <c r="J66" s="3" t="s">
        <v>1014</v>
      </c>
      <c r="K66" s="3" t="s">
        <v>1015</v>
      </c>
      <c r="L66" s="3" t="s">
        <v>1016</v>
      </c>
      <c r="M66" s="83"/>
      <c r="N66" s="80"/>
    </row>
    <row r="67" spans="2:15" ht="16.149999999999999" customHeight="1" x14ac:dyDescent="0.2">
      <c r="B67" s="694" t="s">
        <v>1017</v>
      </c>
      <c r="C67"/>
      <c r="D67" s="678"/>
      <c r="E67" s="21" t="s">
        <v>310</v>
      </c>
      <c r="F67" s="21" t="s">
        <v>310</v>
      </c>
      <c r="G67" s="21" t="s">
        <v>310</v>
      </c>
      <c r="H67" s="21" t="s">
        <v>310</v>
      </c>
      <c r="I67" s="21" t="s">
        <v>310</v>
      </c>
      <c r="J67" s="21" t="s">
        <v>310</v>
      </c>
      <c r="K67" s="21" t="s">
        <v>310</v>
      </c>
      <c r="L67" s="21" t="s">
        <v>310</v>
      </c>
      <c r="M67" s="83"/>
      <c r="N67" s="80"/>
    </row>
    <row r="68" spans="2:15" ht="16.149999999999999" customHeight="1" thickBot="1" x14ac:dyDescent="0.25">
      <c r="B68" s="695"/>
      <c r="C68" s="42"/>
      <c r="D68" s="679"/>
      <c r="E68" s="65" t="s">
        <v>462</v>
      </c>
      <c r="F68" s="268" t="s">
        <v>14</v>
      </c>
      <c r="G68" s="65" t="s">
        <v>462</v>
      </c>
      <c r="H68" s="268" t="s">
        <v>14</v>
      </c>
      <c r="I68" s="65" t="s">
        <v>462</v>
      </c>
      <c r="J68" s="268" t="s">
        <v>14</v>
      </c>
      <c r="K68" s="65" t="s">
        <v>462</v>
      </c>
      <c r="L68" s="268" t="s">
        <v>14</v>
      </c>
      <c r="M68" s="485" t="s">
        <v>15</v>
      </c>
      <c r="N68" s="80"/>
    </row>
    <row r="69" spans="2:15" ht="16.149999999999999" customHeight="1" x14ac:dyDescent="0.2">
      <c r="B69" s="136" t="s">
        <v>1018</v>
      </c>
      <c r="C69" s="147"/>
      <c r="D69"/>
      <c r="E69" s="27"/>
      <c r="F69" s="27"/>
      <c r="G69" s="27"/>
      <c r="H69" s="27"/>
      <c r="I69" s="27"/>
      <c r="J69" s="27"/>
      <c r="K69" s="27"/>
      <c r="L69" s="27"/>
      <c r="M69" s="85"/>
      <c r="N69" s="80"/>
    </row>
    <row r="70" spans="2:15" ht="16.149999999999999" customHeight="1" x14ac:dyDescent="0.2">
      <c r="B70" s="123" t="s">
        <v>1019</v>
      </c>
      <c r="C70" s="69"/>
      <c r="D70" s="262" t="s">
        <v>16</v>
      </c>
      <c r="E70" s="486"/>
      <c r="F70" s="486"/>
      <c r="G70" s="486"/>
      <c r="H70" s="486"/>
      <c r="I70" s="478">
        <f>E70+G70</f>
        <v>0</v>
      </c>
      <c r="J70" s="478">
        <f>F70+H70</f>
        <v>0</v>
      </c>
      <c r="K70" s="558"/>
      <c r="L70" s="558"/>
      <c r="M70" s="485" t="s">
        <v>1020</v>
      </c>
      <c r="N70" s="80"/>
      <c r="O70" s="269"/>
    </row>
    <row r="71" spans="2:15" ht="16.149999999999999" customHeight="1" x14ac:dyDescent="0.2">
      <c r="B71" s="123" t="s">
        <v>1021</v>
      </c>
      <c r="C71" s="69"/>
      <c r="D71" s="262" t="s">
        <v>16</v>
      </c>
      <c r="E71" s="486"/>
      <c r="F71" s="486"/>
      <c r="G71" s="486"/>
      <c r="H71" s="486"/>
      <c r="I71" s="478">
        <f t="shared" ref="I71:J76" si="7">E71+G71</f>
        <v>0</v>
      </c>
      <c r="J71" s="478">
        <f t="shared" si="7"/>
        <v>0</v>
      </c>
      <c r="K71" s="558"/>
      <c r="L71" s="558"/>
      <c r="M71" s="485" t="s">
        <v>1022</v>
      </c>
      <c r="N71" s="80"/>
      <c r="O71" s="269"/>
    </row>
    <row r="72" spans="2:15" ht="16.149999999999999" customHeight="1" x14ac:dyDescent="0.2">
      <c r="B72" s="123" t="s">
        <v>1023</v>
      </c>
      <c r="C72" s="69"/>
      <c r="D72" s="262" t="s">
        <v>16</v>
      </c>
      <c r="E72" s="486"/>
      <c r="F72" s="486"/>
      <c r="G72" s="486"/>
      <c r="H72" s="486"/>
      <c r="I72" s="478">
        <f t="shared" si="7"/>
        <v>0</v>
      </c>
      <c r="J72" s="478">
        <f t="shared" si="7"/>
        <v>0</v>
      </c>
      <c r="K72" s="558"/>
      <c r="L72" s="558"/>
      <c r="M72" s="485" t="s">
        <v>1024</v>
      </c>
      <c r="N72" s="80"/>
      <c r="O72" s="269"/>
    </row>
    <row r="73" spans="2:15" ht="16.149999999999999" customHeight="1" x14ac:dyDescent="0.2">
      <c r="B73" s="123" t="s">
        <v>1025</v>
      </c>
      <c r="C73" s="69"/>
      <c r="D73" s="262" t="s">
        <v>16</v>
      </c>
      <c r="E73" s="486"/>
      <c r="F73" s="486"/>
      <c r="G73" s="486"/>
      <c r="H73" s="486"/>
      <c r="I73" s="478">
        <f t="shared" si="7"/>
        <v>0</v>
      </c>
      <c r="J73" s="478">
        <f t="shared" si="7"/>
        <v>0</v>
      </c>
      <c r="K73" s="558"/>
      <c r="L73" s="558"/>
      <c r="M73" s="485" t="s">
        <v>1026</v>
      </c>
      <c r="N73" s="80"/>
      <c r="O73" s="269"/>
    </row>
    <row r="74" spans="2:15" ht="16.149999999999999" customHeight="1" x14ac:dyDescent="0.2">
      <c r="B74" s="123" t="s">
        <v>1027</v>
      </c>
      <c r="C74" s="69"/>
      <c r="D74" s="262" t="s">
        <v>16</v>
      </c>
      <c r="E74" s="486"/>
      <c r="F74" s="486"/>
      <c r="G74" s="486"/>
      <c r="H74" s="486"/>
      <c r="I74" s="478">
        <f t="shared" si="7"/>
        <v>0</v>
      </c>
      <c r="J74" s="478">
        <f t="shared" si="7"/>
        <v>0</v>
      </c>
      <c r="K74" s="558"/>
      <c r="L74" s="558"/>
      <c r="M74" s="485" t="s">
        <v>1028</v>
      </c>
      <c r="N74" s="80"/>
      <c r="O74" s="269"/>
    </row>
    <row r="75" spans="2:15" ht="16.149999999999999" customHeight="1" x14ac:dyDescent="0.2">
      <c r="B75" s="120" t="s">
        <v>1029</v>
      </c>
      <c r="C75"/>
      <c r="D75" s="262" t="s">
        <v>16</v>
      </c>
      <c r="E75" s="486"/>
      <c r="F75" s="486"/>
      <c r="G75" s="486"/>
      <c r="H75" s="486"/>
      <c r="I75" s="478">
        <f t="shared" si="7"/>
        <v>0</v>
      </c>
      <c r="J75" s="478">
        <f t="shared" si="7"/>
        <v>0</v>
      </c>
      <c r="K75" s="558"/>
      <c r="L75" s="558"/>
      <c r="M75" s="485" t="s">
        <v>1030</v>
      </c>
      <c r="N75" s="80"/>
      <c r="O75" s="269"/>
    </row>
    <row r="76" spans="2:15" ht="16.149999999999999" customHeight="1" thickBot="1" x14ac:dyDescent="0.25">
      <c r="B76" s="123" t="s">
        <v>1031</v>
      </c>
      <c r="C76" s="69"/>
      <c r="D76" s="262" t="s">
        <v>16</v>
      </c>
      <c r="E76" s="486"/>
      <c r="F76" s="486"/>
      <c r="G76" s="486"/>
      <c r="H76" s="486"/>
      <c r="I76" s="478">
        <f t="shared" si="7"/>
        <v>0</v>
      </c>
      <c r="J76" s="478">
        <f t="shared" si="7"/>
        <v>0</v>
      </c>
      <c r="K76" s="558"/>
      <c r="L76" s="558"/>
      <c r="M76" s="485" t="s">
        <v>1032</v>
      </c>
      <c r="N76" s="80"/>
      <c r="O76" s="269"/>
    </row>
    <row r="77" spans="2:15" ht="16.149999999999999" customHeight="1" thickBot="1" x14ac:dyDescent="0.25">
      <c r="B77" s="137" t="s">
        <v>9</v>
      </c>
      <c r="C77" s="134"/>
      <c r="D77" s="171" t="s">
        <v>16</v>
      </c>
      <c r="E77" s="45">
        <f>SUM(E70:E76)</f>
        <v>0</v>
      </c>
      <c r="F77" s="45">
        <f>SUM(F70:F76)</f>
        <v>0</v>
      </c>
      <c r="G77" s="45">
        <f t="shared" ref="G77:L77" si="8">SUM(G70:G76)</f>
        <v>0</v>
      </c>
      <c r="H77" s="45">
        <f t="shared" si="8"/>
        <v>0</v>
      </c>
      <c r="I77" s="45">
        <f t="shared" si="8"/>
        <v>0</v>
      </c>
      <c r="J77" s="45">
        <f t="shared" si="8"/>
        <v>0</v>
      </c>
      <c r="K77" s="45">
        <f t="shared" si="8"/>
        <v>0</v>
      </c>
      <c r="L77" s="45">
        <f t="shared" si="8"/>
        <v>0</v>
      </c>
      <c r="M77" s="485" t="s">
        <v>1033</v>
      </c>
      <c r="N77" s="80"/>
    </row>
    <row r="78" spans="2:15" ht="16.149999999999999" customHeight="1" thickTop="1" thickBot="1" x14ac:dyDescent="0.25">
      <c r="B78" s="270"/>
      <c r="C78" s="270"/>
      <c r="D78" s="270"/>
      <c r="E78" s="270"/>
      <c r="F78" s="270"/>
      <c r="G78" s="270"/>
      <c r="H78" s="270"/>
      <c r="I78" s="270"/>
      <c r="J78" s="270"/>
      <c r="K78" s="270"/>
      <c r="L78" s="270"/>
      <c r="M78" s="105"/>
    </row>
    <row r="79" spans="2:15" ht="16.149999999999999" customHeight="1" thickTop="1" thickBot="1" x14ac:dyDescent="0.25">
      <c r="B79" s="78"/>
      <c r="C79" s="78"/>
      <c r="D79" s="78"/>
      <c r="E79" s="78"/>
      <c r="F79" s="78"/>
      <c r="G79" s="78"/>
      <c r="H79" s="78"/>
      <c r="I79" s="78"/>
      <c r="J79" s="78"/>
      <c r="K79" s="425"/>
      <c r="L79" s="546" t="s">
        <v>2686</v>
      </c>
      <c r="M79" s="533">
        <v>7</v>
      </c>
    </row>
    <row r="80" spans="2:15" ht="16.149999999999999" customHeight="1" thickTop="1" x14ac:dyDescent="0.2">
      <c r="B80" s="684" t="s">
        <v>2693</v>
      </c>
      <c r="C80"/>
      <c r="D80"/>
      <c r="E80" s="483" t="s">
        <v>1034</v>
      </c>
      <c r="F80" s="483" t="s">
        <v>1035</v>
      </c>
      <c r="G80" s="483" t="s">
        <v>1036</v>
      </c>
      <c r="H80" s="483" t="s">
        <v>1037</v>
      </c>
      <c r="I80" s="483" t="s">
        <v>1038</v>
      </c>
      <c r="J80" s="483" t="s">
        <v>1039</v>
      </c>
      <c r="K80" s="559" t="s">
        <v>1040</v>
      </c>
      <c r="L80" s="559" t="s">
        <v>1041</v>
      </c>
      <c r="M80" s="481" t="s">
        <v>13</v>
      </c>
      <c r="N80" s="80"/>
    </row>
    <row r="81" spans="2:14" ht="76.5" x14ac:dyDescent="0.2">
      <c r="B81" s="684"/>
      <c r="C81"/>
      <c r="D81" s="678" t="s">
        <v>2</v>
      </c>
      <c r="E81" s="3" t="s">
        <v>1009</v>
      </c>
      <c r="F81" s="3" t="s">
        <v>1010</v>
      </c>
      <c r="G81" s="3" t="s">
        <v>1011</v>
      </c>
      <c r="H81" s="3" t="s">
        <v>1012</v>
      </c>
      <c r="I81" s="3" t="s">
        <v>1013</v>
      </c>
      <c r="J81" s="3" t="s">
        <v>1014</v>
      </c>
      <c r="K81" s="3" t="s">
        <v>1015</v>
      </c>
      <c r="L81" s="3" t="s">
        <v>1016</v>
      </c>
      <c r="M81" s="83"/>
      <c r="N81" s="80"/>
    </row>
    <row r="82" spans="2:14" ht="16.149999999999999" customHeight="1" x14ac:dyDescent="0.2">
      <c r="B82" s="694" t="s">
        <v>1017</v>
      </c>
      <c r="C82"/>
      <c r="D82" s="678"/>
      <c r="E82" s="21" t="s">
        <v>17</v>
      </c>
      <c r="F82" s="21" t="s">
        <v>17</v>
      </c>
      <c r="G82" s="21" t="s">
        <v>17</v>
      </c>
      <c r="H82" s="21" t="s">
        <v>17</v>
      </c>
      <c r="I82" s="21" t="s">
        <v>17</v>
      </c>
      <c r="J82" s="21" t="s">
        <v>17</v>
      </c>
      <c r="K82" s="21" t="s">
        <v>17</v>
      </c>
      <c r="L82" s="21" t="s">
        <v>17</v>
      </c>
      <c r="M82" s="83"/>
      <c r="N82" s="80"/>
    </row>
    <row r="83" spans="2:14" ht="16.149999999999999" customHeight="1" thickBot="1" x14ac:dyDescent="0.25">
      <c r="B83" s="695"/>
      <c r="C83" s="42"/>
      <c r="D83" s="679"/>
      <c r="E83" s="65" t="s">
        <v>462</v>
      </c>
      <c r="F83" s="268" t="s">
        <v>14</v>
      </c>
      <c r="G83" s="65" t="s">
        <v>462</v>
      </c>
      <c r="H83" s="268" t="s">
        <v>14</v>
      </c>
      <c r="I83" s="65" t="s">
        <v>462</v>
      </c>
      <c r="J83" s="268" t="s">
        <v>14</v>
      </c>
      <c r="K83" s="65" t="s">
        <v>462</v>
      </c>
      <c r="L83" s="268" t="s">
        <v>14</v>
      </c>
      <c r="M83" s="485" t="s">
        <v>15</v>
      </c>
      <c r="N83" s="80"/>
    </row>
    <row r="84" spans="2:14" ht="16.149999999999999" customHeight="1" x14ac:dyDescent="0.2">
      <c r="B84" s="124" t="s">
        <v>1018</v>
      </c>
      <c r="C84"/>
      <c r="D84"/>
      <c r="E84" s="27"/>
      <c r="F84" s="27"/>
      <c r="G84" s="27"/>
      <c r="H84" s="27"/>
      <c r="I84" s="27"/>
      <c r="J84" s="27"/>
      <c r="K84" s="27"/>
      <c r="L84" s="27"/>
      <c r="M84" s="85"/>
      <c r="N84" s="80"/>
    </row>
    <row r="85" spans="2:14" ht="16.149999999999999" customHeight="1" x14ac:dyDescent="0.2">
      <c r="B85" s="123" t="s">
        <v>1019</v>
      </c>
      <c r="C85" s="69"/>
      <c r="D85" s="262" t="s">
        <v>16</v>
      </c>
      <c r="E85" s="488"/>
      <c r="F85" s="488"/>
      <c r="G85" s="488"/>
      <c r="H85" s="488"/>
      <c r="I85" s="478">
        <f>E85+G85</f>
        <v>0</v>
      </c>
      <c r="J85" s="478">
        <f>F85+H85</f>
        <v>0</v>
      </c>
      <c r="K85" s="560"/>
      <c r="L85" s="560"/>
      <c r="M85" s="485" t="s">
        <v>1020</v>
      </c>
      <c r="N85" s="80"/>
    </row>
    <row r="86" spans="2:14" ht="16.149999999999999" customHeight="1" x14ac:dyDescent="0.2">
      <c r="B86" s="123" t="s">
        <v>1021</v>
      </c>
      <c r="C86" s="69"/>
      <c r="D86" s="262" t="s">
        <v>16</v>
      </c>
      <c r="E86" s="488"/>
      <c r="F86" s="488"/>
      <c r="G86" s="488"/>
      <c r="H86" s="488"/>
      <c r="I86" s="478">
        <f t="shared" ref="I86:J91" si="9">E86+G86</f>
        <v>0</v>
      </c>
      <c r="J86" s="478">
        <f t="shared" si="9"/>
        <v>0</v>
      </c>
      <c r="K86" s="560"/>
      <c r="L86" s="560"/>
      <c r="M86" s="485" t="s">
        <v>1022</v>
      </c>
      <c r="N86" s="80"/>
    </row>
    <row r="87" spans="2:14" ht="16.149999999999999" customHeight="1" x14ac:dyDescent="0.2">
      <c r="B87" s="123" t="s">
        <v>1023</v>
      </c>
      <c r="C87" s="69"/>
      <c r="D87" s="262" t="s">
        <v>16</v>
      </c>
      <c r="E87" s="488"/>
      <c r="F87" s="488"/>
      <c r="G87" s="488"/>
      <c r="H87" s="488"/>
      <c r="I87" s="478">
        <f t="shared" si="9"/>
        <v>0</v>
      </c>
      <c r="J87" s="478">
        <f t="shared" si="9"/>
        <v>0</v>
      </c>
      <c r="K87" s="560"/>
      <c r="L87" s="560"/>
      <c r="M87" s="485" t="s">
        <v>1024</v>
      </c>
      <c r="N87" s="80"/>
    </row>
    <row r="88" spans="2:14" ht="16.149999999999999" customHeight="1" x14ac:dyDescent="0.2">
      <c r="B88" s="123" t="s">
        <v>1025</v>
      </c>
      <c r="C88" s="69"/>
      <c r="D88" s="262" t="s">
        <v>16</v>
      </c>
      <c r="E88" s="488"/>
      <c r="F88" s="488"/>
      <c r="G88" s="488"/>
      <c r="H88" s="488"/>
      <c r="I88" s="478">
        <f t="shared" si="9"/>
        <v>0</v>
      </c>
      <c r="J88" s="478">
        <f t="shared" si="9"/>
        <v>0</v>
      </c>
      <c r="K88" s="560"/>
      <c r="L88" s="560"/>
      <c r="M88" s="485" t="s">
        <v>1026</v>
      </c>
      <c r="N88" s="80"/>
    </row>
    <row r="89" spans="2:14" ht="16.149999999999999" customHeight="1" x14ac:dyDescent="0.2">
      <c r="B89" s="120" t="s">
        <v>1027</v>
      </c>
      <c r="C89"/>
      <c r="D89" s="262" t="s">
        <v>16</v>
      </c>
      <c r="E89" s="488"/>
      <c r="F89" s="488"/>
      <c r="G89" s="488"/>
      <c r="H89" s="488"/>
      <c r="I89" s="478">
        <f t="shared" si="9"/>
        <v>0</v>
      </c>
      <c r="J89" s="478">
        <f t="shared" si="9"/>
        <v>0</v>
      </c>
      <c r="K89" s="560"/>
      <c r="L89" s="560"/>
      <c r="M89" s="485" t="s">
        <v>1028</v>
      </c>
      <c r="N89" s="80"/>
    </row>
    <row r="90" spans="2:14" ht="16.149999999999999" customHeight="1" x14ac:dyDescent="0.2">
      <c r="B90" s="123" t="s">
        <v>1029</v>
      </c>
      <c r="C90" s="69"/>
      <c r="D90" s="262" t="s">
        <v>16</v>
      </c>
      <c r="E90" s="488"/>
      <c r="F90" s="488"/>
      <c r="G90" s="488"/>
      <c r="H90" s="488"/>
      <c r="I90" s="478">
        <f t="shared" si="9"/>
        <v>0</v>
      </c>
      <c r="J90" s="478">
        <f t="shared" si="9"/>
        <v>0</v>
      </c>
      <c r="K90" s="560"/>
      <c r="L90" s="560"/>
      <c r="M90" s="485" t="s">
        <v>1030</v>
      </c>
      <c r="N90" s="80"/>
    </row>
    <row r="91" spans="2:14" ht="16.149999999999999" customHeight="1" thickBot="1" x14ac:dyDescent="0.25">
      <c r="B91" s="120" t="s">
        <v>1031</v>
      </c>
      <c r="C91"/>
      <c r="D91" s="262" t="s">
        <v>16</v>
      </c>
      <c r="E91" s="488"/>
      <c r="F91" s="488"/>
      <c r="G91" s="488"/>
      <c r="H91" s="488"/>
      <c r="I91" s="478">
        <f t="shared" si="9"/>
        <v>0</v>
      </c>
      <c r="J91" s="478">
        <f t="shared" si="9"/>
        <v>0</v>
      </c>
      <c r="K91" s="560"/>
      <c r="L91" s="560"/>
      <c r="M91" s="485" t="s">
        <v>1032</v>
      </c>
      <c r="N91" s="80"/>
    </row>
    <row r="92" spans="2:14" ht="16.149999999999999" customHeight="1" thickBot="1" x14ac:dyDescent="0.25">
      <c r="B92" s="133" t="s">
        <v>9</v>
      </c>
      <c r="C92" s="138"/>
      <c r="D92" s="171" t="s">
        <v>16</v>
      </c>
      <c r="E92" s="45">
        <f>SUM(E85:E91)</f>
        <v>0</v>
      </c>
      <c r="F92" s="45">
        <f t="shared" ref="F92:L92" si="10">SUM(F85:F91)</f>
        <v>0</v>
      </c>
      <c r="G92" s="45">
        <f t="shared" si="10"/>
        <v>0</v>
      </c>
      <c r="H92" s="45">
        <f t="shared" si="10"/>
        <v>0</v>
      </c>
      <c r="I92" s="45">
        <f t="shared" si="10"/>
        <v>0</v>
      </c>
      <c r="J92" s="45">
        <f t="shared" si="10"/>
        <v>0</v>
      </c>
      <c r="K92" s="45">
        <f t="shared" si="10"/>
        <v>0</v>
      </c>
      <c r="L92" s="45">
        <f t="shared" si="10"/>
        <v>0</v>
      </c>
      <c r="M92" s="485" t="s">
        <v>1033</v>
      </c>
      <c r="N92" s="80"/>
    </row>
    <row r="93" spans="2:14" ht="16.149999999999999" customHeight="1" thickTop="1" thickBot="1" x14ac:dyDescent="0.25">
      <c r="B93" s="104"/>
      <c r="C93" s="104"/>
      <c r="D93" s="104"/>
      <c r="E93" s="104"/>
      <c r="F93" s="104"/>
      <c r="G93" s="104"/>
      <c r="H93" s="104"/>
      <c r="I93" s="104"/>
      <c r="J93" s="104"/>
      <c r="K93" s="104"/>
      <c r="L93" s="104"/>
      <c r="M93" s="105"/>
    </row>
    <row r="94" spans="2:14" ht="16.149999999999999" customHeight="1" thickTop="1" thickBot="1" x14ac:dyDescent="0.25">
      <c r="B94" s="78"/>
      <c r="C94" s="78"/>
      <c r="D94" s="78"/>
      <c r="E94" s="78"/>
      <c r="F94" s="78"/>
      <c r="G94" s="425"/>
      <c r="H94" s="546" t="s">
        <v>2686</v>
      </c>
      <c r="I94" s="533">
        <v>8</v>
      </c>
    </row>
    <row r="95" spans="2:14" ht="16.149999999999999" customHeight="1" thickTop="1" x14ac:dyDescent="0.2">
      <c r="B95" s="691" t="s">
        <v>2692</v>
      </c>
      <c r="C95" s="112"/>
      <c r="D95" s="112"/>
      <c r="E95" s="482" t="s">
        <v>1042</v>
      </c>
      <c r="F95" s="482" t="s">
        <v>1043</v>
      </c>
      <c r="G95" s="483" t="s">
        <v>1044</v>
      </c>
      <c r="H95" s="483" t="s">
        <v>1045</v>
      </c>
      <c r="I95" s="481" t="s">
        <v>13</v>
      </c>
      <c r="J95" s="80"/>
    </row>
    <row r="96" spans="2:14" ht="30.75" customHeight="1" x14ac:dyDescent="0.2">
      <c r="B96" s="692"/>
      <c r="C96"/>
      <c r="D96" s="678" t="s">
        <v>2</v>
      </c>
      <c r="E96" s="3" t="s">
        <v>1046</v>
      </c>
      <c r="F96" s="3" t="s">
        <v>1047</v>
      </c>
      <c r="G96" s="3" t="s">
        <v>1046</v>
      </c>
      <c r="H96" s="3" t="s">
        <v>1047</v>
      </c>
      <c r="I96" s="83"/>
      <c r="J96" s="80"/>
    </row>
    <row r="97" spans="2:10" ht="16.149999999999999" customHeight="1" x14ac:dyDescent="0.2">
      <c r="B97" s="113"/>
      <c r="C97"/>
      <c r="D97" s="678"/>
      <c r="E97" s="21" t="s">
        <v>310</v>
      </c>
      <c r="F97" s="21" t="s">
        <v>310</v>
      </c>
      <c r="G97" s="21" t="s">
        <v>17</v>
      </c>
      <c r="H97" s="21" t="s">
        <v>17</v>
      </c>
      <c r="I97" s="83"/>
      <c r="J97" s="80"/>
    </row>
    <row r="98" spans="2:10" ht="16.149999999999999" customHeight="1" thickBot="1" x14ac:dyDescent="0.25">
      <c r="B98" s="196"/>
      <c r="C98" s="42"/>
      <c r="D98" s="679"/>
      <c r="E98" s="65" t="s">
        <v>462</v>
      </c>
      <c r="F98" s="65" t="s">
        <v>14</v>
      </c>
      <c r="G98" s="65" t="s">
        <v>462</v>
      </c>
      <c r="H98" s="65" t="s">
        <v>14</v>
      </c>
      <c r="I98" s="485" t="s">
        <v>15</v>
      </c>
      <c r="J98" s="80"/>
    </row>
    <row r="99" spans="2:10" ht="15.75" customHeight="1" x14ac:dyDescent="0.2">
      <c r="B99" s="116" t="s">
        <v>1048</v>
      </c>
      <c r="C99" s="117"/>
      <c r="D99" s="271" t="s">
        <v>16</v>
      </c>
      <c r="E99" s="486"/>
      <c r="F99" s="486"/>
      <c r="G99" s="488"/>
      <c r="H99" s="488"/>
      <c r="I99" s="485" t="s">
        <v>1049</v>
      </c>
      <c r="J99" s="80"/>
    </row>
    <row r="100" spans="2:10" ht="15.75" customHeight="1" x14ac:dyDescent="0.2">
      <c r="B100" s="123" t="s">
        <v>1050</v>
      </c>
      <c r="C100" s="69"/>
      <c r="D100" s="271" t="s">
        <v>16</v>
      </c>
      <c r="E100" s="486"/>
      <c r="F100" s="486"/>
      <c r="G100" s="488"/>
      <c r="H100" s="488"/>
      <c r="I100" s="485" t="s">
        <v>1051</v>
      </c>
      <c r="J100" s="80"/>
    </row>
    <row r="101" spans="2:10" ht="15.75" customHeight="1" x14ac:dyDescent="0.2">
      <c r="B101" s="123" t="s">
        <v>1052</v>
      </c>
      <c r="C101" s="69"/>
      <c r="D101" s="271" t="s">
        <v>16</v>
      </c>
      <c r="E101" s="486"/>
      <c r="F101" s="486"/>
      <c r="G101" s="488"/>
      <c r="H101" s="488"/>
      <c r="I101" s="485" t="s">
        <v>1053</v>
      </c>
      <c r="J101" s="80"/>
    </row>
    <row r="102" spans="2:10" ht="15.75" customHeight="1" x14ac:dyDescent="0.2">
      <c r="B102" s="123" t="s">
        <v>1054</v>
      </c>
      <c r="C102" s="69"/>
      <c r="D102" s="271" t="s">
        <v>16</v>
      </c>
      <c r="E102" s="486"/>
      <c r="F102" s="486"/>
      <c r="G102" s="488"/>
      <c r="H102" s="488"/>
      <c r="I102" s="485" t="s">
        <v>1055</v>
      </c>
      <c r="J102" s="80"/>
    </row>
    <row r="103" spans="2:10" ht="15.75" customHeight="1" x14ac:dyDescent="0.2">
      <c r="B103" s="120" t="s">
        <v>1056</v>
      </c>
      <c r="C103"/>
      <c r="D103" s="271" t="s">
        <v>16</v>
      </c>
      <c r="E103" s="486"/>
      <c r="F103" s="486"/>
      <c r="G103" s="488"/>
      <c r="H103" s="488"/>
      <c r="I103" s="485" t="s">
        <v>1057</v>
      </c>
      <c r="J103" s="80"/>
    </row>
    <row r="104" spans="2:10" ht="28.9" customHeight="1" thickBot="1" x14ac:dyDescent="0.25">
      <c r="B104" s="173" t="s">
        <v>2819</v>
      </c>
      <c r="C104" s="272" t="s">
        <v>0</v>
      </c>
      <c r="D104" s="271" t="s">
        <v>16</v>
      </c>
      <c r="E104" s="486"/>
      <c r="F104" s="486"/>
      <c r="G104" s="488"/>
      <c r="H104" s="488"/>
      <c r="I104" s="485" t="s">
        <v>1058</v>
      </c>
      <c r="J104" s="80"/>
    </row>
    <row r="105" spans="2:10" ht="15.75" customHeight="1" x14ac:dyDescent="0.2">
      <c r="B105" s="152" t="s">
        <v>9</v>
      </c>
      <c r="C105" s="160"/>
      <c r="D105" s="271" t="s">
        <v>16</v>
      </c>
      <c r="E105" s="45">
        <f t="shared" ref="E105:F105" si="11">SUM(E99:E104)</f>
        <v>0</v>
      </c>
      <c r="F105" s="45">
        <f t="shared" si="11"/>
        <v>0</v>
      </c>
      <c r="G105" s="45">
        <f>SUM(G99:G104)</f>
        <v>0</v>
      </c>
      <c r="H105" s="45">
        <f t="shared" ref="H105" si="12">SUM(H99:H104)</f>
        <v>0</v>
      </c>
      <c r="I105" s="485" t="s">
        <v>1059</v>
      </c>
      <c r="J105" s="80"/>
    </row>
    <row r="106" spans="2:10" ht="15.75" customHeight="1" x14ac:dyDescent="0.2">
      <c r="B106" s="123" t="s">
        <v>1060</v>
      </c>
      <c r="C106" s="66"/>
      <c r="D106" s="30"/>
      <c r="E106" s="27"/>
      <c r="F106" s="27"/>
      <c r="G106" s="27"/>
      <c r="H106" s="27"/>
      <c r="I106" s="85"/>
      <c r="J106" s="80"/>
    </row>
    <row r="107" spans="2:10" ht="43.15" customHeight="1" thickBot="1" x14ac:dyDescent="0.25">
      <c r="B107" s="273" t="s">
        <v>1061</v>
      </c>
      <c r="C107" s="134"/>
      <c r="D107" s="171" t="s">
        <v>16</v>
      </c>
      <c r="E107" s="486"/>
      <c r="F107" s="486"/>
      <c r="G107" s="488"/>
      <c r="H107" s="488"/>
      <c r="I107" s="485" t="s">
        <v>1062</v>
      </c>
      <c r="J107" s="80"/>
    </row>
    <row r="108" spans="2:10" ht="30.75" customHeight="1" thickTop="1" x14ac:dyDescent="0.2">
      <c r="B108" s="104"/>
      <c r="C108" s="104"/>
      <c r="D108" s="104"/>
      <c r="E108" s="104"/>
      <c r="F108" s="104"/>
      <c r="G108" s="104"/>
      <c r="H108" s="104"/>
      <c r="I108" s="105"/>
    </row>
    <row r="109" spans="2:10" ht="30.75" customHeight="1" x14ac:dyDescent="0.2">
      <c r="B109" s="693"/>
      <c r="C109" s="693"/>
      <c r="D109" s="693"/>
      <c r="E109" s="693"/>
      <c r="F109" s="693"/>
      <c r="G109" s="693"/>
      <c r="H109" s="693"/>
      <c r="I109" s="693"/>
    </row>
    <row r="110" spans="2:10" ht="30.75" customHeight="1" x14ac:dyDescent="0.2">
      <c r="B110" s="693"/>
      <c r="C110" s="693"/>
      <c r="D110" s="693"/>
      <c r="E110" s="693"/>
      <c r="F110" s="693"/>
      <c r="G110" s="693"/>
      <c r="H110" s="693"/>
      <c r="I110" s="693"/>
    </row>
    <row r="111" spans="2:10" ht="29.85" customHeight="1" x14ac:dyDescent="0.2"/>
    <row r="112" spans="2:10" ht="29.85" customHeight="1" x14ac:dyDescent="0.2"/>
  </sheetData>
  <mergeCells count="15">
    <mergeCell ref="B109:I109"/>
    <mergeCell ref="B110:I110"/>
    <mergeCell ref="B95:B96"/>
    <mergeCell ref="D96:D98"/>
    <mergeCell ref="B67:B68"/>
    <mergeCell ref="B80:B81"/>
    <mergeCell ref="D81:D83"/>
    <mergeCell ref="B82:B83"/>
    <mergeCell ref="B7:B8"/>
    <mergeCell ref="D8:D10"/>
    <mergeCell ref="B65:B66"/>
    <mergeCell ref="D66:D68"/>
    <mergeCell ref="D32:D34"/>
    <mergeCell ref="D51:D52"/>
    <mergeCell ref="D58:D59"/>
  </mergeCells>
  <dataValidations count="4">
    <dataValidation allowBlank="1" showInputMessage="1" showErrorMessage="1" promptTitle="Employer contribution top up" prompt="All employer pension contributions including expenditure recognised for the additional contributions paid directly by NHSE should be recorded against NHS Pensions in TAC63 for WGA purposes. (The NHSE expenditure will be eliminated against Provider income)" sqref="G5" xr:uid="{F96FB173-A0B3-47C7-990B-77B294CF205F}"/>
    <dataValidation allowBlank="1" showInputMessage="1" showErrorMessage="1" promptTitle="Total days lost" prompt="This is the total days lost to sickness (both long and short term) for staff working for the provider during the year. " sqref="C60" xr:uid="{4FD0D04F-6C2D-4D53-BC2F-D12ADC5FF2AD}"/>
    <dataValidation allowBlank="1" showInputMessage="1" showErrorMessage="1" promptTitle="Total staff years" prompt="A full-time employee working all year is equivalent to 1 staff year.  For part time employees and those employed for only part of the year, this should be pro-rated as a proportion of a full time employee's contracted annual hours." sqref="C61" xr:uid="{4F43A8EC-E94F-41DF-9B1B-1C4827FF499E}"/>
    <dataValidation allowBlank="1" showInputMessage="1" showErrorMessage="1" promptTitle="Non-contractual payments" prompt="All payments requiring HMT approval must be recorded in this line, even where approval was not sought and retrospective approval has been sought for the irregular expenditure. These payments are more commonly known as 'special severance payments'." sqref="C104" xr:uid="{6DAA2482-1004-4CDE-9AF1-777732758BBA}"/>
  </dataValidations>
  <pageMargins left="0.23622047244094491" right="0.23622047244094491" top="0.74803149606299213" bottom="0.74803149606299213" header="0.31496062992125984" footer="0.31496062992125984"/>
  <pageSetup paperSize="9" scale="32" fitToHeight="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2775FC-990E-4011-878B-27DA333E7B47}">
  <sheetPr codeName="Sheet70">
    <tabColor theme="2"/>
    <pageSetUpPr fitToPage="1"/>
  </sheetPr>
  <dimension ref="A1:I99"/>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27" width="13.28515625" style="9" customWidth="1"/>
    <col min="28" max="16384" width="9.28515625" style="9"/>
  </cols>
  <sheetData>
    <row r="1" spans="1:8" ht="18.75" customHeight="1" x14ac:dyDescent="0.2">
      <c r="B1" s="46"/>
    </row>
    <row r="2" spans="1:8" ht="18.75" customHeight="1" x14ac:dyDescent="0.25">
      <c r="B2" s="47" t="s">
        <v>2781</v>
      </c>
    </row>
    <row r="3" spans="1:8" ht="18.75" customHeight="1" x14ac:dyDescent="0.25">
      <c r="B3" s="47" t="s">
        <v>322</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95" t="s">
        <v>1063</v>
      </c>
      <c r="C6"/>
      <c r="D6"/>
      <c r="E6" s="482" t="s">
        <v>1064</v>
      </c>
      <c r="F6" s="483" t="s">
        <v>1065</v>
      </c>
      <c r="G6" s="481" t="s">
        <v>13</v>
      </c>
      <c r="H6" s="80"/>
    </row>
    <row r="7" spans="1:8" ht="12.75" x14ac:dyDescent="0.2">
      <c r="A7" s="79"/>
      <c r="B7" s="200"/>
      <c r="C7"/>
      <c r="D7" s="678" t="s">
        <v>2</v>
      </c>
      <c r="E7" s="3" t="s">
        <v>9</v>
      </c>
      <c r="F7" s="3" t="s">
        <v>9</v>
      </c>
      <c r="G7" s="83"/>
      <c r="H7" s="80"/>
    </row>
    <row r="8" spans="1:8" ht="16.149999999999999" customHeight="1" x14ac:dyDescent="0.2">
      <c r="A8" s="81"/>
      <c r="B8" s="113"/>
      <c r="C8"/>
      <c r="D8" s="678"/>
      <c r="E8" s="21" t="s">
        <v>310</v>
      </c>
      <c r="F8" s="21" t="s">
        <v>17</v>
      </c>
      <c r="G8" s="83"/>
      <c r="H8" s="80"/>
    </row>
    <row r="9" spans="1:8" ht="16.149999999999999" customHeight="1" thickBot="1" x14ac:dyDescent="0.25">
      <c r="A9" s="81"/>
      <c r="B9" s="114"/>
      <c r="C9" s="42"/>
      <c r="D9" s="679"/>
      <c r="E9" s="65" t="s">
        <v>14</v>
      </c>
      <c r="F9" s="65" t="s">
        <v>14</v>
      </c>
      <c r="G9" s="485" t="s">
        <v>15</v>
      </c>
      <c r="H9" s="80"/>
    </row>
    <row r="10" spans="1:8" ht="16.149999999999999" customHeight="1" x14ac:dyDescent="0.2">
      <c r="A10" s="81"/>
      <c r="B10" s="116" t="s">
        <v>1066</v>
      </c>
      <c r="C10" s="117"/>
      <c r="D10" s="274" t="s">
        <v>16</v>
      </c>
      <c r="E10" s="571"/>
      <c r="F10" s="572"/>
      <c r="G10" s="485" t="s">
        <v>1067</v>
      </c>
      <c r="H10" s="80"/>
    </row>
    <row r="11" spans="1:8" ht="16.149999999999999" customHeight="1" x14ac:dyDescent="0.2">
      <c r="A11" s="81"/>
      <c r="B11" s="123" t="s">
        <v>1068</v>
      </c>
      <c r="C11" s="69"/>
      <c r="D11" s="274" t="s">
        <v>16</v>
      </c>
      <c r="E11" s="571"/>
      <c r="F11" s="572"/>
      <c r="G11" s="485" t="s">
        <v>1069</v>
      </c>
      <c r="H11" s="80"/>
    </row>
    <row r="12" spans="1:8" ht="16.149999999999999" customHeight="1" x14ac:dyDescent="0.2">
      <c r="A12" s="81"/>
      <c r="B12" s="123" t="s">
        <v>1070</v>
      </c>
      <c r="C12" s="69"/>
      <c r="D12" s="275" t="s">
        <v>16</v>
      </c>
      <c r="E12" s="571"/>
      <c r="F12" s="572"/>
      <c r="G12" s="485" t="s">
        <v>1071</v>
      </c>
      <c r="H12" s="80"/>
    </row>
    <row r="13" spans="1:8" ht="16.149999999999999" customHeight="1" x14ac:dyDescent="0.2">
      <c r="B13" s="178" t="s">
        <v>1072</v>
      </c>
      <c r="C13" s="179"/>
      <c r="D13" s="276" t="s">
        <v>16</v>
      </c>
      <c r="E13" s="571"/>
      <c r="F13" s="572"/>
      <c r="G13" s="485" t="s">
        <v>1073</v>
      </c>
      <c r="H13" s="80"/>
    </row>
    <row r="14" spans="1:8" ht="16.149999999999999" customHeight="1" thickBot="1" x14ac:dyDescent="0.25">
      <c r="A14" s="81"/>
      <c r="B14" s="120" t="s">
        <v>224</v>
      </c>
      <c r="C14"/>
      <c r="D14" s="274" t="s">
        <v>16</v>
      </c>
      <c r="E14" s="571"/>
      <c r="F14" s="572"/>
      <c r="G14" s="485" t="s">
        <v>1074</v>
      </c>
      <c r="H14" s="80"/>
    </row>
    <row r="15" spans="1:8" ht="16.149999999999999" customHeight="1" thickBot="1" x14ac:dyDescent="0.25">
      <c r="A15" s="81"/>
      <c r="B15" s="151" t="s">
        <v>1075</v>
      </c>
      <c r="C15" s="72"/>
      <c r="D15" s="277" t="s">
        <v>16</v>
      </c>
      <c r="E15" s="45">
        <f>SUM(E10:E14)</f>
        <v>0</v>
      </c>
      <c r="F15" s="45">
        <f>SUM(F10:F14)</f>
        <v>0</v>
      </c>
      <c r="G15" s="485" t="s">
        <v>1076</v>
      </c>
      <c r="H15" s="80"/>
    </row>
    <row r="16" spans="1:8" ht="16.149999999999999" customHeight="1" thickTop="1" thickBot="1" x14ac:dyDescent="0.25">
      <c r="B16" s="104"/>
      <c r="C16" s="104"/>
      <c r="D16" s="104"/>
      <c r="E16" s="104"/>
      <c r="F16" s="104"/>
      <c r="G16" s="105"/>
    </row>
    <row r="17" spans="2:8" ht="16.149999999999999" customHeight="1" thickTop="1" thickBot="1" x14ac:dyDescent="0.25">
      <c r="B17" s="78"/>
      <c r="C17" s="78"/>
      <c r="D17" s="78"/>
      <c r="E17" s="78"/>
      <c r="F17" s="532" t="s">
        <v>2686</v>
      </c>
      <c r="G17" s="533">
        <v>2</v>
      </c>
    </row>
    <row r="18" spans="2:8" ht="16.149999999999999" customHeight="1" thickTop="1" x14ac:dyDescent="0.2">
      <c r="B18" s="195" t="s">
        <v>1077</v>
      </c>
      <c r="C18"/>
      <c r="D18"/>
      <c r="E18" s="482" t="s">
        <v>1064</v>
      </c>
      <c r="F18" s="483" t="s">
        <v>1065</v>
      </c>
      <c r="G18" s="481" t="s">
        <v>13</v>
      </c>
      <c r="H18" s="80"/>
    </row>
    <row r="19" spans="2:8" ht="12.75" x14ac:dyDescent="0.2">
      <c r="B19" s="200"/>
      <c r="C19"/>
      <c r="D19" s="678" t="s">
        <v>2</v>
      </c>
      <c r="E19" s="3" t="s">
        <v>9</v>
      </c>
      <c r="F19" s="3" t="s">
        <v>9</v>
      </c>
      <c r="G19" s="83"/>
      <c r="H19" s="80"/>
    </row>
    <row r="20" spans="2:8" ht="16.149999999999999" customHeight="1" x14ac:dyDescent="0.2">
      <c r="B20" s="113"/>
      <c r="C20"/>
      <c r="D20" s="678"/>
      <c r="E20" s="21" t="s">
        <v>310</v>
      </c>
      <c r="F20" s="21" t="s">
        <v>17</v>
      </c>
      <c r="G20" s="83"/>
      <c r="H20" s="80"/>
    </row>
    <row r="21" spans="2:8" ht="16.149999999999999" customHeight="1" thickBot="1" x14ac:dyDescent="0.25">
      <c r="B21" s="114"/>
      <c r="C21" s="42"/>
      <c r="D21" s="679"/>
      <c r="E21" s="65" t="s">
        <v>14</v>
      </c>
      <c r="F21" s="65" t="s">
        <v>14</v>
      </c>
      <c r="G21" s="485" t="s">
        <v>15</v>
      </c>
      <c r="H21" s="80"/>
    </row>
    <row r="22" spans="2:8" ht="16.149999999999999" customHeight="1" x14ac:dyDescent="0.2">
      <c r="B22" s="136" t="s">
        <v>1078</v>
      </c>
      <c r="C22" s="147"/>
      <c r="D22"/>
      <c r="E22" s="34"/>
      <c r="F22" s="278"/>
      <c r="G22" s="212"/>
      <c r="H22" s="80"/>
    </row>
    <row r="23" spans="2:8" ht="16.149999999999999" customHeight="1" x14ac:dyDescent="0.2">
      <c r="B23" s="120" t="s">
        <v>1079</v>
      </c>
      <c r="C23"/>
      <c r="D23" s="274" t="s">
        <v>16</v>
      </c>
      <c r="E23" s="571"/>
      <c r="F23" s="572"/>
      <c r="G23" s="485" t="s">
        <v>227</v>
      </c>
      <c r="H23" s="80"/>
    </row>
    <row r="24" spans="2:8" ht="16.149999999999999" customHeight="1" x14ac:dyDescent="0.2">
      <c r="B24" s="279" t="s">
        <v>1080</v>
      </c>
      <c r="C24" s="72"/>
      <c r="D24" s="275" t="s">
        <v>16</v>
      </c>
      <c r="E24" s="571"/>
      <c r="F24" s="572"/>
      <c r="G24" s="485" t="s">
        <v>228</v>
      </c>
      <c r="H24" s="80"/>
    </row>
    <row r="25" spans="2:8" ht="16.149999999999999" customHeight="1" x14ac:dyDescent="0.2">
      <c r="B25" s="121" t="s">
        <v>1081</v>
      </c>
      <c r="C25" s="66"/>
      <c r="D25"/>
      <c r="E25" s="34"/>
      <c r="F25" s="278"/>
      <c r="G25" s="212"/>
      <c r="H25" s="80"/>
    </row>
    <row r="26" spans="2:8" ht="16.149999999999999" customHeight="1" x14ac:dyDescent="0.2">
      <c r="B26" s="123" t="s">
        <v>675</v>
      </c>
      <c r="C26" s="69"/>
      <c r="D26" s="274" t="s">
        <v>16</v>
      </c>
      <c r="E26" s="571"/>
      <c r="F26" s="572"/>
      <c r="G26" s="485" t="s">
        <v>229</v>
      </c>
      <c r="H26" s="80"/>
    </row>
    <row r="27" spans="2:8" ht="16.149999999999999" customHeight="1" x14ac:dyDescent="0.2">
      <c r="B27" s="123" t="s">
        <v>1082</v>
      </c>
      <c r="C27" s="69"/>
      <c r="D27" s="275" t="s">
        <v>16</v>
      </c>
      <c r="E27" s="571"/>
      <c r="F27" s="572"/>
      <c r="G27" s="485" t="s">
        <v>230</v>
      </c>
      <c r="H27" s="80"/>
    </row>
    <row r="28" spans="2:8" ht="16.149999999999999" customHeight="1" x14ac:dyDescent="0.2">
      <c r="B28" s="123" t="s">
        <v>1083</v>
      </c>
      <c r="C28" s="280" t="s">
        <v>0</v>
      </c>
      <c r="D28" s="275" t="s">
        <v>16</v>
      </c>
      <c r="E28" s="571"/>
      <c r="F28" s="572"/>
      <c r="G28" s="485" t="s">
        <v>231</v>
      </c>
      <c r="H28" s="80"/>
    </row>
    <row r="29" spans="2:8" ht="16.149999999999999" customHeight="1" x14ac:dyDescent="0.2">
      <c r="B29" s="123" t="s">
        <v>1084</v>
      </c>
      <c r="C29" s="69"/>
      <c r="D29" s="275" t="s">
        <v>16</v>
      </c>
      <c r="E29" s="571"/>
      <c r="F29" s="572"/>
      <c r="G29" s="485" t="s">
        <v>232</v>
      </c>
      <c r="H29" s="80"/>
    </row>
    <row r="30" spans="2:8" ht="16.149999999999999" customHeight="1" x14ac:dyDescent="0.2">
      <c r="B30" s="124" t="s">
        <v>1085</v>
      </c>
      <c r="C30"/>
      <c r="D30"/>
      <c r="E30" s="34"/>
      <c r="F30" s="278"/>
      <c r="G30" s="212"/>
      <c r="H30" s="80"/>
    </row>
    <row r="31" spans="2:8" ht="16.149999999999999" customHeight="1" x14ac:dyDescent="0.2">
      <c r="B31" s="123" t="s">
        <v>1086</v>
      </c>
      <c r="C31" s="69"/>
      <c r="D31" s="275" t="s">
        <v>16</v>
      </c>
      <c r="E31" s="571"/>
      <c r="F31" s="572"/>
      <c r="G31" s="485" t="s">
        <v>233</v>
      </c>
      <c r="H31" s="80"/>
    </row>
    <row r="32" spans="2:8" ht="16.149999999999999" customHeight="1" x14ac:dyDescent="0.2">
      <c r="B32" s="123" t="s">
        <v>1087</v>
      </c>
      <c r="C32" s="69"/>
      <c r="D32" s="274" t="s">
        <v>16</v>
      </c>
      <c r="E32" s="571"/>
      <c r="F32" s="572"/>
      <c r="G32" s="485" t="s">
        <v>234</v>
      </c>
      <c r="H32" s="80"/>
    </row>
    <row r="33" spans="2:9" ht="16.149999999999999" customHeight="1" x14ac:dyDescent="0.2">
      <c r="B33" s="121" t="s">
        <v>1088</v>
      </c>
      <c r="C33" s="66"/>
      <c r="D33"/>
      <c r="E33" s="34"/>
      <c r="F33" s="278"/>
      <c r="G33" s="212"/>
      <c r="H33" s="80"/>
    </row>
    <row r="34" spans="2:9" ht="16.149999999999999" customHeight="1" x14ac:dyDescent="0.2">
      <c r="B34" s="123" t="s">
        <v>1086</v>
      </c>
      <c r="C34" s="69"/>
      <c r="D34" s="275" t="s">
        <v>16</v>
      </c>
      <c r="E34" s="571"/>
      <c r="F34" s="572"/>
      <c r="G34" s="485" t="s">
        <v>235</v>
      </c>
      <c r="H34" s="80"/>
    </row>
    <row r="35" spans="2:9" ht="16.149999999999999" customHeight="1" thickBot="1" x14ac:dyDescent="0.25">
      <c r="B35" s="123" t="s">
        <v>1087</v>
      </c>
      <c r="C35" s="69"/>
      <c r="D35" s="275" t="s">
        <v>16</v>
      </c>
      <c r="E35" s="571"/>
      <c r="F35" s="572"/>
      <c r="G35" s="485" t="s">
        <v>236</v>
      </c>
      <c r="H35" s="80"/>
    </row>
    <row r="36" spans="2:9" ht="16.149999999999999" customHeight="1" x14ac:dyDescent="0.2">
      <c r="B36" s="121" t="s">
        <v>1089</v>
      </c>
      <c r="C36" s="69"/>
      <c r="D36" s="275" t="s">
        <v>16</v>
      </c>
      <c r="E36" s="45">
        <f>SUM(E23:E35)</f>
        <v>0</v>
      </c>
      <c r="F36" s="45">
        <f>SUM(F23:F35)</f>
        <v>0</v>
      </c>
      <c r="G36" s="485" t="s">
        <v>1090</v>
      </c>
      <c r="H36" s="80"/>
    </row>
    <row r="37" spans="2:9" ht="16.149999999999999" customHeight="1" x14ac:dyDescent="0.2">
      <c r="B37" s="120" t="s">
        <v>237</v>
      </c>
      <c r="C37"/>
      <c r="D37" s="275" t="s">
        <v>1</v>
      </c>
      <c r="E37" s="571"/>
      <c r="F37" s="572"/>
      <c r="G37" s="485" t="s">
        <v>238</v>
      </c>
      <c r="H37" s="80"/>
    </row>
    <row r="38" spans="2:9" ht="16.149999999999999" customHeight="1" thickBot="1" x14ac:dyDescent="0.25">
      <c r="B38" s="176" t="s">
        <v>239</v>
      </c>
      <c r="C38" s="280" t="s">
        <v>0</v>
      </c>
      <c r="D38" s="275" t="s">
        <v>16</v>
      </c>
      <c r="E38" s="571"/>
      <c r="F38" s="572"/>
      <c r="G38" s="485" t="s">
        <v>240</v>
      </c>
      <c r="H38" s="80"/>
    </row>
    <row r="39" spans="2:9" ht="16.149999999999999" customHeight="1" thickBot="1" x14ac:dyDescent="0.25">
      <c r="B39" s="124" t="s">
        <v>1091</v>
      </c>
      <c r="C39"/>
      <c r="D39" s="281" t="s">
        <v>16</v>
      </c>
      <c r="E39" s="45">
        <f>SUM(E36:E38)</f>
        <v>0</v>
      </c>
      <c r="F39" s="45">
        <f>SUM(F36:F38)</f>
        <v>0</v>
      </c>
      <c r="G39" s="485" t="s">
        <v>241</v>
      </c>
      <c r="H39" s="80"/>
    </row>
    <row r="40" spans="2:9" ht="16.149999999999999" customHeight="1" thickTop="1" thickBot="1" x14ac:dyDescent="0.25">
      <c r="B40" s="104"/>
      <c r="C40" s="104"/>
      <c r="D40" s="104"/>
      <c r="E40" s="104"/>
      <c r="F40" s="104"/>
      <c r="G40" s="105"/>
    </row>
    <row r="41" spans="2:9" ht="16.149999999999999" customHeight="1" thickTop="1" thickBot="1" x14ac:dyDescent="0.25">
      <c r="B41" s="78"/>
      <c r="C41" s="78"/>
      <c r="D41" s="78"/>
      <c r="E41" s="78"/>
      <c r="F41" s="532" t="s">
        <v>2686</v>
      </c>
      <c r="G41" s="533">
        <v>3</v>
      </c>
    </row>
    <row r="42" spans="2:9" ht="15.95" customHeight="1" thickTop="1" x14ac:dyDescent="0.2">
      <c r="B42" s="696" t="s">
        <v>1092</v>
      </c>
      <c r="C42" s="280" t="s">
        <v>0</v>
      </c>
      <c r="D42"/>
      <c r="E42" s="482" t="s">
        <v>1064</v>
      </c>
      <c r="F42" s="483" t="s">
        <v>1065</v>
      </c>
      <c r="G42" s="481" t="s">
        <v>13</v>
      </c>
      <c r="H42" s="80"/>
    </row>
    <row r="43" spans="2:9" ht="16.149999999999999" customHeight="1" x14ac:dyDescent="0.2">
      <c r="B43" s="697"/>
      <c r="C43"/>
      <c r="D43" s="678"/>
      <c r="E43" s="21" t="s">
        <v>310</v>
      </c>
      <c r="F43" s="21" t="s">
        <v>17</v>
      </c>
      <c r="G43" s="83"/>
      <c r="H43" s="80"/>
    </row>
    <row r="44" spans="2:9" ht="16.149999999999999" customHeight="1" thickBot="1" x14ac:dyDescent="0.25">
      <c r="B44" s="698"/>
      <c r="C44" s="42"/>
      <c r="D44" s="679"/>
      <c r="E44" s="65" t="s">
        <v>14</v>
      </c>
      <c r="F44" s="65" t="s">
        <v>14</v>
      </c>
      <c r="G44" s="485" t="s">
        <v>15</v>
      </c>
      <c r="H44" s="80"/>
    </row>
    <row r="45" spans="2:9" ht="25.5" x14ac:dyDescent="0.2">
      <c r="B45" s="282" t="s">
        <v>1093</v>
      </c>
      <c r="C45" s="283"/>
      <c r="D45" s="284" t="s">
        <v>16</v>
      </c>
      <c r="E45" s="487"/>
      <c r="F45" s="489"/>
      <c r="G45" s="485" t="s">
        <v>1094</v>
      </c>
      <c r="H45" s="80"/>
    </row>
    <row r="46" spans="2:9" ht="25.5" x14ac:dyDescent="0.2">
      <c r="B46" s="88" t="s">
        <v>1095</v>
      </c>
      <c r="C46" s="69"/>
      <c r="D46" s="284" t="s">
        <v>16</v>
      </c>
      <c r="E46" s="477">
        <f>E29</f>
        <v>0</v>
      </c>
      <c r="F46" s="477">
        <f>F29</f>
        <v>0</v>
      </c>
      <c r="G46" s="485" t="s">
        <v>1096</v>
      </c>
      <c r="H46" s="80"/>
      <c r="I46" s="286"/>
    </row>
    <row r="47" spans="2:9" ht="16.149999999999999" customHeight="1" thickBot="1" x14ac:dyDescent="0.25">
      <c r="B47" s="206" t="s">
        <v>1097</v>
      </c>
      <c r="C47" s="134"/>
      <c r="D47" s="135" t="s">
        <v>16</v>
      </c>
      <c r="E47" s="486"/>
      <c r="F47" s="488"/>
      <c r="G47" s="485" t="s">
        <v>1098</v>
      </c>
      <c r="H47" s="80"/>
    </row>
    <row r="48" spans="2:9" ht="14.25" thickTop="1" thickBot="1" x14ac:dyDescent="0.25">
      <c r="B48" s="104"/>
      <c r="C48" s="104"/>
      <c r="D48" s="104"/>
      <c r="E48" s="104"/>
      <c r="F48" s="104"/>
      <c r="G48" s="105"/>
    </row>
    <row r="49" spans="2:8" ht="15.75" customHeight="1" thickTop="1" thickBot="1" x14ac:dyDescent="0.25">
      <c r="B49" s="78"/>
      <c r="C49" s="78"/>
      <c r="D49" s="78"/>
      <c r="E49" s="78"/>
      <c r="F49" s="532" t="s">
        <v>2686</v>
      </c>
      <c r="G49" s="533">
        <v>4</v>
      </c>
    </row>
    <row r="50" spans="2:8" ht="16.149999999999999" customHeight="1" thickTop="1" x14ac:dyDescent="0.2">
      <c r="B50" s="195" t="s">
        <v>1099</v>
      </c>
      <c r="C50"/>
      <c r="D50"/>
      <c r="E50" s="482" t="s">
        <v>1064</v>
      </c>
      <c r="F50" s="483" t="s">
        <v>1065</v>
      </c>
      <c r="G50" s="481" t="s">
        <v>13</v>
      </c>
      <c r="H50" s="80"/>
    </row>
    <row r="51" spans="2:8" ht="15.75" customHeight="1" x14ac:dyDescent="0.2">
      <c r="B51" s="200"/>
      <c r="C51"/>
      <c r="D51" s="678" t="s">
        <v>2</v>
      </c>
      <c r="E51" s="3" t="s">
        <v>9</v>
      </c>
      <c r="F51" s="3" t="s">
        <v>9</v>
      </c>
      <c r="G51" s="83"/>
      <c r="H51" s="80"/>
    </row>
    <row r="52" spans="2:8" ht="16.149999999999999" customHeight="1" x14ac:dyDescent="0.2">
      <c r="B52" s="113"/>
      <c r="C52"/>
      <c r="D52" s="678"/>
      <c r="E52" s="21" t="s">
        <v>310</v>
      </c>
      <c r="F52" s="21" t="s">
        <v>17</v>
      </c>
      <c r="G52" s="83"/>
      <c r="H52" s="80"/>
    </row>
    <row r="53" spans="2:8" ht="16.149999999999999" customHeight="1" thickBot="1" x14ac:dyDescent="0.25">
      <c r="B53" s="114"/>
      <c r="C53" s="42"/>
      <c r="D53" s="679"/>
      <c r="E53" s="65" t="s">
        <v>14</v>
      </c>
      <c r="F53" s="65" t="s">
        <v>14</v>
      </c>
      <c r="G53" s="485" t="s">
        <v>15</v>
      </c>
      <c r="H53" s="80"/>
    </row>
    <row r="54" spans="2:8" ht="16.149999999999999" customHeight="1" x14ac:dyDescent="0.2">
      <c r="B54" s="116" t="s">
        <v>1100</v>
      </c>
      <c r="C54" s="117"/>
      <c r="D54" s="284" t="s">
        <v>16</v>
      </c>
      <c r="E54" s="486"/>
      <c r="F54" s="488"/>
      <c r="G54" s="2" t="s">
        <v>2804</v>
      </c>
      <c r="H54" s="80"/>
    </row>
    <row r="55" spans="2:8" ht="16.149999999999999" customHeight="1" x14ac:dyDescent="0.2">
      <c r="B55" s="123" t="s">
        <v>1101</v>
      </c>
      <c r="C55" s="69"/>
      <c r="D55" s="275" t="s">
        <v>16</v>
      </c>
      <c r="E55" s="486"/>
      <c r="F55" s="480"/>
      <c r="G55" s="2" t="s">
        <v>1102</v>
      </c>
      <c r="H55" s="80"/>
    </row>
    <row r="56" spans="2:8" ht="16.149999999999999" customHeight="1" x14ac:dyDescent="0.2">
      <c r="B56" s="123" t="s">
        <v>1103</v>
      </c>
      <c r="C56" s="69"/>
      <c r="D56" s="284" t="s">
        <v>16</v>
      </c>
      <c r="E56" s="486"/>
      <c r="F56" s="488"/>
      <c r="G56" s="2" t="s">
        <v>242</v>
      </c>
      <c r="H56" s="80"/>
    </row>
    <row r="57" spans="2:8" ht="16.149999999999999" customHeight="1" x14ac:dyDescent="0.2">
      <c r="B57" s="123" t="s">
        <v>1104</v>
      </c>
      <c r="C57" s="280" t="s">
        <v>0</v>
      </c>
      <c r="D57" s="275" t="s">
        <v>16</v>
      </c>
      <c r="E57" s="486"/>
      <c r="F57" s="480"/>
      <c r="G57" s="2" t="s">
        <v>1105</v>
      </c>
      <c r="H57" s="80"/>
    </row>
    <row r="58" spans="2:8" ht="16.149999999999999" customHeight="1" x14ac:dyDescent="0.2">
      <c r="B58" s="123" t="s">
        <v>1106</v>
      </c>
      <c r="C58" s="69"/>
      <c r="D58" s="275" t="s">
        <v>16</v>
      </c>
      <c r="E58" s="486"/>
      <c r="F58" s="480"/>
      <c r="G58" s="2" t="s">
        <v>1107</v>
      </c>
      <c r="H58" s="80"/>
    </row>
    <row r="59" spans="2:8" ht="16.149999999999999" customHeight="1" x14ac:dyDescent="0.2">
      <c r="B59" s="123" t="s">
        <v>1108</v>
      </c>
      <c r="C59" s="69"/>
      <c r="D59" s="275" t="s">
        <v>16</v>
      </c>
      <c r="E59" s="486"/>
      <c r="F59" s="488"/>
      <c r="G59" s="2" t="s">
        <v>243</v>
      </c>
      <c r="H59" s="80"/>
    </row>
    <row r="60" spans="2:8" ht="16.149999999999999" customHeight="1" x14ac:dyDescent="0.2">
      <c r="B60" s="123" t="s">
        <v>1109</v>
      </c>
      <c r="C60" s="280" t="s">
        <v>0</v>
      </c>
      <c r="D60" s="275" t="s">
        <v>16</v>
      </c>
      <c r="E60" s="486"/>
      <c r="F60" s="488"/>
      <c r="G60" s="2" t="s">
        <v>1110</v>
      </c>
      <c r="H60" s="80"/>
    </row>
    <row r="61" spans="2:8" ht="16.149999999999999" customHeight="1" x14ac:dyDescent="0.2">
      <c r="B61" s="177" t="s">
        <v>1111</v>
      </c>
      <c r="C61" s="280" t="s">
        <v>0</v>
      </c>
      <c r="D61" s="275" t="s">
        <v>16</v>
      </c>
      <c r="E61" s="486"/>
      <c r="F61" s="488"/>
      <c r="G61" s="2" t="s">
        <v>1112</v>
      </c>
      <c r="H61" s="80"/>
    </row>
    <row r="62" spans="2:8" ht="16.149999999999999" customHeight="1" x14ac:dyDescent="0.2">
      <c r="B62" s="177" t="s">
        <v>244</v>
      </c>
      <c r="C62" s="69"/>
      <c r="D62" s="275" t="s">
        <v>16</v>
      </c>
      <c r="E62" s="486"/>
      <c r="F62" s="488"/>
      <c r="G62" s="2" t="s">
        <v>245</v>
      </c>
      <c r="H62" s="80"/>
    </row>
    <row r="63" spans="2:8" ht="16.149999999999999" customHeight="1" x14ac:dyDescent="0.2">
      <c r="B63" s="153" t="s">
        <v>1113</v>
      </c>
      <c r="C63"/>
      <c r="D63" s="275" t="s">
        <v>20</v>
      </c>
      <c r="E63" s="486"/>
      <c r="F63" s="488"/>
      <c r="G63" s="2" t="s">
        <v>2805</v>
      </c>
      <c r="H63" s="80"/>
    </row>
    <row r="64" spans="2:8" ht="16.149999999999999" customHeight="1" x14ac:dyDescent="0.2">
      <c r="B64" s="123" t="s">
        <v>1114</v>
      </c>
      <c r="C64" s="69"/>
      <c r="D64" s="275" t="s">
        <v>20</v>
      </c>
      <c r="E64" s="486"/>
      <c r="F64" s="480"/>
      <c r="G64" s="2" t="s">
        <v>1115</v>
      </c>
      <c r="H64" s="80"/>
    </row>
    <row r="65" spans="2:8" ht="16.149999999999999" customHeight="1" x14ac:dyDescent="0.2">
      <c r="B65" s="177" t="s">
        <v>1116</v>
      </c>
      <c r="C65" s="69"/>
      <c r="D65" s="275" t="s">
        <v>20</v>
      </c>
      <c r="E65" s="486"/>
      <c r="F65" s="488"/>
      <c r="G65" s="2" t="s">
        <v>246</v>
      </c>
      <c r="H65" s="80"/>
    </row>
    <row r="66" spans="2:8" ht="16.149999999999999" customHeight="1" x14ac:dyDescent="0.2">
      <c r="B66" s="123" t="s">
        <v>1117</v>
      </c>
      <c r="C66" s="280" t="s">
        <v>0</v>
      </c>
      <c r="D66" s="275" t="s">
        <v>20</v>
      </c>
      <c r="E66" s="486"/>
      <c r="F66" s="480"/>
      <c r="G66" s="2" t="s">
        <v>1118</v>
      </c>
      <c r="H66" s="80"/>
    </row>
    <row r="67" spans="2:8" ht="16.149999999999999" customHeight="1" x14ac:dyDescent="0.2">
      <c r="B67" s="123" t="s">
        <v>1119</v>
      </c>
      <c r="C67" s="69"/>
      <c r="D67" s="275" t="s">
        <v>20</v>
      </c>
      <c r="E67" s="486"/>
      <c r="F67" s="480"/>
      <c r="G67" s="2" t="s">
        <v>1120</v>
      </c>
      <c r="H67" s="80"/>
    </row>
    <row r="68" spans="2:8" ht="16.149999999999999" customHeight="1" x14ac:dyDescent="0.2">
      <c r="B68" s="177" t="s">
        <v>1121</v>
      </c>
      <c r="C68" s="69"/>
      <c r="D68" s="275" t="s">
        <v>20</v>
      </c>
      <c r="E68" s="486"/>
      <c r="F68" s="488"/>
      <c r="G68" s="2" t="s">
        <v>247</v>
      </c>
      <c r="H68" s="80"/>
    </row>
    <row r="69" spans="2:8" ht="16.149999999999999" customHeight="1" x14ac:dyDescent="0.2">
      <c r="B69" s="177" t="s">
        <v>1122</v>
      </c>
      <c r="C69" s="280" t="s">
        <v>0</v>
      </c>
      <c r="D69" s="275" t="s">
        <v>20</v>
      </c>
      <c r="E69" s="486"/>
      <c r="F69" s="488"/>
      <c r="G69" s="485" t="s">
        <v>1123</v>
      </c>
      <c r="H69" s="80"/>
    </row>
    <row r="70" spans="2:8" ht="16.149999999999999" customHeight="1" x14ac:dyDescent="0.2">
      <c r="B70" s="177" t="s">
        <v>1124</v>
      </c>
      <c r="C70" s="280" t="s">
        <v>0</v>
      </c>
      <c r="D70" s="275" t="s">
        <v>20</v>
      </c>
      <c r="E70" s="486"/>
      <c r="F70" s="488"/>
      <c r="G70" s="485" t="s">
        <v>1125</v>
      </c>
      <c r="H70" s="80"/>
    </row>
    <row r="71" spans="2:8" ht="16.149999999999999" customHeight="1" x14ac:dyDescent="0.2">
      <c r="B71" s="123" t="s">
        <v>248</v>
      </c>
      <c r="C71" s="69"/>
      <c r="D71" s="275" t="s">
        <v>20</v>
      </c>
      <c r="E71" s="486"/>
      <c r="F71" s="488"/>
      <c r="G71" s="485" t="s">
        <v>249</v>
      </c>
      <c r="H71" s="80"/>
    </row>
    <row r="72" spans="2:8" ht="30" customHeight="1" x14ac:dyDescent="0.2">
      <c r="B72" s="97" t="s">
        <v>1126</v>
      </c>
      <c r="C72" s="35"/>
      <c r="D72" s="275" t="s">
        <v>20</v>
      </c>
      <c r="E72" s="486"/>
      <c r="F72" s="480"/>
      <c r="G72" s="485" t="s">
        <v>373</v>
      </c>
      <c r="H72" s="80"/>
    </row>
    <row r="73" spans="2:8" ht="16.149999999999999" customHeight="1" x14ac:dyDescent="0.2">
      <c r="B73" s="730" t="s">
        <v>250</v>
      </c>
      <c r="C73" s="280" t="s">
        <v>0</v>
      </c>
      <c r="D73" s="275" t="s">
        <v>20</v>
      </c>
      <c r="E73" s="477">
        <f>'TAC14 PPE'!E34-'TAC14 PPE'!E54</f>
        <v>0</v>
      </c>
      <c r="F73" s="477">
        <f>'TAC14 PPE'!E84-'TAC14 PPE'!E104</f>
        <v>0</v>
      </c>
      <c r="G73" s="485" t="s">
        <v>251</v>
      </c>
      <c r="H73" s="80"/>
    </row>
    <row r="74" spans="2:8" ht="16.149999999999999" customHeight="1" thickBot="1" x14ac:dyDescent="0.25">
      <c r="B74" s="155" t="s">
        <v>1127</v>
      </c>
      <c r="C74" s="169"/>
      <c r="D74" s="275" t="s">
        <v>1</v>
      </c>
      <c r="E74" s="486"/>
      <c r="F74" s="488"/>
      <c r="G74" s="485" t="s">
        <v>1128</v>
      </c>
      <c r="H74" s="80"/>
    </row>
    <row r="75" spans="2:8" ht="16.149999999999999" customHeight="1" x14ac:dyDescent="0.2">
      <c r="B75" s="151" t="s">
        <v>252</v>
      </c>
      <c r="C75" s="72"/>
      <c r="D75" s="275" t="s">
        <v>1</v>
      </c>
      <c r="E75" s="45">
        <f>SUM(E54:E74)</f>
        <v>0</v>
      </c>
      <c r="F75" s="45">
        <f>SUM(F54:F74)</f>
        <v>0</v>
      </c>
      <c r="G75" s="485" t="s">
        <v>253</v>
      </c>
      <c r="H75" s="80"/>
    </row>
    <row r="76" spans="2:8" ht="16.149999999999999" customHeight="1" x14ac:dyDescent="0.2">
      <c r="B76" s="150" t="s">
        <v>254</v>
      </c>
      <c r="C76" s="69"/>
      <c r="D76" s="275" t="s">
        <v>1</v>
      </c>
      <c r="E76" s="486"/>
      <c r="F76" s="488"/>
      <c r="G76" s="485" t="s">
        <v>255</v>
      </c>
      <c r="H76" s="80"/>
    </row>
    <row r="77" spans="2:8" ht="16.149999999999999" customHeight="1" x14ac:dyDescent="0.2">
      <c r="B77" s="123" t="s">
        <v>1129</v>
      </c>
      <c r="C77" s="69"/>
      <c r="D77" s="275" t="s">
        <v>1</v>
      </c>
      <c r="E77" s="477">
        <f>SUM('TAC15 Investments &amp; groups'!E20:F21)</f>
        <v>0</v>
      </c>
      <c r="F77" s="477">
        <f>'TAC15 Investments &amp; groups'!H20+'TAC15 Investments &amp; groups'!H21</f>
        <v>0</v>
      </c>
      <c r="G77" s="485" t="s">
        <v>1130</v>
      </c>
      <c r="H77" s="80"/>
    </row>
    <row r="78" spans="2:8" ht="16.149999999999999" customHeight="1" x14ac:dyDescent="0.2">
      <c r="B78" s="123" t="s">
        <v>1131</v>
      </c>
      <c r="C78" s="69"/>
      <c r="D78" s="275" t="s">
        <v>1</v>
      </c>
      <c r="E78" s="477">
        <f>SUM('TAC15 Investments &amp; groups'!E62:'TAC15 Investments &amp; groups'!E63)</f>
        <v>0</v>
      </c>
      <c r="F78" s="477">
        <f>SUM('TAC15 Investments &amp; groups'!G62:'TAC15 Investments &amp; groups'!G63)</f>
        <v>0</v>
      </c>
      <c r="G78" s="485" t="s">
        <v>1132</v>
      </c>
      <c r="H78" s="80"/>
    </row>
    <row r="79" spans="2:8" ht="28.9" customHeight="1" x14ac:dyDescent="0.2">
      <c r="B79" s="287" t="s">
        <v>1133</v>
      </c>
      <c r="C79" s="156"/>
      <c r="D79" s="275" t="s">
        <v>1</v>
      </c>
      <c r="E79" s="608"/>
      <c r="F79" s="590"/>
      <c r="G79" s="485" t="s">
        <v>1134</v>
      </c>
      <c r="H79" s="80"/>
    </row>
    <row r="80" spans="2:8" ht="16.149999999999999" customHeight="1" x14ac:dyDescent="0.2">
      <c r="B80" s="120" t="s">
        <v>2820</v>
      </c>
      <c r="C80"/>
      <c r="D80" s="275" t="s">
        <v>1</v>
      </c>
      <c r="E80" s="486"/>
      <c r="F80" s="488"/>
      <c r="G80" s="485" t="s">
        <v>1135</v>
      </c>
      <c r="H80" s="80"/>
    </row>
    <row r="81" spans="2:8" ht="25.5" x14ac:dyDescent="0.2">
      <c r="B81" s="97" t="s">
        <v>1136</v>
      </c>
      <c r="C81" s="69"/>
      <c r="D81" s="275" t="s">
        <v>1</v>
      </c>
      <c r="E81" s="477">
        <f>-'TAC04 SOCIE'!J29</f>
        <v>0</v>
      </c>
      <c r="F81" s="477">
        <f>-'TAC04 SOCIE'!J67</f>
        <v>0</v>
      </c>
      <c r="G81" s="485" t="s">
        <v>1137</v>
      </c>
      <c r="H81" s="80"/>
    </row>
    <row r="82" spans="2:8" ht="25.5" x14ac:dyDescent="0.2">
      <c r="B82" s="287" t="s">
        <v>1138</v>
      </c>
      <c r="C82" s="156"/>
      <c r="D82" s="275" t="s">
        <v>1</v>
      </c>
      <c r="E82" s="608"/>
      <c r="F82" s="590"/>
      <c r="G82" s="485" t="s">
        <v>1139</v>
      </c>
      <c r="H82" s="80"/>
    </row>
    <row r="83" spans="2:8" ht="16.899999999999999" customHeight="1" x14ac:dyDescent="0.2">
      <c r="B83" s="97" t="s">
        <v>1140</v>
      </c>
      <c r="C83" s="35"/>
      <c r="D83" s="275" t="s">
        <v>1</v>
      </c>
      <c r="E83" s="608"/>
      <c r="F83" s="480"/>
      <c r="G83" s="485" t="s">
        <v>1141</v>
      </c>
      <c r="H83" s="80"/>
    </row>
    <row r="84" spans="2:8" ht="16.899999999999999" customHeight="1" x14ac:dyDescent="0.2">
      <c r="B84" s="97" t="s">
        <v>1142</v>
      </c>
      <c r="C84" s="181"/>
      <c r="D84" s="275" t="s">
        <v>1</v>
      </c>
      <c r="E84" s="608"/>
      <c r="F84" s="480"/>
      <c r="G84" s="485" t="s">
        <v>1143</v>
      </c>
      <c r="H84" s="80"/>
    </row>
    <row r="85" spans="2:8" ht="16.149999999999999" customHeight="1" thickBot="1" x14ac:dyDescent="0.25">
      <c r="B85" s="97" t="s">
        <v>471</v>
      </c>
      <c r="C85" s="280" t="s">
        <v>0</v>
      </c>
      <c r="D85" s="275" t="s">
        <v>1</v>
      </c>
      <c r="E85" s="727"/>
      <c r="F85" s="670"/>
      <c r="G85" s="485" t="s">
        <v>1144</v>
      </c>
      <c r="H85" s="80"/>
    </row>
    <row r="86" spans="2:8" ht="16.149999999999999" customHeight="1" thickBot="1" x14ac:dyDescent="0.25">
      <c r="B86" s="137" t="s">
        <v>256</v>
      </c>
      <c r="C86" s="134"/>
      <c r="D86" s="284" t="s">
        <v>1</v>
      </c>
      <c r="E86" s="45">
        <f>SUM(E75:E85)</f>
        <v>0</v>
      </c>
      <c r="F86" s="45">
        <f>SUM(F75:F85)</f>
        <v>0</v>
      </c>
      <c r="G86" s="485" t="s">
        <v>257</v>
      </c>
      <c r="H86" s="80"/>
    </row>
    <row r="87" spans="2:8" ht="16.149999999999999" customHeight="1" thickTop="1" thickBot="1" x14ac:dyDescent="0.25">
      <c r="B87" s="104"/>
      <c r="C87" s="104"/>
      <c r="D87" s="104"/>
      <c r="E87" s="104"/>
      <c r="F87" s="104"/>
      <c r="G87" s="105"/>
    </row>
    <row r="88" spans="2:8" ht="16.149999999999999" customHeight="1" thickTop="1" thickBot="1" x14ac:dyDescent="0.25">
      <c r="B88" s="78"/>
      <c r="C88" s="78"/>
      <c r="D88" s="78"/>
      <c r="E88" s="78"/>
      <c r="F88" s="532" t="s">
        <v>2686</v>
      </c>
      <c r="G88" s="533">
        <v>5</v>
      </c>
    </row>
    <row r="89" spans="2:8" ht="16.149999999999999" customHeight="1" thickTop="1" x14ac:dyDescent="0.2">
      <c r="B89" s="194" t="s">
        <v>2821</v>
      </c>
      <c r="C89" s="112"/>
      <c r="D89" s="112"/>
      <c r="E89" s="482" t="s">
        <v>1064</v>
      </c>
      <c r="F89" s="483" t="s">
        <v>1065</v>
      </c>
      <c r="G89" s="481" t="s">
        <v>13</v>
      </c>
      <c r="H89" s="80"/>
    </row>
    <row r="90" spans="2:8" ht="16.149999999999999" customHeight="1" x14ac:dyDescent="0.2">
      <c r="B90" s="113"/>
      <c r="C90"/>
      <c r="D90" s="678"/>
      <c r="E90" s="21" t="s">
        <v>310</v>
      </c>
      <c r="F90" s="21" t="s">
        <v>17</v>
      </c>
      <c r="G90" s="83"/>
      <c r="H90" s="80"/>
    </row>
    <row r="91" spans="2:8" ht="16.149999999999999" customHeight="1" thickBot="1" x14ac:dyDescent="0.25">
      <c r="B91" s="114"/>
      <c r="C91" s="42"/>
      <c r="D91" s="679"/>
      <c r="E91" s="65" t="s">
        <v>14</v>
      </c>
      <c r="F91" s="65" t="s">
        <v>14</v>
      </c>
      <c r="G91" s="485" t="s">
        <v>15</v>
      </c>
      <c r="H91" s="80"/>
    </row>
    <row r="92" spans="2:8" ht="16.149999999999999" customHeight="1" x14ac:dyDescent="0.2">
      <c r="B92" s="116" t="s">
        <v>1145</v>
      </c>
      <c r="C92" s="117"/>
      <c r="D92" s="284" t="s">
        <v>16</v>
      </c>
      <c r="E92" s="477">
        <f>'TAC07 Op Inc 2'!E44+'TAC06 Op Inc 1'!E56</f>
        <v>0</v>
      </c>
      <c r="F92" s="477">
        <f>'TAC07 Op Inc 2'!F44+'TAC06 Op Inc 1'!F56</f>
        <v>0</v>
      </c>
      <c r="G92" s="485" t="s">
        <v>1146</v>
      </c>
      <c r="H92" s="80"/>
    </row>
    <row r="93" spans="2:8" ht="16.149999999999999" customHeight="1" x14ac:dyDescent="0.2">
      <c r="B93" s="120" t="s">
        <v>1147</v>
      </c>
      <c r="C93"/>
      <c r="D93" s="284" t="s">
        <v>20</v>
      </c>
      <c r="E93" s="477">
        <f>-'TAC08 Op Exp'!E76</f>
        <v>0</v>
      </c>
      <c r="F93" s="477">
        <f>-'TAC08 Op Exp'!F76</f>
        <v>0</v>
      </c>
      <c r="G93" s="485" t="s">
        <v>1148</v>
      </c>
      <c r="H93" s="80"/>
    </row>
    <row r="94" spans="2:8" ht="16.149999999999999" customHeight="1" x14ac:dyDescent="0.2">
      <c r="B94" s="123" t="s">
        <v>1149</v>
      </c>
      <c r="C94" s="69"/>
      <c r="D94" s="284" t="s">
        <v>16</v>
      </c>
      <c r="E94" s="486"/>
      <c r="F94" s="488"/>
      <c r="G94" s="485" t="s">
        <v>1150</v>
      </c>
      <c r="H94" s="80"/>
    </row>
    <row r="95" spans="2:8" ht="16.149999999999999" customHeight="1" x14ac:dyDescent="0.2">
      <c r="B95" s="120" t="s">
        <v>1151</v>
      </c>
      <c r="C95"/>
      <c r="D95" s="284" t="s">
        <v>20</v>
      </c>
      <c r="E95" s="486"/>
      <c r="F95" s="488"/>
      <c r="G95" s="485" t="s">
        <v>1152</v>
      </c>
      <c r="H95" s="80"/>
    </row>
    <row r="96" spans="2:8" ht="16.149999999999999" customHeight="1" thickBot="1" x14ac:dyDescent="0.25">
      <c r="B96" s="123" t="s">
        <v>1153</v>
      </c>
      <c r="C96" s="69"/>
      <c r="D96" s="284" t="s">
        <v>1</v>
      </c>
      <c r="E96" s="486"/>
      <c r="F96" s="488"/>
      <c r="G96" s="485" t="s">
        <v>1154</v>
      </c>
      <c r="H96" s="80"/>
    </row>
    <row r="97" spans="2:8" ht="16.149999999999999" customHeight="1" thickBot="1" x14ac:dyDescent="0.25">
      <c r="B97" s="137" t="s">
        <v>9</v>
      </c>
      <c r="C97" s="134"/>
      <c r="D97" s="135" t="s">
        <v>1</v>
      </c>
      <c r="E97" s="45">
        <f>SUM(E92:E96)</f>
        <v>0</v>
      </c>
      <c r="F97" s="45">
        <f>SUM(F92:F96)</f>
        <v>0</v>
      </c>
      <c r="G97" s="485" t="s">
        <v>1155</v>
      </c>
      <c r="H97" s="80"/>
    </row>
    <row r="98" spans="2:8" ht="16.149999999999999" customHeight="1" thickTop="1" x14ac:dyDescent="0.2">
      <c r="B98" s="104"/>
      <c r="C98" s="104"/>
      <c r="D98" s="104"/>
      <c r="E98" s="104"/>
      <c r="F98" s="104"/>
      <c r="G98" s="105"/>
    </row>
    <row r="99" spans="2:8" ht="16.149999999999999" customHeight="1" x14ac:dyDescent="0.2">
      <c r="B99" s="52"/>
    </row>
  </sheetData>
  <mergeCells count="6">
    <mergeCell ref="B42:B44"/>
    <mergeCell ref="D43:D44"/>
    <mergeCell ref="D51:D53"/>
    <mergeCell ref="D90:D91"/>
    <mergeCell ref="D7:D9"/>
    <mergeCell ref="D19:D21"/>
  </mergeCells>
  <dataValidations count="12">
    <dataValidation allowBlank="1" showInputMessage="1" showErrorMessage="1" promptTitle="Counterparty" prompt="Please enter the figure according to whom the asset is subleased TO." sqref="C66 C57" xr:uid="{74C96AE4-8480-4152-B1DB-E6AC3A4AAEFA}"/>
    <dataValidation allowBlank="1" showInputMessage="1" showErrorMessage="1" promptTitle="Interest on leases" prompt="This is now fed from the movement in the lease liability - there should be no separate contingent rent recognised as a financing cost. Variable lease payments not included in the liability should be recorded in TAC08." sqref="C28" xr:uid="{CE1C31D1-CE09-4454-9B6B-0FF6333DFC5B}"/>
    <dataValidation allowBlank="1" showInputMessage="1" showErrorMessage="1" promptTitle="Other financial assets" prompt="Should include losses recognised on the disposal of financial assets held at fair value through I&amp;E and sales of interests in equity accounted joint ventures and associates" sqref="C70" xr:uid="{0A6BADFA-9BD9-419B-9956-6CAD0C2CBB09}"/>
    <dataValidation allowBlank="1" showInputMessage="1" showErrorMessage="1" promptTitle="Other financial assets" prompt="Should include gains recognised on the disposal of financial assets held at fair value through I&amp;E and sales of interests in equity accounted joint ventures and associates" sqref="C61" xr:uid="{7066A56B-E1E9-454F-AEC4-7BB71627815A}"/>
    <dataValidation allowBlank="1" showInputMessage="1" showErrorMessage="1" promptTitle="Held at amortised costs" prompt="Paragraph 20A of IFRS 7 requires the losses on disposal of financial assets held at amortised cost to be separately disclosed and reasons for derecognition explained." sqref="C69" xr:uid="{F9CFF676-CEE2-4A1B-9C2F-B20B5CC80E7E}"/>
    <dataValidation allowBlank="1" showInputMessage="1" showErrorMessage="1" promptTitle="Held at amortised costs" prompt="Paragraph 20A of IFRS 7 requires the gains on disposal of financial assets held at amortised cost to be separately disclosed and reasons for derecognition explained" sqref="C60" xr:uid="{BF54CE12-9071-493C-B88B-B074EAF46C08}"/>
    <dataValidation allowBlank="1" showInputMessage="1" showErrorMessage="1" promptTitle="Public contract regulations" prompt="This note covers the disclosure requirements required by the GAM para 5.209 - 5.219 (NHS trusts), and the FT ARM para 2.26 (FTs)." sqref="C42" xr:uid="{34F7D9EF-4AB3-4B4D-8451-C929EDB6D21B}"/>
    <dataValidation allowBlank="1" showInputMessage="1" showErrorMessage="1" promptTitle="Other finance costs" prompt="This should include any 1% commitment fees for the issue of PDC." sqref="C38" xr:uid="{CFEA8A7A-66C8-44AE-8291-60FCF41666C6}"/>
    <dataValidation allowBlank="1" showInputMessage="1" showErrorMessage="1" promptTitle="Assets returned to DHSC:" prompt="This line records the loss recognised on assets returned to DHSC previously recognised as donated asset additions. Any such returns must have been agreed with the DHSC asset transfer team." sqref="C73" xr:uid="{072E46D9-C292-4406-B55D-058B06D0E5CF}"/>
    <dataValidation type="decimal" operator="greaterThanOrEqual" allowBlank="1" showInputMessage="1" showErrorMessage="1" sqref="E94" xr:uid="{F73E3949-C0A5-4430-867F-ABF901455204}">
      <formula1>0</formula1>
    </dataValidation>
    <dataValidation type="decimal" operator="lessThanOrEqual" allowBlank="1" showInputMessage="1" showErrorMessage="1" sqref="E95" xr:uid="{58E01A2E-A982-4C8A-AA20-669A6DF4298F}">
      <formula1>0</formula1>
    </dataValidation>
    <dataValidation allowBlank="1" showInputMessage="1" showErrorMessage="1" promptTitle="Other gains or losses" prompt="This row should be rarely used. If you believe you require this row please contact NHS Improvement (england.provider.accounts@nhs.net)." sqref="C85" xr:uid="{CE3E8027-DC0B-4834-B571-FE7FD02B6D96}"/>
  </dataValidations>
  <pageMargins left="0.25" right="0.25" top="0.75" bottom="0.75" header="0.3" footer="0.3"/>
  <pageSetup paperSize="9" scale="25"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D9DDF-0D20-42AC-8B12-69D545E8236C}">
  <sheetPr codeName="Sheet71">
    <tabColor theme="2"/>
    <pageSetUpPr fitToPage="1"/>
  </sheetPr>
  <dimension ref="A1:K2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38" width="13.28515625" style="9" customWidth="1"/>
    <col min="39" max="16384" width="9.28515625" style="9"/>
  </cols>
  <sheetData>
    <row r="1" spans="1:11" ht="18.75" customHeight="1" x14ac:dyDescent="0.2">
      <c r="B1" s="46"/>
    </row>
    <row r="2" spans="1:11" ht="18.75" customHeight="1" x14ac:dyDescent="0.25">
      <c r="B2" s="47" t="s">
        <v>2781</v>
      </c>
    </row>
    <row r="3" spans="1:11" ht="18.75" customHeight="1" x14ac:dyDescent="0.25">
      <c r="B3" s="47" t="s">
        <v>2622</v>
      </c>
    </row>
    <row r="4" spans="1:11" ht="18.75" customHeight="1" thickBot="1" x14ac:dyDescent="0.25">
      <c r="B4" s="48" t="s">
        <v>375</v>
      </c>
    </row>
    <row r="5" spans="1:11" ht="16.149999999999999" customHeight="1" thickTop="1" thickBot="1" x14ac:dyDescent="0.25">
      <c r="B5" s="78"/>
      <c r="C5" s="78"/>
      <c r="D5" s="78"/>
      <c r="E5" s="78"/>
      <c r="F5" s="78"/>
      <c r="G5" s="78"/>
      <c r="H5" s="78"/>
      <c r="I5" s="532" t="s">
        <v>2686</v>
      </c>
      <c r="J5" s="533">
        <v>1</v>
      </c>
    </row>
    <row r="6" spans="1:11" ht="16.149999999999999" customHeight="1" thickTop="1" x14ac:dyDescent="0.2">
      <c r="B6" s="194" t="s">
        <v>1156</v>
      </c>
      <c r="C6" s="112"/>
      <c r="D6" s="482" t="s">
        <v>1157</v>
      </c>
      <c r="E6" s="482" t="s">
        <v>1158</v>
      </c>
      <c r="F6" s="482" t="s">
        <v>1159</v>
      </c>
      <c r="G6" s="483" t="s">
        <v>1160</v>
      </c>
      <c r="H6" s="483" t="s">
        <v>1161</v>
      </c>
      <c r="I6" s="483" t="s">
        <v>1162</v>
      </c>
      <c r="J6" s="481" t="s">
        <v>13</v>
      </c>
      <c r="K6" s="80"/>
    </row>
    <row r="7" spans="1:11" ht="25.5" x14ac:dyDescent="0.2">
      <c r="A7" s="79"/>
      <c r="B7" s="200"/>
      <c r="C7"/>
      <c r="D7" s="3" t="s">
        <v>596</v>
      </c>
      <c r="E7" s="3" t="s">
        <v>1163</v>
      </c>
      <c r="F7" s="542" t="s">
        <v>1164</v>
      </c>
      <c r="G7" s="661" t="s">
        <v>1165</v>
      </c>
      <c r="H7" s="3" t="s">
        <v>1163</v>
      </c>
      <c r="I7" s="3" t="s">
        <v>1164</v>
      </c>
      <c r="J7" s="83"/>
      <c r="K7" s="80"/>
    </row>
    <row r="8" spans="1:11" ht="16.149999999999999" customHeight="1" x14ac:dyDescent="0.2">
      <c r="A8" s="81"/>
      <c r="B8" s="113"/>
      <c r="C8"/>
      <c r="D8" s="21" t="s">
        <v>310</v>
      </c>
      <c r="E8" s="21" t="s">
        <v>310</v>
      </c>
      <c r="F8" s="21" t="s">
        <v>310</v>
      </c>
      <c r="G8" s="288" t="s">
        <v>17</v>
      </c>
      <c r="H8" s="21" t="s">
        <v>17</v>
      </c>
      <c r="I8" s="21" t="s">
        <v>17</v>
      </c>
      <c r="J8" s="83"/>
      <c r="K8" s="80"/>
    </row>
    <row r="9" spans="1:11" ht="16.149999999999999" customHeight="1" thickBot="1" x14ac:dyDescent="0.25">
      <c r="A9" s="81"/>
      <c r="B9" s="114"/>
      <c r="C9" s="42"/>
      <c r="D9" s="65" t="s">
        <v>1166</v>
      </c>
      <c r="E9" s="65" t="s">
        <v>1167</v>
      </c>
      <c r="F9" s="65" t="s">
        <v>1168</v>
      </c>
      <c r="G9" s="289" t="s">
        <v>1166</v>
      </c>
      <c r="H9" s="65" t="s">
        <v>1167</v>
      </c>
      <c r="I9" s="65" t="s">
        <v>1168</v>
      </c>
      <c r="J9" s="485" t="s">
        <v>15</v>
      </c>
      <c r="K9" s="80"/>
    </row>
    <row r="10" spans="1:11" ht="16.149999999999999" customHeight="1" x14ac:dyDescent="0.2">
      <c r="A10" s="81"/>
      <c r="B10" s="136" t="s">
        <v>1169</v>
      </c>
      <c r="C10" s="147"/>
      <c r="D10" s="23"/>
      <c r="E10" s="23"/>
      <c r="F10" s="659"/>
      <c r="G10" s="662"/>
      <c r="H10" s="23"/>
      <c r="I10" s="23"/>
      <c r="J10" s="85"/>
      <c r="K10" s="80"/>
    </row>
    <row r="11" spans="1:11" ht="16.149999999999999" customHeight="1" x14ac:dyDescent="0.2">
      <c r="A11" s="81"/>
      <c r="B11" s="120" t="s">
        <v>258</v>
      </c>
      <c r="C11" s="66"/>
      <c r="D11" s="573">
        <f>SUM(E11:F11)</f>
        <v>0</v>
      </c>
      <c r="E11" s="567"/>
      <c r="F11" s="660"/>
      <c r="G11" s="655">
        <f>SUM(H11:I11)</f>
        <v>0</v>
      </c>
      <c r="H11" s="568"/>
      <c r="I11" s="568"/>
      <c r="J11" s="485" t="s">
        <v>1170</v>
      </c>
      <c r="K11" s="80"/>
    </row>
    <row r="12" spans="1:11" ht="15.75" customHeight="1" x14ac:dyDescent="0.2">
      <c r="A12" s="81"/>
      <c r="B12" s="150" t="s">
        <v>259</v>
      </c>
      <c r="C12" s="66"/>
      <c r="D12" s="573">
        <f t="shared" ref="D12:D19" si="0">SUM(E12:F12)</f>
        <v>0</v>
      </c>
      <c r="E12" s="567"/>
      <c r="F12" s="660"/>
      <c r="G12" s="655">
        <f t="shared" ref="G12:G19" si="1">SUM(H12:I12)</f>
        <v>0</v>
      </c>
      <c r="H12" s="568"/>
      <c r="I12" s="568"/>
      <c r="J12" s="485" t="s">
        <v>1171</v>
      </c>
      <c r="K12" s="80"/>
    </row>
    <row r="13" spans="1:11" ht="15.75" customHeight="1" x14ac:dyDescent="0.2">
      <c r="B13" s="123" t="s">
        <v>260</v>
      </c>
      <c r="C13" s="66"/>
      <c r="D13" s="573">
        <f t="shared" si="0"/>
        <v>0</v>
      </c>
      <c r="E13" s="567"/>
      <c r="F13" s="660"/>
      <c r="G13" s="655">
        <f t="shared" si="1"/>
        <v>0</v>
      </c>
      <c r="H13" s="568"/>
      <c r="I13" s="568"/>
      <c r="J13" s="485" t="s">
        <v>1172</v>
      </c>
      <c r="K13" s="80"/>
    </row>
    <row r="14" spans="1:11" ht="15.75" customHeight="1" x14ac:dyDescent="0.2">
      <c r="A14" s="81"/>
      <c r="B14" s="123" t="s">
        <v>261</v>
      </c>
      <c r="C14" s="66"/>
      <c r="D14" s="573">
        <f t="shared" si="0"/>
        <v>0</v>
      </c>
      <c r="E14" s="567"/>
      <c r="F14" s="660"/>
      <c r="G14" s="655">
        <f t="shared" si="1"/>
        <v>0</v>
      </c>
      <c r="H14" s="568"/>
      <c r="I14" s="568"/>
      <c r="J14" s="485" t="s">
        <v>1173</v>
      </c>
      <c r="K14" s="80"/>
    </row>
    <row r="15" spans="1:11" ht="15.75" customHeight="1" x14ac:dyDescent="0.2">
      <c r="A15" s="81"/>
      <c r="B15" s="123" t="s">
        <v>262</v>
      </c>
      <c r="C15" s="66"/>
      <c r="D15" s="573">
        <f t="shared" si="0"/>
        <v>0</v>
      </c>
      <c r="E15" s="567"/>
      <c r="F15" s="660"/>
      <c r="G15" s="655">
        <f t="shared" si="1"/>
        <v>0</v>
      </c>
      <c r="H15" s="568"/>
      <c r="I15" s="568"/>
      <c r="J15" s="485" t="s">
        <v>1174</v>
      </c>
      <c r="K15" s="80"/>
    </row>
    <row r="16" spans="1:11" ht="15.75" customHeight="1" x14ac:dyDescent="0.2">
      <c r="B16" s="120" t="s">
        <v>224</v>
      </c>
      <c r="C16" s="66"/>
      <c r="D16" s="573">
        <f t="shared" si="0"/>
        <v>0</v>
      </c>
      <c r="E16" s="567"/>
      <c r="F16" s="660"/>
      <c r="G16" s="655">
        <f t="shared" si="1"/>
        <v>0</v>
      </c>
      <c r="H16" s="568"/>
      <c r="I16" s="568"/>
      <c r="J16" s="485" t="s">
        <v>1175</v>
      </c>
      <c r="K16" s="80"/>
    </row>
    <row r="17" spans="2:11" ht="15.75" customHeight="1" x14ac:dyDescent="0.2">
      <c r="B17" s="123" t="s">
        <v>263</v>
      </c>
      <c r="C17" s="66"/>
      <c r="D17" s="573">
        <f t="shared" si="0"/>
        <v>0</v>
      </c>
      <c r="E17" s="567"/>
      <c r="F17" s="660"/>
      <c r="G17" s="655">
        <f t="shared" si="1"/>
        <v>0</v>
      </c>
      <c r="H17" s="568"/>
      <c r="I17" s="568"/>
      <c r="J17" s="485" t="s">
        <v>1176</v>
      </c>
      <c r="K17" s="80"/>
    </row>
    <row r="18" spans="2:11" ht="16.149999999999999" customHeight="1" x14ac:dyDescent="0.2">
      <c r="B18" s="155" t="s">
        <v>1177</v>
      </c>
      <c r="C18" s="291"/>
      <c r="D18" s="573">
        <f t="shared" si="0"/>
        <v>0</v>
      </c>
      <c r="E18" s="567"/>
      <c r="F18" s="660"/>
      <c r="G18" s="655">
        <f t="shared" si="1"/>
        <v>0</v>
      </c>
      <c r="H18" s="568"/>
      <c r="I18" s="568"/>
      <c r="J18" s="485" t="s">
        <v>1178</v>
      </c>
      <c r="K18" s="80"/>
    </row>
    <row r="19" spans="2:11" ht="26.25" thickBot="1" x14ac:dyDescent="0.25">
      <c r="B19" s="287" t="s">
        <v>1179</v>
      </c>
      <c r="C19" s="291"/>
      <c r="D19" s="573">
        <f t="shared" si="0"/>
        <v>0</v>
      </c>
      <c r="E19" s="567"/>
      <c r="F19" s="660"/>
      <c r="G19" s="655">
        <f t="shared" si="1"/>
        <v>0</v>
      </c>
      <c r="H19" s="568"/>
      <c r="I19" s="568"/>
      <c r="J19" s="485" t="s">
        <v>1180</v>
      </c>
      <c r="K19" s="80"/>
    </row>
    <row r="20" spans="2:11" ht="25.5" x14ac:dyDescent="0.2">
      <c r="B20" s="100" t="s">
        <v>1181</v>
      </c>
      <c r="C20" s="66"/>
      <c r="D20" s="45">
        <f>SUM(E20:F20)</f>
        <v>0</v>
      </c>
      <c r="E20" s="45">
        <f>SUM(E11:E19)</f>
        <v>0</v>
      </c>
      <c r="F20" s="553">
        <f>SUM(F11:F19)</f>
        <v>0</v>
      </c>
      <c r="G20" s="656">
        <f>SUM(H20:I20)</f>
        <v>0</v>
      </c>
      <c r="H20" s="45">
        <f>SUM(H11:H19)</f>
        <v>0</v>
      </c>
      <c r="I20" s="45">
        <f>SUM(I11:I19)</f>
        <v>0</v>
      </c>
      <c r="J20" s="485" t="s">
        <v>1182</v>
      </c>
      <c r="K20" s="80"/>
    </row>
    <row r="21" spans="2:11" ht="16.149999999999999" customHeight="1" x14ac:dyDescent="0.2">
      <c r="B21" s="120" t="s">
        <v>1183</v>
      </c>
      <c r="C21" s="66"/>
      <c r="D21" s="478">
        <f>SUM(E21:F21)</f>
        <v>0</v>
      </c>
      <c r="E21" s="567"/>
      <c r="F21" s="660"/>
      <c r="G21" s="655">
        <f>SUM(H21:I21)</f>
        <v>0</v>
      </c>
      <c r="H21" s="568"/>
      <c r="I21" s="568"/>
      <c r="J21" s="485" t="s">
        <v>1184</v>
      </c>
      <c r="K21" s="80"/>
    </row>
    <row r="22" spans="2:11" ht="27.75" customHeight="1" thickBot="1" x14ac:dyDescent="0.25">
      <c r="B22" s="287" t="s">
        <v>1179</v>
      </c>
      <c r="C22" s="292"/>
      <c r="D22" s="478">
        <f>SUM(E22:F22)</f>
        <v>0</v>
      </c>
      <c r="E22" s="567"/>
      <c r="F22" s="660"/>
      <c r="G22" s="655">
        <f>SUM(H22:I22)</f>
        <v>0</v>
      </c>
      <c r="H22" s="479"/>
      <c r="I22" s="479"/>
      <c r="J22" s="485" t="s">
        <v>1185</v>
      </c>
      <c r="K22" s="80"/>
    </row>
    <row r="23" spans="2:11" ht="16.149999999999999" customHeight="1" thickBot="1" x14ac:dyDescent="0.25">
      <c r="B23" s="133" t="s">
        <v>2822</v>
      </c>
      <c r="C23" s="203"/>
      <c r="D23" s="574">
        <f>SUM(E23:F23)</f>
        <v>0</v>
      </c>
      <c r="E23" s="574">
        <f>E20+E21</f>
        <v>0</v>
      </c>
      <c r="F23" s="575">
        <f>F20+F21</f>
        <v>0</v>
      </c>
      <c r="G23" s="576">
        <f>SUM(H23:I23)</f>
        <v>0</v>
      </c>
      <c r="H23" s="574">
        <f>H20+H21</f>
        <v>0</v>
      </c>
      <c r="I23" s="574">
        <f>I20+I21</f>
        <v>0</v>
      </c>
      <c r="J23" s="569" t="s">
        <v>1186</v>
      </c>
      <c r="K23" s="80"/>
    </row>
    <row r="24" spans="2:11" ht="16.149999999999999" customHeight="1" thickTop="1" x14ac:dyDescent="0.2"/>
  </sheetData>
  <pageMargins left="0.25" right="0.25" top="0.75" bottom="0.75" header="0.3" footer="0.3"/>
  <pageSetup paperSize="9" scale="55"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21F4E-E8A0-43B1-8FD6-6BF75D876B89}">
  <sheetPr codeName="Sheet72">
    <tabColor theme="2"/>
    <pageSetUpPr fitToPage="1"/>
  </sheetPr>
  <dimension ref="A1:Q114"/>
  <sheetViews>
    <sheetView showGridLines="0" topLeftCell="A18"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5" width="13.28515625" style="9"/>
    <col min="6" max="6" width="13.28515625" style="9" customWidth="1"/>
    <col min="7" max="16384" width="13.28515625" style="9"/>
  </cols>
  <sheetData>
    <row r="1" spans="1:17" ht="18.75" customHeight="1" x14ac:dyDescent="0.2">
      <c r="B1" s="46"/>
    </row>
    <row r="2" spans="1:17" ht="18.75" customHeight="1" x14ac:dyDescent="0.25">
      <c r="B2" s="47" t="s">
        <v>2781</v>
      </c>
    </row>
    <row r="3" spans="1:17" ht="18.75" customHeight="1" x14ac:dyDescent="0.25">
      <c r="B3" s="47" t="s">
        <v>2623</v>
      </c>
    </row>
    <row r="4" spans="1:17" ht="18.75" customHeight="1" x14ac:dyDescent="0.2">
      <c r="B4" s="48" t="s">
        <v>375</v>
      </c>
    </row>
    <row r="5" spans="1:17" ht="18.75" customHeight="1" x14ac:dyDescent="0.2">
      <c r="B5" s="48"/>
    </row>
    <row r="6" spans="1:17" ht="15" thickBot="1" x14ac:dyDescent="0.25">
      <c r="B6" s="296"/>
      <c r="C6" s="296"/>
      <c r="D6" s="296"/>
      <c r="E6" s="296"/>
      <c r="F6" s="296"/>
      <c r="G6" s="296"/>
      <c r="H6" s="296"/>
      <c r="I6" s="296"/>
      <c r="J6" s="296"/>
      <c r="K6" s="296"/>
      <c r="L6" s="296"/>
      <c r="M6" s="296"/>
      <c r="N6" s="296"/>
      <c r="O6" s="296"/>
    </row>
    <row r="7" spans="1:17" ht="16.149999999999999" customHeight="1" thickTop="1" thickBot="1" x14ac:dyDescent="0.25">
      <c r="A7" s="79"/>
      <c r="B7" s="78"/>
      <c r="C7" s="78"/>
      <c r="D7" s="78"/>
      <c r="E7" s="78"/>
      <c r="F7" s="78"/>
      <c r="G7" s="78"/>
      <c r="H7" s="78"/>
      <c r="I7" s="78"/>
      <c r="J7" s="78"/>
      <c r="K7" s="78"/>
      <c r="L7" s="78"/>
      <c r="M7" s="78"/>
      <c r="N7" s="199" t="s">
        <v>0</v>
      </c>
      <c r="O7" s="532" t="s">
        <v>2686</v>
      </c>
      <c r="P7" s="533">
        <v>1</v>
      </c>
    </row>
    <row r="8" spans="1:17" ht="16.149999999999999" customHeight="1" thickTop="1" x14ac:dyDescent="0.2">
      <c r="A8" s="81"/>
      <c r="B8" s="297" t="s">
        <v>2697</v>
      </c>
      <c r="C8" s="298"/>
      <c r="D8" s="298"/>
      <c r="E8" s="482" t="s">
        <v>1187</v>
      </c>
      <c r="F8" s="482" t="s">
        <v>1188</v>
      </c>
      <c r="G8" s="482" t="s">
        <v>1189</v>
      </c>
      <c r="H8" s="482" t="s">
        <v>1190</v>
      </c>
      <c r="I8" s="482" t="s">
        <v>1191</v>
      </c>
      <c r="J8" s="482" t="s">
        <v>1192</v>
      </c>
      <c r="K8" s="482" t="s">
        <v>1193</v>
      </c>
      <c r="L8" s="482" t="s">
        <v>1194</v>
      </c>
      <c r="M8" s="482" t="s">
        <v>1195</v>
      </c>
      <c r="N8" s="482" t="s">
        <v>1196</v>
      </c>
      <c r="O8" s="482" t="s">
        <v>1197</v>
      </c>
      <c r="P8" s="481" t="s">
        <v>13</v>
      </c>
      <c r="Q8" s="80"/>
    </row>
    <row r="9" spans="1:17" ht="51" x14ac:dyDescent="0.2">
      <c r="A9" s="81"/>
      <c r="B9" s="299"/>
      <c r="C9" s="298"/>
      <c r="D9" s="678" t="s">
        <v>2</v>
      </c>
      <c r="E9" s="3" t="s">
        <v>9</v>
      </c>
      <c r="F9" s="3" t="s">
        <v>1198</v>
      </c>
      <c r="G9" s="3" t="s">
        <v>1199</v>
      </c>
      <c r="H9" s="3" t="s">
        <v>1200</v>
      </c>
      <c r="I9" s="3" t="s">
        <v>1201</v>
      </c>
      <c r="J9" s="3" t="s">
        <v>1202</v>
      </c>
      <c r="K9" s="3" t="s">
        <v>1203</v>
      </c>
      <c r="L9" s="3" t="s">
        <v>1204</v>
      </c>
      <c r="M9" s="3" t="s">
        <v>1205</v>
      </c>
      <c r="N9" s="3" t="s">
        <v>1273</v>
      </c>
      <c r="O9" s="143" t="s">
        <v>1206</v>
      </c>
      <c r="P9" s="83"/>
      <c r="Q9" s="80"/>
    </row>
    <row r="10" spans="1:17" ht="16.149999999999999" customHeight="1" x14ac:dyDescent="0.2">
      <c r="A10" s="81"/>
      <c r="B10" s="299"/>
      <c r="C10" s="298"/>
      <c r="D10" s="678"/>
      <c r="E10" s="3" t="s">
        <v>310</v>
      </c>
      <c r="F10" s="3" t="s">
        <v>310</v>
      </c>
      <c r="G10" s="3" t="s">
        <v>310</v>
      </c>
      <c r="H10" s="3" t="s">
        <v>310</v>
      </c>
      <c r="I10" s="3" t="s">
        <v>310</v>
      </c>
      <c r="J10" s="3" t="s">
        <v>310</v>
      </c>
      <c r="K10" s="3" t="s">
        <v>310</v>
      </c>
      <c r="L10" s="3" t="s">
        <v>310</v>
      </c>
      <c r="M10" s="3" t="s">
        <v>310</v>
      </c>
      <c r="N10" s="3" t="s">
        <v>310</v>
      </c>
      <c r="O10" s="143" t="s">
        <v>310</v>
      </c>
      <c r="P10" s="83"/>
      <c r="Q10" s="80"/>
    </row>
    <row r="11" spans="1:17" ht="16.149999999999999" customHeight="1" thickBot="1" x14ac:dyDescent="0.25">
      <c r="A11" s="81"/>
      <c r="B11" s="300"/>
      <c r="C11" s="301"/>
      <c r="D11" s="679"/>
      <c r="E11" s="302" t="s">
        <v>14</v>
      </c>
      <c r="F11" s="302" t="s">
        <v>14</v>
      </c>
      <c r="G11" s="302" t="s">
        <v>14</v>
      </c>
      <c r="H11" s="302" t="s">
        <v>14</v>
      </c>
      <c r="I11" s="302" t="s">
        <v>14</v>
      </c>
      <c r="J11" s="302" t="s">
        <v>14</v>
      </c>
      <c r="K11" s="302" t="s">
        <v>14</v>
      </c>
      <c r="L11" s="302" t="s">
        <v>14</v>
      </c>
      <c r="M11" s="302" t="s">
        <v>14</v>
      </c>
      <c r="N11" s="302" t="s">
        <v>14</v>
      </c>
      <c r="O11" s="303" t="s">
        <v>14</v>
      </c>
      <c r="P11" s="485" t="s">
        <v>15</v>
      </c>
      <c r="Q11" s="80"/>
    </row>
    <row r="12" spans="1:17" ht="16.149999999999999" customHeight="1" x14ac:dyDescent="0.2">
      <c r="A12" s="81"/>
      <c r="B12" s="124" t="s">
        <v>2698</v>
      </c>
      <c r="C12"/>
      <c r="D12" s="304" t="s">
        <v>16</v>
      </c>
      <c r="E12" s="478">
        <v>0</v>
      </c>
      <c r="F12" s="478">
        <v>0</v>
      </c>
      <c r="G12" s="478">
        <v>0</v>
      </c>
      <c r="H12" s="478">
        <v>0</v>
      </c>
      <c r="I12" s="478">
        <v>0</v>
      </c>
      <c r="J12" s="478">
        <v>0</v>
      </c>
      <c r="K12" s="478">
        <v>0</v>
      </c>
      <c r="L12" s="478">
        <v>0</v>
      </c>
      <c r="M12" s="478">
        <v>0</v>
      </c>
      <c r="N12" s="478">
        <v>0</v>
      </c>
      <c r="O12" s="478">
        <v>0</v>
      </c>
      <c r="P12" s="485" t="s">
        <v>1207</v>
      </c>
      <c r="Q12" s="80"/>
    </row>
    <row r="13" spans="1:17" ht="29.25" customHeight="1" x14ac:dyDescent="0.2">
      <c r="B13" s="97" t="s">
        <v>1210</v>
      </c>
      <c r="C13" s="69"/>
      <c r="D13" s="294" t="s">
        <v>20</v>
      </c>
      <c r="E13" s="478">
        <f t="shared" ref="E13:E14" si="0">SUM(F13:O13)</f>
        <v>0</v>
      </c>
      <c r="F13" s="486"/>
      <c r="G13" s="486"/>
      <c r="H13" s="486"/>
      <c r="I13" s="486"/>
      <c r="J13" s="486"/>
      <c r="K13" s="486"/>
      <c r="L13" s="486"/>
      <c r="M13" s="479"/>
      <c r="N13" s="486"/>
      <c r="O13" s="486"/>
      <c r="P13" s="485" t="s">
        <v>1211</v>
      </c>
      <c r="Q13" s="80"/>
    </row>
    <row r="14" spans="1:17" ht="16.149999999999999" customHeight="1" x14ac:dyDescent="0.2">
      <c r="A14" s="81"/>
      <c r="B14" s="123" t="s">
        <v>1212</v>
      </c>
      <c r="C14" s="69"/>
      <c r="D14" s="305" t="s">
        <v>16</v>
      </c>
      <c r="E14" s="478">
        <f t="shared" si="0"/>
        <v>0</v>
      </c>
      <c r="F14" s="607"/>
      <c r="G14" s="607"/>
      <c r="H14" s="607"/>
      <c r="I14" s="607"/>
      <c r="J14" s="607"/>
      <c r="K14" s="607"/>
      <c r="L14" s="607"/>
      <c r="M14" s="607"/>
      <c r="N14" s="607"/>
      <c r="O14" s="607"/>
      <c r="P14" s="485" t="s">
        <v>1213</v>
      </c>
      <c r="Q14" s="80"/>
    </row>
    <row r="15" spans="1:17" ht="16.149999999999999" customHeight="1" x14ac:dyDescent="0.2">
      <c r="A15" s="81"/>
      <c r="B15" s="123" t="s">
        <v>264</v>
      </c>
      <c r="C15" s="69"/>
      <c r="D15" s="305" t="s">
        <v>1</v>
      </c>
      <c r="E15" s="478">
        <f t="shared" ref="E15:E16" si="1">SUM(F15:O15)</f>
        <v>0</v>
      </c>
      <c r="F15" s="486"/>
      <c r="G15" s="486"/>
      <c r="H15" s="486"/>
      <c r="I15" s="486"/>
      <c r="J15" s="486"/>
      <c r="K15" s="486"/>
      <c r="L15" s="486"/>
      <c r="M15" s="486"/>
      <c r="N15" s="486"/>
      <c r="O15" s="486"/>
      <c r="P15" s="485" t="s">
        <v>1214</v>
      </c>
      <c r="Q15" s="80"/>
    </row>
    <row r="16" spans="1:17" ht="16.149999999999999" customHeight="1" x14ac:dyDescent="0.2">
      <c r="B16" s="123" t="s">
        <v>382</v>
      </c>
      <c r="C16" s="69"/>
      <c r="D16" s="305" t="s">
        <v>16</v>
      </c>
      <c r="E16" s="478">
        <f t="shared" si="1"/>
        <v>0</v>
      </c>
      <c r="F16" s="486"/>
      <c r="G16" s="486"/>
      <c r="H16" s="486"/>
      <c r="I16" s="486"/>
      <c r="J16" s="486"/>
      <c r="K16" s="486"/>
      <c r="L16" s="486"/>
      <c r="M16" s="486"/>
      <c r="N16" s="486"/>
      <c r="O16" s="486"/>
      <c r="P16" s="485" t="s">
        <v>1215</v>
      </c>
      <c r="Q16" s="80"/>
    </row>
    <row r="17" spans="2:17" ht="16.149999999999999" customHeight="1" x14ac:dyDescent="0.2">
      <c r="B17" s="123" t="s">
        <v>1216</v>
      </c>
      <c r="C17" s="69"/>
      <c r="D17" s="305" t="s">
        <v>16</v>
      </c>
      <c r="E17" s="478">
        <f t="shared" ref="E17:E29" si="2">SUM(F17:O17)</f>
        <v>0</v>
      </c>
      <c r="F17" s="486"/>
      <c r="G17" s="486"/>
      <c r="H17" s="486"/>
      <c r="I17" s="486"/>
      <c r="J17" s="486"/>
      <c r="K17" s="486"/>
      <c r="L17" s="486"/>
      <c r="M17" s="486"/>
      <c r="N17" s="486"/>
      <c r="O17" s="486"/>
      <c r="P17" s="485" t="s">
        <v>1217</v>
      </c>
      <c r="Q17" s="80"/>
    </row>
    <row r="18" spans="2:17" ht="16.149999999999999" customHeight="1" x14ac:dyDescent="0.2">
      <c r="B18" s="123" t="s">
        <v>383</v>
      </c>
      <c r="C18" s="69"/>
      <c r="D18" s="305" t="s">
        <v>16</v>
      </c>
      <c r="E18" s="478">
        <f t="shared" si="2"/>
        <v>0</v>
      </c>
      <c r="F18" s="486"/>
      <c r="G18" s="486"/>
      <c r="H18" s="486"/>
      <c r="I18" s="486"/>
      <c r="J18" s="486"/>
      <c r="K18" s="486"/>
      <c r="L18" s="486"/>
      <c r="M18" s="486"/>
      <c r="N18" s="486"/>
      <c r="O18" s="486"/>
      <c r="P18" s="485" t="s">
        <v>1218</v>
      </c>
      <c r="Q18" s="80"/>
    </row>
    <row r="19" spans="2:17" ht="28.5" customHeight="1" x14ac:dyDescent="0.2">
      <c r="B19" s="287" t="s">
        <v>1219</v>
      </c>
      <c r="C19" s="306" t="s">
        <v>0</v>
      </c>
      <c r="D19" s="307" t="s">
        <v>16</v>
      </c>
      <c r="E19" s="478">
        <f>SUM(F19:O19)</f>
        <v>0</v>
      </c>
      <c r="F19" s="486"/>
      <c r="G19" s="486"/>
      <c r="H19" s="486"/>
      <c r="I19" s="486"/>
      <c r="J19" s="486"/>
      <c r="K19" s="486"/>
      <c r="L19" s="486"/>
      <c r="M19" s="486"/>
      <c r="N19" s="486"/>
      <c r="O19" s="477">
        <f>-SUM(F19:N19)+O37</f>
        <v>0</v>
      </c>
      <c r="P19" s="485" t="s">
        <v>1220</v>
      </c>
      <c r="Q19" s="80"/>
    </row>
    <row r="20" spans="2:17" ht="16.149999999999999" customHeight="1" x14ac:dyDescent="0.2">
      <c r="B20" s="123" t="s">
        <v>1221</v>
      </c>
      <c r="C20" s="69"/>
      <c r="D20" s="305" t="s">
        <v>20</v>
      </c>
      <c r="E20" s="478">
        <f t="shared" si="2"/>
        <v>0</v>
      </c>
      <c r="F20" s="486"/>
      <c r="G20" s="486"/>
      <c r="H20" s="486"/>
      <c r="I20" s="486"/>
      <c r="J20" s="486"/>
      <c r="K20" s="486"/>
      <c r="L20" s="486"/>
      <c r="M20" s="486"/>
      <c r="N20" s="486"/>
      <c r="O20" s="486"/>
      <c r="P20" s="485" t="s">
        <v>1222</v>
      </c>
      <c r="Q20" s="80"/>
    </row>
    <row r="21" spans="2:17" ht="16.149999999999999" customHeight="1" x14ac:dyDescent="0.2">
      <c r="B21" s="120" t="s">
        <v>1223</v>
      </c>
      <c r="C21"/>
      <c r="D21" s="305" t="s">
        <v>20</v>
      </c>
      <c r="E21" s="478">
        <f t="shared" si="2"/>
        <v>0</v>
      </c>
      <c r="F21" s="486"/>
      <c r="G21" s="486"/>
      <c r="H21" s="486"/>
      <c r="I21" s="486"/>
      <c r="J21" s="486"/>
      <c r="K21" s="486"/>
      <c r="L21" s="486"/>
      <c r="M21" s="486"/>
      <c r="N21" s="486"/>
      <c r="O21" s="486"/>
      <c r="P21" s="485" t="s">
        <v>1224</v>
      </c>
      <c r="Q21" s="80"/>
    </row>
    <row r="22" spans="2:17" ht="16.149999999999999" customHeight="1" x14ac:dyDescent="0.2">
      <c r="B22" s="123" t="s">
        <v>1225</v>
      </c>
      <c r="C22" s="69"/>
      <c r="D22" s="305" t="s">
        <v>16</v>
      </c>
      <c r="E22" s="478">
        <f t="shared" si="2"/>
        <v>0</v>
      </c>
      <c r="F22" s="486"/>
      <c r="G22" s="486"/>
      <c r="H22" s="486"/>
      <c r="I22" s="486"/>
      <c r="J22" s="486"/>
      <c r="K22" s="486"/>
      <c r="L22" s="486"/>
      <c r="M22" s="486"/>
      <c r="N22" s="486"/>
      <c r="O22" s="486"/>
      <c r="P22" s="485" t="s">
        <v>1226</v>
      </c>
      <c r="Q22" s="80"/>
    </row>
    <row r="23" spans="2:17" ht="16.149999999999999" customHeight="1" x14ac:dyDescent="0.2">
      <c r="B23" s="123" t="s">
        <v>1227</v>
      </c>
      <c r="C23" s="69"/>
      <c r="D23" s="305" t="s">
        <v>16</v>
      </c>
      <c r="E23" s="478">
        <f t="shared" si="2"/>
        <v>0</v>
      </c>
      <c r="F23" s="486"/>
      <c r="G23" s="486"/>
      <c r="H23" s="486"/>
      <c r="I23" s="486"/>
      <c r="J23" s="486"/>
      <c r="K23" s="486"/>
      <c r="L23" s="486"/>
      <c r="M23" s="486"/>
      <c r="N23" s="486"/>
      <c r="O23" s="486"/>
      <c r="P23" s="485" t="s">
        <v>1228</v>
      </c>
      <c r="Q23" s="80"/>
    </row>
    <row r="24" spans="2:17" ht="15.75" customHeight="1" x14ac:dyDescent="0.2">
      <c r="B24" s="120" t="s">
        <v>1229</v>
      </c>
      <c r="C24" s="295" t="s">
        <v>0</v>
      </c>
      <c r="D24" s="305" t="s">
        <v>1</v>
      </c>
      <c r="E24" s="478">
        <f t="shared" si="2"/>
        <v>0</v>
      </c>
      <c r="F24" s="486"/>
      <c r="G24" s="486"/>
      <c r="H24" s="486"/>
      <c r="I24" s="486"/>
      <c r="J24" s="486"/>
      <c r="K24" s="486"/>
      <c r="L24" s="486"/>
      <c r="M24" s="486"/>
      <c r="N24" s="486"/>
      <c r="O24" s="486"/>
      <c r="P24" s="485" t="s">
        <v>1230</v>
      </c>
      <c r="Q24" s="80"/>
    </row>
    <row r="25" spans="2:17" ht="16.149999999999999" customHeight="1" x14ac:dyDescent="0.2">
      <c r="B25" s="123" t="s">
        <v>1231</v>
      </c>
      <c r="C25" s="160"/>
      <c r="D25" s="308" t="s">
        <v>1</v>
      </c>
      <c r="E25" s="478">
        <f t="shared" si="2"/>
        <v>0</v>
      </c>
      <c r="F25" s="486"/>
      <c r="G25" s="486"/>
      <c r="H25" s="486"/>
      <c r="I25" s="486"/>
      <c r="J25" s="486"/>
      <c r="K25" s="486"/>
      <c r="L25" s="486"/>
      <c r="M25" s="486"/>
      <c r="N25" s="486"/>
      <c r="O25" s="486"/>
      <c r="P25" s="485" t="s">
        <v>1232</v>
      </c>
      <c r="Q25" s="80"/>
    </row>
    <row r="26" spans="2:17" ht="16.149999999999999" customHeight="1" x14ac:dyDescent="0.2">
      <c r="B26" s="123" t="s">
        <v>1233</v>
      </c>
      <c r="C26" s="69"/>
      <c r="D26" s="305" t="s">
        <v>1</v>
      </c>
      <c r="E26" s="478">
        <f t="shared" si="2"/>
        <v>0</v>
      </c>
      <c r="F26" s="486"/>
      <c r="G26" s="486"/>
      <c r="H26" s="486"/>
      <c r="I26" s="486"/>
      <c r="J26" s="486"/>
      <c r="K26" s="486"/>
      <c r="L26" s="486"/>
      <c r="M26" s="486"/>
      <c r="N26" s="486"/>
      <c r="O26" s="486"/>
      <c r="P26" s="485" t="s">
        <v>1234</v>
      </c>
      <c r="Q26" s="80"/>
    </row>
    <row r="27" spans="2:17" ht="16.149999999999999" customHeight="1" x14ac:dyDescent="0.2">
      <c r="B27" s="120" t="s">
        <v>1235</v>
      </c>
      <c r="C27"/>
      <c r="D27" s="305" t="s">
        <v>1</v>
      </c>
      <c r="E27" s="478">
        <f t="shared" si="2"/>
        <v>0</v>
      </c>
      <c r="F27" s="486"/>
      <c r="G27" s="486"/>
      <c r="H27" s="486"/>
      <c r="I27" s="486"/>
      <c r="J27" s="486"/>
      <c r="K27" s="486"/>
      <c r="L27" s="486"/>
      <c r="M27" s="486"/>
      <c r="N27" s="486"/>
      <c r="O27" s="486"/>
      <c r="P27" s="485" t="s">
        <v>1236</v>
      </c>
      <c r="Q27" s="80"/>
    </row>
    <row r="28" spans="2:17" ht="16.149999999999999" customHeight="1" x14ac:dyDescent="0.2">
      <c r="B28" s="150" t="s">
        <v>1237</v>
      </c>
      <c r="C28" s="72"/>
      <c r="D28" s="305" t="s">
        <v>20</v>
      </c>
      <c r="E28" s="478">
        <f t="shared" si="2"/>
        <v>0</v>
      </c>
      <c r="F28" s="486"/>
      <c r="G28" s="486"/>
      <c r="H28" s="486"/>
      <c r="I28" s="486"/>
      <c r="J28" s="486"/>
      <c r="K28" s="486"/>
      <c r="L28" s="486"/>
      <c r="M28" s="486"/>
      <c r="N28" s="486"/>
      <c r="O28" s="486"/>
      <c r="P28" s="485" t="s">
        <v>1238</v>
      </c>
      <c r="Q28" s="80"/>
    </row>
    <row r="29" spans="2:17" ht="16.149999999999999" customHeight="1" thickBot="1" x14ac:dyDescent="0.25">
      <c r="B29" s="123" t="s">
        <v>626</v>
      </c>
      <c r="C29" s="69"/>
      <c r="D29" s="305" t="s">
        <v>20</v>
      </c>
      <c r="E29" s="478">
        <f t="shared" si="2"/>
        <v>0</v>
      </c>
      <c r="F29" s="607"/>
      <c r="G29" s="607"/>
      <c r="H29" s="607"/>
      <c r="I29" s="607"/>
      <c r="J29" s="607"/>
      <c r="K29" s="607"/>
      <c r="L29" s="607"/>
      <c r="M29" s="607"/>
      <c r="N29" s="607"/>
      <c r="O29" s="607"/>
      <c r="P29" s="485" t="s">
        <v>1239</v>
      </c>
      <c r="Q29" s="80"/>
    </row>
    <row r="30" spans="2:17" ht="16.149999999999999" customHeight="1" x14ac:dyDescent="0.2">
      <c r="B30" s="124" t="s">
        <v>2703</v>
      </c>
      <c r="C30"/>
      <c r="D30" s="305" t="s">
        <v>16</v>
      </c>
      <c r="E30" s="45">
        <f>SUM(F30:O30)</f>
        <v>0</v>
      </c>
      <c r="F30" s="45">
        <f>SUM(F12:F29)</f>
        <v>0</v>
      </c>
      <c r="G30" s="45">
        <f t="shared" ref="G30:O30" si="3">SUM(G12:G29)</f>
        <v>0</v>
      </c>
      <c r="H30" s="45">
        <f t="shared" si="3"/>
        <v>0</v>
      </c>
      <c r="I30" s="45">
        <f t="shared" si="3"/>
        <v>0</v>
      </c>
      <c r="J30" s="45">
        <f t="shared" si="3"/>
        <v>0</v>
      </c>
      <c r="K30" s="45">
        <f t="shared" si="3"/>
        <v>0</v>
      </c>
      <c r="L30" s="45">
        <f t="shared" si="3"/>
        <v>0</v>
      </c>
      <c r="M30" s="45">
        <f t="shared" si="3"/>
        <v>0</v>
      </c>
      <c r="N30" s="45">
        <f t="shared" si="3"/>
        <v>0</v>
      </c>
      <c r="O30" s="45">
        <f t="shared" si="3"/>
        <v>0</v>
      </c>
      <c r="P30" s="485" t="s">
        <v>1240</v>
      </c>
      <c r="Q30" s="80"/>
    </row>
    <row r="31" spans="2:17" ht="16.149999999999999" customHeight="1" x14ac:dyDescent="0.2">
      <c r="B31" s="309"/>
      <c r="C31" s="66"/>
      <c r="D31" s="27"/>
      <c r="E31" s="27"/>
      <c r="F31" s="27"/>
      <c r="G31" s="27"/>
      <c r="H31" s="27"/>
      <c r="I31" s="27"/>
      <c r="J31" s="27"/>
      <c r="K31" s="27"/>
      <c r="L31" s="27"/>
      <c r="M31" s="27"/>
      <c r="N31" s="27"/>
      <c r="O31" s="27"/>
      <c r="P31" s="85"/>
      <c r="Q31" s="80"/>
    </row>
    <row r="32" spans="2:17" ht="16.149999999999999" customHeight="1" x14ac:dyDescent="0.2">
      <c r="B32" s="124" t="s">
        <v>2725</v>
      </c>
      <c r="C32"/>
      <c r="D32" s="305" t="s">
        <v>16</v>
      </c>
      <c r="E32" s="16">
        <f>SUM(F32:O32)</f>
        <v>0</v>
      </c>
      <c r="F32" s="16">
        <f>F96</f>
        <v>0</v>
      </c>
      <c r="G32" s="16">
        <f t="shared" ref="G32:O32" si="4">G96</f>
        <v>0</v>
      </c>
      <c r="H32" s="16">
        <f t="shared" si="4"/>
        <v>0</v>
      </c>
      <c r="I32" s="16">
        <f t="shared" si="4"/>
        <v>0</v>
      </c>
      <c r="J32" s="16">
        <f t="shared" si="4"/>
        <v>0</v>
      </c>
      <c r="K32" s="16">
        <f t="shared" si="4"/>
        <v>0</v>
      </c>
      <c r="L32" s="16">
        <f t="shared" si="4"/>
        <v>0</v>
      </c>
      <c r="M32" s="16">
        <f t="shared" si="4"/>
        <v>0</v>
      </c>
      <c r="N32" s="16">
        <f t="shared" si="4"/>
        <v>0</v>
      </c>
      <c r="O32" s="16">
        <f t="shared" si="4"/>
        <v>0</v>
      </c>
      <c r="P32" s="485" t="s">
        <v>1241</v>
      </c>
      <c r="Q32" s="80"/>
    </row>
    <row r="33" spans="2:17" ht="29.25" customHeight="1" x14ac:dyDescent="0.2">
      <c r="B33" s="97" t="s">
        <v>1210</v>
      </c>
      <c r="C33" s="69"/>
      <c r="D33" s="294" t="s">
        <v>20</v>
      </c>
      <c r="E33" s="478">
        <f t="shared" ref="E33:E34" si="5">SUM(F33:O33)</f>
        <v>0</v>
      </c>
      <c r="F33" s="486"/>
      <c r="G33" s="486"/>
      <c r="H33" s="486"/>
      <c r="I33" s="486"/>
      <c r="J33" s="486"/>
      <c r="K33" s="486"/>
      <c r="L33" s="486"/>
      <c r="M33" s="479"/>
      <c r="N33" s="486"/>
      <c r="O33" s="486"/>
      <c r="P33" s="485" t="s">
        <v>1244</v>
      </c>
      <c r="Q33" s="80"/>
    </row>
    <row r="34" spans="2:17" ht="16.149999999999999" customHeight="1" x14ac:dyDescent="0.2">
      <c r="B34" s="123" t="s">
        <v>1212</v>
      </c>
      <c r="C34" s="69"/>
      <c r="D34" s="305" t="s">
        <v>16</v>
      </c>
      <c r="E34" s="478">
        <f t="shared" si="5"/>
        <v>0</v>
      </c>
      <c r="F34" s="607"/>
      <c r="G34" s="607"/>
      <c r="H34" s="607"/>
      <c r="I34" s="607"/>
      <c r="J34" s="607"/>
      <c r="K34" s="607"/>
      <c r="L34" s="607"/>
      <c r="M34" s="607"/>
      <c r="N34" s="607"/>
      <c r="O34" s="607"/>
      <c r="P34" s="485" t="s">
        <v>1245</v>
      </c>
      <c r="Q34" s="80"/>
    </row>
    <row r="35" spans="2:17" ht="16.149999999999999" customHeight="1" x14ac:dyDescent="0.2">
      <c r="B35" s="123" t="s">
        <v>264</v>
      </c>
      <c r="C35" s="69"/>
      <c r="D35" s="305" t="s">
        <v>1</v>
      </c>
      <c r="E35" s="478">
        <f t="shared" ref="E35:E47" si="6">SUM(F35:O35)</f>
        <v>0</v>
      </c>
      <c r="F35" s="603"/>
      <c r="G35" s="603"/>
      <c r="H35" s="603"/>
      <c r="I35" s="603"/>
      <c r="J35" s="603"/>
      <c r="K35" s="603"/>
      <c r="L35" s="603"/>
      <c r="M35" s="603"/>
      <c r="N35" s="603"/>
      <c r="O35" s="603"/>
      <c r="P35" s="485" t="s">
        <v>1246</v>
      </c>
      <c r="Q35" s="80"/>
    </row>
    <row r="36" spans="2:17" ht="16.149999999999999" customHeight="1" x14ac:dyDescent="0.2">
      <c r="B36" s="123" t="s">
        <v>1247</v>
      </c>
      <c r="C36" s="69"/>
      <c r="D36" s="305" t="s">
        <v>16</v>
      </c>
      <c r="E36" s="478">
        <f t="shared" si="6"/>
        <v>0</v>
      </c>
      <c r="F36" s="486"/>
      <c r="G36" s="486"/>
      <c r="H36" s="486"/>
      <c r="I36" s="486"/>
      <c r="J36" s="486"/>
      <c r="K36" s="486"/>
      <c r="L36" s="486"/>
      <c r="M36" s="486"/>
      <c r="N36" s="486"/>
      <c r="O36" s="603"/>
      <c r="P36" s="485" t="s">
        <v>1248</v>
      </c>
      <c r="Q36" s="80"/>
    </row>
    <row r="37" spans="2:17" ht="28.5" customHeight="1" x14ac:dyDescent="0.2">
      <c r="B37" s="287" t="s">
        <v>1219</v>
      </c>
      <c r="C37" s="295" t="s">
        <v>0</v>
      </c>
      <c r="D37" s="305" t="s">
        <v>20</v>
      </c>
      <c r="E37" s="478">
        <f>SUM(F37:O37)</f>
        <v>0</v>
      </c>
      <c r="F37" s="479"/>
      <c r="G37" s="479"/>
      <c r="H37" s="479"/>
      <c r="I37" s="479"/>
      <c r="J37" s="479"/>
      <c r="K37" s="479"/>
      <c r="L37" s="479"/>
      <c r="M37" s="479"/>
      <c r="N37" s="479"/>
      <c r="O37" s="486"/>
      <c r="P37" s="485" t="s">
        <v>1249</v>
      </c>
      <c r="Q37" s="80"/>
    </row>
    <row r="38" spans="2:17" ht="15.75" customHeight="1" x14ac:dyDescent="0.2">
      <c r="B38" s="120" t="s">
        <v>1221</v>
      </c>
      <c r="C38"/>
      <c r="D38" s="308" t="s">
        <v>16</v>
      </c>
      <c r="E38" s="478">
        <f t="shared" si="6"/>
        <v>0</v>
      </c>
      <c r="F38" s="486"/>
      <c r="G38" s="486"/>
      <c r="H38" s="486"/>
      <c r="I38" s="486"/>
      <c r="J38" s="486"/>
      <c r="K38" s="486"/>
      <c r="L38" s="486"/>
      <c r="M38" s="486"/>
      <c r="N38" s="486"/>
      <c r="O38" s="486"/>
      <c r="P38" s="485" t="s">
        <v>1250</v>
      </c>
      <c r="Q38" s="80"/>
    </row>
    <row r="39" spans="2:17" ht="15.75" customHeight="1" x14ac:dyDescent="0.2">
      <c r="B39" s="123" t="s">
        <v>1223</v>
      </c>
      <c r="C39" s="69"/>
      <c r="D39" s="305" t="s">
        <v>16</v>
      </c>
      <c r="E39" s="478">
        <f t="shared" si="6"/>
        <v>0</v>
      </c>
      <c r="F39" s="486"/>
      <c r="G39" s="486"/>
      <c r="H39" s="486"/>
      <c r="I39" s="486"/>
      <c r="J39" s="486"/>
      <c r="K39" s="486"/>
      <c r="L39" s="486"/>
      <c r="M39" s="486"/>
      <c r="N39" s="486"/>
      <c r="O39" s="486"/>
      <c r="P39" s="485" t="s">
        <v>1251</v>
      </c>
      <c r="Q39" s="80"/>
    </row>
    <row r="40" spans="2:17" ht="15.75" customHeight="1" x14ac:dyDescent="0.2">
      <c r="B40" s="123" t="s">
        <v>1225</v>
      </c>
      <c r="C40" s="69"/>
      <c r="D40" s="308" t="s">
        <v>20</v>
      </c>
      <c r="E40" s="478">
        <f t="shared" si="6"/>
        <v>0</v>
      </c>
      <c r="F40" s="486"/>
      <c r="G40" s="486"/>
      <c r="H40" s="486"/>
      <c r="I40" s="486"/>
      <c r="J40" s="486"/>
      <c r="K40" s="486"/>
      <c r="L40" s="486"/>
      <c r="M40" s="486"/>
      <c r="N40" s="486"/>
      <c r="O40" s="486"/>
      <c r="P40" s="485" t="s">
        <v>1252</v>
      </c>
      <c r="Q40" s="80"/>
    </row>
    <row r="41" spans="2:17" ht="15.75" customHeight="1" x14ac:dyDescent="0.2">
      <c r="B41" s="120" t="s">
        <v>1227</v>
      </c>
      <c r="C41"/>
      <c r="D41" s="308" t="s">
        <v>20</v>
      </c>
      <c r="E41" s="478">
        <f t="shared" si="6"/>
        <v>0</v>
      </c>
      <c r="F41" s="486"/>
      <c r="G41" s="486"/>
      <c r="H41" s="486"/>
      <c r="I41" s="486"/>
      <c r="J41" s="486"/>
      <c r="K41" s="486"/>
      <c r="L41" s="486"/>
      <c r="M41" s="486"/>
      <c r="N41" s="486"/>
      <c r="O41" s="486"/>
      <c r="P41" s="485" t="s">
        <v>1253</v>
      </c>
      <c r="Q41" s="80"/>
    </row>
    <row r="42" spans="2:17" ht="15.75" customHeight="1" x14ac:dyDescent="0.2">
      <c r="B42" s="123" t="s">
        <v>1229</v>
      </c>
      <c r="C42" s="306" t="s">
        <v>0</v>
      </c>
      <c r="D42" s="308" t="s">
        <v>1</v>
      </c>
      <c r="E42" s="478">
        <f t="shared" si="6"/>
        <v>0</v>
      </c>
      <c r="F42" s="486"/>
      <c r="G42" s="486"/>
      <c r="H42" s="486"/>
      <c r="I42" s="486"/>
      <c r="J42" s="486"/>
      <c r="K42" s="486"/>
      <c r="L42" s="486"/>
      <c r="M42" s="486"/>
      <c r="N42" s="486"/>
      <c r="O42" s="486"/>
      <c r="P42" s="485" t="s">
        <v>1254</v>
      </c>
      <c r="Q42" s="80"/>
    </row>
    <row r="43" spans="2:17" ht="15.75" customHeight="1" x14ac:dyDescent="0.2">
      <c r="B43" s="123" t="s">
        <v>1231</v>
      </c>
      <c r="C43" s="69"/>
      <c r="D43" s="308" t="s">
        <v>1</v>
      </c>
      <c r="E43" s="478">
        <f>SUM(F43:O43)</f>
        <v>0</v>
      </c>
      <c r="F43" s="486"/>
      <c r="G43" s="486"/>
      <c r="H43" s="486"/>
      <c r="I43" s="486"/>
      <c r="J43" s="486"/>
      <c r="K43" s="486"/>
      <c r="L43" s="486"/>
      <c r="M43" s="486"/>
      <c r="N43" s="486"/>
      <c r="O43" s="486"/>
      <c r="P43" s="485" t="s">
        <v>1255</v>
      </c>
      <c r="Q43" s="80"/>
    </row>
    <row r="44" spans="2:17" ht="15.75" customHeight="1" x14ac:dyDescent="0.2">
      <c r="B44" s="120" t="s">
        <v>1233</v>
      </c>
      <c r="C44"/>
      <c r="D44" s="308" t="s">
        <v>1</v>
      </c>
      <c r="E44" s="478">
        <f t="shared" si="6"/>
        <v>0</v>
      </c>
      <c r="F44" s="486"/>
      <c r="G44" s="486"/>
      <c r="H44" s="486"/>
      <c r="I44" s="486"/>
      <c r="J44" s="486"/>
      <c r="K44" s="486"/>
      <c r="L44" s="486"/>
      <c r="M44" s="486"/>
      <c r="N44" s="486"/>
      <c r="O44" s="486"/>
      <c r="P44" s="485" t="s">
        <v>1256</v>
      </c>
      <c r="Q44" s="80"/>
    </row>
    <row r="45" spans="2:17" ht="15.75" customHeight="1" x14ac:dyDescent="0.2">
      <c r="B45" s="123" t="s">
        <v>1235</v>
      </c>
      <c r="C45" s="69"/>
      <c r="D45" s="305" t="s">
        <v>1</v>
      </c>
      <c r="E45" s="478">
        <f t="shared" si="6"/>
        <v>0</v>
      </c>
      <c r="F45" s="486"/>
      <c r="G45" s="486"/>
      <c r="H45" s="486"/>
      <c r="I45" s="486"/>
      <c r="J45" s="486"/>
      <c r="K45" s="486"/>
      <c r="L45" s="486"/>
      <c r="M45" s="486"/>
      <c r="N45" s="486"/>
      <c r="O45" s="486"/>
      <c r="P45" s="485" t="s">
        <v>1257</v>
      </c>
      <c r="Q45" s="80"/>
    </row>
    <row r="46" spans="2:17" ht="15.75" customHeight="1" x14ac:dyDescent="0.2">
      <c r="B46" s="120" t="s">
        <v>1237</v>
      </c>
      <c r="C46"/>
      <c r="D46" s="305" t="s">
        <v>20</v>
      </c>
      <c r="E46" s="478">
        <f t="shared" si="6"/>
        <v>0</v>
      </c>
      <c r="F46" s="486"/>
      <c r="G46" s="486"/>
      <c r="H46" s="486"/>
      <c r="I46" s="486"/>
      <c r="J46" s="486"/>
      <c r="K46" s="486"/>
      <c r="L46" s="486"/>
      <c r="M46" s="486"/>
      <c r="N46" s="486"/>
      <c r="O46" s="486"/>
      <c r="P46" s="485" t="s">
        <v>1258</v>
      </c>
      <c r="Q46" s="80"/>
    </row>
    <row r="47" spans="2:17" ht="15.75" customHeight="1" thickBot="1" x14ac:dyDescent="0.25">
      <c r="B47" s="123" t="s">
        <v>626</v>
      </c>
      <c r="C47" s="69"/>
      <c r="D47" s="305" t="s">
        <v>20</v>
      </c>
      <c r="E47" s="478">
        <f t="shared" si="6"/>
        <v>0</v>
      </c>
      <c r="F47" s="607"/>
      <c r="G47" s="607"/>
      <c r="H47" s="607"/>
      <c r="I47" s="607"/>
      <c r="J47" s="607"/>
      <c r="K47" s="607"/>
      <c r="L47" s="607"/>
      <c r="M47" s="607"/>
      <c r="N47" s="607"/>
      <c r="O47" s="607"/>
      <c r="P47" s="485" t="s">
        <v>1259</v>
      </c>
      <c r="Q47" s="80"/>
    </row>
    <row r="48" spans="2:17" ht="16.149999999999999" customHeight="1" x14ac:dyDescent="0.2">
      <c r="B48" s="124" t="s">
        <v>2726</v>
      </c>
      <c r="C48"/>
      <c r="D48" s="305" t="s">
        <v>16</v>
      </c>
      <c r="E48" s="45">
        <f>SUM(F48:O48)</f>
        <v>0</v>
      </c>
      <c r="F48" s="45">
        <f>SUM(F32:F47)</f>
        <v>0</v>
      </c>
      <c r="G48" s="45">
        <f t="shared" ref="G48:O48" si="7">SUM(G32:G47)</f>
        <v>0</v>
      </c>
      <c r="H48" s="45">
        <f t="shared" si="7"/>
        <v>0</v>
      </c>
      <c r="I48" s="45">
        <f t="shared" si="7"/>
        <v>0</v>
      </c>
      <c r="J48" s="45">
        <f t="shared" si="7"/>
        <v>0</v>
      </c>
      <c r="K48" s="45">
        <f t="shared" si="7"/>
        <v>0</v>
      </c>
      <c r="L48" s="45">
        <f t="shared" si="7"/>
        <v>0</v>
      </c>
      <c r="M48" s="45">
        <f t="shared" si="7"/>
        <v>0</v>
      </c>
      <c r="N48" s="45">
        <f t="shared" si="7"/>
        <v>0</v>
      </c>
      <c r="O48" s="45">
        <f t="shared" si="7"/>
        <v>0</v>
      </c>
      <c r="P48" s="485" t="s">
        <v>1260</v>
      </c>
      <c r="Q48" s="80"/>
    </row>
    <row r="49" spans="2:17" ht="16.149999999999999" customHeight="1" thickBot="1" x14ac:dyDescent="0.25">
      <c r="B49" s="229"/>
      <c r="C49" s="66"/>
      <c r="D49" s="38"/>
      <c r="E49" s="27"/>
      <c r="F49" s="27"/>
      <c r="G49" s="27"/>
      <c r="H49" s="27"/>
      <c r="I49" s="27"/>
      <c r="J49" s="27"/>
      <c r="K49" s="27"/>
      <c r="L49" s="27"/>
      <c r="M49" s="27"/>
      <c r="N49" s="27"/>
      <c r="O49" s="27"/>
      <c r="P49" s="85"/>
      <c r="Q49" s="80"/>
    </row>
    <row r="50" spans="2:17" ht="16.149999999999999" customHeight="1" thickBot="1" x14ac:dyDescent="0.25">
      <c r="B50" s="137" t="s">
        <v>2706</v>
      </c>
      <c r="C50" s="134"/>
      <c r="D50" s="171" t="s">
        <v>16</v>
      </c>
      <c r="E50" s="45">
        <f t="shared" ref="E50:O50" si="8">E30-E48</f>
        <v>0</v>
      </c>
      <c r="F50" s="45">
        <f>F30-F48</f>
        <v>0</v>
      </c>
      <c r="G50" s="45">
        <f t="shared" si="8"/>
        <v>0</v>
      </c>
      <c r="H50" s="45">
        <f t="shared" si="8"/>
        <v>0</v>
      </c>
      <c r="I50" s="45">
        <f t="shared" si="8"/>
        <v>0</v>
      </c>
      <c r="J50" s="45">
        <f t="shared" si="8"/>
        <v>0</v>
      </c>
      <c r="K50" s="45">
        <f t="shared" si="8"/>
        <v>0</v>
      </c>
      <c r="L50" s="45">
        <f t="shared" si="8"/>
        <v>0</v>
      </c>
      <c r="M50" s="45">
        <f t="shared" si="8"/>
        <v>0</v>
      </c>
      <c r="N50" s="45">
        <f t="shared" si="8"/>
        <v>0</v>
      </c>
      <c r="O50" s="45">
        <f t="shared" si="8"/>
        <v>0</v>
      </c>
      <c r="P50" s="485" t="s">
        <v>1261</v>
      </c>
      <c r="Q50" s="80"/>
    </row>
    <row r="51" spans="2:17" ht="16.149999999999999" customHeight="1" thickTop="1" thickBot="1" x14ac:dyDescent="0.25">
      <c r="B51" s="104"/>
      <c r="C51" s="104"/>
      <c r="D51" s="104"/>
      <c r="E51" s="104"/>
      <c r="F51" s="104"/>
      <c r="G51" s="104"/>
      <c r="H51" s="104"/>
      <c r="I51" s="104"/>
      <c r="J51" s="104"/>
      <c r="K51" s="104"/>
      <c r="L51" s="104"/>
      <c r="M51" s="104"/>
      <c r="N51" s="104"/>
      <c r="O51" s="104"/>
      <c r="P51" s="105"/>
    </row>
    <row r="52" spans="2:17" ht="16.149999999999999" customHeight="1" thickTop="1" thickBot="1" x14ac:dyDescent="0.25">
      <c r="B52" s="78"/>
      <c r="C52" s="78"/>
      <c r="D52" s="78"/>
      <c r="E52" s="78"/>
      <c r="F52" s="78"/>
      <c r="G52" s="78"/>
      <c r="H52" s="78"/>
      <c r="I52" s="78"/>
      <c r="J52" s="78"/>
      <c r="K52" s="78"/>
      <c r="L52" s="78"/>
      <c r="M52" s="78"/>
      <c r="N52" s="199" t="s">
        <v>0</v>
      </c>
      <c r="O52" s="532" t="s">
        <v>2686</v>
      </c>
      <c r="P52" s="533">
        <v>3</v>
      </c>
    </row>
    <row r="53" spans="2:17" ht="16.149999999999999" customHeight="1" thickTop="1" x14ac:dyDescent="0.2">
      <c r="B53" s="297" t="s">
        <v>2695</v>
      </c>
      <c r="C53" s="298"/>
      <c r="D53" s="298"/>
      <c r="E53" s="483" t="s">
        <v>1262</v>
      </c>
      <c r="F53" s="483" t="s">
        <v>1263</v>
      </c>
      <c r="G53" s="483" t="s">
        <v>1264</v>
      </c>
      <c r="H53" s="483" t="s">
        <v>1265</v>
      </c>
      <c r="I53" s="483" t="s">
        <v>1266</v>
      </c>
      <c r="J53" s="483" t="s">
        <v>1267</v>
      </c>
      <c r="K53" s="483" t="s">
        <v>1268</v>
      </c>
      <c r="L53" s="483" t="s">
        <v>1269</v>
      </c>
      <c r="M53" s="483" t="s">
        <v>1270</v>
      </c>
      <c r="N53" s="483" t="s">
        <v>1271</v>
      </c>
      <c r="O53" s="483" t="s">
        <v>1272</v>
      </c>
      <c r="P53" s="481" t="s">
        <v>13</v>
      </c>
      <c r="Q53" s="80"/>
    </row>
    <row r="54" spans="2:17" ht="51" x14ac:dyDescent="0.2">
      <c r="B54" s="299"/>
      <c r="C54" s="298"/>
      <c r="D54" s="678" t="s">
        <v>2</v>
      </c>
      <c r="E54" s="3" t="s">
        <v>9</v>
      </c>
      <c r="F54" s="3" t="s">
        <v>1198</v>
      </c>
      <c r="G54" s="3" t="s">
        <v>1199</v>
      </c>
      <c r="H54" s="3" t="s">
        <v>1200</v>
      </c>
      <c r="I54" s="3" t="s">
        <v>1201</v>
      </c>
      <c r="J54" s="3" t="s">
        <v>1202</v>
      </c>
      <c r="K54" s="3" t="s">
        <v>1203</v>
      </c>
      <c r="L54" s="3" t="s">
        <v>1204</v>
      </c>
      <c r="M54" s="3" t="s">
        <v>1205</v>
      </c>
      <c r="N54" s="3" t="s">
        <v>1273</v>
      </c>
      <c r="O54" s="143" t="s">
        <v>1206</v>
      </c>
      <c r="P54" s="83"/>
      <c r="Q54" s="80"/>
    </row>
    <row r="55" spans="2:17" ht="16.149999999999999" customHeight="1" x14ac:dyDescent="0.2">
      <c r="B55" s="299"/>
      <c r="C55" s="298"/>
      <c r="D55" s="678"/>
      <c r="E55" s="3" t="s">
        <v>17</v>
      </c>
      <c r="F55" s="3" t="s">
        <v>17</v>
      </c>
      <c r="G55" s="3" t="s">
        <v>17</v>
      </c>
      <c r="H55" s="3" t="s">
        <v>17</v>
      </c>
      <c r="I55" s="3" t="s">
        <v>17</v>
      </c>
      <c r="J55" s="3" t="s">
        <v>17</v>
      </c>
      <c r="K55" s="3" t="s">
        <v>17</v>
      </c>
      <c r="L55" s="3" t="s">
        <v>17</v>
      </c>
      <c r="M55" s="3" t="s">
        <v>17</v>
      </c>
      <c r="N55" s="3" t="s">
        <v>17</v>
      </c>
      <c r="O55" s="143" t="s">
        <v>17</v>
      </c>
      <c r="P55" s="83"/>
      <c r="Q55" s="80"/>
    </row>
    <row r="56" spans="2:17" ht="16.149999999999999" customHeight="1" thickBot="1" x14ac:dyDescent="0.25">
      <c r="B56" s="300"/>
      <c r="C56" s="301"/>
      <c r="D56" s="679"/>
      <c r="E56" s="302" t="s">
        <v>14</v>
      </c>
      <c r="F56" s="302" t="s">
        <v>14</v>
      </c>
      <c r="G56" s="302" t="s">
        <v>14</v>
      </c>
      <c r="H56" s="302" t="s">
        <v>14</v>
      </c>
      <c r="I56" s="302" t="s">
        <v>14</v>
      </c>
      <c r="J56" s="302" t="s">
        <v>14</v>
      </c>
      <c r="K56" s="302" t="s">
        <v>14</v>
      </c>
      <c r="L56" s="302" t="s">
        <v>14</v>
      </c>
      <c r="M56" s="302" t="s">
        <v>14</v>
      </c>
      <c r="N56" s="302" t="s">
        <v>14</v>
      </c>
      <c r="O56" s="303" t="s">
        <v>14</v>
      </c>
      <c r="P56" s="485" t="s">
        <v>15</v>
      </c>
      <c r="Q56" s="80"/>
    </row>
    <row r="57" spans="2:17" ht="16.149999999999999" customHeight="1" x14ac:dyDescent="0.2">
      <c r="B57" s="124" t="s">
        <v>2696</v>
      </c>
      <c r="C57"/>
      <c r="D57" s="304" t="s">
        <v>16</v>
      </c>
      <c r="E57" s="478">
        <v>0</v>
      </c>
      <c r="F57" s="488"/>
      <c r="G57" s="488"/>
      <c r="H57" s="488"/>
      <c r="I57" s="488"/>
      <c r="J57" s="488"/>
      <c r="K57" s="488"/>
      <c r="L57" s="488"/>
      <c r="M57" s="488"/>
      <c r="N57" s="488"/>
      <c r="O57" s="488"/>
      <c r="P57" s="485" t="s">
        <v>1207</v>
      </c>
      <c r="Q57" s="80"/>
    </row>
    <row r="58" spans="2:17" ht="16.149999999999999" customHeight="1" thickBot="1" x14ac:dyDescent="0.25">
      <c r="B58" s="123" t="s">
        <v>576</v>
      </c>
      <c r="C58" s="69"/>
      <c r="D58" s="308" t="s">
        <v>1</v>
      </c>
      <c r="E58" s="478">
        <f>SUM(F58:O58)</f>
        <v>0</v>
      </c>
      <c r="F58" s="488"/>
      <c r="G58" s="488"/>
      <c r="H58" s="488"/>
      <c r="I58" s="488"/>
      <c r="J58" s="488"/>
      <c r="K58" s="488"/>
      <c r="L58" s="488"/>
      <c r="M58" s="488"/>
      <c r="N58" s="488"/>
      <c r="O58" s="479"/>
      <c r="P58" s="485" t="s">
        <v>1208</v>
      </c>
      <c r="Q58" s="80"/>
    </row>
    <row r="59" spans="2:17" ht="16.149999999999999" customHeight="1" x14ac:dyDescent="0.2">
      <c r="B59" s="121" t="s">
        <v>2727</v>
      </c>
      <c r="C59" s="69"/>
      <c r="D59" s="305" t="s">
        <v>16</v>
      </c>
      <c r="E59" s="45">
        <f>SUM(F59:O59)</f>
        <v>0</v>
      </c>
      <c r="F59" s="45">
        <f t="shared" ref="F59:O59" si="9">SUM(F57:F58)</f>
        <v>0</v>
      </c>
      <c r="G59" s="45">
        <f t="shared" si="9"/>
        <v>0</v>
      </c>
      <c r="H59" s="45">
        <f t="shared" si="9"/>
        <v>0</v>
      </c>
      <c r="I59" s="45">
        <f t="shared" si="9"/>
        <v>0</v>
      </c>
      <c r="J59" s="45">
        <f t="shared" si="9"/>
        <v>0</v>
      </c>
      <c r="K59" s="45">
        <f t="shared" si="9"/>
        <v>0</v>
      </c>
      <c r="L59" s="45">
        <f>SUM(L57:L58)</f>
        <v>0</v>
      </c>
      <c r="M59" s="45">
        <f t="shared" si="9"/>
        <v>0</v>
      </c>
      <c r="N59" s="45">
        <f t="shared" si="9"/>
        <v>0</v>
      </c>
      <c r="O59" s="45">
        <f t="shared" si="9"/>
        <v>0</v>
      </c>
      <c r="P59" s="485" t="s">
        <v>1209</v>
      </c>
      <c r="Q59" s="80"/>
    </row>
    <row r="60" spans="2:17" ht="16.149999999999999" customHeight="1" x14ac:dyDescent="0.2">
      <c r="B60" s="121" t="s">
        <v>1212</v>
      </c>
      <c r="C60" s="69"/>
      <c r="D60" s="305" t="s">
        <v>16</v>
      </c>
      <c r="E60" s="478">
        <f>SUM(F60:O60)</f>
        <v>0</v>
      </c>
      <c r="F60" s="607"/>
      <c r="G60" s="607"/>
      <c r="H60" s="607"/>
      <c r="I60" s="607"/>
      <c r="J60" s="607"/>
      <c r="K60" s="607"/>
      <c r="L60" s="607"/>
      <c r="M60" s="607"/>
      <c r="N60" s="607"/>
      <c r="O60" s="607"/>
      <c r="P60" s="485" t="s">
        <v>1213</v>
      </c>
      <c r="Q60" s="80"/>
    </row>
    <row r="61" spans="2:17" ht="16.149999999999999" customHeight="1" x14ac:dyDescent="0.2">
      <c r="B61" s="123" t="s">
        <v>264</v>
      </c>
      <c r="C61" s="69"/>
      <c r="D61" s="305" t="s">
        <v>1</v>
      </c>
      <c r="E61" s="478">
        <f t="shared" ref="E61:E76" si="10">SUM(F61:O61)</f>
        <v>0</v>
      </c>
      <c r="F61" s="488"/>
      <c r="G61" s="488"/>
      <c r="H61" s="488"/>
      <c r="I61" s="488"/>
      <c r="J61" s="488"/>
      <c r="K61" s="488"/>
      <c r="L61" s="488"/>
      <c r="M61" s="488"/>
      <c r="N61" s="488"/>
      <c r="O61" s="488"/>
      <c r="P61" s="485" t="s">
        <v>1214</v>
      </c>
      <c r="Q61" s="80"/>
    </row>
    <row r="62" spans="2:17" ht="16.149999999999999" customHeight="1" x14ac:dyDescent="0.2">
      <c r="B62" s="120" t="s">
        <v>382</v>
      </c>
      <c r="C62"/>
      <c r="D62" s="305" t="s">
        <v>16</v>
      </c>
      <c r="E62" s="478">
        <f t="shared" si="10"/>
        <v>0</v>
      </c>
      <c r="F62" s="488"/>
      <c r="G62" s="488"/>
      <c r="H62" s="488"/>
      <c r="I62" s="488"/>
      <c r="J62" s="488"/>
      <c r="K62" s="488"/>
      <c r="L62" s="488"/>
      <c r="M62" s="488"/>
      <c r="N62" s="488"/>
      <c r="O62" s="488"/>
      <c r="P62" s="485" t="s">
        <v>1215</v>
      </c>
      <c r="Q62" s="80"/>
    </row>
    <row r="63" spans="2:17" ht="16.149999999999999" customHeight="1" x14ac:dyDescent="0.2">
      <c r="B63" s="123" t="s">
        <v>1274</v>
      </c>
      <c r="C63" s="69"/>
      <c r="D63" s="305" t="s">
        <v>16</v>
      </c>
      <c r="E63" s="478">
        <f t="shared" si="10"/>
        <v>0</v>
      </c>
      <c r="F63" s="488"/>
      <c r="G63" s="488"/>
      <c r="H63" s="488"/>
      <c r="I63" s="488"/>
      <c r="J63" s="488"/>
      <c r="K63" s="488"/>
      <c r="L63" s="488"/>
      <c r="M63" s="488"/>
      <c r="N63" s="488"/>
      <c r="O63" s="488"/>
      <c r="P63" s="485" t="s">
        <v>1275</v>
      </c>
      <c r="Q63" s="80"/>
    </row>
    <row r="64" spans="2:17" ht="16.149999999999999" customHeight="1" x14ac:dyDescent="0.2">
      <c r="B64" s="123" t="s">
        <v>1216</v>
      </c>
      <c r="C64" s="69"/>
      <c r="D64" s="305" t="s">
        <v>16</v>
      </c>
      <c r="E64" s="478">
        <f t="shared" si="10"/>
        <v>0</v>
      </c>
      <c r="F64" s="488"/>
      <c r="G64" s="488"/>
      <c r="H64" s="488"/>
      <c r="I64" s="488"/>
      <c r="J64" s="488"/>
      <c r="K64" s="488"/>
      <c r="L64" s="488"/>
      <c r="M64" s="488"/>
      <c r="N64" s="488"/>
      <c r="O64" s="488"/>
      <c r="P64" s="485" t="s">
        <v>1217</v>
      </c>
      <c r="Q64" s="80"/>
    </row>
    <row r="65" spans="2:17" ht="16.149999999999999" customHeight="1" x14ac:dyDescent="0.2">
      <c r="B65" s="123" t="s">
        <v>383</v>
      </c>
      <c r="C65" s="69"/>
      <c r="D65" s="305" t="s">
        <v>16</v>
      </c>
      <c r="E65" s="478">
        <f t="shared" si="10"/>
        <v>0</v>
      </c>
      <c r="F65" s="488"/>
      <c r="G65" s="488"/>
      <c r="H65" s="488"/>
      <c r="I65" s="488"/>
      <c r="J65" s="488"/>
      <c r="K65" s="488"/>
      <c r="L65" s="488"/>
      <c r="M65" s="488"/>
      <c r="N65" s="488"/>
      <c r="O65" s="488"/>
      <c r="P65" s="485" t="s">
        <v>1218</v>
      </c>
      <c r="Q65" s="80"/>
    </row>
    <row r="66" spans="2:17" ht="28.9" customHeight="1" x14ac:dyDescent="0.2">
      <c r="B66" s="287" t="s">
        <v>1219</v>
      </c>
      <c r="C66" s="295" t="s">
        <v>0</v>
      </c>
      <c r="D66" s="305" t="s">
        <v>16</v>
      </c>
      <c r="E66" s="478">
        <f t="shared" si="10"/>
        <v>0</v>
      </c>
      <c r="F66" s="488"/>
      <c r="G66" s="488"/>
      <c r="H66" s="488"/>
      <c r="I66" s="488"/>
      <c r="J66" s="488"/>
      <c r="K66" s="488"/>
      <c r="L66" s="488"/>
      <c r="M66" s="488"/>
      <c r="N66" s="488"/>
      <c r="O66" s="477">
        <f>-SUM(F66:N66)+O85</f>
        <v>0</v>
      </c>
      <c r="P66" s="485" t="s">
        <v>1220</v>
      </c>
      <c r="Q66" s="80"/>
    </row>
    <row r="67" spans="2:17" ht="15.75" customHeight="1" x14ac:dyDescent="0.2">
      <c r="B67" s="123" t="s">
        <v>1221</v>
      </c>
      <c r="C67" s="69"/>
      <c r="D67" s="305" t="s">
        <v>20</v>
      </c>
      <c r="E67" s="478">
        <f t="shared" si="10"/>
        <v>0</v>
      </c>
      <c r="F67" s="488"/>
      <c r="G67" s="488"/>
      <c r="H67" s="488"/>
      <c r="I67" s="488"/>
      <c r="J67" s="488"/>
      <c r="K67" s="488"/>
      <c r="L67" s="488"/>
      <c r="M67" s="488"/>
      <c r="N67" s="488"/>
      <c r="O67" s="488"/>
      <c r="P67" s="485" t="s">
        <v>1222</v>
      </c>
      <c r="Q67" s="80"/>
    </row>
    <row r="68" spans="2:17" ht="15.75" customHeight="1" x14ac:dyDescent="0.2">
      <c r="B68" s="123" t="s">
        <v>1223</v>
      </c>
      <c r="C68" s="69"/>
      <c r="D68" s="305" t="s">
        <v>20</v>
      </c>
      <c r="E68" s="478">
        <f t="shared" si="10"/>
        <v>0</v>
      </c>
      <c r="F68" s="488"/>
      <c r="G68" s="488"/>
      <c r="H68" s="488"/>
      <c r="I68" s="488"/>
      <c r="J68" s="488"/>
      <c r="K68" s="488"/>
      <c r="L68" s="488"/>
      <c r="M68" s="488"/>
      <c r="N68" s="488"/>
      <c r="O68" s="488"/>
      <c r="P68" s="485" t="s">
        <v>1224</v>
      </c>
      <c r="Q68" s="80"/>
    </row>
    <row r="69" spans="2:17" ht="15.75" customHeight="1" x14ac:dyDescent="0.2">
      <c r="B69" s="123" t="s">
        <v>1225</v>
      </c>
      <c r="C69" s="69"/>
      <c r="D69" s="305" t="s">
        <v>16</v>
      </c>
      <c r="E69" s="478">
        <f t="shared" si="10"/>
        <v>0</v>
      </c>
      <c r="F69" s="488"/>
      <c r="G69" s="488"/>
      <c r="H69" s="488"/>
      <c r="I69" s="488"/>
      <c r="J69" s="488"/>
      <c r="K69" s="488"/>
      <c r="L69" s="488"/>
      <c r="M69" s="488"/>
      <c r="N69" s="488"/>
      <c r="O69" s="488"/>
      <c r="P69" s="485" t="s">
        <v>1226</v>
      </c>
      <c r="Q69" s="80"/>
    </row>
    <row r="70" spans="2:17" ht="15.75" customHeight="1" x14ac:dyDescent="0.2">
      <c r="B70" s="123" t="s">
        <v>1227</v>
      </c>
      <c r="C70" s="69"/>
      <c r="D70" s="305" t="s">
        <v>16</v>
      </c>
      <c r="E70" s="478">
        <f t="shared" si="10"/>
        <v>0</v>
      </c>
      <c r="F70" s="488"/>
      <c r="G70" s="488"/>
      <c r="H70" s="488"/>
      <c r="I70" s="488"/>
      <c r="J70" s="488"/>
      <c r="K70" s="488"/>
      <c r="L70" s="488"/>
      <c r="M70" s="488"/>
      <c r="N70" s="488"/>
      <c r="O70" s="488"/>
      <c r="P70" s="485" t="s">
        <v>1228</v>
      </c>
      <c r="Q70" s="80"/>
    </row>
    <row r="71" spans="2:17" ht="15.75" customHeight="1" x14ac:dyDescent="0.2">
      <c r="B71" s="123" t="s">
        <v>1229</v>
      </c>
      <c r="C71" s="295" t="s">
        <v>0</v>
      </c>
      <c r="D71" s="305" t="s">
        <v>1</v>
      </c>
      <c r="E71" s="478">
        <f t="shared" si="10"/>
        <v>0</v>
      </c>
      <c r="F71" s="488"/>
      <c r="G71" s="488"/>
      <c r="H71" s="488"/>
      <c r="I71" s="488"/>
      <c r="J71" s="488"/>
      <c r="K71" s="488"/>
      <c r="L71" s="488"/>
      <c r="M71" s="488"/>
      <c r="N71" s="488"/>
      <c r="O71" s="488"/>
      <c r="P71" s="485" t="s">
        <v>1230</v>
      </c>
      <c r="Q71" s="80"/>
    </row>
    <row r="72" spans="2:17" ht="15.75" customHeight="1" x14ac:dyDescent="0.2">
      <c r="B72" s="123" t="s">
        <v>1231</v>
      </c>
      <c r="C72" s="69"/>
      <c r="D72" s="305" t="s">
        <v>1</v>
      </c>
      <c r="E72" s="478">
        <f>SUM(F72:O72)</f>
        <v>0</v>
      </c>
      <c r="F72" s="488"/>
      <c r="G72" s="488"/>
      <c r="H72" s="488"/>
      <c r="I72" s="488"/>
      <c r="J72" s="488"/>
      <c r="K72" s="488"/>
      <c r="L72" s="488"/>
      <c r="M72" s="488"/>
      <c r="N72" s="488"/>
      <c r="O72" s="488"/>
      <c r="P72" s="485" t="s">
        <v>1232</v>
      </c>
      <c r="Q72" s="80"/>
    </row>
    <row r="73" spans="2:17" ht="15.75" customHeight="1" x14ac:dyDescent="0.2">
      <c r="B73" s="123" t="s">
        <v>1233</v>
      </c>
      <c r="C73" s="69"/>
      <c r="D73" s="305" t="s">
        <v>1</v>
      </c>
      <c r="E73" s="478">
        <f t="shared" si="10"/>
        <v>0</v>
      </c>
      <c r="F73" s="488"/>
      <c r="G73" s="488"/>
      <c r="H73" s="488"/>
      <c r="I73" s="488"/>
      <c r="J73" s="488"/>
      <c r="K73" s="488"/>
      <c r="L73" s="488"/>
      <c r="M73" s="488"/>
      <c r="N73" s="488"/>
      <c r="O73" s="488"/>
      <c r="P73" s="485" t="s">
        <v>1234</v>
      </c>
      <c r="Q73" s="80"/>
    </row>
    <row r="74" spans="2:17" ht="15.75" customHeight="1" x14ac:dyDescent="0.2">
      <c r="B74" s="123" t="s">
        <v>1235</v>
      </c>
      <c r="C74" s="69"/>
      <c r="D74" s="305" t="s">
        <v>1</v>
      </c>
      <c r="E74" s="478">
        <f t="shared" si="10"/>
        <v>0</v>
      </c>
      <c r="F74" s="488"/>
      <c r="G74" s="488"/>
      <c r="H74" s="488"/>
      <c r="I74" s="488"/>
      <c r="J74" s="488"/>
      <c r="K74" s="488"/>
      <c r="L74" s="488"/>
      <c r="M74" s="488"/>
      <c r="N74" s="488"/>
      <c r="O74" s="488"/>
      <c r="P74" s="485" t="s">
        <v>1236</v>
      </c>
      <c r="Q74" s="80"/>
    </row>
    <row r="75" spans="2:17" ht="15.75" customHeight="1" x14ac:dyDescent="0.2">
      <c r="B75" s="120" t="s">
        <v>1237</v>
      </c>
      <c r="C75"/>
      <c r="D75" s="305" t="s">
        <v>20</v>
      </c>
      <c r="E75" s="478">
        <f t="shared" si="10"/>
        <v>0</v>
      </c>
      <c r="F75" s="488"/>
      <c r="G75" s="488"/>
      <c r="H75" s="488"/>
      <c r="I75" s="488"/>
      <c r="J75" s="488"/>
      <c r="K75" s="488"/>
      <c r="L75" s="488"/>
      <c r="M75" s="488"/>
      <c r="N75" s="488"/>
      <c r="O75" s="488"/>
      <c r="P75" s="485" t="s">
        <v>1238</v>
      </c>
      <c r="Q75" s="80"/>
    </row>
    <row r="76" spans="2:17" ht="16.149999999999999" customHeight="1" thickBot="1" x14ac:dyDescent="0.25">
      <c r="B76" s="121" t="s">
        <v>626</v>
      </c>
      <c r="C76" s="69"/>
      <c r="D76" s="305" t="s">
        <v>20</v>
      </c>
      <c r="E76" s="478">
        <f t="shared" si="10"/>
        <v>0</v>
      </c>
      <c r="F76" s="607"/>
      <c r="G76" s="607"/>
      <c r="H76" s="607"/>
      <c r="I76" s="607"/>
      <c r="J76" s="607"/>
      <c r="K76" s="607"/>
      <c r="L76" s="607"/>
      <c r="M76" s="607"/>
      <c r="N76" s="607"/>
      <c r="O76" s="607"/>
      <c r="P76" s="485" t="s">
        <v>1239</v>
      </c>
      <c r="Q76" s="80"/>
    </row>
    <row r="77" spans="2:17" ht="16.149999999999999" customHeight="1" x14ac:dyDescent="0.2">
      <c r="B77" s="121" t="s">
        <v>2728</v>
      </c>
      <c r="C77" s="69"/>
      <c r="D77" s="305" t="s">
        <v>16</v>
      </c>
      <c r="E77" s="45">
        <f>SUM(F77:O77)</f>
        <v>0</v>
      </c>
      <c r="F77" s="45">
        <f>SUM(F59:F76)</f>
        <v>0</v>
      </c>
      <c r="G77" s="45">
        <f t="shared" ref="G77:O77" si="11">SUM(G59:G76)</f>
        <v>0</v>
      </c>
      <c r="H77" s="45">
        <f t="shared" si="11"/>
        <v>0</v>
      </c>
      <c r="I77" s="45">
        <f t="shared" si="11"/>
        <v>0</v>
      </c>
      <c r="J77" s="45">
        <f t="shared" si="11"/>
        <v>0</v>
      </c>
      <c r="K77" s="45">
        <f t="shared" si="11"/>
        <v>0</v>
      </c>
      <c r="L77" s="45">
        <f t="shared" si="11"/>
        <v>0</v>
      </c>
      <c r="M77" s="45">
        <f t="shared" si="11"/>
        <v>0</v>
      </c>
      <c r="N77" s="45">
        <f t="shared" si="11"/>
        <v>0</v>
      </c>
      <c r="O77" s="45">
        <f t="shared" si="11"/>
        <v>0</v>
      </c>
      <c r="P77" s="485" t="s">
        <v>1240</v>
      </c>
      <c r="Q77" s="80"/>
    </row>
    <row r="78" spans="2:17" ht="16.149999999999999" customHeight="1" x14ac:dyDescent="0.2">
      <c r="B78" s="309"/>
      <c r="C78" s="66"/>
      <c r="D78" s="38"/>
      <c r="E78" s="27"/>
      <c r="F78" s="27"/>
      <c r="G78" s="27"/>
      <c r="H78" s="27"/>
      <c r="I78" s="27"/>
      <c r="J78" s="27"/>
      <c r="K78" s="27"/>
      <c r="L78" s="27"/>
      <c r="M78" s="27"/>
      <c r="N78" s="27"/>
      <c r="O78" s="27"/>
      <c r="P78" s="85"/>
      <c r="Q78" s="80"/>
    </row>
    <row r="79" spans="2:17" ht="16.149999999999999" customHeight="1" x14ac:dyDescent="0.2">
      <c r="B79" s="121" t="s">
        <v>2729</v>
      </c>
      <c r="C79" s="69"/>
      <c r="D79" s="305" t="s">
        <v>16</v>
      </c>
      <c r="E79" s="478">
        <f>SUM(F79:O79)</f>
        <v>0</v>
      </c>
      <c r="F79" s="488"/>
      <c r="G79" s="488"/>
      <c r="H79" s="488"/>
      <c r="I79" s="488"/>
      <c r="J79" s="488"/>
      <c r="K79" s="488"/>
      <c r="L79" s="488"/>
      <c r="M79" s="488"/>
      <c r="N79" s="488"/>
      <c r="O79" s="488"/>
      <c r="P79" s="485" t="s">
        <v>1241</v>
      </c>
      <c r="Q79" s="80"/>
    </row>
    <row r="80" spans="2:17" ht="16.149999999999999" customHeight="1" thickBot="1" x14ac:dyDescent="0.25">
      <c r="B80" s="123" t="s">
        <v>576</v>
      </c>
      <c r="C80" s="69"/>
      <c r="D80" s="305" t="s">
        <v>1</v>
      </c>
      <c r="E80" s="478">
        <f>SUM(F80:O80)</f>
        <v>0</v>
      </c>
      <c r="F80" s="488"/>
      <c r="G80" s="488"/>
      <c r="H80" s="488"/>
      <c r="I80" s="488"/>
      <c r="J80" s="488"/>
      <c r="K80" s="488"/>
      <c r="L80" s="488"/>
      <c r="M80" s="488"/>
      <c r="N80" s="488"/>
      <c r="O80" s="479"/>
      <c r="P80" s="485" t="s">
        <v>1242</v>
      </c>
      <c r="Q80" s="80"/>
    </row>
    <row r="81" spans="2:17" ht="16.149999999999999" customHeight="1" x14ac:dyDescent="0.2">
      <c r="B81" s="121" t="s">
        <v>2730</v>
      </c>
      <c r="C81" s="69"/>
      <c r="D81" s="305" t="s">
        <v>16</v>
      </c>
      <c r="E81" s="45">
        <f>SUM(F81:O81)</f>
        <v>0</v>
      </c>
      <c r="F81" s="45">
        <f t="shared" ref="F81:O81" si="12">SUM(F79:F80)</f>
        <v>0</v>
      </c>
      <c r="G81" s="45">
        <f t="shared" si="12"/>
        <v>0</v>
      </c>
      <c r="H81" s="45">
        <f t="shared" si="12"/>
        <v>0</v>
      </c>
      <c r="I81" s="45">
        <f t="shared" si="12"/>
        <v>0</v>
      </c>
      <c r="J81" s="45">
        <f t="shared" si="12"/>
        <v>0</v>
      </c>
      <c r="K81" s="45">
        <f t="shared" si="12"/>
        <v>0</v>
      </c>
      <c r="L81" s="45">
        <f t="shared" si="12"/>
        <v>0</v>
      </c>
      <c r="M81" s="45">
        <f t="shared" si="12"/>
        <v>0</v>
      </c>
      <c r="N81" s="45">
        <f t="shared" si="12"/>
        <v>0</v>
      </c>
      <c r="O81" s="45">
        <f t="shared" si="12"/>
        <v>0</v>
      </c>
      <c r="P81" s="485" t="s">
        <v>1243</v>
      </c>
      <c r="Q81" s="80"/>
    </row>
    <row r="82" spans="2:17" ht="16.149999999999999" customHeight="1" x14ac:dyDescent="0.2">
      <c r="B82" s="121" t="s">
        <v>1212</v>
      </c>
      <c r="C82" s="69"/>
      <c r="D82" s="305" t="s">
        <v>16</v>
      </c>
      <c r="E82" s="478">
        <f t="shared" ref="E82:E95" si="13">SUM(F82:O82)</f>
        <v>0</v>
      </c>
      <c r="F82" s="607"/>
      <c r="G82" s="607"/>
      <c r="H82" s="607"/>
      <c r="I82" s="607"/>
      <c r="J82" s="607"/>
      <c r="K82" s="607"/>
      <c r="L82" s="607"/>
      <c r="M82" s="607"/>
      <c r="N82" s="607"/>
      <c r="O82" s="607"/>
      <c r="P82" s="485" t="s">
        <v>1245</v>
      </c>
      <c r="Q82" s="80"/>
    </row>
    <row r="83" spans="2:17" ht="16.149999999999999" customHeight="1" x14ac:dyDescent="0.2">
      <c r="B83" s="123" t="s">
        <v>264</v>
      </c>
      <c r="C83" s="69"/>
      <c r="D83" s="305" t="s">
        <v>1</v>
      </c>
      <c r="E83" s="478">
        <f t="shared" si="13"/>
        <v>0</v>
      </c>
      <c r="F83" s="488"/>
      <c r="G83" s="488"/>
      <c r="H83" s="488"/>
      <c r="I83" s="488"/>
      <c r="J83" s="488"/>
      <c r="K83" s="488"/>
      <c r="L83" s="488"/>
      <c r="M83" s="488"/>
      <c r="N83" s="488"/>
      <c r="O83" s="488"/>
      <c r="P83" s="485" t="s">
        <v>1246</v>
      </c>
      <c r="Q83" s="80"/>
    </row>
    <row r="84" spans="2:17" ht="16.149999999999999" customHeight="1" x14ac:dyDescent="0.2">
      <c r="B84" s="120" t="s">
        <v>1247</v>
      </c>
      <c r="C84" s="69"/>
      <c r="D84" s="305" t="s">
        <v>16</v>
      </c>
      <c r="E84" s="478">
        <f t="shared" si="13"/>
        <v>0</v>
      </c>
      <c r="F84" s="488"/>
      <c r="G84" s="488"/>
      <c r="H84" s="488"/>
      <c r="I84" s="488"/>
      <c r="J84" s="488"/>
      <c r="K84" s="488"/>
      <c r="L84" s="488"/>
      <c r="M84" s="479"/>
      <c r="N84" s="488"/>
      <c r="O84" s="488"/>
      <c r="P84" s="485" t="s">
        <v>1248</v>
      </c>
      <c r="Q84" s="80"/>
    </row>
    <row r="85" spans="2:17" ht="29.85" customHeight="1" x14ac:dyDescent="0.2">
      <c r="B85" s="287" t="s">
        <v>1219</v>
      </c>
      <c r="C85" s="306" t="s">
        <v>0</v>
      </c>
      <c r="D85" s="307" t="s">
        <v>20</v>
      </c>
      <c r="E85" s="478">
        <f t="shared" si="13"/>
        <v>0</v>
      </c>
      <c r="F85" s="479"/>
      <c r="G85" s="479"/>
      <c r="H85" s="479"/>
      <c r="I85" s="479"/>
      <c r="J85" s="479"/>
      <c r="K85" s="479"/>
      <c r="L85" s="479"/>
      <c r="M85" s="479"/>
      <c r="N85" s="479"/>
      <c r="O85" s="488"/>
      <c r="P85" s="485" t="s">
        <v>1249</v>
      </c>
      <c r="Q85" s="80"/>
    </row>
    <row r="86" spans="2:17" ht="15.75" customHeight="1" x14ac:dyDescent="0.2">
      <c r="B86" s="123" t="s">
        <v>1221</v>
      </c>
      <c r="C86" s="69"/>
      <c r="D86" s="305" t="s">
        <v>16</v>
      </c>
      <c r="E86" s="478">
        <f t="shared" si="13"/>
        <v>0</v>
      </c>
      <c r="F86" s="488"/>
      <c r="G86" s="488"/>
      <c r="H86" s="488"/>
      <c r="I86" s="488"/>
      <c r="J86" s="488"/>
      <c r="K86" s="488"/>
      <c r="L86" s="488"/>
      <c r="M86" s="488"/>
      <c r="N86" s="488"/>
      <c r="O86" s="488"/>
      <c r="P86" s="485" t="s">
        <v>1250</v>
      </c>
      <c r="Q86" s="80"/>
    </row>
    <row r="87" spans="2:17" ht="15.75" customHeight="1" x14ac:dyDescent="0.2">
      <c r="B87" s="123" t="s">
        <v>1223</v>
      </c>
      <c r="C87" s="69"/>
      <c r="D87" s="305" t="s">
        <v>16</v>
      </c>
      <c r="E87" s="478">
        <f t="shared" si="13"/>
        <v>0</v>
      </c>
      <c r="F87" s="488"/>
      <c r="G87" s="488"/>
      <c r="H87" s="488"/>
      <c r="I87" s="488"/>
      <c r="J87" s="488"/>
      <c r="K87" s="488"/>
      <c r="L87" s="488"/>
      <c r="M87" s="488"/>
      <c r="N87" s="488"/>
      <c r="O87" s="488"/>
      <c r="P87" s="485" t="s">
        <v>1251</v>
      </c>
      <c r="Q87" s="80"/>
    </row>
    <row r="88" spans="2:17" ht="15.75" customHeight="1" x14ac:dyDescent="0.2">
      <c r="B88" s="123" t="s">
        <v>1225</v>
      </c>
      <c r="C88" s="69"/>
      <c r="D88" s="305" t="s">
        <v>20</v>
      </c>
      <c r="E88" s="478">
        <f t="shared" si="13"/>
        <v>0</v>
      </c>
      <c r="F88" s="488"/>
      <c r="G88" s="488"/>
      <c r="H88" s="488"/>
      <c r="I88" s="488"/>
      <c r="J88" s="488"/>
      <c r="K88" s="488"/>
      <c r="L88" s="488"/>
      <c r="M88" s="488"/>
      <c r="N88" s="488"/>
      <c r="O88" s="488"/>
      <c r="P88" s="485" t="s">
        <v>1252</v>
      </c>
      <c r="Q88" s="80"/>
    </row>
    <row r="89" spans="2:17" ht="15.75" customHeight="1" x14ac:dyDescent="0.2">
      <c r="B89" s="123" t="s">
        <v>1227</v>
      </c>
      <c r="C89" s="69"/>
      <c r="D89" s="305" t="s">
        <v>20</v>
      </c>
      <c r="E89" s="478">
        <f t="shared" si="13"/>
        <v>0</v>
      </c>
      <c r="F89" s="488"/>
      <c r="G89" s="488"/>
      <c r="H89" s="488"/>
      <c r="I89" s="488"/>
      <c r="J89" s="488"/>
      <c r="K89" s="488"/>
      <c r="L89" s="488"/>
      <c r="M89" s="488"/>
      <c r="N89" s="488"/>
      <c r="O89" s="488"/>
      <c r="P89" s="485" t="s">
        <v>1253</v>
      </c>
      <c r="Q89" s="80"/>
    </row>
    <row r="90" spans="2:17" ht="15.75" customHeight="1" x14ac:dyDescent="0.2">
      <c r="B90" s="123" t="s">
        <v>1229</v>
      </c>
      <c r="C90" s="306" t="s">
        <v>0</v>
      </c>
      <c r="D90" s="308" t="s">
        <v>1</v>
      </c>
      <c r="E90" s="478">
        <f t="shared" si="13"/>
        <v>0</v>
      </c>
      <c r="F90" s="488"/>
      <c r="G90" s="488"/>
      <c r="H90" s="488"/>
      <c r="I90" s="488"/>
      <c r="J90" s="488"/>
      <c r="K90" s="488"/>
      <c r="L90" s="488"/>
      <c r="M90" s="488"/>
      <c r="N90" s="488"/>
      <c r="O90" s="488"/>
      <c r="P90" s="485" t="s">
        <v>1254</v>
      </c>
      <c r="Q90" s="80"/>
    </row>
    <row r="91" spans="2:17" ht="15.75" customHeight="1" x14ac:dyDescent="0.2">
      <c r="B91" s="123" t="s">
        <v>1231</v>
      </c>
      <c r="C91" s="69"/>
      <c r="D91" s="305" t="s">
        <v>1</v>
      </c>
      <c r="E91" s="478">
        <f>SUM(F91:O91)</f>
        <v>0</v>
      </c>
      <c r="F91" s="488"/>
      <c r="G91" s="488"/>
      <c r="H91" s="488"/>
      <c r="I91" s="488"/>
      <c r="J91" s="488"/>
      <c r="K91" s="488"/>
      <c r="L91" s="488"/>
      <c r="M91" s="488"/>
      <c r="N91" s="488"/>
      <c r="O91" s="488"/>
      <c r="P91" s="485" t="s">
        <v>1255</v>
      </c>
      <c r="Q91" s="80"/>
    </row>
    <row r="92" spans="2:17" ht="15.75" customHeight="1" x14ac:dyDescent="0.2">
      <c r="B92" s="120" t="s">
        <v>1233</v>
      </c>
      <c r="C92"/>
      <c r="D92" s="308" t="s">
        <v>1</v>
      </c>
      <c r="E92" s="478">
        <f t="shared" si="13"/>
        <v>0</v>
      </c>
      <c r="F92" s="488"/>
      <c r="G92" s="488"/>
      <c r="H92" s="488"/>
      <c r="I92" s="488"/>
      <c r="J92" s="488"/>
      <c r="K92" s="488"/>
      <c r="L92" s="488"/>
      <c r="M92" s="488"/>
      <c r="N92" s="488"/>
      <c r="O92" s="488"/>
      <c r="P92" s="485" t="s">
        <v>1256</v>
      </c>
      <c r="Q92" s="80"/>
    </row>
    <row r="93" spans="2:17" ht="15.75" customHeight="1" x14ac:dyDescent="0.2">
      <c r="B93" s="123" t="s">
        <v>1235</v>
      </c>
      <c r="C93" s="69"/>
      <c r="D93" s="305" t="s">
        <v>1</v>
      </c>
      <c r="E93" s="478">
        <f t="shared" si="13"/>
        <v>0</v>
      </c>
      <c r="F93" s="488"/>
      <c r="G93" s="488"/>
      <c r="H93" s="488"/>
      <c r="I93" s="488"/>
      <c r="J93" s="488"/>
      <c r="K93" s="488"/>
      <c r="L93" s="488"/>
      <c r="M93" s="488"/>
      <c r="N93" s="488"/>
      <c r="O93" s="488"/>
      <c r="P93" s="485" t="s">
        <v>1257</v>
      </c>
      <c r="Q93" s="80"/>
    </row>
    <row r="94" spans="2:17" ht="15.75" customHeight="1" x14ac:dyDescent="0.2">
      <c r="B94" s="123" t="s">
        <v>1237</v>
      </c>
      <c r="C94" s="69"/>
      <c r="D94" s="305" t="s">
        <v>20</v>
      </c>
      <c r="E94" s="478">
        <f t="shared" si="13"/>
        <v>0</v>
      </c>
      <c r="F94" s="488"/>
      <c r="G94" s="488"/>
      <c r="H94" s="488"/>
      <c r="I94" s="488"/>
      <c r="J94" s="488"/>
      <c r="K94" s="488"/>
      <c r="L94" s="488"/>
      <c r="M94" s="488"/>
      <c r="N94" s="488"/>
      <c r="O94" s="488"/>
      <c r="P94" s="485" t="s">
        <v>1258</v>
      </c>
      <c r="Q94" s="80"/>
    </row>
    <row r="95" spans="2:17" ht="16.149999999999999" customHeight="1" thickBot="1" x14ac:dyDescent="0.25">
      <c r="B95" s="121" t="s">
        <v>626</v>
      </c>
      <c r="C95" s="69"/>
      <c r="D95" s="305" t="s">
        <v>20</v>
      </c>
      <c r="E95" s="478">
        <f t="shared" si="13"/>
        <v>0</v>
      </c>
      <c r="F95" s="607"/>
      <c r="G95" s="607"/>
      <c r="H95" s="607"/>
      <c r="I95" s="607"/>
      <c r="J95" s="607"/>
      <c r="K95" s="607"/>
      <c r="L95" s="607"/>
      <c r="M95" s="607"/>
      <c r="N95" s="607"/>
      <c r="O95" s="607"/>
      <c r="P95" s="485" t="s">
        <v>1259</v>
      </c>
      <c r="Q95" s="80"/>
    </row>
    <row r="96" spans="2:17" ht="16.149999999999999" customHeight="1" x14ac:dyDescent="0.2">
      <c r="B96" s="121" t="s">
        <v>2731</v>
      </c>
      <c r="C96" s="69"/>
      <c r="D96" s="305" t="s">
        <v>16</v>
      </c>
      <c r="E96" s="45">
        <f>SUM(F96:O96)</f>
        <v>0</v>
      </c>
      <c r="F96" s="45">
        <f t="shared" ref="F96:O96" si="14">SUM(F81:F95)</f>
        <v>0</v>
      </c>
      <c r="G96" s="45">
        <f t="shared" si="14"/>
        <v>0</v>
      </c>
      <c r="H96" s="45">
        <f t="shared" si="14"/>
        <v>0</v>
      </c>
      <c r="I96" s="45">
        <f t="shared" si="14"/>
        <v>0</v>
      </c>
      <c r="J96" s="45">
        <f t="shared" si="14"/>
        <v>0</v>
      </c>
      <c r="K96" s="45">
        <f t="shared" si="14"/>
        <v>0</v>
      </c>
      <c r="L96" s="45">
        <f t="shared" si="14"/>
        <v>0</v>
      </c>
      <c r="M96" s="45">
        <f t="shared" si="14"/>
        <v>0</v>
      </c>
      <c r="N96" s="45">
        <f t="shared" si="14"/>
        <v>0</v>
      </c>
      <c r="O96" s="45">
        <f t="shared" si="14"/>
        <v>0</v>
      </c>
      <c r="P96" s="485" t="s">
        <v>1260</v>
      </c>
      <c r="Q96" s="80"/>
    </row>
    <row r="97" spans="2:17" ht="16.149999999999999" customHeight="1" thickBot="1" x14ac:dyDescent="0.25">
      <c r="B97" s="229"/>
      <c r="C97" s="66"/>
      <c r="D97" s="38"/>
      <c r="E97" s="27"/>
      <c r="F97" s="27"/>
      <c r="G97" s="27"/>
      <c r="H97" s="27"/>
      <c r="I97" s="27"/>
      <c r="J97" s="27"/>
      <c r="K97" s="27"/>
      <c r="L97" s="27"/>
      <c r="M97" s="27"/>
      <c r="N97" s="27"/>
      <c r="O97" s="27"/>
      <c r="P97" s="85"/>
      <c r="Q97" s="80"/>
    </row>
    <row r="98" spans="2:17" ht="16.149999999999999" customHeight="1" thickBot="1" x14ac:dyDescent="0.25">
      <c r="B98" s="137" t="s">
        <v>2732</v>
      </c>
      <c r="C98" s="134"/>
      <c r="D98" s="171" t="s">
        <v>16</v>
      </c>
      <c r="E98" s="45">
        <f>E77-E96</f>
        <v>0</v>
      </c>
      <c r="F98" s="45">
        <f>F77-F96</f>
        <v>0</v>
      </c>
      <c r="G98" s="45">
        <f t="shared" ref="G98:O98" si="15">G77-G96</f>
        <v>0</v>
      </c>
      <c r="H98" s="45">
        <f t="shared" si="15"/>
        <v>0</v>
      </c>
      <c r="I98" s="45">
        <f t="shared" si="15"/>
        <v>0</v>
      </c>
      <c r="J98" s="45">
        <f t="shared" si="15"/>
        <v>0</v>
      </c>
      <c r="K98" s="45">
        <f t="shared" si="15"/>
        <v>0</v>
      </c>
      <c r="L98" s="45">
        <f t="shared" si="15"/>
        <v>0</v>
      </c>
      <c r="M98" s="45">
        <f t="shared" si="15"/>
        <v>0</v>
      </c>
      <c r="N98" s="45">
        <f t="shared" si="15"/>
        <v>0</v>
      </c>
      <c r="O98" s="45">
        <f t="shared" si="15"/>
        <v>0</v>
      </c>
      <c r="P98" s="485" t="s">
        <v>1261</v>
      </c>
      <c r="Q98" s="80"/>
    </row>
    <row r="99" spans="2:17" ht="16.149999999999999" customHeight="1" thickTop="1" thickBot="1" x14ac:dyDescent="0.25">
      <c r="B99" s="104"/>
      <c r="C99" s="104"/>
      <c r="D99" s="104"/>
      <c r="E99" s="104"/>
      <c r="F99" s="104"/>
      <c r="G99" s="104"/>
      <c r="H99" s="104"/>
      <c r="I99" s="104"/>
      <c r="J99" s="104"/>
      <c r="K99" s="104"/>
      <c r="L99" s="104"/>
      <c r="M99" s="104"/>
      <c r="N99" s="104"/>
      <c r="O99" s="104"/>
      <c r="P99" s="105"/>
    </row>
    <row r="100" spans="2:17" ht="16.149999999999999" customHeight="1" thickTop="1" thickBot="1" x14ac:dyDescent="0.25">
      <c r="E100" s="425"/>
      <c r="F100" s="532" t="s">
        <v>2686</v>
      </c>
      <c r="G100" s="533">
        <v>6</v>
      </c>
    </row>
    <row r="101" spans="2:17" ht="16.149999999999999" customHeight="1" thickTop="1" x14ac:dyDescent="0.2">
      <c r="B101" s="111" t="s">
        <v>1276</v>
      </c>
      <c r="C101" s="112"/>
      <c r="D101" s="645"/>
      <c r="E101" s="510" t="s">
        <v>1277</v>
      </c>
      <c r="F101" s="482" t="s">
        <v>1278</v>
      </c>
      <c r="G101" s="4" t="s">
        <v>13</v>
      </c>
    </row>
    <row r="102" spans="2:17" ht="15.75" customHeight="1" x14ac:dyDescent="0.2">
      <c r="B102" s="113"/>
      <c r="C102"/>
      <c r="D102" s="678" t="s">
        <v>2</v>
      </c>
      <c r="E102" s="3" t="s">
        <v>1279</v>
      </c>
      <c r="F102" s="3" t="s">
        <v>1280</v>
      </c>
      <c r="G102" s="83"/>
    </row>
    <row r="103" spans="2:17" ht="16.149999999999999" customHeight="1" thickBot="1" x14ac:dyDescent="0.25">
      <c r="B103" s="114"/>
      <c r="C103" s="312" t="s">
        <v>0</v>
      </c>
      <c r="D103" s="679"/>
      <c r="E103" s="313" t="s">
        <v>1281</v>
      </c>
      <c r="F103" s="313" t="s">
        <v>1281</v>
      </c>
      <c r="G103" s="591" t="s">
        <v>15</v>
      </c>
    </row>
    <row r="104" spans="2:17" ht="16.149999999999999" customHeight="1" x14ac:dyDescent="0.2">
      <c r="B104" s="124" t="s">
        <v>1282</v>
      </c>
      <c r="C104"/>
      <c r="D104"/>
      <c r="E104" s="27"/>
      <c r="F104" s="27"/>
      <c r="G104" s="85"/>
    </row>
    <row r="105" spans="2:17" ht="16.149999999999999" customHeight="1" x14ac:dyDescent="0.2">
      <c r="B105" s="123" t="s">
        <v>389</v>
      </c>
      <c r="C105" s="69"/>
      <c r="D105" s="308" t="s">
        <v>16</v>
      </c>
      <c r="E105" s="486"/>
      <c r="F105" s="486"/>
      <c r="G105" s="591" t="s">
        <v>1283</v>
      </c>
    </row>
    <row r="106" spans="2:17" ht="16.149999999999999" customHeight="1" x14ac:dyDescent="0.2">
      <c r="B106" s="120" t="s">
        <v>1202</v>
      </c>
      <c r="C106"/>
      <c r="D106" s="308" t="s">
        <v>16</v>
      </c>
      <c r="E106" s="486"/>
      <c r="F106" s="486"/>
      <c r="G106" s="591" t="s">
        <v>1284</v>
      </c>
    </row>
    <row r="107" spans="2:17" ht="16.149999999999999" customHeight="1" x14ac:dyDescent="0.2">
      <c r="B107" s="123" t="s">
        <v>1204</v>
      </c>
      <c r="C107" s="69"/>
      <c r="D107" s="308" t="s">
        <v>16</v>
      </c>
      <c r="E107" s="486"/>
      <c r="F107" s="486"/>
      <c r="G107" s="591" t="s">
        <v>1285</v>
      </c>
    </row>
    <row r="108" spans="2:17" ht="16.149999999999999" customHeight="1" x14ac:dyDescent="0.2">
      <c r="B108" s="151" t="s">
        <v>1286</v>
      </c>
      <c r="C108" s="122"/>
      <c r="D108" s="30"/>
      <c r="E108" s="27"/>
      <c r="F108" s="27"/>
      <c r="G108" s="85"/>
    </row>
    <row r="109" spans="2:17" ht="16.149999999999999" customHeight="1" x14ac:dyDescent="0.2">
      <c r="B109" s="123" t="s">
        <v>1198</v>
      </c>
      <c r="C109" s="69"/>
      <c r="D109" s="308" t="s">
        <v>16</v>
      </c>
      <c r="E109" s="486"/>
      <c r="F109" s="486"/>
      <c r="G109" s="591" t="s">
        <v>1287</v>
      </c>
    </row>
    <row r="110" spans="2:17" ht="16.149999999999999" customHeight="1" x14ac:dyDescent="0.2">
      <c r="B110" s="123" t="s">
        <v>1199</v>
      </c>
      <c r="C110" s="69"/>
      <c r="D110" s="308" t="s">
        <v>16</v>
      </c>
      <c r="E110" s="486"/>
      <c r="F110" s="486"/>
      <c r="G110" s="591" t="s">
        <v>1288</v>
      </c>
    </row>
    <row r="111" spans="2:17" ht="16.149999999999999" customHeight="1" x14ac:dyDescent="0.2">
      <c r="B111" s="123" t="s">
        <v>1200</v>
      </c>
      <c r="C111" s="69"/>
      <c r="D111" s="308" t="s">
        <v>16</v>
      </c>
      <c r="E111" s="486"/>
      <c r="F111" s="486"/>
      <c r="G111" s="591" t="s">
        <v>1289</v>
      </c>
    </row>
    <row r="112" spans="2:17" ht="16.149999999999999" customHeight="1" x14ac:dyDescent="0.2">
      <c r="B112" s="123" t="s">
        <v>1273</v>
      </c>
      <c r="C112" s="69"/>
      <c r="D112" s="308" t="s">
        <v>16</v>
      </c>
      <c r="E112" s="486"/>
      <c r="F112" s="486"/>
      <c r="G112" s="591" t="s">
        <v>1290</v>
      </c>
    </row>
    <row r="113" spans="2:7" ht="16.149999999999999" customHeight="1" thickBot="1" x14ac:dyDescent="0.25">
      <c r="B113" s="249" t="s">
        <v>1203</v>
      </c>
      <c r="C113" s="134"/>
      <c r="D113" s="171" t="s">
        <v>16</v>
      </c>
      <c r="E113" s="486"/>
      <c r="F113" s="486"/>
      <c r="G113" s="594" t="s">
        <v>1291</v>
      </c>
    </row>
    <row r="114" spans="2:7" ht="16.149999999999999" customHeight="1" thickTop="1" x14ac:dyDescent="0.2">
      <c r="B114" s="104"/>
      <c r="C114" s="104"/>
      <c r="D114" s="104"/>
      <c r="E114" s="104"/>
      <c r="F114" s="104"/>
      <c r="G114" s="105"/>
    </row>
  </sheetData>
  <mergeCells count="3">
    <mergeCell ref="D54:D56"/>
    <mergeCell ref="D102:D103"/>
    <mergeCell ref="D9:D11"/>
  </mergeCells>
  <dataValidations count="7">
    <dataValidation type="decimal" operator="lessThanOrEqual" allowBlank="1" showInputMessage="1" showErrorMessage="1" errorTitle="Figure entered must be negative" error="On implementation of IFRS 16 any existing finance leased assets should be reclassified to right of use assets. This figure must be negative." sqref="F13:L13 N13:O13 N33:O33 F33:L33" xr:uid="{34429AF0-B2A1-456B-BB35-A78506B137EC}">
      <formula1>0</formula1>
    </dataValidation>
    <dataValidation type="decimal" allowBlank="1" showInputMessage="1" showErrorMessage="1" errorTitle="Numeric values expected" error="Text cannot be entered in these cells. If you have no assets in a given category, please leave blank. 500 years is the maximum value that can be entered." sqref="E109:F113 E105:F107" xr:uid="{08AD3783-F568-444B-A111-5E24A3D469EC}">
      <formula1>0</formula1>
      <formula2>500</formula2>
    </dataValidation>
    <dataValidation allowBlank="1" showInputMessage="1" showErrorMessage="1" promptTitle="Other (purchased)" prompt="This category is expected to contain CRC only (where treated as an intangible asset). All other intangibles should be allocated to a relevant category." sqref="N52 N7" xr:uid="{4A699E32-6EEA-448E-978D-B10A9A98E4DD}"/>
    <dataValidation allowBlank="1" showInputMessage="1" showErrorMessage="1" promptTitle="Economic lives" prompt="This note forms part of accounting policies. As such the figures disclosed here should be the full useful lives of assets and not the remaining useful lives. These lives are not expected to reduce year on year." sqref="C103" xr:uid="{6AE26061-9D9E-4631-B629-0AE85E80AA5C}"/>
    <dataValidation allowBlank="1" showInputMessage="1" showErrorMessage="1" promptTitle="Intangible assets' revaluations" prompt="This line can also be used to write out amortisation following a revaluation if it has not been taken through impairments._x000a_" sqref="C71 C90 C24 C42" xr:uid="{857F5B2B-4424-43DA-BE39-FC110870E792}"/>
    <dataValidation type="decimal" operator="lessThanOrEqual" allowBlank="1" showErrorMessage="1" errorTitle="Must be negative" error="Transfer out of the charity must reduce accumulated amortisation" sqref="O37" xr:uid="{9841504F-4584-4058-8227-643AF35A8832}">
      <formula1>0</formula1>
    </dataValidation>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37 C19 C85 C66" xr:uid="{D7581881-7901-4E22-B8C5-9E2240020206}"/>
  </dataValidations>
  <pageMargins left="0.7" right="0.7" top="0.75" bottom="0.75" header="0.3" footer="0.3"/>
  <pageSetup paperSize="9" scale="53" fitToHeight="0" orientation="landscape" r:id="rId1"/>
  <rowBreaks count="1" manualBreakCount="1">
    <brk id="51" min="1" max="16"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A25C7-DAF3-4CAB-A391-1AA504679896}">
  <sheetPr codeName="Sheet74">
    <tabColor theme="2"/>
    <pageSetUpPr fitToPage="1"/>
  </sheetPr>
  <dimension ref="A1:P144"/>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140625" style="9" customWidth="1"/>
    <col min="5" max="8" width="13.28515625" style="9"/>
    <col min="9" max="9" width="13.7109375" style="9" customWidth="1"/>
    <col min="10" max="16384" width="13.28515625" style="9"/>
  </cols>
  <sheetData>
    <row r="1" spans="1:16" ht="18.75" customHeight="1" x14ac:dyDescent="0.2">
      <c r="B1" s="46"/>
    </row>
    <row r="2" spans="1:16" ht="18.75" customHeight="1" x14ac:dyDescent="0.25">
      <c r="B2" s="47" t="s">
        <v>2781</v>
      </c>
    </row>
    <row r="3" spans="1:16" ht="18.75" customHeight="1" x14ac:dyDescent="0.25">
      <c r="B3" s="47" t="s">
        <v>2624</v>
      </c>
    </row>
    <row r="4" spans="1:16" ht="18.75" customHeight="1" x14ac:dyDescent="0.2">
      <c r="B4" s="48" t="s">
        <v>375</v>
      </c>
    </row>
    <row r="5" spans="1:16" ht="18.75" customHeight="1" thickBot="1" x14ac:dyDescent="0.25">
      <c r="B5" s="48"/>
    </row>
    <row r="6" spans="1:16" ht="16.149999999999999" customHeight="1" thickTop="1" thickBot="1" x14ac:dyDescent="0.25">
      <c r="B6" s="78"/>
      <c r="C6" s="78"/>
      <c r="D6" s="78"/>
      <c r="E6" s="78"/>
      <c r="F6" s="78"/>
      <c r="G6" s="78"/>
      <c r="H6" s="78"/>
      <c r="I6" s="78"/>
      <c r="J6" s="78"/>
      <c r="K6" s="78"/>
      <c r="L6" s="78"/>
      <c r="M6" s="78"/>
      <c r="N6" s="532" t="s">
        <v>2686</v>
      </c>
      <c r="O6" s="533">
        <v>1</v>
      </c>
    </row>
    <row r="7" spans="1:16" ht="16.149999999999999" customHeight="1" thickTop="1" x14ac:dyDescent="0.2">
      <c r="A7" s="79"/>
      <c r="B7" s="311" t="s">
        <v>2702</v>
      </c>
      <c r="C7"/>
      <c r="D7"/>
      <c r="E7" s="482" t="s">
        <v>1292</v>
      </c>
      <c r="F7" s="482" t="s">
        <v>1293</v>
      </c>
      <c r="G7" s="482" t="s">
        <v>1294</v>
      </c>
      <c r="H7" s="482" t="s">
        <v>1295</v>
      </c>
      <c r="I7" s="482" t="s">
        <v>1296</v>
      </c>
      <c r="J7" s="482" t="s">
        <v>1297</v>
      </c>
      <c r="K7" s="482" t="s">
        <v>1298</v>
      </c>
      <c r="L7" s="482" t="s">
        <v>1299</v>
      </c>
      <c r="M7" s="482" t="s">
        <v>1300</v>
      </c>
      <c r="N7" s="482" t="s">
        <v>1301</v>
      </c>
      <c r="O7" s="481" t="s">
        <v>13</v>
      </c>
      <c r="P7" s="80"/>
    </row>
    <row r="8" spans="1:16" ht="63.75" x14ac:dyDescent="0.2">
      <c r="A8" s="81"/>
      <c r="B8" s="113"/>
      <c r="C8"/>
      <c r="D8" s="678" t="s">
        <v>2</v>
      </c>
      <c r="E8" s="3" t="s">
        <v>9</v>
      </c>
      <c r="F8" s="3" t="s">
        <v>385</v>
      </c>
      <c r="G8" s="3" t="s">
        <v>1302</v>
      </c>
      <c r="H8" s="3" t="s">
        <v>386</v>
      </c>
      <c r="I8" s="3" t="s">
        <v>1303</v>
      </c>
      <c r="J8" s="3" t="s">
        <v>387</v>
      </c>
      <c r="K8" s="3" t="s">
        <v>388</v>
      </c>
      <c r="L8" s="3" t="s">
        <v>389</v>
      </c>
      <c r="M8" s="3" t="s">
        <v>390</v>
      </c>
      <c r="N8" s="143" t="s">
        <v>1304</v>
      </c>
      <c r="O8" s="83"/>
      <c r="P8" s="80"/>
    </row>
    <row r="9" spans="1:16" ht="16.149999999999999" customHeight="1" x14ac:dyDescent="0.2">
      <c r="A9" s="81"/>
      <c r="B9" s="113"/>
      <c r="C9"/>
      <c r="D9" s="678"/>
      <c r="E9" s="3" t="s">
        <v>310</v>
      </c>
      <c r="F9" s="3" t="s">
        <v>310</v>
      </c>
      <c r="G9" s="3" t="s">
        <v>310</v>
      </c>
      <c r="H9" s="3" t="s">
        <v>310</v>
      </c>
      <c r="I9" s="3" t="s">
        <v>310</v>
      </c>
      <c r="J9" s="3" t="s">
        <v>310</v>
      </c>
      <c r="K9" s="3" t="s">
        <v>310</v>
      </c>
      <c r="L9" s="3" t="s">
        <v>310</v>
      </c>
      <c r="M9" s="3" t="s">
        <v>310</v>
      </c>
      <c r="N9" s="143" t="s">
        <v>310</v>
      </c>
      <c r="O9" s="83"/>
      <c r="P9" s="80"/>
    </row>
    <row r="10" spans="1:16" ht="16.149999999999999" customHeight="1" thickBot="1" x14ac:dyDescent="0.25">
      <c r="A10" s="81"/>
      <c r="B10" s="114"/>
      <c r="C10" s="42"/>
      <c r="D10" s="679"/>
      <c r="E10" s="314" t="s">
        <v>14</v>
      </c>
      <c r="F10" s="314" t="s">
        <v>14</v>
      </c>
      <c r="G10" s="314" t="s">
        <v>14</v>
      </c>
      <c r="H10" s="314" t="s">
        <v>14</v>
      </c>
      <c r="I10" s="314" t="s">
        <v>14</v>
      </c>
      <c r="J10" s="314" t="s">
        <v>14</v>
      </c>
      <c r="K10" s="314" t="s">
        <v>14</v>
      </c>
      <c r="L10" s="314" t="s">
        <v>14</v>
      </c>
      <c r="M10" s="314" t="s">
        <v>14</v>
      </c>
      <c r="N10" s="315" t="s">
        <v>14</v>
      </c>
      <c r="O10" s="485" t="s">
        <v>15</v>
      </c>
      <c r="P10" s="80"/>
    </row>
    <row r="11" spans="1:16" ht="16.149999999999999" customHeight="1" x14ac:dyDescent="0.2">
      <c r="A11" s="81"/>
      <c r="B11" s="136" t="s">
        <v>2698</v>
      </c>
      <c r="C11" s="117"/>
      <c r="D11" s="304" t="s">
        <v>16</v>
      </c>
      <c r="E11" s="478">
        <f>SUM(F11:N11)</f>
        <v>0</v>
      </c>
      <c r="F11" s="478">
        <f>F86</f>
        <v>0</v>
      </c>
      <c r="G11" s="478">
        <f t="shared" ref="G11:N11" si="0">G86</f>
        <v>0</v>
      </c>
      <c r="H11" s="478">
        <f t="shared" si="0"/>
        <v>0</v>
      </c>
      <c r="I11" s="478">
        <f t="shared" si="0"/>
        <v>0</v>
      </c>
      <c r="J11" s="478">
        <f t="shared" si="0"/>
        <v>0</v>
      </c>
      <c r="K11" s="478">
        <f t="shared" si="0"/>
        <v>0</v>
      </c>
      <c r="L11" s="478">
        <f t="shared" si="0"/>
        <v>0</v>
      </c>
      <c r="M11" s="478">
        <f t="shared" si="0"/>
        <v>0</v>
      </c>
      <c r="N11" s="478">
        <f t="shared" si="0"/>
        <v>0</v>
      </c>
      <c r="O11" s="485" t="s">
        <v>1305</v>
      </c>
      <c r="P11" s="80"/>
    </row>
    <row r="12" spans="1:16" ht="28.15" customHeight="1" x14ac:dyDescent="0.2">
      <c r="A12" s="81"/>
      <c r="B12" s="318" t="s">
        <v>1210</v>
      </c>
      <c r="C12" s="295" t="s">
        <v>0</v>
      </c>
      <c r="D12" s="294" t="s">
        <v>20</v>
      </c>
      <c r="E12" s="478">
        <f>SUM(F12:N12)</f>
        <v>0</v>
      </c>
      <c r="F12" s="486"/>
      <c r="G12" s="486"/>
      <c r="H12" s="486"/>
      <c r="I12" s="486"/>
      <c r="J12" s="486"/>
      <c r="K12" s="486"/>
      <c r="L12" s="486"/>
      <c r="M12" s="486"/>
      <c r="N12" s="486"/>
      <c r="O12" s="485" t="s">
        <v>1308</v>
      </c>
      <c r="P12" s="80"/>
    </row>
    <row r="13" spans="1:16" ht="16.149999999999999" customHeight="1" x14ac:dyDescent="0.2">
      <c r="B13" s="123" t="s">
        <v>1212</v>
      </c>
      <c r="C13" s="96"/>
      <c r="D13" s="305" t="s">
        <v>16</v>
      </c>
      <c r="E13" s="478">
        <f>SUM(F13:N13)</f>
        <v>0</v>
      </c>
      <c r="F13" s="577"/>
      <c r="G13" s="577"/>
      <c r="H13" s="577"/>
      <c r="I13" s="577"/>
      <c r="J13" s="577"/>
      <c r="K13" s="577"/>
      <c r="L13" s="577"/>
      <c r="M13" s="577"/>
      <c r="N13" s="577"/>
      <c r="O13" s="485" t="s">
        <v>1309</v>
      </c>
      <c r="P13" s="80"/>
    </row>
    <row r="14" spans="1:16" ht="16.149999999999999" customHeight="1" x14ac:dyDescent="0.2">
      <c r="A14" s="81"/>
      <c r="B14" s="150" t="s">
        <v>264</v>
      </c>
      <c r="C14" s="122"/>
      <c r="D14" s="305" t="s">
        <v>1</v>
      </c>
      <c r="E14" s="478">
        <f t="shared" ref="E14:E35" si="1">SUM(F14:N14)</f>
        <v>0</v>
      </c>
      <c r="F14" s="486"/>
      <c r="G14" s="486"/>
      <c r="H14" s="486"/>
      <c r="I14" s="486"/>
      <c r="J14" s="486"/>
      <c r="K14" s="486"/>
      <c r="L14" s="486"/>
      <c r="M14" s="486"/>
      <c r="N14" s="486"/>
      <c r="O14" s="485" t="s">
        <v>1310</v>
      </c>
      <c r="P14" s="80"/>
    </row>
    <row r="15" spans="1:16" ht="16.149999999999999" customHeight="1" x14ac:dyDescent="0.2">
      <c r="A15" s="81"/>
      <c r="B15" s="150" t="s">
        <v>1311</v>
      </c>
      <c r="C15" s="295" t="s">
        <v>0</v>
      </c>
      <c r="D15" s="305" t="s">
        <v>16</v>
      </c>
      <c r="E15" s="478">
        <f t="shared" si="1"/>
        <v>0</v>
      </c>
      <c r="F15" s="486"/>
      <c r="G15" s="486"/>
      <c r="H15" s="486"/>
      <c r="I15" s="486"/>
      <c r="J15" s="486"/>
      <c r="K15" s="486"/>
      <c r="L15" s="486"/>
      <c r="M15" s="486"/>
      <c r="N15" s="486"/>
      <c r="O15" s="485" t="s">
        <v>1312</v>
      </c>
      <c r="P15" s="80"/>
    </row>
    <row r="16" spans="1:16" ht="16.149999999999999" customHeight="1" x14ac:dyDescent="0.2">
      <c r="B16" s="350" t="s">
        <v>2787</v>
      </c>
      <c r="C16" s="295" t="s">
        <v>0</v>
      </c>
      <c r="D16" s="305" t="s">
        <v>16</v>
      </c>
      <c r="E16" s="478">
        <f t="shared" si="1"/>
        <v>0</v>
      </c>
      <c r="F16" s="486"/>
      <c r="G16" s="486"/>
      <c r="H16" s="486"/>
      <c r="I16" s="486"/>
      <c r="J16" s="486"/>
      <c r="K16" s="486"/>
      <c r="L16" s="486"/>
      <c r="M16" s="486"/>
      <c r="N16" s="486"/>
      <c r="O16" s="485" t="s">
        <v>1313</v>
      </c>
      <c r="P16" s="80"/>
    </row>
    <row r="17" spans="2:16" ht="16.149999999999999" customHeight="1" x14ac:dyDescent="0.2">
      <c r="B17" s="120" t="s">
        <v>1216</v>
      </c>
      <c r="C17"/>
      <c r="D17" s="305" t="s">
        <v>16</v>
      </c>
      <c r="E17" s="478">
        <f t="shared" si="1"/>
        <v>0</v>
      </c>
      <c r="F17" s="486"/>
      <c r="G17" s="486"/>
      <c r="H17" s="486"/>
      <c r="I17" s="486"/>
      <c r="J17" s="486"/>
      <c r="K17" s="486"/>
      <c r="L17" s="486"/>
      <c r="M17" s="486"/>
      <c r="N17" s="486"/>
      <c r="O17" s="485" t="s">
        <v>1314</v>
      </c>
      <c r="P17" s="80"/>
    </row>
    <row r="18" spans="2:16" ht="28.9" customHeight="1" x14ac:dyDescent="0.2">
      <c r="B18" s="721" t="s">
        <v>1315</v>
      </c>
      <c r="C18" s="731"/>
      <c r="D18" s="305" t="s">
        <v>16</v>
      </c>
      <c r="E18" s="478">
        <f t="shared" si="1"/>
        <v>0</v>
      </c>
      <c r="F18" s="479"/>
      <c r="G18" s="479"/>
      <c r="H18" s="479"/>
      <c r="I18" s="479"/>
      <c r="J18" s="486"/>
      <c r="K18" s="479"/>
      <c r="L18" s="479"/>
      <c r="M18" s="479"/>
      <c r="N18" s="479"/>
      <c r="O18" s="485" t="s">
        <v>1316</v>
      </c>
      <c r="P18" s="80"/>
    </row>
    <row r="19" spans="2:16" ht="16.149999999999999" customHeight="1" x14ac:dyDescent="0.2">
      <c r="B19" s="732" t="s">
        <v>1317</v>
      </c>
      <c r="C19" s="731"/>
      <c r="D19" s="305" t="s">
        <v>16</v>
      </c>
      <c r="E19" s="478">
        <f t="shared" si="1"/>
        <v>0</v>
      </c>
      <c r="F19" s="479"/>
      <c r="G19" s="479"/>
      <c r="H19" s="479"/>
      <c r="I19" s="479"/>
      <c r="J19" s="486"/>
      <c r="K19" s="479"/>
      <c r="L19" s="486"/>
      <c r="M19" s="479"/>
      <c r="N19" s="479"/>
      <c r="O19" s="485" t="s">
        <v>1318</v>
      </c>
      <c r="P19" s="80"/>
    </row>
    <row r="20" spans="2:16" ht="16.149999999999999" customHeight="1" x14ac:dyDescent="0.2">
      <c r="B20" s="150" t="s">
        <v>383</v>
      </c>
      <c r="C20" s="72"/>
      <c r="D20" s="305" t="s">
        <v>16</v>
      </c>
      <c r="E20" s="478">
        <f t="shared" si="1"/>
        <v>0</v>
      </c>
      <c r="F20" s="486"/>
      <c r="G20" s="486"/>
      <c r="H20" s="486"/>
      <c r="I20" s="486"/>
      <c r="J20" s="486"/>
      <c r="K20" s="486"/>
      <c r="L20" s="486"/>
      <c r="M20" s="486"/>
      <c r="N20" s="486"/>
      <c r="O20" s="485" t="s">
        <v>1319</v>
      </c>
      <c r="P20" s="80"/>
    </row>
    <row r="21" spans="2:16" ht="28.5" customHeight="1" x14ac:dyDescent="0.2">
      <c r="B21" s="287" t="s">
        <v>1219</v>
      </c>
      <c r="C21" s="295" t="s">
        <v>0</v>
      </c>
      <c r="D21" s="305" t="s">
        <v>16</v>
      </c>
      <c r="E21" s="478">
        <f t="shared" si="1"/>
        <v>0</v>
      </c>
      <c r="F21" s="486"/>
      <c r="G21" s="486"/>
      <c r="H21" s="486"/>
      <c r="I21" s="486"/>
      <c r="J21" s="486"/>
      <c r="K21" s="486"/>
      <c r="L21" s="486"/>
      <c r="M21" s="486"/>
      <c r="N21" s="477">
        <f>-SUM(F21:M21)+N43</f>
        <v>0</v>
      </c>
      <c r="O21" s="485" t="s">
        <v>1320</v>
      </c>
      <c r="P21" s="80"/>
    </row>
    <row r="22" spans="2:16" ht="28.15" customHeight="1" x14ac:dyDescent="0.2">
      <c r="B22" s="318" t="s">
        <v>1321</v>
      </c>
      <c r="C22" s="160"/>
      <c r="D22" s="308" t="s">
        <v>16</v>
      </c>
      <c r="E22" s="478">
        <f>SUM(F22:N22)</f>
        <v>0</v>
      </c>
      <c r="F22" s="486"/>
      <c r="G22" s="486"/>
      <c r="H22" s="486"/>
      <c r="I22" s="486"/>
      <c r="J22" s="486"/>
      <c r="K22" s="486"/>
      <c r="L22" s="486"/>
      <c r="M22" s="486"/>
      <c r="N22" s="479"/>
      <c r="O22" s="485" t="s">
        <v>1322</v>
      </c>
      <c r="P22" s="80"/>
    </row>
    <row r="23" spans="2:16" ht="28.15" customHeight="1" x14ac:dyDescent="0.2">
      <c r="B23" s="97" t="s">
        <v>1323</v>
      </c>
      <c r="C23" s="69"/>
      <c r="D23" s="305" t="s">
        <v>16</v>
      </c>
      <c r="E23" s="478">
        <f>SUM(F23:N23)</f>
        <v>0</v>
      </c>
      <c r="F23" s="486"/>
      <c r="G23" s="486"/>
      <c r="H23" s="486"/>
      <c r="I23" s="486"/>
      <c r="J23" s="486"/>
      <c r="K23" s="486"/>
      <c r="L23" s="486"/>
      <c r="M23" s="486"/>
      <c r="N23" s="486"/>
      <c r="O23" s="485" t="s">
        <v>1324</v>
      </c>
      <c r="P23" s="80"/>
    </row>
    <row r="24" spans="2:16" ht="15.75" customHeight="1" x14ac:dyDescent="0.2">
      <c r="B24" s="123" t="s">
        <v>1221</v>
      </c>
      <c r="C24" s="69"/>
      <c r="D24" s="305" t="s">
        <v>20</v>
      </c>
      <c r="E24" s="478">
        <f t="shared" si="1"/>
        <v>0</v>
      </c>
      <c r="F24" s="486"/>
      <c r="G24" s="486"/>
      <c r="H24" s="486"/>
      <c r="I24" s="486"/>
      <c r="J24" s="486"/>
      <c r="K24" s="486"/>
      <c r="L24" s="486"/>
      <c r="M24" s="486"/>
      <c r="N24" s="486"/>
      <c r="O24" s="485" t="s">
        <v>1325</v>
      </c>
      <c r="P24" s="80"/>
    </row>
    <row r="25" spans="2:16" ht="15.75" customHeight="1" x14ac:dyDescent="0.2">
      <c r="B25" s="120" t="s">
        <v>1223</v>
      </c>
      <c r="C25"/>
      <c r="D25" s="305" t="s">
        <v>20</v>
      </c>
      <c r="E25" s="478">
        <f t="shared" si="1"/>
        <v>0</v>
      </c>
      <c r="F25" s="486"/>
      <c r="G25" s="486"/>
      <c r="H25" s="486"/>
      <c r="I25" s="486"/>
      <c r="J25" s="486"/>
      <c r="K25" s="486"/>
      <c r="L25" s="486"/>
      <c r="M25" s="486"/>
      <c r="N25" s="486"/>
      <c r="O25" s="485" t="s">
        <v>1326</v>
      </c>
      <c r="P25" s="80"/>
    </row>
    <row r="26" spans="2:16" ht="15.75" customHeight="1" x14ac:dyDescent="0.2">
      <c r="B26" s="123" t="s">
        <v>1225</v>
      </c>
      <c r="C26" s="69"/>
      <c r="D26" s="305" t="s">
        <v>16</v>
      </c>
      <c r="E26" s="478">
        <f t="shared" si="1"/>
        <v>0</v>
      </c>
      <c r="F26" s="486"/>
      <c r="G26" s="486"/>
      <c r="H26" s="486"/>
      <c r="I26" s="486"/>
      <c r="J26" s="486"/>
      <c r="K26" s="486"/>
      <c r="L26" s="486"/>
      <c r="M26" s="486"/>
      <c r="N26" s="486"/>
      <c r="O26" s="485" t="s">
        <v>1327</v>
      </c>
      <c r="P26" s="80"/>
    </row>
    <row r="27" spans="2:16" ht="15.75" customHeight="1" x14ac:dyDescent="0.2">
      <c r="B27" s="120" t="s">
        <v>1227</v>
      </c>
      <c r="C27"/>
      <c r="D27" s="305" t="s">
        <v>16</v>
      </c>
      <c r="E27" s="478">
        <f t="shared" si="1"/>
        <v>0</v>
      </c>
      <c r="F27" s="486"/>
      <c r="G27" s="486"/>
      <c r="H27" s="486"/>
      <c r="I27" s="486"/>
      <c r="J27" s="486"/>
      <c r="K27" s="486"/>
      <c r="L27" s="486"/>
      <c r="M27" s="486"/>
      <c r="N27" s="486"/>
      <c r="O27" s="485" t="s">
        <v>1328</v>
      </c>
      <c r="P27" s="80"/>
    </row>
    <row r="28" spans="2:16" ht="15.75" customHeight="1" x14ac:dyDescent="0.2">
      <c r="B28" s="176" t="s">
        <v>1229</v>
      </c>
      <c r="C28" s="295" t="s">
        <v>0</v>
      </c>
      <c r="D28" s="305" t="s">
        <v>1</v>
      </c>
      <c r="E28" s="478">
        <f t="shared" si="1"/>
        <v>0</v>
      </c>
      <c r="F28" s="486"/>
      <c r="G28" s="486"/>
      <c r="H28" s="486"/>
      <c r="I28" s="486"/>
      <c r="J28" s="486"/>
      <c r="K28" s="486"/>
      <c r="L28" s="486"/>
      <c r="M28" s="486"/>
      <c r="N28" s="486"/>
      <c r="O28" s="485" t="s">
        <v>1329</v>
      </c>
      <c r="P28" s="80"/>
    </row>
    <row r="29" spans="2:16" ht="15.75" customHeight="1" x14ac:dyDescent="0.2">
      <c r="B29" s="118" t="s">
        <v>1231</v>
      </c>
      <c r="C29" s="160"/>
      <c r="D29" s="15" t="s">
        <v>1</v>
      </c>
      <c r="E29" s="478">
        <f t="shared" si="1"/>
        <v>0</v>
      </c>
      <c r="F29" s="14"/>
      <c r="G29" s="14"/>
      <c r="H29" s="14"/>
      <c r="I29" s="14"/>
      <c r="J29" s="14"/>
      <c r="K29" s="14"/>
      <c r="L29" s="14"/>
      <c r="M29" s="14"/>
      <c r="N29" s="14"/>
      <c r="O29" s="2" t="s">
        <v>1330</v>
      </c>
      <c r="P29" s="80"/>
    </row>
    <row r="30" spans="2:16" ht="15.75" customHeight="1" x14ac:dyDescent="0.2">
      <c r="B30" s="118" t="s">
        <v>1233</v>
      </c>
      <c r="C30" s="160"/>
      <c r="D30" s="305" t="s">
        <v>1</v>
      </c>
      <c r="E30" s="478">
        <f t="shared" si="1"/>
        <v>0</v>
      </c>
      <c r="F30" s="486"/>
      <c r="G30" s="486"/>
      <c r="H30" s="486"/>
      <c r="I30" s="486"/>
      <c r="J30" s="486"/>
      <c r="K30" s="486"/>
      <c r="L30" s="486"/>
      <c r="M30" s="486"/>
      <c r="N30" s="486"/>
      <c r="O30" s="485" t="s">
        <v>1331</v>
      </c>
      <c r="P30" s="80"/>
    </row>
    <row r="31" spans="2:16" ht="15.75" customHeight="1" x14ac:dyDescent="0.2">
      <c r="B31" s="123" t="s">
        <v>1235</v>
      </c>
      <c r="C31" s="69"/>
      <c r="D31" s="305" t="s">
        <v>1</v>
      </c>
      <c r="E31" s="478">
        <f t="shared" si="1"/>
        <v>0</v>
      </c>
      <c r="F31" s="486"/>
      <c r="G31" s="486"/>
      <c r="H31" s="486"/>
      <c r="I31" s="486"/>
      <c r="J31" s="486"/>
      <c r="K31" s="486"/>
      <c r="L31" s="486"/>
      <c r="M31" s="486"/>
      <c r="N31" s="486"/>
      <c r="O31" s="485" t="s">
        <v>1332</v>
      </c>
      <c r="P31" s="80"/>
    </row>
    <row r="32" spans="2:16" ht="15.75" customHeight="1" x14ac:dyDescent="0.2">
      <c r="B32" s="123" t="s">
        <v>1237</v>
      </c>
      <c r="C32" s="69"/>
      <c r="D32" s="305" t="s">
        <v>20</v>
      </c>
      <c r="E32" s="478">
        <f t="shared" si="1"/>
        <v>0</v>
      </c>
      <c r="F32" s="486"/>
      <c r="G32" s="486"/>
      <c r="H32" s="486"/>
      <c r="I32" s="486"/>
      <c r="J32" s="486"/>
      <c r="K32" s="486"/>
      <c r="L32" s="486"/>
      <c r="M32" s="486"/>
      <c r="N32" s="486"/>
      <c r="O32" s="485" t="s">
        <v>1333</v>
      </c>
      <c r="P32" s="80"/>
    </row>
    <row r="33" spans="2:16" ht="15.75" customHeight="1" x14ac:dyDescent="0.2">
      <c r="B33" s="123" t="s">
        <v>1334</v>
      </c>
      <c r="C33" s="295" t="s">
        <v>0</v>
      </c>
      <c r="D33" s="305" t="s">
        <v>20</v>
      </c>
      <c r="E33" s="478">
        <f>SUM(F33:N33)</f>
        <v>0</v>
      </c>
      <c r="F33" s="486"/>
      <c r="G33" s="486"/>
      <c r="H33" s="486"/>
      <c r="I33" s="479"/>
      <c r="J33" s="486"/>
      <c r="K33" s="486"/>
      <c r="L33" s="486"/>
      <c r="M33" s="486"/>
      <c r="N33" s="486"/>
      <c r="O33" s="485" t="s">
        <v>1335</v>
      </c>
      <c r="P33" s="80"/>
    </row>
    <row r="34" spans="2:16" ht="15.75" customHeight="1" x14ac:dyDescent="0.2">
      <c r="B34" s="723" t="s">
        <v>1336</v>
      </c>
      <c r="C34" s="295" t="s">
        <v>0</v>
      </c>
      <c r="D34" s="305" t="s">
        <v>20</v>
      </c>
      <c r="E34" s="478">
        <f>SUM(F34:N34)</f>
        <v>0</v>
      </c>
      <c r="F34" s="479"/>
      <c r="G34" s="479"/>
      <c r="H34" s="479"/>
      <c r="I34" s="479"/>
      <c r="J34" s="500"/>
      <c r="K34" s="479"/>
      <c r="L34" s="479"/>
      <c r="M34" s="479"/>
      <c r="N34" s="479"/>
      <c r="O34" s="485" t="s">
        <v>1337</v>
      </c>
      <c r="P34" s="80"/>
    </row>
    <row r="35" spans="2:16" ht="15.75" customHeight="1" thickBot="1" x14ac:dyDescent="0.25">
      <c r="B35" s="97" t="s">
        <v>2841</v>
      </c>
      <c r="C35" s="332" t="s">
        <v>0</v>
      </c>
      <c r="D35" s="305" t="s">
        <v>16</v>
      </c>
      <c r="E35" s="478">
        <f t="shared" si="1"/>
        <v>0</v>
      </c>
      <c r="F35" s="727"/>
      <c r="G35" s="727"/>
      <c r="H35" s="727"/>
      <c r="I35" s="727"/>
      <c r="J35" s="727"/>
      <c r="K35" s="727"/>
      <c r="L35" s="727"/>
      <c r="M35" s="727"/>
      <c r="N35" s="727"/>
      <c r="O35" s="485" t="s">
        <v>2679</v>
      </c>
      <c r="P35" s="80"/>
    </row>
    <row r="36" spans="2:16" ht="16.149999999999999" customHeight="1" x14ac:dyDescent="0.2">
      <c r="B36" s="121" t="s">
        <v>2703</v>
      </c>
      <c r="C36" s="69"/>
      <c r="D36" s="305" t="s">
        <v>16</v>
      </c>
      <c r="E36" s="45">
        <f>SUM(F36:N36)</f>
        <v>0</v>
      </c>
      <c r="F36" s="45">
        <f>SUM(F11:F35)</f>
        <v>0</v>
      </c>
      <c r="G36" s="45">
        <f t="shared" ref="G36:N36" si="2">SUM(G11:G35)</f>
        <v>0</v>
      </c>
      <c r="H36" s="45">
        <f t="shared" si="2"/>
        <v>0</v>
      </c>
      <c r="I36" s="45">
        <f t="shared" si="2"/>
        <v>0</v>
      </c>
      <c r="J36" s="45">
        <f t="shared" si="2"/>
        <v>0</v>
      </c>
      <c r="K36" s="45">
        <f t="shared" si="2"/>
        <v>0</v>
      </c>
      <c r="L36" s="45">
        <f t="shared" si="2"/>
        <v>0</v>
      </c>
      <c r="M36" s="45">
        <f t="shared" si="2"/>
        <v>0</v>
      </c>
      <c r="N36" s="45">
        <f t="shared" si="2"/>
        <v>0</v>
      </c>
      <c r="O36" s="485" t="s">
        <v>1339</v>
      </c>
      <c r="P36" s="80"/>
    </row>
    <row r="37" spans="2:16" ht="16.149999999999999" customHeight="1" x14ac:dyDescent="0.2">
      <c r="B37" s="309"/>
      <c r="C37" s="66"/>
      <c r="D37" s="30"/>
      <c r="E37" s="27"/>
      <c r="F37" s="27"/>
      <c r="G37" s="27"/>
      <c r="H37" s="27"/>
      <c r="I37" s="27"/>
      <c r="J37" s="27"/>
      <c r="K37" s="27"/>
      <c r="L37" s="27"/>
      <c r="M37" s="27"/>
      <c r="N37" s="27"/>
      <c r="O37" s="85"/>
      <c r="P37" s="80"/>
    </row>
    <row r="38" spans="2:16" ht="16.149999999999999" customHeight="1" x14ac:dyDescent="0.2">
      <c r="B38" s="121" t="s">
        <v>2704</v>
      </c>
      <c r="C38" s="69"/>
      <c r="D38" s="305" t="s">
        <v>16</v>
      </c>
      <c r="E38" s="478">
        <f>SUM(F38:N38)</f>
        <v>0</v>
      </c>
      <c r="F38" s="478">
        <f>F106</f>
        <v>0</v>
      </c>
      <c r="G38" s="478">
        <f t="shared" ref="G38:N38" si="3">G106</f>
        <v>0</v>
      </c>
      <c r="H38" s="478">
        <f t="shared" si="3"/>
        <v>0</v>
      </c>
      <c r="I38" s="478">
        <f t="shared" si="3"/>
        <v>0</v>
      </c>
      <c r="J38" s="478">
        <f t="shared" si="3"/>
        <v>0</v>
      </c>
      <c r="K38" s="478">
        <f t="shared" si="3"/>
        <v>0</v>
      </c>
      <c r="L38" s="478">
        <f t="shared" si="3"/>
        <v>0</v>
      </c>
      <c r="M38" s="478">
        <f t="shared" si="3"/>
        <v>0</v>
      </c>
      <c r="N38" s="478">
        <f t="shared" si="3"/>
        <v>0</v>
      </c>
      <c r="O38" s="485" t="s">
        <v>1340</v>
      </c>
      <c r="P38" s="80"/>
    </row>
    <row r="39" spans="2:16" ht="28.15" customHeight="1" x14ac:dyDescent="0.2">
      <c r="B39" s="210" t="s">
        <v>1210</v>
      </c>
      <c r="C39" s="295" t="s">
        <v>0</v>
      </c>
      <c r="D39" s="294" t="s">
        <v>20</v>
      </c>
      <c r="E39" s="478">
        <f>SUM(F39:N39)</f>
        <v>0</v>
      </c>
      <c r="F39" s="486"/>
      <c r="G39" s="486"/>
      <c r="H39" s="486"/>
      <c r="I39" s="486"/>
      <c r="J39" s="486"/>
      <c r="K39" s="486"/>
      <c r="L39" s="486"/>
      <c r="M39" s="486"/>
      <c r="N39" s="486"/>
      <c r="O39" s="485" t="s">
        <v>1343</v>
      </c>
      <c r="P39" s="80"/>
    </row>
    <row r="40" spans="2:16" ht="16.149999999999999" customHeight="1" x14ac:dyDescent="0.2">
      <c r="B40" s="123" t="s">
        <v>1212</v>
      </c>
      <c r="C40" s="69"/>
      <c r="D40" s="305" t="s">
        <v>16</v>
      </c>
      <c r="E40" s="478">
        <f>SUM(F40:N40)</f>
        <v>0</v>
      </c>
      <c r="F40" s="577"/>
      <c r="G40" s="577"/>
      <c r="H40" s="577"/>
      <c r="I40" s="577"/>
      <c r="J40" s="577"/>
      <c r="K40" s="577"/>
      <c r="L40" s="577"/>
      <c r="M40" s="577"/>
      <c r="N40" s="577"/>
      <c r="O40" s="485" t="s">
        <v>1344</v>
      </c>
      <c r="P40" s="80"/>
    </row>
    <row r="41" spans="2:16" ht="16.149999999999999" customHeight="1" x14ac:dyDescent="0.2">
      <c r="B41" s="123" t="s">
        <v>264</v>
      </c>
      <c r="C41" s="69"/>
      <c r="D41" s="305" t="s">
        <v>1</v>
      </c>
      <c r="E41" s="478">
        <f t="shared" ref="E41:E55" si="4">SUM(F41:N41)</f>
        <v>0</v>
      </c>
      <c r="F41" s="486"/>
      <c r="G41" s="486"/>
      <c r="H41" s="486"/>
      <c r="I41" s="486"/>
      <c r="J41" s="486"/>
      <c r="K41" s="486"/>
      <c r="L41" s="486"/>
      <c r="M41" s="486"/>
      <c r="N41" s="486"/>
      <c r="O41" s="485" t="s">
        <v>1345</v>
      </c>
      <c r="P41" s="80"/>
    </row>
    <row r="42" spans="2:16" ht="16.149999999999999" customHeight="1" x14ac:dyDescent="0.2">
      <c r="B42" s="123" t="s">
        <v>1247</v>
      </c>
      <c r="C42" s="69"/>
      <c r="D42" s="305" t="s">
        <v>16</v>
      </c>
      <c r="E42" s="478">
        <f t="shared" si="4"/>
        <v>0</v>
      </c>
      <c r="F42" s="479"/>
      <c r="G42" s="486"/>
      <c r="H42" s="486"/>
      <c r="I42" s="479"/>
      <c r="J42" s="486"/>
      <c r="K42" s="486"/>
      <c r="L42" s="486"/>
      <c r="M42" s="486"/>
      <c r="N42" s="486"/>
      <c r="O42" s="485" t="s">
        <v>1346</v>
      </c>
      <c r="P42" s="80"/>
    </row>
    <row r="43" spans="2:16" ht="27.75" customHeight="1" x14ac:dyDescent="0.2">
      <c r="B43" s="287" t="s">
        <v>1219</v>
      </c>
      <c r="C43" s="306" t="s">
        <v>0</v>
      </c>
      <c r="D43" s="307" t="s">
        <v>20</v>
      </c>
      <c r="E43" s="478">
        <f t="shared" si="4"/>
        <v>0</v>
      </c>
      <c r="F43" s="479"/>
      <c r="G43" s="479"/>
      <c r="H43" s="479"/>
      <c r="I43" s="479"/>
      <c r="J43" s="479"/>
      <c r="K43" s="479"/>
      <c r="L43" s="479"/>
      <c r="M43" s="479"/>
      <c r="N43" s="486"/>
      <c r="O43" s="485" t="s">
        <v>1347</v>
      </c>
      <c r="P43" s="80"/>
    </row>
    <row r="44" spans="2:16" ht="16.149999999999999" customHeight="1" x14ac:dyDescent="0.2">
      <c r="B44" s="120" t="s">
        <v>1221</v>
      </c>
      <c r="C44"/>
      <c r="D44" s="308" t="s">
        <v>16</v>
      </c>
      <c r="E44" s="478">
        <f t="shared" si="4"/>
        <v>0</v>
      </c>
      <c r="F44" s="486"/>
      <c r="G44" s="486"/>
      <c r="H44" s="486"/>
      <c r="I44" s="486"/>
      <c r="J44" s="486"/>
      <c r="K44" s="486"/>
      <c r="L44" s="486"/>
      <c r="M44" s="486"/>
      <c r="N44" s="486"/>
      <c r="O44" s="485" t="s">
        <v>1348</v>
      </c>
      <c r="P44" s="80"/>
    </row>
    <row r="45" spans="2:16" ht="16.149999999999999" customHeight="1" x14ac:dyDescent="0.2">
      <c r="B45" s="123" t="s">
        <v>1223</v>
      </c>
      <c r="C45" s="69"/>
      <c r="D45" s="305" t="s">
        <v>16</v>
      </c>
      <c r="E45" s="478">
        <f t="shared" si="4"/>
        <v>0</v>
      </c>
      <c r="F45" s="486"/>
      <c r="G45" s="486"/>
      <c r="H45" s="486"/>
      <c r="I45" s="486"/>
      <c r="J45" s="486"/>
      <c r="K45" s="486"/>
      <c r="L45" s="486"/>
      <c r="M45" s="486"/>
      <c r="N45" s="486"/>
      <c r="O45" s="485" t="s">
        <v>1349</v>
      </c>
      <c r="P45" s="80"/>
    </row>
    <row r="46" spans="2:16" ht="16.149999999999999" customHeight="1" x14ac:dyDescent="0.2">
      <c r="B46" s="120" t="s">
        <v>1225</v>
      </c>
      <c r="C46"/>
      <c r="D46" s="305" t="s">
        <v>20</v>
      </c>
      <c r="E46" s="478">
        <f t="shared" si="4"/>
        <v>0</v>
      </c>
      <c r="F46" s="486"/>
      <c r="G46" s="486"/>
      <c r="H46" s="486"/>
      <c r="I46" s="486"/>
      <c r="J46" s="486"/>
      <c r="K46" s="486"/>
      <c r="L46" s="486"/>
      <c r="M46" s="486"/>
      <c r="N46" s="486"/>
      <c r="O46" s="485" t="s">
        <v>1350</v>
      </c>
      <c r="P46" s="80"/>
    </row>
    <row r="47" spans="2:16" ht="16.149999999999999" customHeight="1" x14ac:dyDescent="0.2">
      <c r="B47" s="150" t="s">
        <v>1227</v>
      </c>
      <c r="C47" s="72"/>
      <c r="D47" s="305" t="s">
        <v>20</v>
      </c>
      <c r="E47" s="478">
        <f t="shared" si="4"/>
        <v>0</v>
      </c>
      <c r="F47" s="486"/>
      <c r="G47" s="486"/>
      <c r="H47" s="486"/>
      <c r="I47" s="486"/>
      <c r="J47" s="486"/>
      <c r="K47" s="486"/>
      <c r="L47" s="486"/>
      <c r="M47" s="486"/>
      <c r="N47" s="486"/>
      <c r="O47" s="485" t="s">
        <v>1351</v>
      </c>
      <c r="P47" s="80"/>
    </row>
    <row r="48" spans="2:16" ht="16.149999999999999" customHeight="1" x14ac:dyDescent="0.2">
      <c r="B48" s="176" t="s">
        <v>1229</v>
      </c>
      <c r="C48" s="295" t="s">
        <v>0</v>
      </c>
      <c r="D48" s="305" t="s">
        <v>1</v>
      </c>
      <c r="E48" s="478">
        <f t="shared" si="4"/>
        <v>0</v>
      </c>
      <c r="F48" s="486"/>
      <c r="G48" s="486"/>
      <c r="H48" s="486"/>
      <c r="I48" s="486"/>
      <c r="J48" s="486"/>
      <c r="K48" s="486"/>
      <c r="L48" s="486"/>
      <c r="M48" s="486"/>
      <c r="N48" s="486"/>
      <c r="O48" s="485" t="s">
        <v>1352</v>
      </c>
      <c r="P48" s="80"/>
    </row>
    <row r="49" spans="2:16" ht="16.149999999999999" customHeight="1" x14ac:dyDescent="0.2">
      <c r="B49" s="123" t="s">
        <v>1231</v>
      </c>
      <c r="C49" s="316"/>
      <c r="D49" s="305" t="s">
        <v>1</v>
      </c>
      <c r="E49" s="478">
        <f>SUM(F49:N49)</f>
        <v>0</v>
      </c>
      <c r="F49" s="486"/>
      <c r="G49" s="486"/>
      <c r="H49" s="486"/>
      <c r="I49" s="486"/>
      <c r="J49" s="486"/>
      <c r="K49" s="486"/>
      <c r="L49" s="486"/>
      <c r="M49" s="486"/>
      <c r="N49" s="486"/>
      <c r="O49" s="485" t="s">
        <v>1353</v>
      </c>
      <c r="P49" s="80"/>
    </row>
    <row r="50" spans="2:16" ht="16.149999999999999" customHeight="1" x14ac:dyDescent="0.2">
      <c r="B50" s="118" t="s">
        <v>1233</v>
      </c>
      <c r="C50" s="160"/>
      <c r="D50" s="305" t="s">
        <v>1</v>
      </c>
      <c r="E50" s="478">
        <f t="shared" si="4"/>
        <v>0</v>
      </c>
      <c r="F50" s="486"/>
      <c r="G50" s="486"/>
      <c r="H50" s="486"/>
      <c r="I50" s="486"/>
      <c r="J50" s="486"/>
      <c r="K50" s="486"/>
      <c r="L50" s="486"/>
      <c r="M50" s="486"/>
      <c r="N50" s="486"/>
      <c r="O50" s="485" t="s">
        <v>1354</v>
      </c>
      <c r="P50" s="80"/>
    </row>
    <row r="51" spans="2:16" ht="16.149999999999999" customHeight="1" x14ac:dyDescent="0.2">
      <c r="B51" s="123" t="s">
        <v>1235</v>
      </c>
      <c r="C51" s="69"/>
      <c r="D51" s="305" t="s">
        <v>1</v>
      </c>
      <c r="E51" s="478">
        <f t="shared" si="4"/>
        <v>0</v>
      </c>
      <c r="F51" s="486"/>
      <c r="G51" s="486"/>
      <c r="H51" s="486"/>
      <c r="I51" s="486"/>
      <c r="J51" s="486"/>
      <c r="K51" s="486"/>
      <c r="L51" s="486"/>
      <c r="M51" s="486"/>
      <c r="N51" s="486"/>
      <c r="O51" s="485" t="s">
        <v>1355</v>
      </c>
      <c r="P51" s="80"/>
    </row>
    <row r="52" spans="2:16" ht="16.149999999999999" customHeight="1" x14ac:dyDescent="0.2">
      <c r="B52" s="123" t="s">
        <v>1237</v>
      </c>
      <c r="C52" s="69"/>
      <c r="D52" s="305" t="s">
        <v>20</v>
      </c>
      <c r="E52" s="478">
        <f>SUM(F52:N52)</f>
        <v>0</v>
      </c>
      <c r="F52" s="486"/>
      <c r="G52" s="486"/>
      <c r="H52" s="486"/>
      <c r="I52" s="486"/>
      <c r="J52" s="486"/>
      <c r="K52" s="486"/>
      <c r="L52" s="486"/>
      <c r="M52" s="486"/>
      <c r="N52" s="486"/>
      <c r="O52" s="485" t="s">
        <v>1356</v>
      </c>
      <c r="P52" s="80"/>
    </row>
    <row r="53" spans="2:16" ht="16.149999999999999" customHeight="1" x14ac:dyDescent="0.2">
      <c r="B53" s="123" t="s">
        <v>1334</v>
      </c>
      <c r="C53" s="295" t="s">
        <v>0</v>
      </c>
      <c r="D53" s="294" t="s">
        <v>20</v>
      </c>
      <c r="E53" s="478">
        <f t="shared" ref="E53" si="5">SUM(F53:N53)</f>
        <v>0</v>
      </c>
      <c r="F53" s="486"/>
      <c r="G53" s="486"/>
      <c r="H53" s="486"/>
      <c r="I53" s="479"/>
      <c r="J53" s="486"/>
      <c r="K53" s="486"/>
      <c r="L53" s="486"/>
      <c r="M53" s="486"/>
      <c r="N53" s="486"/>
      <c r="O53" s="485" t="s">
        <v>1357</v>
      </c>
      <c r="P53" s="80"/>
    </row>
    <row r="54" spans="2:16" ht="16.149999999999999" customHeight="1" x14ac:dyDescent="0.2">
      <c r="B54" s="723" t="s">
        <v>1336</v>
      </c>
      <c r="C54" s="295" t="s">
        <v>0</v>
      </c>
      <c r="D54" s="305" t="s">
        <v>20</v>
      </c>
      <c r="E54" s="478">
        <f>SUM(F54:N54)</f>
        <v>0</v>
      </c>
      <c r="F54" s="479"/>
      <c r="G54" s="479"/>
      <c r="H54" s="479"/>
      <c r="I54" s="479"/>
      <c r="J54" s="500"/>
      <c r="K54" s="479"/>
      <c r="L54" s="479"/>
      <c r="M54" s="479"/>
      <c r="N54" s="479"/>
      <c r="O54" s="485" t="s">
        <v>1358</v>
      </c>
      <c r="P54" s="80"/>
    </row>
    <row r="55" spans="2:16" ht="15.75" customHeight="1" thickBot="1" x14ac:dyDescent="0.25">
      <c r="B55" s="97" t="s">
        <v>2841</v>
      </c>
      <c r="C55" s="332" t="s">
        <v>0</v>
      </c>
      <c r="D55" s="305" t="s">
        <v>20</v>
      </c>
      <c r="E55" s="478">
        <f t="shared" si="4"/>
        <v>0</v>
      </c>
      <c r="F55" s="727"/>
      <c r="G55" s="727"/>
      <c r="H55" s="727"/>
      <c r="I55" s="727"/>
      <c r="J55" s="727"/>
      <c r="K55" s="727"/>
      <c r="L55" s="727"/>
      <c r="M55" s="727"/>
      <c r="N55" s="727"/>
      <c r="O55" s="485" t="s">
        <v>2680</v>
      </c>
      <c r="P55" s="80"/>
    </row>
    <row r="56" spans="2:16" ht="16.149999999999999" customHeight="1" thickBot="1" x14ac:dyDescent="0.25">
      <c r="B56" s="137" t="s">
        <v>2705</v>
      </c>
      <c r="C56" s="134"/>
      <c r="D56" s="171" t="s">
        <v>16</v>
      </c>
      <c r="E56" s="45">
        <f>SUM(F56:N56)</f>
        <v>0</v>
      </c>
      <c r="F56" s="45">
        <f>SUM(F38:F55)</f>
        <v>0</v>
      </c>
      <c r="G56" s="45">
        <f t="shared" ref="G56:N56" si="6">SUM(G38:G55)</f>
        <v>0</v>
      </c>
      <c r="H56" s="45">
        <f t="shared" si="6"/>
        <v>0</v>
      </c>
      <c r="I56" s="45">
        <f t="shared" si="6"/>
        <v>0</v>
      </c>
      <c r="J56" s="45">
        <f t="shared" si="6"/>
        <v>0</v>
      </c>
      <c r="K56" s="45">
        <f t="shared" si="6"/>
        <v>0</v>
      </c>
      <c r="L56" s="45">
        <f t="shared" si="6"/>
        <v>0</v>
      </c>
      <c r="M56" s="45">
        <f t="shared" si="6"/>
        <v>0</v>
      </c>
      <c r="N56" s="45">
        <f t="shared" si="6"/>
        <v>0</v>
      </c>
      <c r="O56" s="485" t="s">
        <v>1360</v>
      </c>
      <c r="P56" s="80"/>
    </row>
    <row r="57" spans="2:16" ht="16.149999999999999" customHeight="1" thickTop="1" thickBot="1" x14ac:dyDescent="0.25">
      <c r="B57" s="104"/>
      <c r="C57" s="104"/>
      <c r="D57" s="104"/>
      <c r="E57" s="104"/>
      <c r="F57" s="104"/>
      <c r="G57" s="104"/>
      <c r="H57" s="104"/>
      <c r="I57" s="104"/>
      <c r="J57" s="104"/>
      <c r="K57" s="104"/>
      <c r="L57" s="104"/>
      <c r="M57" s="104"/>
      <c r="N57" s="104"/>
      <c r="O57" s="105"/>
    </row>
    <row r="58" spans="2:16" ht="16.149999999999999" customHeight="1" thickTop="1" thickBot="1" x14ac:dyDescent="0.25">
      <c r="B58" s="78"/>
      <c r="C58" s="78"/>
      <c r="D58" s="78"/>
      <c r="E58" s="78"/>
      <c r="F58" s="78"/>
      <c r="G58" s="78"/>
      <c r="H58" s="78"/>
      <c r="I58" s="78"/>
      <c r="J58" s="78"/>
      <c r="K58" s="78"/>
      <c r="L58" s="78"/>
      <c r="M58" s="78"/>
      <c r="N58" s="532" t="s">
        <v>2686</v>
      </c>
      <c r="O58" s="533">
        <v>3</v>
      </c>
    </row>
    <row r="59" spans="2:16" ht="16.149999999999999" customHeight="1" thickTop="1" x14ac:dyDescent="0.2">
      <c r="B59" s="311" t="s">
        <v>2701</v>
      </c>
      <c r="C59"/>
      <c r="D59"/>
      <c r="E59" s="494" t="s">
        <v>1361</v>
      </c>
      <c r="F59" s="494" t="s">
        <v>1362</v>
      </c>
      <c r="G59" s="494" t="s">
        <v>1363</v>
      </c>
      <c r="H59" s="494" t="s">
        <v>1364</v>
      </c>
      <c r="I59" s="494" t="s">
        <v>1365</v>
      </c>
      <c r="J59" s="494" t="s">
        <v>1366</v>
      </c>
      <c r="K59" s="494" t="s">
        <v>1367</v>
      </c>
      <c r="L59" s="494" t="s">
        <v>1368</v>
      </c>
      <c r="M59" s="494" t="s">
        <v>1369</v>
      </c>
      <c r="N59" s="494" t="s">
        <v>1370</v>
      </c>
      <c r="O59" s="493" t="s">
        <v>13</v>
      </c>
      <c r="P59" s="80"/>
    </row>
    <row r="60" spans="2:16" ht="63.75" x14ac:dyDescent="0.2">
      <c r="B60" s="113"/>
      <c r="C60"/>
      <c r="D60" s="678" t="s">
        <v>2</v>
      </c>
      <c r="E60" s="3" t="s">
        <v>9</v>
      </c>
      <c r="F60" s="3" t="s">
        <v>385</v>
      </c>
      <c r="G60" s="3" t="s">
        <v>1302</v>
      </c>
      <c r="H60" s="3" t="s">
        <v>386</v>
      </c>
      <c r="I60" s="3" t="s">
        <v>1303</v>
      </c>
      <c r="J60" s="3" t="s">
        <v>387</v>
      </c>
      <c r="K60" s="3" t="s">
        <v>388</v>
      </c>
      <c r="L60" s="3" t="s">
        <v>389</v>
      </c>
      <c r="M60" s="3" t="s">
        <v>390</v>
      </c>
      <c r="N60" s="143" t="s">
        <v>1304</v>
      </c>
      <c r="O60" s="83"/>
      <c r="P60" s="80"/>
    </row>
    <row r="61" spans="2:16" ht="16.149999999999999" customHeight="1" x14ac:dyDescent="0.2">
      <c r="B61" s="113"/>
      <c r="C61"/>
      <c r="D61" s="678"/>
      <c r="E61" s="3" t="s">
        <v>17</v>
      </c>
      <c r="F61" s="3" t="s">
        <v>17</v>
      </c>
      <c r="G61" s="3" t="s">
        <v>17</v>
      </c>
      <c r="H61" s="3" t="s">
        <v>17</v>
      </c>
      <c r="I61" s="3" t="s">
        <v>17</v>
      </c>
      <c r="J61" s="3" t="s">
        <v>17</v>
      </c>
      <c r="K61" s="3" t="s">
        <v>17</v>
      </c>
      <c r="L61" s="3" t="s">
        <v>17</v>
      </c>
      <c r="M61" s="3" t="s">
        <v>17</v>
      </c>
      <c r="N61" s="143" t="s">
        <v>17</v>
      </c>
      <c r="O61" s="83"/>
      <c r="P61" s="80"/>
    </row>
    <row r="62" spans="2:16" ht="16.149999999999999" customHeight="1" thickBot="1" x14ac:dyDescent="0.25">
      <c r="B62" s="114"/>
      <c r="C62" s="42"/>
      <c r="D62" s="679"/>
      <c r="E62" s="314" t="s">
        <v>14</v>
      </c>
      <c r="F62" s="314" t="s">
        <v>14</v>
      </c>
      <c r="G62" s="314" t="s">
        <v>14</v>
      </c>
      <c r="H62" s="314" t="s">
        <v>14</v>
      </c>
      <c r="I62" s="314" t="s">
        <v>14</v>
      </c>
      <c r="J62" s="314" t="s">
        <v>14</v>
      </c>
      <c r="K62" s="314" t="s">
        <v>14</v>
      </c>
      <c r="L62" s="314" t="s">
        <v>14</v>
      </c>
      <c r="M62" s="314" t="s">
        <v>14</v>
      </c>
      <c r="N62" s="315" t="s">
        <v>14</v>
      </c>
      <c r="O62" s="485" t="s">
        <v>15</v>
      </c>
      <c r="P62" s="80"/>
    </row>
    <row r="63" spans="2:16" ht="16.149999999999999" customHeight="1" x14ac:dyDescent="0.2">
      <c r="B63" s="136" t="s">
        <v>2696</v>
      </c>
      <c r="C63" s="117"/>
      <c r="D63" s="304" t="s">
        <v>16</v>
      </c>
      <c r="E63" s="478">
        <f>SUM(F63:N63)</f>
        <v>0</v>
      </c>
      <c r="F63" s="488"/>
      <c r="G63" s="488"/>
      <c r="H63" s="488"/>
      <c r="I63" s="488"/>
      <c r="J63" s="488"/>
      <c r="K63" s="488"/>
      <c r="L63" s="488"/>
      <c r="M63" s="488"/>
      <c r="N63" s="488"/>
      <c r="O63" s="485" t="s">
        <v>1305</v>
      </c>
      <c r="P63" s="80"/>
    </row>
    <row r="64" spans="2:16" ht="16.149999999999999" customHeight="1" thickBot="1" x14ac:dyDescent="0.25">
      <c r="B64" s="123" t="s">
        <v>576</v>
      </c>
      <c r="C64" s="69"/>
      <c r="D64" s="305" t="s">
        <v>1</v>
      </c>
      <c r="E64" s="478">
        <f>SUM(F64:N64)</f>
        <v>0</v>
      </c>
      <c r="F64" s="488"/>
      <c r="G64" s="488"/>
      <c r="H64" s="488"/>
      <c r="I64" s="488"/>
      <c r="J64" s="488"/>
      <c r="K64" s="488"/>
      <c r="L64" s="488"/>
      <c r="M64" s="488"/>
      <c r="N64" s="479"/>
      <c r="O64" s="485" t="s">
        <v>1306</v>
      </c>
      <c r="P64" s="80"/>
    </row>
    <row r="65" spans="2:16" ht="16.149999999999999" customHeight="1" x14ac:dyDescent="0.2">
      <c r="B65" s="121" t="s">
        <v>2727</v>
      </c>
      <c r="C65" s="69"/>
      <c r="D65" s="305" t="s">
        <v>16</v>
      </c>
      <c r="E65" s="45">
        <f>SUM(F65:N65)</f>
        <v>0</v>
      </c>
      <c r="F65" s="45">
        <f t="shared" ref="F65:N65" si="7">SUM(F63:F64)</f>
        <v>0</v>
      </c>
      <c r="G65" s="45">
        <f t="shared" si="7"/>
        <v>0</v>
      </c>
      <c r="H65" s="45">
        <f t="shared" si="7"/>
        <v>0</v>
      </c>
      <c r="I65" s="45">
        <f t="shared" si="7"/>
        <v>0</v>
      </c>
      <c r="J65" s="45">
        <f t="shared" si="7"/>
        <v>0</v>
      </c>
      <c r="K65" s="45">
        <f t="shared" si="7"/>
        <v>0</v>
      </c>
      <c r="L65" s="45">
        <f t="shared" si="7"/>
        <v>0</v>
      </c>
      <c r="M65" s="45">
        <f t="shared" si="7"/>
        <v>0</v>
      </c>
      <c r="N65" s="45">
        <f t="shared" si="7"/>
        <v>0</v>
      </c>
      <c r="O65" s="485" t="s">
        <v>1307</v>
      </c>
      <c r="P65" s="80"/>
    </row>
    <row r="66" spans="2:16" ht="16.149999999999999" customHeight="1" x14ac:dyDescent="0.2">
      <c r="B66" s="123" t="s">
        <v>1212</v>
      </c>
      <c r="C66" s="69"/>
      <c r="D66" s="305" t="s">
        <v>16</v>
      </c>
      <c r="E66" s="478">
        <f>SUM(F66:N66)</f>
        <v>0</v>
      </c>
      <c r="F66" s="577"/>
      <c r="G66" s="577"/>
      <c r="H66" s="577"/>
      <c r="I66" s="577"/>
      <c r="J66" s="577"/>
      <c r="K66" s="577"/>
      <c r="L66" s="577"/>
      <c r="M66" s="577"/>
      <c r="N66" s="577"/>
      <c r="O66" s="485" t="s">
        <v>1309</v>
      </c>
      <c r="P66" s="80"/>
    </row>
    <row r="67" spans="2:16" ht="16.149999999999999" customHeight="1" x14ac:dyDescent="0.2">
      <c r="B67" s="120" t="s">
        <v>264</v>
      </c>
      <c r="C67"/>
      <c r="D67" s="305" t="s">
        <v>1</v>
      </c>
      <c r="E67" s="478">
        <f t="shared" ref="E67:E85" si="8">SUM(F67:N67)</f>
        <v>0</v>
      </c>
      <c r="F67" s="488"/>
      <c r="G67" s="488"/>
      <c r="H67" s="488"/>
      <c r="I67" s="488"/>
      <c r="J67" s="488"/>
      <c r="K67" s="488"/>
      <c r="L67" s="488"/>
      <c r="M67" s="488"/>
      <c r="N67" s="488"/>
      <c r="O67" s="485" t="s">
        <v>1310</v>
      </c>
      <c r="P67" s="80"/>
    </row>
    <row r="68" spans="2:16" ht="16.149999999999999" customHeight="1" x14ac:dyDescent="0.2">
      <c r="B68" s="150" t="s">
        <v>1371</v>
      </c>
      <c r="C68" s="295" t="s">
        <v>0</v>
      </c>
      <c r="D68" s="305" t="s">
        <v>16</v>
      </c>
      <c r="E68" s="478">
        <f t="shared" si="8"/>
        <v>0</v>
      </c>
      <c r="F68" s="488"/>
      <c r="G68" s="488"/>
      <c r="H68" s="488"/>
      <c r="I68" s="488"/>
      <c r="J68" s="488"/>
      <c r="K68" s="488"/>
      <c r="L68" s="488"/>
      <c r="M68" s="488"/>
      <c r="N68" s="488"/>
      <c r="O68" s="485" t="s">
        <v>1312</v>
      </c>
      <c r="P68" s="80"/>
    </row>
    <row r="69" spans="2:16" ht="16.149999999999999" customHeight="1" x14ac:dyDescent="0.2">
      <c r="B69" s="123" t="s">
        <v>1372</v>
      </c>
      <c r="C69" s="295" t="s">
        <v>0</v>
      </c>
      <c r="D69" s="305" t="s">
        <v>16</v>
      </c>
      <c r="E69" s="478">
        <f t="shared" si="8"/>
        <v>0</v>
      </c>
      <c r="F69" s="488"/>
      <c r="G69" s="488"/>
      <c r="H69" s="488"/>
      <c r="I69" s="488"/>
      <c r="J69" s="488"/>
      <c r="K69" s="488"/>
      <c r="L69" s="488"/>
      <c r="M69" s="488"/>
      <c r="N69" s="488"/>
      <c r="O69" s="485" t="s">
        <v>1313</v>
      </c>
      <c r="P69" s="80"/>
    </row>
    <row r="70" spans="2:16" ht="16.149999999999999" customHeight="1" x14ac:dyDescent="0.2">
      <c r="B70" s="123" t="s">
        <v>1216</v>
      </c>
      <c r="C70" s="69"/>
      <c r="D70" s="305" t="s">
        <v>16</v>
      </c>
      <c r="E70" s="478">
        <f t="shared" si="8"/>
        <v>0</v>
      </c>
      <c r="F70" s="488"/>
      <c r="G70" s="488"/>
      <c r="H70" s="488"/>
      <c r="I70" s="488"/>
      <c r="J70" s="488"/>
      <c r="K70" s="488"/>
      <c r="L70" s="488"/>
      <c r="M70" s="488"/>
      <c r="N70" s="488"/>
      <c r="O70" s="485" t="s">
        <v>1314</v>
      </c>
      <c r="P70" s="80"/>
    </row>
    <row r="71" spans="2:16" ht="16.149999999999999" customHeight="1" x14ac:dyDescent="0.2">
      <c r="B71" s="723" t="s">
        <v>1373</v>
      </c>
      <c r="C71" s="731"/>
      <c r="D71" s="305" t="s">
        <v>16</v>
      </c>
      <c r="E71" s="478">
        <f>SUM(F71:N71)</f>
        <v>0</v>
      </c>
      <c r="F71" s="479"/>
      <c r="G71" s="479"/>
      <c r="H71" s="479"/>
      <c r="I71" s="479"/>
      <c r="J71" s="488"/>
      <c r="K71" s="479"/>
      <c r="L71" s="479"/>
      <c r="M71" s="479"/>
      <c r="N71" s="479"/>
      <c r="O71" s="485" t="s">
        <v>1316</v>
      </c>
      <c r="P71" s="80"/>
    </row>
    <row r="72" spans="2:16" ht="16.149999999999999" customHeight="1" x14ac:dyDescent="0.2">
      <c r="B72" s="732" t="s">
        <v>1317</v>
      </c>
      <c r="C72" s="731"/>
      <c r="D72" s="305" t="s">
        <v>16</v>
      </c>
      <c r="E72" s="478">
        <f>SUM(F72:N72)</f>
        <v>0</v>
      </c>
      <c r="F72" s="479"/>
      <c r="G72" s="479"/>
      <c r="H72" s="479"/>
      <c r="I72" s="479"/>
      <c r="J72" s="488"/>
      <c r="K72" s="479"/>
      <c r="L72" s="488"/>
      <c r="M72" s="479"/>
      <c r="N72" s="479"/>
      <c r="O72" s="485" t="s">
        <v>1318</v>
      </c>
      <c r="P72" s="80"/>
    </row>
    <row r="73" spans="2:16" ht="16.149999999999999" customHeight="1" x14ac:dyDescent="0.2">
      <c r="B73" s="123" t="s">
        <v>383</v>
      </c>
      <c r="C73" s="69"/>
      <c r="D73" s="305" t="s">
        <v>16</v>
      </c>
      <c r="E73" s="478">
        <f t="shared" si="8"/>
        <v>0</v>
      </c>
      <c r="F73" s="488"/>
      <c r="G73" s="488"/>
      <c r="H73" s="488"/>
      <c r="I73" s="488"/>
      <c r="J73" s="488"/>
      <c r="K73" s="488"/>
      <c r="L73" s="488"/>
      <c r="M73" s="488"/>
      <c r="N73" s="488"/>
      <c r="O73" s="485" t="s">
        <v>1319</v>
      </c>
      <c r="P73" s="80"/>
    </row>
    <row r="74" spans="2:16" ht="28.5" customHeight="1" x14ac:dyDescent="0.2">
      <c r="B74" s="287" t="s">
        <v>1219</v>
      </c>
      <c r="C74" s="306" t="s">
        <v>0</v>
      </c>
      <c r="D74" s="307" t="s">
        <v>16</v>
      </c>
      <c r="E74" s="478">
        <f t="shared" si="8"/>
        <v>0</v>
      </c>
      <c r="F74" s="488"/>
      <c r="G74" s="488"/>
      <c r="H74" s="488"/>
      <c r="I74" s="488"/>
      <c r="J74" s="488"/>
      <c r="K74" s="488"/>
      <c r="L74" s="488"/>
      <c r="M74" s="488"/>
      <c r="N74" s="477">
        <f>-SUM(F74:M74)+N94</f>
        <v>0</v>
      </c>
      <c r="O74" s="485" t="s">
        <v>1320</v>
      </c>
      <c r="P74" s="80"/>
    </row>
    <row r="75" spans="2:16" ht="15.75" customHeight="1" x14ac:dyDescent="0.2">
      <c r="B75" s="123" t="s">
        <v>1221</v>
      </c>
      <c r="C75" s="69"/>
      <c r="D75" s="305" t="s">
        <v>20</v>
      </c>
      <c r="E75" s="478">
        <f t="shared" si="8"/>
        <v>0</v>
      </c>
      <c r="F75" s="488"/>
      <c r="G75" s="488"/>
      <c r="H75" s="488"/>
      <c r="I75" s="488"/>
      <c r="J75" s="488"/>
      <c r="K75" s="488"/>
      <c r="L75" s="488"/>
      <c r="M75" s="488"/>
      <c r="N75" s="488"/>
      <c r="O75" s="485" t="s">
        <v>1325</v>
      </c>
      <c r="P75" s="80"/>
    </row>
    <row r="76" spans="2:16" ht="15.75" customHeight="1" x14ac:dyDescent="0.2">
      <c r="B76" s="123" t="s">
        <v>1223</v>
      </c>
      <c r="C76" s="69"/>
      <c r="D76" s="305" t="s">
        <v>20</v>
      </c>
      <c r="E76" s="478">
        <f t="shared" si="8"/>
        <v>0</v>
      </c>
      <c r="F76" s="488"/>
      <c r="G76" s="488"/>
      <c r="H76" s="488"/>
      <c r="I76" s="488"/>
      <c r="J76" s="488"/>
      <c r="K76" s="488"/>
      <c r="L76" s="488"/>
      <c r="M76" s="488"/>
      <c r="N76" s="488"/>
      <c r="O76" s="485" t="s">
        <v>1326</v>
      </c>
      <c r="P76" s="80"/>
    </row>
    <row r="77" spans="2:16" ht="15.75" customHeight="1" x14ac:dyDescent="0.2">
      <c r="B77" s="123" t="s">
        <v>1225</v>
      </c>
      <c r="C77" s="69"/>
      <c r="D77" s="305" t="s">
        <v>16</v>
      </c>
      <c r="E77" s="478">
        <f t="shared" si="8"/>
        <v>0</v>
      </c>
      <c r="F77" s="488"/>
      <c r="G77" s="488"/>
      <c r="H77" s="488"/>
      <c r="I77" s="488"/>
      <c r="J77" s="488"/>
      <c r="K77" s="488"/>
      <c r="L77" s="488"/>
      <c r="M77" s="488"/>
      <c r="N77" s="488"/>
      <c r="O77" s="485" t="s">
        <v>1327</v>
      </c>
      <c r="P77" s="80"/>
    </row>
    <row r="78" spans="2:16" ht="15.75" customHeight="1" x14ac:dyDescent="0.2">
      <c r="B78" s="120" t="s">
        <v>1227</v>
      </c>
      <c r="C78"/>
      <c r="D78" s="305" t="s">
        <v>16</v>
      </c>
      <c r="E78" s="478">
        <f t="shared" si="8"/>
        <v>0</v>
      </c>
      <c r="F78" s="488"/>
      <c r="G78" s="488"/>
      <c r="H78" s="488"/>
      <c r="I78" s="488"/>
      <c r="J78" s="488"/>
      <c r="K78" s="488"/>
      <c r="L78" s="488"/>
      <c r="M78" s="488"/>
      <c r="N78" s="488"/>
      <c r="O78" s="485" t="s">
        <v>1328</v>
      </c>
      <c r="P78" s="80"/>
    </row>
    <row r="79" spans="2:16" ht="15.75" customHeight="1" x14ac:dyDescent="0.2">
      <c r="B79" s="263" t="s">
        <v>1229</v>
      </c>
      <c r="C79" s="295" t="s">
        <v>0</v>
      </c>
      <c r="D79" s="305" t="s">
        <v>1</v>
      </c>
      <c r="E79" s="478">
        <f t="shared" si="8"/>
        <v>0</v>
      </c>
      <c r="F79" s="488"/>
      <c r="G79" s="488"/>
      <c r="H79" s="488"/>
      <c r="I79" s="488"/>
      <c r="J79" s="488"/>
      <c r="K79" s="488"/>
      <c r="L79" s="488"/>
      <c r="M79" s="488"/>
      <c r="N79" s="488"/>
      <c r="O79" s="485" t="s">
        <v>1329</v>
      </c>
      <c r="P79" s="80"/>
    </row>
    <row r="80" spans="2:16" ht="15.75" customHeight="1" x14ac:dyDescent="0.2">
      <c r="B80" s="150" t="s">
        <v>1231</v>
      </c>
      <c r="C80" s="160"/>
      <c r="D80" s="305" t="s">
        <v>1</v>
      </c>
      <c r="E80" s="478">
        <f t="shared" si="8"/>
        <v>0</v>
      </c>
      <c r="F80" s="488"/>
      <c r="G80" s="488"/>
      <c r="H80" s="488"/>
      <c r="I80" s="488"/>
      <c r="J80" s="488"/>
      <c r="K80" s="488"/>
      <c r="L80" s="488"/>
      <c r="M80" s="488"/>
      <c r="N80" s="488"/>
      <c r="O80" s="485" t="s">
        <v>1330</v>
      </c>
      <c r="P80" s="80"/>
    </row>
    <row r="81" spans="2:16" ht="15.75" customHeight="1" x14ac:dyDescent="0.2">
      <c r="B81" s="123" t="s">
        <v>1233</v>
      </c>
      <c r="C81" s="160"/>
      <c r="D81" s="305" t="s">
        <v>1</v>
      </c>
      <c r="E81" s="478">
        <f t="shared" si="8"/>
        <v>0</v>
      </c>
      <c r="F81" s="488"/>
      <c r="G81" s="488"/>
      <c r="H81" s="488"/>
      <c r="I81" s="488"/>
      <c r="J81" s="488"/>
      <c r="K81" s="488"/>
      <c r="L81" s="488"/>
      <c r="M81" s="488"/>
      <c r="N81" s="488"/>
      <c r="O81" s="485" t="s">
        <v>1331</v>
      </c>
      <c r="P81" s="80"/>
    </row>
    <row r="82" spans="2:16" ht="15.75" customHeight="1" x14ac:dyDescent="0.2">
      <c r="B82" s="123" t="s">
        <v>1235</v>
      </c>
      <c r="C82" s="69"/>
      <c r="D82" s="305" t="s">
        <v>1</v>
      </c>
      <c r="E82" s="478">
        <f t="shared" si="8"/>
        <v>0</v>
      </c>
      <c r="F82" s="488"/>
      <c r="G82" s="488"/>
      <c r="H82" s="488"/>
      <c r="I82" s="488"/>
      <c r="J82" s="488"/>
      <c r="K82" s="488"/>
      <c r="L82" s="488"/>
      <c r="M82" s="488"/>
      <c r="N82" s="488"/>
      <c r="O82" s="485" t="s">
        <v>1332</v>
      </c>
      <c r="P82" s="80"/>
    </row>
    <row r="83" spans="2:16" ht="15.75" customHeight="1" x14ac:dyDescent="0.2">
      <c r="B83" s="123" t="s">
        <v>1237</v>
      </c>
      <c r="C83" s="69"/>
      <c r="D83" s="305" t="s">
        <v>20</v>
      </c>
      <c r="E83" s="478">
        <f t="shared" si="8"/>
        <v>0</v>
      </c>
      <c r="F83" s="488"/>
      <c r="G83" s="488"/>
      <c r="H83" s="488"/>
      <c r="I83" s="488"/>
      <c r="J83" s="488"/>
      <c r="K83" s="488"/>
      <c r="L83" s="488"/>
      <c r="M83" s="488"/>
      <c r="N83" s="488"/>
      <c r="O83" s="485" t="s">
        <v>1333</v>
      </c>
      <c r="P83" s="80"/>
    </row>
    <row r="84" spans="2:16" ht="15.75" customHeight="1" x14ac:dyDescent="0.2">
      <c r="B84" s="723" t="s">
        <v>1336</v>
      </c>
      <c r="C84" s="722"/>
      <c r="D84" s="305" t="s">
        <v>20</v>
      </c>
      <c r="E84" s="478">
        <f t="shared" si="8"/>
        <v>0</v>
      </c>
      <c r="F84" s="479"/>
      <c r="G84" s="479"/>
      <c r="H84" s="479"/>
      <c r="I84" s="479"/>
      <c r="J84" s="488"/>
      <c r="K84" s="479"/>
      <c r="L84" s="479"/>
      <c r="M84" s="479"/>
      <c r="N84" s="479"/>
      <c r="O84" s="485" t="s">
        <v>1337</v>
      </c>
      <c r="P84" s="80"/>
    </row>
    <row r="85" spans="2:16" ht="15.75" customHeight="1" thickBot="1" x14ac:dyDescent="0.25">
      <c r="B85" s="123" t="s">
        <v>626</v>
      </c>
      <c r="C85" s="69"/>
      <c r="D85" s="305" t="s">
        <v>20</v>
      </c>
      <c r="E85" s="478">
        <f t="shared" si="8"/>
        <v>0</v>
      </c>
      <c r="F85" s="577"/>
      <c r="G85" s="577"/>
      <c r="H85" s="577"/>
      <c r="I85" s="577"/>
      <c r="J85" s="577"/>
      <c r="K85" s="577"/>
      <c r="L85" s="577"/>
      <c r="M85" s="577"/>
      <c r="N85" s="577"/>
      <c r="O85" s="485" t="s">
        <v>1338</v>
      </c>
      <c r="P85" s="80"/>
    </row>
    <row r="86" spans="2:16" ht="16.149999999999999" customHeight="1" x14ac:dyDescent="0.2">
      <c r="B86" s="124" t="s">
        <v>2728</v>
      </c>
      <c r="C86"/>
      <c r="D86" s="305" t="s">
        <v>16</v>
      </c>
      <c r="E86" s="45">
        <f>SUM(F86:N86)</f>
        <v>0</v>
      </c>
      <c r="F86" s="45">
        <f t="shared" ref="F86:N86" si="9">SUM(F65:F85)</f>
        <v>0</v>
      </c>
      <c r="G86" s="45">
        <f t="shared" si="9"/>
        <v>0</v>
      </c>
      <c r="H86" s="45">
        <f t="shared" si="9"/>
        <v>0</v>
      </c>
      <c r="I86" s="45">
        <f t="shared" si="9"/>
        <v>0</v>
      </c>
      <c r="J86" s="45">
        <f t="shared" si="9"/>
        <v>0</v>
      </c>
      <c r="K86" s="45">
        <f t="shared" si="9"/>
        <v>0</v>
      </c>
      <c r="L86" s="45">
        <f t="shared" si="9"/>
        <v>0</v>
      </c>
      <c r="M86" s="45">
        <f t="shared" si="9"/>
        <v>0</v>
      </c>
      <c r="N86" s="45">
        <f t="shared" si="9"/>
        <v>0</v>
      </c>
      <c r="O86" s="485" t="s">
        <v>1339</v>
      </c>
      <c r="P86" s="80"/>
    </row>
    <row r="87" spans="2:16" ht="16.149999999999999" customHeight="1" x14ac:dyDescent="0.2">
      <c r="B87" s="309"/>
      <c r="C87" s="66"/>
      <c r="D87" s="30"/>
      <c r="E87" s="27"/>
      <c r="F87" s="27"/>
      <c r="G87" s="27"/>
      <c r="H87" s="27"/>
      <c r="I87" s="27"/>
      <c r="J87" s="27"/>
      <c r="K87" s="27"/>
      <c r="L87" s="27"/>
      <c r="M87" s="27"/>
      <c r="N87" s="27"/>
      <c r="O87" s="85"/>
      <c r="P87" s="80"/>
    </row>
    <row r="88" spans="2:16" ht="16.149999999999999" customHeight="1" x14ac:dyDescent="0.2">
      <c r="B88" s="121" t="s">
        <v>2733</v>
      </c>
      <c r="C88" s="69"/>
      <c r="D88" s="305" t="s">
        <v>16</v>
      </c>
      <c r="E88" s="478">
        <f>SUM(F88:N88)</f>
        <v>0</v>
      </c>
      <c r="F88" s="488"/>
      <c r="G88" s="488"/>
      <c r="H88" s="488"/>
      <c r="I88" s="488"/>
      <c r="J88" s="488"/>
      <c r="K88" s="488"/>
      <c r="L88" s="488"/>
      <c r="M88" s="488"/>
      <c r="N88" s="488"/>
      <c r="O88" s="485" t="s">
        <v>1340</v>
      </c>
      <c r="P88" s="80"/>
    </row>
    <row r="89" spans="2:16" ht="16.149999999999999" customHeight="1" thickBot="1" x14ac:dyDescent="0.25">
      <c r="B89" s="123" t="s">
        <v>576</v>
      </c>
      <c r="C89" s="69"/>
      <c r="D89" s="305" t="s">
        <v>1</v>
      </c>
      <c r="E89" s="478">
        <f>SUM(F89:N89)</f>
        <v>0</v>
      </c>
      <c r="F89" s="488"/>
      <c r="G89" s="488"/>
      <c r="H89" s="488"/>
      <c r="I89" s="488"/>
      <c r="J89" s="488"/>
      <c r="K89" s="488"/>
      <c r="L89" s="488"/>
      <c r="M89" s="488"/>
      <c r="N89" s="479"/>
      <c r="O89" s="485" t="s">
        <v>1341</v>
      </c>
      <c r="P89" s="80"/>
    </row>
    <row r="90" spans="2:16" ht="16.149999999999999" customHeight="1" x14ac:dyDescent="0.2">
      <c r="B90" s="121" t="s">
        <v>2734</v>
      </c>
      <c r="C90" s="69"/>
      <c r="D90" s="305" t="s">
        <v>16</v>
      </c>
      <c r="E90" s="45">
        <f>SUM(F90:N90)</f>
        <v>0</v>
      </c>
      <c r="F90" s="45">
        <f t="shared" ref="F90:N90" si="10">SUM(F88:F89)</f>
        <v>0</v>
      </c>
      <c r="G90" s="45">
        <f t="shared" si="10"/>
        <v>0</v>
      </c>
      <c r="H90" s="45">
        <f t="shared" si="10"/>
        <v>0</v>
      </c>
      <c r="I90" s="45">
        <f t="shared" si="10"/>
        <v>0</v>
      </c>
      <c r="J90" s="45">
        <f t="shared" si="10"/>
        <v>0</v>
      </c>
      <c r="K90" s="45">
        <f t="shared" si="10"/>
        <v>0</v>
      </c>
      <c r="L90" s="45">
        <f t="shared" si="10"/>
        <v>0</v>
      </c>
      <c r="M90" s="45">
        <f t="shared" si="10"/>
        <v>0</v>
      </c>
      <c r="N90" s="45">
        <f t="shared" si="10"/>
        <v>0</v>
      </c>
      <c r="O90" s="485" t="s">
        <v>1342</v>
      </c>
      <c r="P90" s="80"/>
    </row>
    <row r="91" spans="2:16" ht="16.149999999999999" customHeight="1" x14ac:dyDescent="0.2">
      <c r="B91" s="123" t="s">
        <v>1212</v>
      </c>
      <c r="C91" s="69"/>
      <c r="D91" s="305" t="s">
        <v>16</v>
      </c>
      <c r="E91" s="478">
        <f>SUM(F91:N91)</f>
        <v>0</v>
      </c>
      <c r="F91" s="18"/>
      <c r="G91" s="18"/>
      <c r="H91" s="18"/>
      <c r="I91" s="18"/>
      <c r="J91" s="18"/>
      <c r="K91" s="18"/>
      <c r="L91" s="18"/>
      <c r="M91" s="18"/>
      <c r="N91" s="18"/>
      <c r="O91" s="485" t="s">
        <v>1344</v>
      </c>
      <c r="P91" s="80"/>
    </row>
    <row r="92" spans="2:16" ht="16.149999999999999" customHeight="1" x14ac:dyDescent="0.2">
      <c r="B92" s="123" t="s">
        <v>264</v>
      </c>
      <c r="C92" s="69"/>
      <c r="D92" s="305" t="s">
        <v>1</v>
      </c>
      <c r="E92" s="478">
        <f t="shared" ref="E92:E105" si="11">SUM(F92:N92)</f>
        <v>0</v>
      </c>
      <c r="F92" s="488"/>
      <c r="G92" s="488"/>
      <c r="H92" s="488"/>
      <c r="I92" s="488"/>
      <c r="J92" s="488"/>
      <c r="K92" s="488"/>
      <c r="L92" s="488"/>
      <c r="M92" s="488"/>
      <c r="N92" s="488"/>
      <c r="O92" s="485" t="s">
        <v>1345</v>
      </c>
      <c r="P92" s="80"/>
    </row>
    <row r="93" spans="2:16" ht="16.149999999999999" customHeight="1" x14ac:dyDescent="0.2">
      <c r="B93" s="123" t="s">
        <v>1247</v>
      </c>
      <c r="C93" s="69"/>
      <c r="D93" s="305" t="s">
        <v>16</v>
      </c>
      <c r="E93" s="478">
        <f t="shared" si="11"/>
        <v>0</v>
      </c>
      <c r="F93" s="479"/>
      <c r="G93" s="488"/>
      <c r="H93" s="488"/>
      <c r="I93" s="479"/>
      <c r="J93" s="488"/>
      <c r="K93" s="488"/>
      <c r="L93" s="488"/>
      <c r="M93" s="488"/>
      <c r="N93" s="488"/>
      <c r="O93" s="485" t="s">
        <v>1346</v>
      </c>
      <c r="P93" s="80"/>
    </row>
    <row r="94" spans="2:16" ht="30.4" customHeight="1" x14ac:dyDescent="0.2">
      <c r="B94" s="287" t="s">
        <v>1219</v>
      </c>
      <c r="C94" s="306" t="s">
        <v>0</v>
      </c>
      <c r="D94" s="307" t="s">
        <v>20</v>
      </c>
      <c r="E94" s="478">
        <f t="shared" si="11"/>
        <v>0</v>
      </c>
      <c r="F94" s="479"/>
      <c r="G94" s="479"/>
      <c r="H94" s="479"/>
      <c r="I94" s="479"/>
      <c r="J94" s="479"/>
      <c r="K94" s="479"/>
      <c r="L94" s="479"/>
      <c r="M94" s="479"/>
      <c r="N94" s="488"/>
      <c r="O94" s="485" t="s">
        <v>1347</v>
      </c>
      <c r="P94" s="80"/>
    </row>
    <row r="95" spans="2:16" ht="15.75" customHeight="1" x14ac:dyDescent="0.2">
      <c r="B95" s="123" t="s">
        <v>1221</v>
      </c>
      <c r="C95" s="69"/>
      <c r="D95" s="305" t="s">
        <v>16</v>
      </c>
      <c r="E95" s="478">
        <f t="shared" si="11"/>
        <v>0</v>
      </c>
      <c r="F95" s="488"/>
      <c r="G95" s="488"/>
      <c r="H95" s="488"/>
      <c r="I95" s="488"/>
      <c r="J95" s="488"/>
      <c r="K95" s="488"/>
      <c r="L95" s="488"/>
      <c r="M95" s="488"/>
      <c r="N95" s="488"/>
      <c r="O95" s="485" t="s">
        <v>1348</v>
      </c>
      <c r="P95" s="80"/>
    </row>
    <row r="96" spans="2:16" ht="15.75" customHeight="1" x14ac:dyDescent="0.2">
      <c r="B96" s="120" t="s">
        <v>1223</v>
      </c>
      <c r="C96"/>
      <c r="D96" s="305" t="s">
        <v>16</v>
      </c>
      <c r="E96" s="478">
        <f t="shared" si="11"/>
        <v>0</v>
      </c>
      <c r="F96" s="488"/>
      <c r="G96" s="488"/>
      <c r="H96" s="488"/>
      <c r="I96" s="488"/>
      <c r="J96" s="488"/>
      <c r="K96" s="488"/>
      <c r="L96" s="488"/>
      <c r="M96" s="488"/>
      <c r="N96" s="488"/>
      <c r="O96" s="485" t="s">
        <v>1349</v>
      </c>
      <c r="P96" s="80"/>
    </row>
    <row r="97" spans="2:16" ht="15.75" customHeight="1" x14ac:dyDescent="0.2">
      <c r="B97" s="123" t="s">
        <v>1225</v>
      </c>
      <c r="C97" s="69"/>
      <c r="D97" s="305" t="s">
        <v>20</v>
      </c>
      <c r="E97" s="478">
        <f t="shared" si="11"/>
        <v>0</v>
      </c>
      <c r="F97" s="488"/>
      <c r="G97" s="488"/>
      <c r="H97" s="488"/>
      <c r="I97" s="488"/>
      <c r="J97" s="488"/>
      <c r="K97" s="488"/>
      <c r="L97" s="488"/>
      <c r="M97" s="488"/>
      <c r="N97" s="488"/>
      <c r="O97" s="485" t="s">
        <v>1350</v>
      </c>
      <c r="P97" s="80"/>
    </row>
    <row r="98" spans="2:16" ht="15.75" customHeight="1" x14ac:dyDescent="0.2">
      <c r="B98" s="120" t="s">
        <v>1227</v>
      </c>
      <c r="C98"/>
      <c r="D98" s="305" t="s">
        <v>20</v>
      </c>
      <c r="E98" s="478">
        <f t="shared" si="11"/>
        <v>0</v>
      </c>
      <c r="F98" s="488"/>
      <c r="G98" s="488"/>
      <c r="H98" s="488"/>
      <c r="I98" s="488"/>
      <c r="J98" s="488"/>
      <c r="K98" s="488"/>
      <c r="L98" s="488"/>
      <c r="M98" s="488"/>
      <c r="N98" s="488"/>
      <c r="O98" s="485" t="s">
        <v>1351</v>
      </c>
      <c r="P98" s="80"/>
    </row>
    <row r="99" spans="2:16" ht="15.75" customHeight="1" x14ac:dyDescent="0.2">
      <c r="B99" s="263" t="s">
        <v>1229</v>
      </c>
      <c r="C99" s="295" t="s">
        <v>0</v>
      </c>
      <c r="D99" s="305" t="s">
        <v>1</v>
      </c>
      <c r="E99" s="478">
        <f t="shared" si="11"/>
        <v>0</v>
      </c>
      <c r="F99" s="488"/>
      <c r="G99" s="488"/>
      <c r="H99" s="488"/>
      <c r="I99" s="488"/>
      <c r="J99" s="488"/>
      <c r="K99" s="488"/>
      <c r="L99" s="488"/>
      <c r="M99" s="488"/>
      <c r="N99" s="488"/>
      <c r="O99" s="485" t="s">
        <v>1352</v>
      </c>
      <c r="P99" s="80"/>
    </row>
    <row r="100" spans="2:16" ht="15.75" customHeight="1" x14ac:dyDescent="0.2">
      <c r="B100" s="150" t="s">
        <v>1231</v>
      </c>
      <c r="C100" s="160"/>
      <c r="D100" s="305" t="s">
        <v>1</v>
      </c>
      <c r="E100" s="478">
        <f>SUM(F100:N100)</f>
        <v>0</v>
      </c>
      <c r="F100" s="488"/>
      <c r="G100" s="488"/>
      <c r="H100" s="488"/>
      <c r="I100" s="488"/>
      <c r="J100" s="488"/>
      <c r="K100" s="488"/>
      <c r="L100" s="488"/>
      <c r="M100" s="488"/>
      <c r="N100" s="488"/>
      <c r="O100" s="485" t="s">
        <v>1353</v>
      </c>
      <c r="P100" s="80"/>
    </row>
    <row r="101" spans="2:16" ht="15.75" customHeight="1" x14ac:dyDescent="0.2">
      <c r="B101" s="123" t="s">
        <v>1233</v>
      </c>
      <c r="C101" s="160"/>
      <c r="D101" s="305" t="s">
        <v>1</v>
      </c>
      <c r="E101" s="478">
        <f t="shared" si="11"/>
        <v>0</v>
      </c>
      <c r="F101" s="488"/>
      <c r="G101" s="488"/>
      <c r="H101" s="488"/>
      <c r="I101" s="488"/>
      <c r="J101" s="488"/>
      <c r="K101" s="488"/>
      <c r="L101" s="488"/>
      <c r="M101" s="488"/>
      <c r="N101" s="488"/>
      <c r="O101" s="485" t="s">
        <v>1354</v>
      </c>
      <c r="P101" s="80"/>
    </row>
    <row r="102" spans="2:16" ht="15.75" customHeight="1" x14ac:dyDescent="0.2">
      <c r="B102" s="123" t="s">
        <v>1235</v>
      </c>
      <c r="C102" s="69"/>
      <c r="D102" s="305" t="s">
        <v>1</v>
      </c>
      <c r="E102" s="478">
        <f t="shared" si="11"/>
        <v>0</v>
      </c>
      <c r="F102" s="488"/>
      <c r="G102" s="488"/>
      <c r="H102" s="488"/>
      <c r="I102" s="488"/>
      <c r="J102" s="488"/>
      <c r="K102" s="488"/>
      <c r="L102" s="488"/>
      <c r="M102" s="488"/>
      <c r="N102" s="488"/>
      <c r="O102" s="485" t="s">
        <v>1355</v>
      </c>
      <c r="P102" s="80"/>
    </row>
    <row r="103" spans="2:16" ht="15.75" customHeight="1" x14ac:dyDescent="0.2">
      <c r="B103" s="123" t="s">
        <v>1237</v>
      </c>
      <c r="C103" s="69"/>
      <c r="D103" s="305" t="s">
        <v>20</v>
      </c>
      <c r="E103" s="478">
        <f t="shared" si="11"/>
        <v>0</v>
      </c>
      <c r="F103" s="488"/>
      <c r="G103" s="488"/>
      <c r="H103" s="488"/>
      <c r="I103" s="488"/>
      <c r="J103" s="488"/>
      <c r="K103" s="488"/>
      <c r="L103" s="488"/>
      <c r="M103" s="488"/>
      <c r="N103" s="488"/>
      <c r="O103" s="485" t="s">
        <v>1356</v>
      </c>
      <c r="P103" s="80"/>
    </row>
    <row r="104" spans="2:16" ht="15.75" customHeight="1" x14ac:dyDescent="0.2">
      <c r="B104" s="723" t="s">
        <v>1336</v>
      </c>
      <c r="C104" s="722"/>
      <c r="D104" s="305" t="s">
        <v>20</v>
      </c>
      <c r="E104" s="478">
        <f>SUM(F104:N104)</f>
        <v>0</v>
      </c>
      <c r="F104" s="479"/>
      <c r="G104" s="479"/>
      <c r="H104" s="479"/>
      <c r="I104" s="479"/>
      <c r="J104" s="488"/>
      <c r="K104" s="479"/>
      <c r="L104" s="479"/>
      <c r="M104" s="479"/>
      <c r="N104" s="479"/>
      <c r="O104" s="485" t="s">
        <v>1358</v>
      </c>
      <c r="P104" s="80"/>
    </row>
    <row r="105" spans="2:16" ht="15.75" customHeight="1" thickBot="1" x14ac:dyDescent="0.25">
      <c r="B105" s="123" t="s">
        <v>626</v>
      </c>
      <c r="C105" s="69"/>
      <c r="D105" s="305" t="s">
        <v>20</v>
      </c>
      <c r="E105" s="478">
        <f t="shared" si="11"/>
        <v>0</v>
      </c>
      <c r="F105" s="18"/>
      <c r="G105" s="18"/>
      <c r="H105" s="18"/>
      <c r="I105" s="18"/>
      <c r="J105" s="18"/>
      <c r="K105" s="18"/>
      <c r="L105" s="18"/>
      <c r="M105" s="18"/>
      <c r="N105" s="18"/>
      <c r="O105" s="485" t="s">
        <v>1359</v>
      </c>
      <c r="P105" s="80"/>
    </row>
    <row r="106" spans="2:16" ht="16.149999999999999" customHeight="1" thickBot="1" x14ac:dyDescent="0.25">
      <c r="B106" s="137" t="s">
        <v>2735</v>
      </c>
      <c r="C106" s="134"/>
      <c r="D106" s="171" t="s">
        <v>16</v>
      </c>
      <c r="E106" s="45">
        <f>SUM(F106:N106)</f>
        <v>0</v>
      </c>
      <c r="F106" s="45">
        <f t="shared" ref="F106:N106" si="12">SUM(F90:F105)</f>
        <v>0</v>
      </c>
      <c r="G106" s="45">
        <f t="shared" si="12"/>
        <v>0</v>
      </c>
      <c r="H106" s="45">
        <f t="shared" si="12"/>
        <v>0</v>
      </c>
      <c r="I106" s="45">
        <f t="shared" si="12"/>
        <v>0</v>
      </c>
      <c r="J106" s="45">
        <f t="shared" si="12"/>
        <v>0</v>
      </c>
      <c r="K106" s="45">
        <f t="shared" si="12"/>
        <v>0</v>
      </c>
      <c r="L106" s="45">
        <f t="shared" si="12"/>
        <v>0</v>
      </c>
      <c r="M106" s="45">
        <f t="shared" si="12"/>
        <v>0</v>
      </c>
      <c r="N106" s="45">
        <f t="shared" si="12"/>
        <v>0</v>
      </c>
      <c r="O106" s="485" t="s">
        <v>1360</v>
      </c>
      <c r="P106" s="80"/>
    </row>
    <row r="107" spans="2:16" ht="16.149999999999999" customHeight="1" thickTop="1" thickBot="1" x14ac:dyDescent="0.25">
      <c r="B107" s="104"/>
      <c r="C107" s="104"/>
      <c r="D107" s="104"/>
      <c r="E107" s="104"/>
      <c r="F107" s="104"/>
      <c r="G107" s="104"/>
      <c r="H107" s="104"/>
      <c r="I107" s="104"/>
      <c r="J107" s="104"/>
      <c r="K107" s="104"/>
      <c r="L107" s="104"/>
      <c r="M107" s="104"/>
      <c r="N107" s="104"/>
      <c r="O107" s="105"/>
    </row>
    <row r="108" spans="2:16" ht="16.149999999999999" customHeight="1" thickTop="1" thickBot="1" x14ac:dyDescent="0.25">
      <c r="B108" s="78"/>
      <c r="C108" s="78"/>
      <c r="D108" s="78"/>
      <c r="E108" s="78"/>
      <c r="F108" s="78"/>
      <c r="G108" s="78"/>
      <c r="H108" s="78"/>
      <c r="I108" s="78"/>
      <c r="J108" s="78"/>
      <c r="K108" s="78"/>
      <c r="L108" s="78"/>
      <c r="M108" s="78"/>
      <c r="N108" s="532" t="s">
        <v>2686</v>
      </c>
      <c r="O108" s="533">
        <v>4</v>
      </c>
    </row>
    <row r="109" spans="2:16" ht="16.149999999999999" customHeight="1" thickTop="1" x14ac:dyDescent="0.2">
      <c r="B109" s="111" t="s">
        <v>2700</v>
      </c>
      <c r="C109" s="112"/>
      <c r="D109" s="112"/>
      <c r="E109" s="482" t="s">
        <v>1292</v>
      </c>
      <c r="F109" s="482" t="s">
        <v>1293</v>
      </c>
      <c r="G109" s="482" t="s">
        <v>1294</v>
      </c>
      <c r="H109" s="482" t="s">
        <v>1295</v>
      </c>
      <c r="I109" s="482" t="s">
        <v>1296</v>
      </c>
      <c r="J109" s="482" t="s">
        <v>1297</v>
      </c>
      <c r="K109" s="482" t="s">
        <v>1298</v>
      </c>
      <c r="L109" s="482" t="s">
        <v>1299</v>
      </c>
      <c r="M109" s="482" t="s">
        <v>1300</v>
      </c>
      <c r="N109" s="482" t="s">
        <v>1301</v>
      </c>
      <c r="O109" s="481" t="s">
        <v>13</v>
      </c>
      <c r="P109" s="80"/>
    </row>
    <row r="110" spans="2:16" ht="63.75" x14ac:dyDescent="0.2">
      <c r="B110" s="113"/>
      <c r="C110"/>
      <c r="D110" s="678" t="s">
        <v>2</v>
      </c>
      <c r="E110" s="3" t="s">
        <v>9</v>
      </c>
      <c r="F110" s="3" t="s">
        <v>385</v>
      </c>
      <c r="G110" s="3" t="s">
        <v>1302</v>
      </c>
      <c r="H110" s="3" t="s">
        <v>386</v>
      </c>
      <c r="I110" s="3" t="s">
        <v>1303</v>
      </c>
      <c r="J110" s="3" t="s">
        <v>387</v>
      </c>
      <c r="K110" s="3" t="s">
        <v>388</v>
      </c>
      <c r="L110" s="3" t="s">
        <v>389</v>
      </c>
      <c r="M110" s="3" t="s">
        <v>390</v>
      </c>
      <c r="N110" s="143" t="s">
        <v>1304</v>
      </c>
      <c r="O110" s="83"/>
      <c r="P110" s="80"/>
    </row>
    <row r="111" spans="2:16" ht="16.149999999999999" customHeight="1" x14ac:dyDescent="0.2">
      <c r="B111" s="113"/>
      <c r="C111"/>
      <c r="D111" s="678"/>
      <c r="E111" s="3" t="s">
        <v>310</v>
      </c>
      <c r="F111" s="3" t="s">
        <v>310</v>
      </c>
      <c r="G111" s="3" t="s">
        <v>310</v>
      </c>
      <c r="H111" s="3" t="s">
        <v>310</v>
      </c>
      <c r="I111" s="3" t="s">
        <v>310</v>
      </c>
      <c r="J111" s="3" t="s">
        <v>310</v>
      </c>
      <c r="K111" s="3" t="s">
        <v>310</v>
      </c>
      <c r="L111" s="3" t="s">
        <v>310</v>
      </c>
      <c r="M111" s="3" t="s">
        <v>310</v>
      </c>
      <c r="N111" s="143" t="s">
        <v>310</v>
      </c>
      <c r="O111" s="83"/>
      <c r="P111" s="80"/>
    </row>
    <row r="112" spans="2:16" ht="16.149999999999999" customHeight="1" thickBot="1" x14ac:dyDescent="0.25">
      <c r="B112" s="114"/>
      <c r="C112" s="42"/>
      <c r="D112" s="679"/>
      <c r="E112" s="314" t="s">
        <v>14</v>
      </c>
      <c r="F112" s="314" t="s">
        <v>14</v>
      </c>
      <c r="G112" s="314" t="s">
        <v>14</v>
      </c>
      <c r="H112" s="314" t="s">
        <v>14</v>
      </c>
      <c r="I112" s="314" t="s">
        <v>14</v>
      </c>
      <c r="J112" s="314" t="s">
        <v>14</v>
      </c>
      <c r="K112" s="314" t="s">
        <v>14</v>
      </c>
      <c r="L112" s="314" t="s">
        <v>14</v>
      </c>
      <c r="M112" s="314" t="s">
        <v>14</v>
      </c>
      <c r="N112" s="315" t="s">
        <v>14</v>
      </c>
      <c r="O112" s="485" t="s">
        <v>15</v>
      </c>
      <c r="P112" s="80"/>
    </row>
    <row r="113" spans="2:16" ht="16.149999999999999" customHeight="1" x14ac:dyDescent="0.2">
      <c r="B113" s="116" t="s">
        <v>1374</v>
      </c>
      <c r="C113" s="117"/>
      <c r="D113" s="305" t="s">
        <v>16</v>
      </c>
      <c r="E113" s="478">
        <f>SUM(F113:N113)</f>
        <v>0</v>
      </c>
      <c r="F113" s="478">
        <f>F118-SUM(F114:F117)</f>
        <v>0</v>
      </c>
      <c r="G113" s="478">
        <f t="shared" ref="G113:N113" si="13">G118-SUM(G114:G117)</f>
        <v>0</v>
      </c>
      <c r="H113" s="478">
        <f t="shared" si="13"/>
        <v>0</v>
      </c>
      <c r="I113" s="478">
        <f t="shared" si="13"/>
        <v>0</v>
      </c>
      <c r="J113" s="478">
        <f t="shared" si="13"/>
        <v>0</v>
      </c>
      <c r="K113" s="478">
        <f t="shared" si="13"/>
        <v>0</v>
      </c>
      <c r="L113" s="478">
        <f t="shared" si="13"/>
        <v>0</v>
      </c>
      <c r="M113" s="478">
        <f t="shared" si="13"/>
        <v>0</v>
      </c>
      <c r="N113" s="478">
        <f t="shared" si="13"/>
        <v>0</v>
      </c>
      <c r="O113" s="485" t="s">
        <v>1375</v>
      </c>
      <c r="P113" s="80"/>
    </row>
    <row r="114" spans="2:16" ht="16.149999999999999" customHeight="1" x14ac:dyDescent="0.2">
      <c r="B114" s="118" t="s">
        <v>1376</v>
      </c>
      <c r="C114" s="160"/>
      <c r="D114" s="305" t="s">
        <v>16</v>
      </c>
      <c r="E114" s="478">
        <f t="shared" ref="E114:E117" si="14">SUM(F114:N114)</f>
        <v>0</v>
      </c>
      <c r="F114" s="486"/>
      <c r="G114" s="486"/>
      <c r="H114" s="486"/>
      <c r="I114" s="486"/>
      <c r="J114" s="486"/>
      <c r="K114" s="486"/>
      <c r="L114" s="486"/>
      <c r="M114" s="486"/>
      <c r="N114" s="486"/>
      <c r="O114" s="485" t="s">
        <v>1377</v>
      </c>
      <c r="P114" s="80"/>
    </row>
    <row r="115" spans="2:16" ht="16.149999999999999" customHeight="1" x14ac:dyDescent="0.2">
      <c r="B115" s="118" t="s">
        <v>1378</v>
      </c>
      <c r="C115" s="160"/>
      <c r="D115" s="305" t="s">
        <v>16</v>
      </c>
      <c r="E115" s="478">
        <f t="shared" si="14"/>
        <v>0</v>
      </c>
      <c r="F115" s="486"/>
      <c r="G115" s="486"/>
      <c r="H115" s="486"/>
      <c r="I115" s="486"/>
      <c r="J115" s="486"/>
      <c r="K115" s="486"/>
      <c r="L115" s="486"/>
      <c r="M115" s="486"/>
      <c r="N115" s="486"/>
      <c r="O115" s="485" t="s">
        <v>1379</v>
      </c>
      <c r="P115" s="80"/>
    </row>
    <row r="116" spans="2:16" ht="16.149999999999999" customHeight="1" x14ac:dyDescent="0.2">
      <c r="B116" s="317" t="s">
        <v>1380</v>
      </c>
      <c r="C116" s="160"/>
      <c r="D116" s="305" t="s">
        <v>16</v>
      </c>
      <c r="E116" s="478">
        <f t="shared" si="14"/>
        <v>0</v>
      </c>
      <c r="F116" s="486"/>
      <c r="G116" s="486"/>
      <c r="H116" s="486"/>
      <c r="I116" s="486"/>
      <c r="J116" s="486"/>
      <c r="K116" s="486"/>
      <c r="L116" s="486"/>
      <c r="M116" s="486"/>
      <c r="N116" s="486"/>
      <c r="O116" s="485" t="s">
        <v>1381</v>
      </c>
      <c r="P116" s="80"/>
    </row>
    <row r="117" spans="2:16" ht="28.9" customHeight="1" thickBot="1" x14ac:dyDescent="0.25">
      <c r="B117" s="733" t="s">
        <v>1382</v>
      </c>
      <c r="C117" s="734"/>
      <c r="D117" s="305" t="s">
        <v>16</v>
      </c>
      <c r="E117" s="478">
        <f t="shared" si="14"/>
        <v>0</v>
      </c>
      <c r="F117" s="479"/>
      <c r="G117" s="479"/>
      <c r="H117" s="479"/>
      <c r="I117" s="479"/>
      <c r="J117" s="486"/>
      <c r="K117" s="479"/>
      <c r="L117" s="486"/>
      <c r="M117" s="479"/>
      <c r="N117" s="479"/>
      <c r="O117" s="485" t="s">
        <v>1383</v>
      </c>
      <c r="P117" s="80"/>
    </row>
    <row r="118" spans="2:16" ht="16.149999999999999" customHeight="1" thickBot="1" x14ac:dyDescent="0.25">
      <c r="B118" s="137" t="s">
        <v>2736</v>
      </c>
      <c r="C118" s="134"/>
      <c r="D118" s="171" t="s">
        <v>16</v>
      </c>
      <c r="E118" s="45">
        <f>SUM(F118:N118)</f>
        <v>0</v>
      </c>
      <c r="F118" s="45">
        <f t="shared" ref="F118:N118" si="15">F36-F56</f>
        <v>0</v>
      </c>
      <c r="G118" s="45">
        <f t="shared" si="15"/>
        <v>0</v>
      </c>
      <c r="H118" s="45">
        <f t="shared" si="15"/>
        <v>0</v>
      </c>
      <c r="I118" s="45">
        <f t="shared" si="15"/>
        <v>0</v>
      </c>
      <c r="J118" s="45">
        <f t="shared" si="15"/>
        <v>0</v>
      </c>
      <c r="K118" s="45">
        <f t="shared" si="15"/>
        <v>0</v>
      </c>
      <c r="L118" s="45">
        <f t="shared" si="15"/>
        <v>0</v>
      </c>
      <c r="M118" s="45">
        <f t="shared" si="15"/>
        <v>0</v>
      </c>
      <c r="N118" s="45">
        <f t="shared" si="15"/>
        <v>0</v>
      </c>
      <c r="O118" s="485" t="s">
        <v>1384</v>
      </c>
      <c r="P118" s="80"/>
    </row>
    <row r="119" spans="2:16" ht="16.149999999999999" customHeight="1" thickTop="1" thickBot="1" x14ac:dyDescent="0.25">
      <c r="B119" s="104"/>
      <c r="C119" s="104"/>
      <c r="D119" s="104"/>
      <c r="E119" s="104"/>
      <c r="F119" s="104"/>
      <c r="G119" s="104"/>
      <c r="H119" s="104"/>
      <c r="I119" s="104"/>
      <c r="J119" s="104"/>
      <c r="K119" s="104"/>
      <c r="L119" s="104"/>
      <c r="M119" s="104"/>
      <c r="N119" s="104"/>
      <c r="O119" s="105"/>
    </row>
    <row r="120" spans="2:16" ht="16.149999999999999" customHeight="1" thickTop="1" thickBot="1" x14ac:dyDescent="0.25">
      <c r="B120" s="78"/>
      <c r="C120" s="78"/>
      <c r="D120" s="78"/>
      <c r="E120" s="78"/>
      <c r="F120" s="78"/>
      <c r="G120" s="78"/>
      <c r="H120" s="78"/>
      <c r="I120" s="78"/>
      <c r="J120" s="78"/>
      <c r="K120" s="78"/>
      <c r="L120" s="78"/>
      <c r="M120" s="78"/>
      <c r="N120" s="532" t="s">
        <v>2686</v>
      </c>
      <c r="O120" s="533">
        <v>5</v>
      </c>
    </row>
    <row r="121" spans="2:16" ht="16.149999999999999" customHeight="1" thickTop="1" x14ac:dyDescent="0.2">
      <c r="B121" s="111" t="s">
        <v>2699</v>
      </c>
      <c r="C121" s="112"/>
      <c r="D121" s="112"/>
      <c r="E121" s="483" t="s">
        <v>1361</v>
      </c>
      <c r="F121" s="483" t="s">
        <v>1362</v>
      </c>
      <c r="G121" s="483" t="s">
        <v>1363</v>
      </c>
      <c r="H121" s="483" t="s">
        <v>1364</v>
      </c>
      <c r="I121" s="483" t="s">
        <v>1365</v>
      </c>
      <c r="J121" s="483" t="s">
        <v>1366</v>
      </c>
      <c r="K121" s="483" t="s">
        <v>1367</v>
      </c>
      <c r="L121" s="483" t="s">
        <v>1368</v>
      </c>
      <c r="M121" s="483" t="s">
        <v>1369</v>
      </c>
      <c r="N121" s="483" t="s">
        <v>1370</v>
      </c>
      <c r="O121" s="481" t="s">
        <v>13</v>
      </c>
      <c r="P121" s="80"/>
    </row>
    <row r="122" spans="2:16" ht="63.75" x14ac:dyDescent="0.2">
      <c r="B122" s="113"/>
      <c r="C122"/>
      <c r="D122" s="678" t="s">
        <v>2</v>
      </c>
      <c r="E122" s="3" t="s">
        <v>9</v>
      </c>
      <c r="F122" s="3" t="s">
        <v>385</v>
      </c>
      <c r="G122" s="3" t="s">
        <v>1302</v>
      </c>
      <c r="H122" s="3" t="s">
        <v>386</v>
      </c>
      <c r="I122" s="3" t="s">
        <v>1303</v>
      </c>
      <c r="J122" s="3" t="s">
        <v>387</v>
      </c>
      <c r="K122" s="3" t="s">
        <v>388</v>
      </c>
      <c r="L122" s="3" t="s">
        <v>389</v>
      </c>
      <c r="M122" s="3" t="s">
        <v>390</v>
      </c>
      <c r="N122" s="143" t="s">
        <v>1304</v>
      </c>
      <c r="O122" s="83"/>
      <c r="P122" s="80"/>
    </row>
    <row r="123" spans="2:16" ht="16.149999999999999" customHeight="1" x14ac:dyDescent="0.2">
      <c r="B123" s="113"/>
      <c r="C123"/>
      <c r="D123" s="678"/>
      <c r="E123" s="3" t="s">
        <v>17</v>
      </c>
      <c r="F123" s="3" t="s">
        <v>17</v>
      </c>
      <c r="G123" s="3" t="s">
        <v>17</v>
      </c>
      <c r="H123" s="3" t="s">
        <v>17</v>
      </c>
      <c r="I123" s="3" t="s">
        <v>17</v>
      </c>
      <c r="J123" s="3" t="s">
        <v>17</v>
      </c>
      <c r="K123" s="3" t="s">
        <v>17</v>
      </c>
      <c r="L123" s="3" t="s">
        <v>17</v>
      </c>
      <c r="M123" s="3" t="s">
        <v>17</v>
      </c>
      <c r="N123" s="143" t="s">
        <v>17</v>
      </c>
      <c r="O123" s="83"/>
      <c r="P123" s="80"/>
    </row>
    <row r="124" spans="2:16" ht="16.149999999999999" customHeight="1" thickBot="1" x14ac:dyDescent="0.25">
      <c r="B124" s="114"/>
      <c r="C124" s="42"/>
      <c r="D124" s="679"/>
      <c r="E124" s="314" t="s">
        <v>14</v>
      </c>
      <c r="F124" s="314" t="s">
        <v>14</v>
      </c>
      <c r="G124" s="314" t="s">
        <v>14</v>
      </c>
      <c r="H124" s="314" t="s">
        <v>14</v>
      </c>
      <c r="I124" s="314" t="s">
        <v>14</v>
      </c>
      <c r="J124" s="314" t="s">
        <v>14</v>
      </c>
      <c r="K124" s="314" t="s">
        <v>14</v>
      </c>
      <c r="L124" s="314" t="s">
        <v>14</v>
      </c>
      <c r="M124" s="314" t="s">
        <v>14</v>
      </c>
      <c r="N124" s="315" t="s">
        <v>14</v>
      </c>
      <c r="O124" s="485" t="s">
        <v>15</v>
      </c>
      <c r="P124" s="80"/>
    </row>
    <row r="125" spans="2:16" ht="16.149999999999999" customHeight="1" x14ac:dyDescent="0.2">
      <c r="B125" s="120" t="s">
        <v>1374</v>
      </c>
      <c r="C125"/>
      <c r="D125" s="305" t="s">
        <v>16</v>
      </c>
      <c r="E125" s="478">
        <f>SUM(F125:N125)</f>
        <v>0</v>
      </c>
      <c r="F125" s="478">
        <f>F131-SUM(F126:F130)</f>
        <v>0</v>
      </c>
      <c r="G125" s="478">
        <f t="shared" ref="G125:N125" si="16">G131-SUM(G126:G130)</f>
        <v>0</v>
      </c>
      <c r="H125" s="478">
        <f t="shared" si="16"/>
        <v>0</v>
      </c>
      <c r="I125" s="478">
        <f t="shared" si="16"/>
        <v>0</v>
      </c>
      <c r="J125" s="478">
        <f>J131-SUM(J126:J130)</f>
        <v>0</v>
      </c>
      <c r="K125" s="478">
        <f t="shared" si="16"/>
        <v>0</v>
      </c>
      <c r="L125" s="478">
        <f t="shared" si="16"/>
        <v>0</v>
      </c>
      <c r="M125" s="478">
        <f t="shared" si="16"/>
        <v>0</v>
      </c>
      <c r="N125" s="478">
        <f t="shared" si="16"/>
        <v>0</v>
      </c>
      <c r="O125" s="485" t="s">
        <v>1375</v>
      </c>
      <c r="P125" s="80"/>
    </row>
    <row r="126" spans="2:16" ht="16.149999999999999" customHeight="1" x14ac:dyDescent="0.2">
      <c r="B126" s="123" t="s">
        <v>1385</v>
      </c>
      <c r="C126" s="69"/>
      <c r="D126" s="305" t="s">
        <v>16</v>
      </c>
      <c r="E126" s="478">
        <f t="shared" ref="E126:E130" si="17">SUM(F126:N126)</f>
        <v>0</v>
      </c>
      <c r="F126" s="488"/>
      <c r="G126" s="488"/>
      <c r="H126" s="488"/>
      <c r="I126" s="488"/>
      <c r="J126" s="488"/>
      <c r="K126" s="488"/>
      <c r="L126" s="488"/>
      <c r="M126" s="488"/>
      <c r="N126" s="488"/>
      <c r="O126" s="485" t="s">
        <v>1386</v>
      </c>
      <c r="P126" s="80"/>
    </row>
    <row r="127" spans="2:16" ht="16.149999999999999" customHeight="1" x14ac:dyDescent="0.2">
      <c r="B127" s="123" t="s">
        <v>1376</v>
      </c>
      <c r="C127" s="69"/>
      <c r="D127" s="305" t="s">
        <v>16</v>
      </c>
      <c r="E127" s="478">
        <f t="shared" si="17"/>
        <v>0</v>
      </c>
      <c r="F127" s="488"/>
      <c r="G127" s="488"/>
      <c r="H127" s="488"/>
      <c r="I127" s="488"/>
      <c r="J127" s="488"/>
      <c r="K127" s="488"/>
      <c r="L127" s="488"/>
      <c r="M127" s="488"/>
      <c r="N127" s="488"/>
      <c r="O127" s="485" t="s">
        <v>1377</v>
      </c>
      <c r="P127" s="80"/>
    </row>
    <row r="128" spans="2:16" ht="16.149999999999999" customHeight="1" x14ac:dyDescent="0.2">
      <c r="B128" s="123" t="s">
        <v>1378</v>
      </c>
      <c r="C128" s="69"/>
      <c r="D128" s="305" t="s">
        <v>16</v>
      </c>
      <c r="E128" s="478">
        <f t="shared" si="17"/>
        <v>0</v>
      </c>
      <c r="F128" s="488"/>
      <c r="G128" s="488"/>
      <c r="H128" s="488"/>
      <c r="I128" s="488"/>
      <c r="J128" s="488"/>
      <c r="K128" s="488"/>
      <c r="L128" s="488"/>
      <c r="M128" s="488"/>
      <c r="N128" s="488"/>
      <c r="O128" s="485" t="s">
        <v>1379</v>
      </c>
      <c r="P128" s="80"/>
    </row>
    <row r="129" spans="2:16" ht="16.149999999999999" customHeight="1" x14ac:dyDescent="0.2">
      <c r="B129" s="177" t="s">
        <v>1380</v>
      </c>
      <c r="C129" s="69"/>
      <c r="D129" s="305" t="s">
        <v>16</v>
      </c>
      <c r="E129" s="478">
        <f t="shared" si="17"/>
        <v>0</v>
      </c>
      <c r="F129" s="488"/>
      <c r="G129" s="488"/>
      <c r="H129" s="488"/>
      <c r="I129" s="488"/>
      <c r="J129" s="488"/>
      <c r="K129" s="488"/>
      <c r="L129" s="488"/>
      <c r="M129" s="488"/>
      <c r="N129" s="488"/>
      <c r="O129" s="485" t="s">
        <v>1381</v>
      </c>
      <c r="P129" s="80"/>
    </row>
    <row r="130" spans="2:16" ht="16.149999999999999" customHeight="1" thickBot="1" x14ac:dyDescent="0.25">
      <c r="B130" s="735" t="s">
        <v>1387</v>
      </c>
      <c r="C130" s="734"/>
      <c r="D130" s="305" t="s">
        <v>16</v>
      </c>
      <c r="E130" s="478">
        <f t="shared" si="17"/>
        <v>0</v>
      </c>
      <c r="F130" s="479"/>
      <c r="G130" s="479"/>
      <c r="H130" s="479"/>
      <c r="I130" s="479"/>
      <c r="J130" s="488"/>
      <c r="K130" s="479"/>
      <c r="L130" s="488"/>
      <c r="M130" s="479"/>
      <c r="N130" s="479"/>
      <c r="O130" s="485" t="s">
        <v>1383</v>
      </c>
      <c r="P130" s="80"/>
    </row>
    <row r="131" spans="2:16" ht="16.149999999999999" customHeight="1" thickBot="1" x14ac:dyDescent="0.25">
      <c r="B131" s="137" t="s">
        <v>2737</v>
      </c>
      <c r="C131" s="134"/>
      <c r="D131" s="171" t="s">
        <v>16</v>
      </c>
      <c r="E131" s="45">
        <f>SUM(F131:N131)</f>
        <v>0</v>
      </c>
      <c r="F131" s="45">
        <f t="shared" ref="F131:N131" si="18">F86-F106</f>
        <v>0</v>
      </c>
      <c r="G131" s="45">
        <f t="shared" si="18"/>
        <v>0</v>
      </c>
      <c r="H131" s="45">
        <f t="shared" si="18"/>
        <v>0</v>
      </c>
      <c r="I131" s="45">
        <f t="shared" si="18"/>
        <v>0</v>
      </c>
      <c r="J131" s="45">
        <f t="shared" si="18"/>
        <v>0</v>
      </c>
      <c r="K131" s="45">
        <f t="shared" si="18"/>
        <v>0</v>
      </c>
      <c r="L131" s="45">
        <f t="shared" si="18"/>
        <v>0</v>
      </c>
      <c r="M131" s="45">
        <f t="shared" si="18"/>
        <v>0</v>
      </c>
      <c r="N131" s="45">
        <f t="shared" si="18"/>
        <v>0</v>
      </c>
      <c r="O131" s="485" t="s">
        <v>1384</v>
      </c>
      <c r="P131" s="80"/>
    </row>
    <row r="132" spans="2:16" ht="16.149999999999999" customHeight="1" thickTop="1" thickBot="1" x14ac:dyDescent="0.25">
      <c r="B132" s="104"/>
      <c r="C132" s="104"/>
      <c r="D132" s="104"/>
      <c r="E132" s="104"/>
      <c r="F132" s="104"/>
      <c r="G132" s="104"/>
      <c r="H132" s="104"/>
      <c r="I132" s="104"/>
      <c r="J132" s="104"/>
      <c r="K132" s="104"/>
      <c r="L132" s="104"/>
      <c r="M132" s="104"/>
      <c r="N132" s="104"/>
      <c r="O132" s="105"/>
    </row>
    <row r="133" spans="2:16" ht="16.149999999999999" customHeight="1" thickTop="1" thickBot="1" x14ac:dyDescent="0.25">
      <c r="B133" s="78"/>
      <c r="C133" s="78"/>
      <c r="D133" s="78"/>
      <c r="E133" s="78"/>
      <c r="F133" s="532" t="s">
        <v>2686</v>
      </c>
      <c r="G133" s="533">
        <v>11</v>
      </c>
    </row>
    <row r="134" spans="2:16" ht="16.149999999999999" customHeight="1" thickTop="1" x14ac:dyDescent="0.2">
      <c r="B134" s="311" t="s">
        <v>1389</v>
      </c>
      <c r="C134"/>
      <c r="D134"/>
      <c r="E134" s="482" t="s">
        <v>1390</v>
      </c>
      <c r="F134" s="482" t="s">
        <v>1391</v>
      </c>
      <c r="G134" s="481" t="s">
        <v>13</v>
      </c>
      <c r="H134" s="80"/>
    </row>
    <row r="135" spans="2:16" ht="52.5" customHeight="1" x14ac:dyDescent="0.2">
      <c r="B135" s="113"/>
      <c r="C135"/>
      <c r="D135" s="678" t="s">
        <v>2</v>
      </c>
      <c r="E135" s="3" t="s">
        <v>1279</v>
      </c>
      <c r="F135" s="3" t="s">
        <v>1280</v>
      </c>
      <c r="G135" s="83"/>
      <c r="H135" s="80"/>
    </row>
    <row r="136" spans="2:16" ht="16.149999999999999" customHeight="1" thickBot="1" x14ac:dyDescent="0.25">
      <c r="B136" s="114"/>
      <c r="C136" s="42"/>
      <c r="D136" s="679"/>
      <c r="E136" s="314" t="s">
        <v>1281</v>
      </c>
      <c r="F136" s="314" t="s">
        <v>1281</v>
      </c>
      <c r="G136" s="485" t="s">
        <v>15</v>
      </c>
      <c r="H136" s="80"/>
    </row>
    <row r="137" spans="2:16" ht="16.149999999999999" customHeight="1" x14ac:dyDescent="0.2">
      <c r="B137" s="319" t="s">
        <v>385</v>
      </c>
      <c r="C137" s="160"/>
      <c r="D137" s="305" t="s">
        <v>16</v>
      </c>
      <c r="E137" s="486"/>
      <c r="F137" s="486"/>
      <c r="G137" s="485" t="s">
        <v>1392</v>
      </c>
      <c r="H137" s="80"/>
    </row>
    <row r="138" spans="2:16" ht="16.149999999999999" customHeight="1" x14ac:dyDescent="0.2">
      <c r="B138" s="201" t="s">
        <v>1302</v>
      </c>
      <c r="C138" s="160"/>
      <c r="D138" s="305" t="s">
        <v>16</v>
      </c>
      <c r="E138" s="486"/>
      <c r="F138" s="486"/>
      <c r="G138" s="485" t="s">
        <v>1393</v>
      </c>
      <c r="H138" s="80"/>
    </row>
    <row r="139" spans="2:16" ht="16.149999999999999" customHeight="1" x14ac:dyDescent="0.2">
      <c r="B139" s="201" t="s">
        <v>386</v>
      </c>
      <c r="C139" s="160"/>
      <c r="D139" s="305" t="s">
        <v>16</v>
      </c>
      <c r="E139" s="486"/>
      <c r="F139" s="486"/>
      <c r="G139" s="485" t="s">
        <v>1394</v>
      </c>
      <c r="H139" s="80"/>
    </row>
    <row r="140" spans="2:16" ht="16.149999999999999" customHeight="1" x14ac:dyDescent="0.2">
      <c r="B140" s="201" t="s">
        <v>387</v>
      </c>
      <c r="C140" s="160"/>
      <c r="D140" s="305" t="s">
        <v>16</v>
      </c>
      <c r="E140" s="486"/>
      <c r="F140" s="486"/>
      <c r="G140" s="485" t="s">
        <v>1395</v>
      </c>
      <c r="H140" s="80"/>
    </row>
    <row r="141" spans="2:16" ht="16.149999999999999" customHeight="1" x14ac:dyDescent="0.2">
      <c r="B141" s="205" t="s">
        <v>388</v>
      </c>
      <c r="C141"/>
      <c r="D141" s="305" t="s">
        <v>16</v>
      </c>
      <c r="E141" s="486"/>
      <c r="F141" s="486"/>
      <c r="G141" s="485" t="s">
        <v>1396</v>
      </c>
      <c r="H141" s="80"/>
    </row>
    <row r="142" spans="2:16" ht="16.149999999999999" customHeight="1" x14ac:dyDescent="0.2">
      <c r="B142" s="229" t="s">
        <v>389</v>
      </c>
      <c r="C142" s="148"/>
      <c r="D142" s="305" t="s">
        <v>16</v>
      </c>
      <c r="E142" s="486"/>
      <c r="F142" s="486"/>
      <c r="G142" s="485" t="s">
        <v>1397</v>
      </c>
      <c r="H142" s="80"/>
    </row>
    <row r="143" spans="2:16" ht="16.149999999999999" customHeight="1" thickBot="1" x14ac:dyDescent="0.25">
      <c r="B143" s="320" t="s">
        <v>390</v>
      </c>
      <c r="C143" s="134"/>
      <c r="D143" s="171" t="s">
        <v>16</v>
      </c>
      <c r="E143" s="486"/>
      <c r="F143" s="486"/>
      <c r="G143" s="485" t="s">
        <v>1398</v>
      </c>
      <c r="H143" s="80"/>
    </row>
    <row r="144" spans="2:16" ht="16.149999999999999" customHeight="1" thickTop="1" x14ac:dyDescent="0.2">
      <c r="B144" s="104"/>
      <c r="C144" s="104"/>
      <c r="D144" s="104"/>
      <c r="E144" s="104"/>
      <c r="F144" s="104"/>
      <c r="G144" s="105"/>
    </row>
  </sheetData>
  <mergeCells count="5">
    <mergeCell ref="D135:D136"/>
    <mergeCell ref="D8:D10"/>
    <mergeCell ref="D60:D62"/>
    <mergeCell ref="D110:D112"/>
    <mergeCell ref="D122:D124"/>
  </mergeCells>
  <dataValidations count="13">
    <dataValidation allowBlank="1" showInputMessage="1" showErrorMessage="1" promptTitle="Reclassification to RoU" prompt="Use this row to remove any existing finance leased assets from the PPE note on 1 April 2022. They should then be added to the relevant right of use asset table on TAC14A." sqref="C39 C12" xr:uid="{242875AB-470A-4D6E-9973-1F034D1566A4}"/>
    <dataValidation type="decimal" operator="lessThanOrEqual" allowBlank="1" showInputMessage="1" showErrorMessage="1" errorTitle="Figure entered must be negative" error="On implementation of IFRS 16 any existing finance leased assets should be reclassified to right of use assets. This figure must be negative." sqref="F12:N12 F39:N39 F41:N41 N42" xr:uid="{C665C05C-DE2B-49EF-8CC0-12EF732743CD}">
      <formula1>0</formula1>
    </dataValidation>
    <dataValidation allowBlank="1" showInputMessage="1" showErrorMessage="1" promptTitle="Disposals through finance lease" prompt="Please enter disposals through finance lease in table 13F below. Please ensure this is classified correctly as peppercorn or not peppercorn and as an intragroup lease or external to government._x000a_" sqref="C53 C33" xr:uid="{AA3E6D5A-83FD-4685-8985-6B6A9F9B1C30}"/>
    <dataValidation allowBlank="1" showInputMessage="1" showErrorMessage="1" promptTitle="IFRIC 12 additions" prompt="IFRIC 12 additions should relate to initial PFI/LIFT/Other service concession assets only or any new scheme additions that increase the SoFP liability. Lifecycle additions are 'purchased' from the UP. They do not increase the balance sheet obligation." sqref="C16" xr:uid="{065C35E8-2438-4FF5-A731-5603B64C4802}"/>
    <dataValidation type="decimal" operator="lessThanOrEqual" allowBlank="1" showInputMessage="1" showErrorMessage="1" errorTitle="Must be negative" error="Transfer out of the charity must reduce accumulated depreciation" sqref="N43" xr:uid="{0506F0C8-EB70-48F8-BDF0-295D4F18650B}">
      <formula1>0</formula1>
    </dataValidation>
    <dataValidation allowBlank="1" showInputMessage="1" showErrorMessage="1" promptTitle="Leased/IFRIC 12 additions" prompt="Leased/IFRIC 12 additions should relate to finance leases and initial PFI/LIFT/Other service concession assets only. Lifecycle additions are 'purchased' from the UP. They do not increase the balance sheet obligation." sqref="C69" xr:uid="{5742213C-8116-489B-B588-4B8FAD373CC3}"/>
    <dataValidation type="decimal" allowBlank="1" showInputMessage="1" showErrorMessage="1" errorTitle="Numeric values expected" error="Text cannot be entered into these cells. If you have no assets in a given category, please leave blank. 999 years is the maximum value that can be entered" sqref="E137:F143" xr:uid="{5C32E623-4DB0-497D-8745-2ACEF224758A}">
      <formula1>0</formula1>
      <formula2>999</formula2>
    </dataValidation>
    <dataValidation allowBlank="1" showInputMessage="1" showErrorMessage="1" promptTitle="Purchased additions" prompt="Purchased additions should include any capital lifecycle additions (whether from UP in year or from utilisation of prepayment). They are not leased additions as they do not increase the lease liability." sqref="C15 C68" xr:uid="{10FBE56C-EFAD-4DA2-A67E-5E4D633B5EA1}"/>
    <dataValidation allowBlank="1" showInputMessage="1" showErrorMessage="1" promptTitle="PPE revaluations" prompt="This line can also be used to write out depreciation following a revaluation if it has not been taken through impairments._x000a_" sqref="C79 C99 C48 C28" xr:uid="{73ACF435-03A0-4E98-B796-C3551FD38C79}"/>
    <dataValidation allowBlank="1" showErrorMessage="1" sqref="C136:C137" xr:uid="{DDE56EA2-020D-4075-9C46-D8A0D59398FC}"/>
    <dataValidation allowBlank="1" showInputMessage="1" showErrorMessage="1" promptTitle="Transfers from consol charity" prompt="For providers consolidating a charity. Where the charity recognises disposal of an asset donated to the trust in year, upon consolidation this may be reclassified from disposals/additions and recognised as a transfer. NOT needed where charity passes cash." sqref="C21:C23 C43 C74 C94" xr:uid="{AA21D4D3-4068-4B03-8B0E-5DE6B44C76E8}"/>
    <dataValidation allowBlank="1" showInputMessage="1" showErrorMessage="1" promptTitle="Assets returned to DHSC:" prompt="This line should be used to derecognise assets returned to DHSC previously recognised as donated asset additions. Any such returns must have been agreed with the DHSC asset transfer team." sqref="C54 C34" xr:uid="{E127C247-6E01-4D2D-9B1F-670AC77AE865}"/>
    <dataValidation allowBlank="1" showInputMessage="1" showErrorMessage="1" promptTitle="Transfer of ownership" prompt="If a lease transfers ownership to the Trust at the end of the lease term or the Trust exercises a purchase option, the asset should be reclassified to PPE once the final lease payment has been made. (purchase option price included in lease liability)_x000a_" sqref="C55 C35" xr:uid="{0531531E-6A0C-4D13-92CD-813D36F24E96}"/>
  </dataValidations>
  <pageMargins left="0.7" right="0.7" top="0.75" bottom="0.75" header="0.3" footer="0.3"/>
  <pageSetup paperSize="9" scale="56"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83C28-26D2-4CE7-91C0-5ACE6ADC6779}">
  <sheetPr codeName="Sheet101">
    <tabColor theme="2"/>
    <pageSetUpPr fitToPage="1"/>
  </sheetPr>
  <dimension ref="A1:Q68"/>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2" width="13.28515625" style="9"/>
    <col min="13" max="13" width="17.85546875" style="9" customWidth="1"/>
    <col min="14" max="14" width="6.85546875" style="9" customWidth="1"/>
    <col min="15" max="16384" width="13.28515625" style="9"/>
  </cols>
  <sheetData>
    <row r="1" spans="1:17" ht="18.75" customHeight="1" x14ac:dyDescent="0.2">
      <c r="B1" s="46"/>
    </row>
    <row r="2" spans="1:17" ht="18.75" customHeight="1" x14ac:dyDescent="0.25">
      <c r="B2" s="47" t="s">
        <v>2781</v>
      </c>
    </row>
    <row r="3" spans="1:17" ht="18.75" customHeight="1" x14ac:dyDescent="0.25">
      <c r="B3" s="47" t="s">
        <v>2647</v>
      </c>
    </row>
    <row r="4" spans="1:17" ht="18.75" customHeight="1" x14ac:dyDescent="0.2">
      <c r="B4" s="48" t="s">
        <v>375</v>
      </c>
    </row>
    <row r="5" spans="1:17" ht="18.75" customHeight="1" thickBot="1" x14ac:dyDescent="0.25">
      <c r="B5" s="321"/>
      <c r="C5" s="321"/>
      <c r="D5" s="321"/>
      <c r="E5" s="321"/>
      <c r="F5" s="321"/>
      <c r="G5" s="321"/>
      <c r="H5" s="321"/>
      <c r="I5" s="321"/>
      <c r="J5" s="321"/>
      <c r="K5" s="321"/>
      <c r="L5" s="321"/>
      <c r="P5" s="321"/>
    </row>
    <row r="6" spans="1:17" ht="18.75" customHeight="1" thickTop="1" thickBot="1" x14ac:dyDescent="0.25">
      <c r="B6" s="78"/>
      <c r="C6" s="78"/>
      <c r="D6" s="78"/>
      <c r="E6" s="78"/>
      <c r="F6" s="78"/>
      <c r="G6" s="78"/>
      <c r="H6" s="78"/>
      <c r="I6" s="78"/>
      <c r="J6" s="78"/>
      <c r="K6" s="78"/>
      <c r="L6" s="78"/>
      <c r="M6" s="295" t="s">
        <v>0</v>
      </c>
      <c r="N6" s="78"/>
      <c r="O6" s="532" t="s">
        <v>2686</v>
      </c>
      <c r="P6" s="533">
        <v>1</v>
      </c>
    </row>
    <row r="7" spans="1:17" ht="17.45" customHeight="1" thickTop="1" x14ac:dyDescent="0.2">
      <c r="A7" s="79"/>
      <c r="B7" s="111" t="s">
        <v>2837</v>
      </c>
      <c r="C7" s="112"/>
      <c r="D7" s="112"/>
      <c r="E7" s="491" t="s">
        <v>2638</v>
      </c>
      <c r="F7" s="491" t="s">
        <v>2639</v>
      </c>
      <c r="G7" s="491" t="s">
        <v>2640</v>
      </c>
      <c r="H7" s="491" t="s">
        <v>2641</v>
      </c>
      <c r="I7" s="491" t="s">
        <v>2642</v>
      </c>
      <c r="J7" s="491" t="s">
        <v>2643</v>
      </c>
      <c r="K7" s="491" t="s">
        <v>2644</v>
      </c>
      <c r="L7" s="491" t="s">
        <v>2645</v>
      </c>
      <c r="M7" s="491" t="s">
        <v>2646</v>
      </c>
      <c r="N7" s="504"/>
      <c r="O7" s="491" t="s">
        <v>2648</v>
      </c>
      <c r="P7" s="492" t="s">
        <v>13</v>
      </c>
      <c r="Q7" s="80"/>
    </row>
    <row r="8" spans="1:17" ht="51" customHeight="1" x14ac:dyDescent="0.2">
      <c r="A8" s="81"/>
      <c r="B8"/>
      <c r="C8"/>
      <c r="D8" s="678" t="s">
        <v>2</v>
      </c>
      <c r="E8" s="3" t="s">
        <v>9</v>
      </c>
      <c r="F8" s="3" t="s">
        <v>1399</v>
      </c>
      <c r="G8" s="3" t="s">
        <v>387</v>
      </c>
      <c r="H8" s="3" t="s">
        <v>388</v>
      </c>
      <c r="I8" s="3" t="s">
        <v>389</v>
      </c>
      <c r="J8" s="3" t="s">
        <v>390</v>
      </c>
      <c r="K8" s="3" t="s">
        <v>42</v>
      </c>
      <c r="L8" s="143" t="s">
        <v>1400</v>
      </c>
      <c r="M8" s="143" t="s">
        <v>1401</v>
      </c>
      <c r="N8" s="27"/>
      <c r="O8" s="3" t="s">
        <v>2649</v>
      </c>
      <c r="P8"/>
      <c r="Q8" s="80"/>
    </row>
    <row r="9" spans="1:17" ht="17.649999999999999" customHeight="1" x14ac:dyDescent="0.2">
      <c r="A9" s="81"/>
      <c r="B9"/>
      <c r="C9"/>
      <c r="D9" s="678"/>
      <c r="E9" s="3" t="s">
        <v>310</v>
      </c>
      <c r="F9" s="3" t="s">
        <v>310</v>
      </c>
      <c r="G9" s="3" t="s">
        <v>310</v>
      </c>
      <c r="H9" s="3" t="s">
        <v>310</v>
      </c>
      <c r="I9" s="3" t="s">
        <v>310</v>
      </c>
      <c r="J9" s="3" t="s">
        <v>310</v>
      </c>
      <c r="K9" s="3" t="s">
        <v>310</v>
      </c>
      <c r="L9" s="143" t="s">
        <v>310</v>
      </c>
      <c r="M9" s="143" t="s">
        <v>310</v>
      </c>
      <c r="N9" s="27"/>
      <c r="O9" s="3" t="s">
        <v>310</v>
      </c>
      <c r="P9"/>
      <c r="Q9" s="80"/>
    </row>
    <row r="10" spans="1:17" ht="17.649999999999999" customHeight="1" thickBot="1" x14ac:dyDescent="0.25">
      <c r="A10" s="81"/>
      <c r="B10" s="42"/>
      <c r="C10" s="42"/>
      <c r="D10" s="679"/>
      <c r="E10" s="314" t="s">
        <v>14</v>
      </c>
      <c r="F10" s="314" t="s">
        <v>14</v>
      </c>
      <c r="G10" s="314" t="s">
        <v>14</v>
      </c>
      <c r="H10" s="314" t="s">
        <v>14</v>
      </c>
      <c r="I10" s="314" t="s">
        <v>14</v>
      </c>
      <c r="J10" s="314" t="s">
        <v>14</v>
      </c>
      <c r="K10" s="314" t="s">
        <v>14</v>
      </c>
      <c r="L10" s="315" t="s">
        <v>14</v>
      </c>
      <c r="M10" s="315" t="s">
        <v>14</v>
      </c>
      <c r="N10" s="27"/>
      <c r="O10" s="314" t="s">
        <v>14</v>
      </c>
      <c r="P10" s="485" t="s">
        <v>15</v>
      </c>
      <c r="Q10" s="80"/>
    </row>
    <row r="11" spans="1:17" ht="17.649999999999999" customHeight="1" x14ac:dyDescent="0.2">
      <c r="A11" s="81"/>
      <c r="B11" s="184" t="s">
        <v>2698</v>
      </c>
      <c r="C11" s="117"/>
      <c r="D11" s="304" t="s">
        <v>16</v>
      </c>
      <c r="E11" s="478">
        <f>SUM(F11:M11)</f>
        <v>0</v>
      </c>
      <c r="F11" s="736"/>
      <c r="G11" s="736"/>
      <c r="H11" s="736"/>
      <c r="I11" s="736"/>
      <c r="J11" s="736"/>
      <c r="K11" s="736"/>
      <c r="L11" s="736"/>
      <c r="M11" s="736"/>
      <c r="N11" s="27"/>
      <c r="O11" s="736"/>
      <c r="P11" s="485" t="s">
        <v>1402</v>
      </c>
      <c r="Q11" s="80"/>
    </row>
    <row r="12" spans="1:17" ht="30" customHeight="1" x14ac:dyDescent="0.2">
      <c r="A12" s="81"/>
      <c r="B12" s="68" t="s">
        <v>1403</v>
      </c>
      <c r="C12" s="69"/>
      <c r="D12" s="322" t="s">
        <v>16</v>
      </c>
      <c r="E12" s="478">
        <f t="shared" ref="E12:E41" si="0">SUM(F12:M12)</f>
        <v>0</v>
      </c>
      <c r="F12" s="567"/>
      <c r="G12" s="567"/>
      <c r="H12" s="567"/>
      <c r="I12" s="567"/>
      <c r="J12" s="567"/>
      <c r="K12" s="567"/>
      <c r="L12" s="567"/>
      <c r="M12" s="567"/>
      <c r="N12" s="27"/>
      <c r="O12" s="567"/>
      <c r="P12" s="485" t="s">
        <v>1404</v>
      </c>
      <c r="Q12" s="80"/>
    </row>
    <row r="13" spans="1:17" ht="30" customHeight="1" x14ac:dyDescent="0.2">
      <c r="A13" s="81"/>
      <c r="B13" s="68" t="s">
        <v>1405</v>
      </c>
      <c r="C13" s="69"/>
      <c r="D13" s="322" t="s">
        <v>16</v>
      </c>
      <c r="E13" s="478">
        <f t="shared" si="0"/>
        <v>0</v>
      </c>
      <c r="F13" s="567"/>
      <c r="G13" s="567"/>
      <c r="H13" s="567"/>
      <c r="I13" s="567"/>
      <c r="J13" s="567"/>
      <c r="K13" s="479"/>
      <c r="L13" s="567"/>
      <c r="M13" s="567"/>
      <c r="N13" s="27"/>
      <c r="O13" s="567"/>
      <c r="P13" s="485" t="s">
        <v>1406</v>
      </c>
      <c r="Q13" s="80"/>
    </row>
    <row r="14" spans="1:17" ht="25.5" x14ac:dyDescent="0.2">
      <c r="A14" s="81"/>
      <c r="B14" s="68" t="s">
        <v>2662</v>
      </c>
      <c r="C14" s="69"/>
      <c r="D14" s="507" t="s">
        <v>20</v>
      </c>
      <c r="E14" s="478">
        <f>SUM(F14:M14)</f>
        <v>0</v>
      </c>
      <c r="F14" s="567"/>
      <c r="G14" s="567"/>
      <c r="H14" s="567"/>
      <c r="I14" s="567"/>
      <c r="J14" s="567"/>
      <c r="K14" s="567"/>
      <c r="L14" s="567"/>
      <c r="M14" s="567"/>
      <c r="N14" s="27"/>
      <c r="O14" s="567"/>
      <c r="P14" s="508" t="s">
        <v>2663</v>
      </c>
      <c r="Q14" s="80"/>
    </row>
    <row r="15" spans="1:17" ht="15.75" customHeight="1" x14ac:dyDescent="0.2">
      <c r="A15" s="81"/>
      <c r="B15" s="71" t="s">
        <v>1212</v>
      </c>
      <c r="C15" s="69"/>
      <c r="D15" s="305" t="s">
        <v>16</v>
      </c>
      <c r="E15" s="478">
        <f t="shared" si="0"/>
        <v>0</v>
      </c>
      <c r="F15" s="577"/>
      <c r="G15" s="577"/>
      <c r="H15" s="577"/>
      <c r="I15" s="577"/>
      <c r="J15" s="577"/>
      <c r="K15" s="577"/>
      <c r="L15" s="577"/>
      <c r="M15" s="577"/>
      <c r="N15" s="27"/>
      <c r="O15" s="577"/>
      <c r="P15" s="485" t="s">
        <v>1407</v>
      </c>
      <c r="Q15" s="80"/>
    </row>
    <row r="16" spans="1:17" ht="15.75" customHeight="1" x14ac:dyDescent="0.2">
      <c r="A16" s="81"/>
      <c r="B16" s="139" t="s">
        <v>264</v>
      </c>
      <c r="C16" s="69"/>
      <c r="D16" s="305" t="s">
        <v>1</v>
      </c>
      <c r="E16" s="478">
        <f t="shared" si="0"/>
        <v>0</v>
      </c>
      <c r="F16" s="567"/>
      <c r="G16" s="567"/>
      <c r="H16" s="567"/>
      <c r="I16" s="567"/>
      <c r="J16" s="567"/>
      <c r="K16" s="567"/>
      <c r="L16" s="567"/>
      <c r="M16" s="567"/>
      <c r="N16" s="27"/>
      <c r="O16" s="567"/>
      <c r="P16" s="485" t="s">
        <v>1408</v>
      </c>
      <c r="Q16" s="80"/>
    </row>
    <row r="17" spans="1:17" ht="15.75" customHeight="1" x14ac:dyDescent="0.2">
      <c r="A17" s="81"/>
      <c r="B17" s="323" t="s">
        <v>1409</v>
      </c>
      <c r="C17" s="324"/>
      <c r="D17" s="305" t="s">
        <v>16</v>
      </c>
      <c r="E17" s="478">
        <f t="shared" si="0"/>
        <v>0</v>
      </c>
      <c r="F17" s="567"/>
      <c r="G17" s="567"/>
      <c r="H17" s="567"/>
      <c r="I17" s="567"/>
      <c r="J17" s="567"/>
      <c r="K17" s="479"/>
      <c r="L17" s="567"/>
      <c r="M17" s="567"/>
      <c r="N17" s="27"/>
      <c r="O17" s="567"/>
      <c r="P17" s="485" t="s">
        <v>1410</v>
      </c>
      <c r="Q17" s="80"/>
    </row>
    <row r="18" spans="1:17" ht="15.75" customHeight="1" x14ac:dyDescent="0.2">
      <c r="A18" s="81"/>
      <c r="B18" s="325" t="s">
        <v>1411</v>
      </c>
      <c r="C18" s="324"/>
      <c r="D18" s="305" t="s">
        <v>16</v>
      </c>
      <c r="E18" s="478">
        <f t="shared" si="0"/>
        <v>0</v>
      </c>
      <c r="F18" s="567"/>
      <c r="G18" s="567"/>
      <c r="H18" s="567"/>
      <c r="I18" s="567"/>
      <c r="J18" s="567"/>
      <c r="K18" s="479"/>
      <c r="L18" s="567"/>
      <c r="M18" s="567"/>
      <c r="N18" s="27"/>
      <c r="O18" s="567"/>
      <c r="P18" s="485" t="s">
        <v>1412</v>
      </c>
      <c r="Q18" s="80"/>
    </row>
    <row r="19" spans="1:17" ht="15.75" customHeight="1" x14ac:dyDescent="0.2">
      <c r="A19" s="81"/>
      <c r="B19" s="325" t="s">
        <v>1413</v>
      </c>
      <c r="C19" s="324"/>
      <c r="D19" s="305" t="s">
        <v>16</v>
      </c>
      <c r="E19" s="478">
        <f t="shared" si="0"/>
        <v>0</v>
      </c>
      <c r="F19" s="567"/>
      <c r="G19" s="567"/>
      <c r="H19" s="567"/>
      <c r="I19" s="567"/>
      <c r="J19" s="567"/>
      <c r="K19" s="479"/>
      <c r="L19" s="567"/>
      <c r="M19" s="567"/>
      <c r="N19" s="27"/>
      <c r="O19" s="567"/>
      <c r="P19" s="485" t="s">
        <v>1414</v>
      </c>
      <c r="Q19" s="80"/>
    </row>
    <row r="20" spans="1:17" ht="15.75" customHeight="1" x14ac:dyDescent="0.2">
      <c r="A20" s="81"/>
      <c r="B20" s="325" t="s">
        <v>1415</v>
      </c>
      <c r="C20" s="324"/>
      <c r="D20" s="294" t="s">
        <v>20</v>
      </c>
      <c r="E20" s="478">
        <f t="shared" si="0"/>
        <v>0</v>
      </c>
      <c r="F20" s="567"/>
      <c r="G20" s="567"/>
      <c r="H20" s="567"/>
      <c r="I20" s="567"/>
      <c r="J20" s="567"/>
      <c r="K20" s="479"/>
      <c r="L20" s="567"/>
      <c r="M20" s="567"/>
      <c r="N20" s="27"/>
      <c r="O20" s="567"/>
      <c r="P20" s="485" t="s">
        <v>1416</v>
      </c>
      <c r="Q20" s="80"/>
    </row>
    <row r="21" spans="1:17" ht="15.75" customHeight="1" x14ac:dyDescent="0.2">
      <c r="A21" s="81"/>
      <c r="B21" s="326" t="s">
        <v>1417</v>
      </c>
      <c r="C21" s="324"/>
      <c r="D21" s="305" t="s">
        <v>16</v>
      </c>
      <c r="E21" s="478">
        <f t="shared" si="0"/>
        <v>0</v>
      </c>
      <c r="F21" s="567"/>
      <c r="G21" s="567"/>
      <c r="H21" s="567"/>
      <c r="I21" s="567"/>
      <c r="J21" s="567"/>
      <c r="K21" s="479"/>
      <c r="L21" s="567"/>
      <c r="M21" s="567"/>
      <c r="N21" s="27"/>
      <c r="O21" s="567"/>
      <c r="P21" s="485" t="s">
        <v>1418</v>
      </c>
      <c r="Q21" s="80"/>
    </row>
    <row r="22" spans="1:17" ht="15.75" customHeight="1" x14ac:dyDescent="0.2">
      <c r="A22" s="81"/>
      <c r="B22" s="326" t="s">
        <v>1419</v>
      </c>
      <c r="C22" s="324"/>
      <c r="D22" s="294" t="s">
        <v>16</v>
      </c>
      <c r="E22" s="478">
        <f t="shared" si="0"/>
        <v>0</v>
      </c>
      <c r="F22" s="567"/>
      <c r="G22" s="567"/>
      <c r="H22" s="567"/>
      <c r="I22" s="567"/>
      <c r="J22" s="567"/>
      <c r="K22" s="479"/>
      <c r="L22" s="567"/>
      <c r="M22" s="567"/>
      <c r="N22" s="27"/>
      <c r="O22" s="567"/>
      <c r="P22" s="485" t="s">
        <v>1420</v>
      </c>
      <c r="Q22" s="80"/>
    </row>
    <row r="23" spans="1:17" ht="15.75" customHeight="1" x14ac:dyDescent="0.2">
      <c r="A23" s="81"/>
      <c r="B23" s="326" t="s">
        <v>1421</v>
      </c>
      <c r="C23" s="324"/>
      <c r="D23" s="294" t="s">
        <v>16</v>
      </c>
      <c r="E23" s="478">
        <f t="shared" si="0"/>
        <v>0</v>
      </c>
      <c r="F23" s="567"/>
      <c r="G23" s="567"/>
      <c r="H23" s="567"/>
      <c r="I23" s="567"/>
      <c r="J23" s="567"/>
      <c r="K23" s="479"/>
      <c r="L23" s="567"/>
      <c r="M23" s="567"/>
      <c r="N23" s="27"/>
      <c r="O23" s="567"/>
      <c r="P23" s="485" t="s">
        <v>1422</v>
      </c>
      <c r="Q23" s="80"/>
    </row>
    <row r="24" spans="1:17" ht="15.75" customHeight="1" x14ac:dyDescent="0.2">
      <c r="A24" s="81"/>
      <c r="B24" s="71" t="s">
        <v>1423</v>
      </c>
      <c r="C24" s="69"/>
      <c r="D24" s="294" t="s">
        <v>1</v>
      </c>
      <c r="E24" s="478">
        <f t="shared" si="0"/>
        <v>0</v>
      </c>
      <c r="F24" s="567"/>
      <c r="G24" s="567"/>
      <c r="H24" s="567"/>
      <c r="I24" s="567"/>
      <c r="J24" s="567"/>
      <c r="K24" s="567"/>
      <c r="L24" s="567"/>
      <c r="M24" s="567"/>
      <c r="N24" s="27"/>
      <c r="O24" s="567"/>
      <c r="P24" s="485" t="s">
        <v>1424</v>
      </c>
      <c r="Q24" s="80"/>
    </row>
    <row r="25" spans="1:17" ht="15.75" customHeight="1" x14ac:dyDescent="0.2">
      <c r="A25" s="81"/>
      <c r="B25" s="326" t="s">
        <v>1425</v>
      </c>
      <c r="C25" s="324"/>
      <c r="D25" s="294" t="s">
        <v>16</v>
      </c>
      <c r="E25" s="478">
        <f t="shared" si="0"/>
        <v>0</v>
      </c>
      <c r="F25" s="567"/>
      <c r="G25" s="567"/>
      <c r="H25" s="567"/>
      <c r="I25" s="567"/>
      <c r="J25" s="567"/>
      <c r="K25" s="567"/>
      <c r="L25" s="567"/>
      <c r="M25" s="567"/>
      <c r="N25" s="27"/>
      <c r="O25" s="567"/>
      <c r="P25" s="485" t="s">
        <v>1426</v>
      </c>
      <c r="Q25" s="80"/>
    </row>
    <row r="26" spans="1:17" ht="15.75" customHeight="1" x14ac:dyDescent="0.2">
      <c r="A26" s="81"/>
      <c r="B26" s="326" t="s">
        <v>1427</v>
      </c>
      <c r="C26" s="324"/>
      <c r="D26" s="294" t="s">
        <v>20</v>
      </c>
      <c r="E26" s="478">
        <f t="shared" si="0"/>
        <v>0</v>
      </c>
      <c r="F26" s="567"/>
      <c r="G26" s="567"/>
      <c r="H26" s="567"/>
      <c r="I26" s="567"/>
      <c r="J26" s="567"/>
      <c r="K26" s="567"/>
      <c r="L26" s="567"/>
      <c r="M26" s="567"/>
      <c r="N26" s="27"/>
      <c r="O26" s="567"/>
      <c r="P26" s="485" t="s">
        <v>1428</v>
      </c>
      <c r="Q26" s="80"/>
    </row>
    <row r="27" spans="1:17" ht="15.75" customHeight="1" x14ac:dyDescent="0.2">
      <c r="A27" s="81"/>
      <c r="B27" s="326" t="s">
        <v>1429</v>
      </c>
      <c r="C27" s="324"/>
      <c r="D27" s="294" t="s">
        <v>1</v>
      </c>
      <c r="E27" s="478">
        <f t="shared" si="0"/>
        <v>0</v>
      </c>
      <c r="F27" s="567"/>
      <c r="G27" s="567"/>
      <c r="H27" s="567"/>
      <c r="I27" s="567"/>
      <c r="J27" s="567"/>
      <c r="K27" s="567"/>
      <c r="L27" s="567"/>
      <c r="M27" s="567"/>
      <c r="N27" s="27"/>
      <c r="O27" s="567"/>
      <c r="P27" s="485" t="s">
        <v>1430</v>
      </c>
      <c r="Q27" s="80"/>
    </row>
    <row r="28" spans="1:17" ht="15.75" customHeight="1" x14ac:dyDescent="0.2">
      <c r="A28" s="81"/>
      <c r="B28" s="71" t="s">
        <v>1221</v>
      </c>
      <c r="C28" s="69"/>
      <c r="D28" s="305" t="s">
        <v>20</v>
      </c>
      <c r="E28" s="478">
        <f t="shared" si="0"/>
        <v>0</v>
      </c>
      <c r="F28" s="567"/>
      <c r="G28" s="567"/>
      <c r="H28" s="567"/>
      <c r="I28" s="567"/>
      <c r="J28" s="567"/>
      <c r="K28" s="567"/>
      <c r="L28" s="567"/>
      <c r="M28" s="567"/>
      <c r="N28" s="27"/>
      <c r="O28" s="567"/>
      <c r="P28" s="485" t="s">
        <v>1431</v>
      </c>
      <c r="Q28" s="80"/>
    </row>
    <row r="29" spans="1:17" ht="15.75" customHeight="1" x14ac:dyDescent="0.2">
      <c r="A29" s="81"/>
      <c r="B29" s="139" t="s">
        <v>1223</v>
      </c>
      <c r="C29"/>
      <c r="D29" s="305" t="s">
        <v>20</v>
      </c>
      <c r="E29" s="478">
        <f t="shared" si="0"/>
        <v>0</v>
      </c>
      <c r="F29" s="567"/>
      <c r="G29" s="567"/>
      <c r="H29" s="567"/>
      <c r="I29" s="567"/>
      <c r="J29" s="567"/>
      <c r="K29" s="567"/>
      <c r="L29" s="567"/>
      <c r="M29" s="567"/>
      <c r="N29" s="27"/>
      <c r="O29" s="567"/>
      <c r="P29" s="485" t="s">
        <v>1432</v>
      </c>
      <c r="Q29" s="80"/>
    </row>
    <row r="30" spans="1:17" ht="15.75" customHeight="1" x14ac:dyDescent="0.2">
      <c r="A30" s="81"/>
      <c r="B30" s="71" t="s">
        <v>1225</v>
      </c>
      <c r="C30" s="69"/>
      <c r="D30" s="305" t="s">
        <v>16</v>
      </c>
      <c r="E30" s="478">
        <f t="shared" si="0"/>
        <v>0</v>
      </c>
      <c r="F30" s="567"/>
      <c r="G30" s="567"/>
      <c r="H30" s="567"/>
      <c r="I30" s="567"/>
      <c r="J30" s="567"/>
      <c r="K30" s="567"/>
      <c r="L30" s="567"/>
      <c r="M30" s="567"/>
      <c r="N30" s="27"/>
      <c r="O30" s="567"/>
      <c r="P30" s="485" t="s">
        <v>1433</v>
      </c>
      <c r="Q30" s="80"/>
    </row>
    <row r="31" spans="1:17" ht="15.75" customHeight="1" x14ac:dyDescent="0.2">
      <c r="A31" s="81"/>
      <c r="B31" s="139" t="s">
        <v>1227</v>
      </c>
      <c r="C31" s="69"/>
      <c r="D31" s="305" t="s">
        <v>16</v>
      </c>
      <c r="E31" s="478">
        <f t="shared" si="0"/>
        <v>0</v>
      </c>
      <c r="F31" s="567"/>
      <c r="G31" s="567"/>
      <c r="H31" s="567"/>
      <c r="I31" s="567"/>
      <c r="J31" s="567"/>
      <c r="K31" s="567"/>
      <c r="L31" s="567"/>
      <c r="M31" s="567"/>
      <c r="N31" s="27"/>
      <c r="O31" s="567"/>
      <c r="P31" s="485" t="s">
        <v>1434</v>
      </c>
      <c r="Q31" s="80"/>
    </row>
    <row r="32" spans="1:17" ht="15.75" customHeight="1" x14ac:dyDescent="0.2">
      <c r="A32" s="81"/>
      <c r="B32" s="71" t="s">
        <v>1229</v>
      </c>
      <c r="C32" s="69"/>
      <c r="D32" s="305" t="s">
        <v>1</v>
      </c>
      <c r="E32" s="478">
        <f t="shared" si="0"/>
        <v>0</v>
      </c>
      <c r="F32" s="567"/>
      <c r="G32" s="567"/>
      <c r="H32" s="567"/>
      <c r="I32" s="567"/>
      <c r="J32" s="567"/>
      <c r="K32" s="567"/>
      <c r="L32" s="567"/>
      <c r="M32" s="567"/>
      <c r="N32" s="27"/>
      <c r="O32" s="567"/>
      <c r="P32" s="485" t="s">
        <v>1435</v>
      </c>
      <c r="Q32" s="80"/>
    </row>
    <row r="33" spans="1:17" ht="15.75" customHeight="1" x14ac:dyDescent="0.2">
      <c r="A33" s="81"/>
      <c r="B33" s="71" t="s">
        <v>1231</v>
      </c>
      <c r="C33" s="69"/>
      <c r="D33" s="305" t="s">
        <v>1</v>
      </c>
      <c r="E33" s="478">
        <f t="shared" si="0"/>
        <v>0</v>
      </c>
      <c r="F33" s="567"/>
      <c r="G33" s="567"/>
      <c r="H33" s="567"/>
      <c r="I33" s="567"/>
      <c r="J33" s="567"/>
      <c r="K33" s="567"/>
      <c r="L33" s="567"/>
      <c r="M33" s="567"/>
      <c r="N33" s="27"/>
      <c r="O33" s="567"/>
      <c r="P33" s="485" t="s">
        <v>1436</v>
      </c>
      <c r="Q33" s="80"/>
    </row>
    <row r="34" spans="1:17" ht="15.75" customHeight="1" x14ac:dyDescent="0.2">
      <c r="A34" s="81"/>
      <c r="B34" s="186" t="s">
        <v>1233</v>
      </c>
      <c r="C34" s="160"/>
      <c r="D34" s="305" t="s">
        <v>1</v>
      </c>
      <c r="E34" s="478">
        <f t="shared" si="0"/>
        <v>0</v>
      </c>
      <c r="F34" s="567"/>
      <c r="G34" s="567"/>
      <c r="H34" s="567"/>
      <c r="I34" s="567"/>
      <c r="J34" s="567"/>
      <c r="K34" s="567"/>
      <c r="L34" s="567"/>
      <c r="M34" s="567"/>
      <c r="N34" s="27"/>
      <c r="O34" s="567"/>
      <c r="P34" s="485" t="s">
        <v>1437</v>
      </c>
      <c r="Q34" s="80"/>
    </row>
    <row r="35" spans="1:17" ht="15.75" customHeight="1" x14ac:dyDescent="0.2">
      <c r="A35" s="81"/>
      <c r="B35" s="326" t="s">
        <v>1438</v>
      </c>
      <c r="C35" s="324"/>
      <c r="D35" s="305" t="s">
        <v>20</v>
      </c>
      <c r="E35" s="478">
        <f t="shared" si="0"/>
        <v>0</v>
      </c>
      <c r="F35" s="567"/>
      <c r="G35" s="567"/>
      <c r="H35" s="567"/>
      <c r="I35" s="567"/>
      <c r="J35" s="567"/>
      <c r="K35" s="567"/>
      <c r="L35" s="567"/>
      <c r="M35" s="567"/>
      <c r="N35" s="27"/>
      <c r="O35" s="567"/>
      <c r="P35" s="485" t="s">
        <v>1439</v>
      </c>
      <c r="Q35" s="80"/>
    </row>
    <row r="36" spans="1:17" ht="15.75" customHeight="1" x14ac:dyDescent="0.2">
      <c r="A36" s="81"/>
      <c r="B36" s="326" t="s">
        <v>1440</v>
      </c>
      <c r="C36" s="324"/>
      <c r="D36" s="305" t="s">
        <v>20</v>
      </c>
      <c r="E36" s="478">
        <f t="shared" si="0"/>
        <v>0</v>
      </c>
      <c r="F36" s="567"/>
      <c r="G36" s="567"/>
      <c r="H36" s="567"/>
      <c r="I36" s="567"/>
      <c r="J36" s="567"/>
      <c r="K36" s="567"/>
      <c r="L36" s="567"/>
      <c r="M36" s="567"/>
      <c r="N36" s="27"/>
      <c r="O36" s="567"/>
      <c r="P36" s="485" t="s">
        <v>1441</v>
      </c>
      <c r="Q36" s="80"/>
    </row>
    <row r="37" spans="1:17" ht="15.75" customHeight="1" x14ac:dyDescent="0.2">
      <c r="A37" s="81"/>
      <c r="B37" s="326" t="s">
        <v>1442</v>
      </c>
      <c r="C37" s="324"/>
      <c r="D37" s="305" t="s">
        <v>20</v>
      </c>
      <c r="E37" s="478">
        <f t="shared" si="0"/>
        <v>0</v>
      </c>
      <c r="F37" s="567"/>
      <c r="G37" s="567"/>
      <c r="H37" s="567"/>
      <c r="I37" s="567"/>
      <c r="J37" s="567"/>
      <c r="K37" s="567"/>
      <c r="L37" s="567"/>
      <c r="M37" s="567"/>
      <c r="N37" s="27"/>
      <c r="O37" s="567"/>
      <c r="P37" s="485" t="s">
        <v>1443</v>
      </c>
      <c r="Q37" s="80"/>
    </row>
    <row r="38" spans="1:17" ht="15.75" customHeight="1" x14ac:dyDescent="0.2">
      <c r="A38" s="81"/>
      <c r="B38" s="326" t="s">
        <v>1444</v>
      </c>
      <c r="C38" s="324"/>
      <c r="D38" s="305" t="s">
        <v>20</v>
      </c>
      <c r="E38" s="478">
        <f t="shared" si="0"/>
        <v>0</v>
      </c>
      <c r="F38" s="567"/>
      <c r="G38" s="567"/>
      <c r="H38" s="567"/>
      <c r="I38" s="567"/>
      <c r="J38" s="567"/>
      <c r="K38" s="567"/>
      <c r="L38" s="567"/>
      <c r="M38" s="567"/>
      <c r="N38" s="27"/>
      <c r="O38" s="567"/>
      <c r="P38" s="485" t="s">
        <v>1445</v>
      </c>
      <c r="Q38" s="80"/>
    </row>
    <row r="39" spans="1:17" ht="15.75" customHeight="1" x14ac:dyDescent="0.2">
      <c r="A39" s="81"/>
      <c r="B39" s="326" t="s">
        <v>1446</v>
      </c>
      <c r="C39" s="324"/>
      <c r="D39" s="305" t="s">
        <v>20</v>
      </c>
      <c r="E39" s="478">
        <f t="shared" si="0"/>
        <v>0</v>
      </c>
      <c r="F39" s="567"/>
      <c r="G39" s="567"/>
      <c r="H39" s="567"/>
      <c r="I39" s="567"/>
      <c r="J39" s="567"/>
      <c r="K39" s="567"/>
      <c r="L39" s="567"/>
      <c r="M39" s="567"/>
      <c r="N39" s="27"/>
      <c r="O39" s="567"/>
      <c r="P39" s="485" t="s">
        <v>1447</v>
      </c>
      <c r="Q39" s="80"/>
    </row>
    <row r="40" spans="1:17" ht="15.75" customHeight="1" x14ac:dyDescent="0.2">
      <c r="A40" s="81"/>
      <c r="B40" s="326" t="s">
        <v>1448</v>
      </c>
      <c r="C40" s="324"/>
      <c r="D40" s="305" t="s">
        <v>20</v>
      </c>
      <c r="E40" s="478">
        <f t="shared" si="0"/>
        <v>0</v>
      </c>
      <c r="F40" s="567"/>
      <c r="G40" s="567"/>
      <c r="H40" s="567"/>
      <c r="I40" s="567"/>
      <c r="J40" s="567"/>
      <c r="K40" s="567"/>
      <c r="L40" s="567"/>
      <c r="M40" s="567"/>
      <c r="N40" s="27"/>
      <c r="O40" s="567"/>
      <c r="P40" s="485" t="s">
        <v>1449</v>
      </c>
      <c r="Q40" s="80"/>
    </row>
    <row r="41" spans="1:17" ht="15.75" customHeight="1" thickBot="1" x14ac:dyDescent="0.25">
      <c r="A41" s="81"/>
      <c r="B41" s="68" t="s">
        <v>2685</v>
      </c>
      <c r="C41" s="69"/>
      <c r="D41" s="305" t="s">
        <v>20</v>
      </c>
      <c r="E41" s="478">
        <f t="shared" si="0"/>
        <v>0</v>
      </c>
      <c r="F41" s="567"/>
      <c r="G41" s="567"/>
      <c r="H41" s="567"/>
      <c r="I41" s="567"/>
      <c r="J41" s="567"/>
      <c r="K41" s="567"/>
      <c r="L41" s="567"/>
      <c r="M41" s="567"/>
      <c r="N41" s="27"/>
      <c r="O41" s="567"/>
      <c r="P41" s="485" t="s">
        <v>2681</v>
      </c>
      <c r="Q41" s="80"/>
    </row>
    <row r="42" spans="1:17" ht="17.649999999999999" customHeight="1" x14ac:dyDescent="0.2">
      <c r="A42" s="81"/>
      <c r="B42" s="185" t="s">
        <v>2703</v>
      </c>
      <c r="C42" s="69"/>
      <c r="D42" s="305" t="s">
        <v>16</v>
      </c>
      <c r="E42" s="45">
        <f>SUM(F42:M42)</f>
        <v>0</v>
      </c>
      <c r="F42" s="45">
        <f>SUM(F11:F41)</f>
        <v>0</v>
      </c>
      <c r="G42" s="45">
        <f t="shared" ref="G42:O42" si="1">SUM(G11:G41)</f>
        <v>0</v>
      </c>
      <c r="H42" s="45">
        <f t="shared" si="1"/>
        <v>0</v>
      </c>
      <c r="I42" s="45">
        <f t="shared" si="1"/>
        <v>0</v>
      </c>
      <c r="J42" s="45">
        <f t="shared" si="1"/>
        <v>0</v>
      </c>
      <c r="K42" s="45">
        <f t="shared" si="1"/>
        <v>0</v>
      </c>
      <c r="L42" s="45">
        <f t="shared" si="1"/>
        <v>0</v>
      </c>
      <c r="M42" s="45">
        <f t="shared" si="1"/>
        <v>0</v>
      </c>
      <c r="N42" s="27"/>
      <c r="O42" s="45">
        <f t="shared" si="1"/>
        <v>0</v>
      </c>
      <c r="P42" s="485" t="s">
        <v>1450</v>
      </c>
      <c r="Q42" s="80"/>
    </row>
    <row r="43" spans="1:17" ht="17.649999999999999" customHeight="1" x14ac:dyDescent="0.2">
      <c r="A43" s="81"/>
      <c r="B43" s="66"/>
      <c r="C43" s="66"/>
      <c r="D43" s="30"/>
      <c r="E43" s="27"/>
      <c r="F43" s="27"/>
      <c r="G43" s="27"/>
      <c r="H43" s="27"/>
      <c r="I43" s="27"/>
      <c r="J43" s="27"/>
      <c r="K43" s="27"/>
      <c r="L43" s="27"/>
      <c r="M43" s="27"/>
      <c r="N43" s="27"/>
      <c r="O43" s="27"/>
      <c r="P43" s="27"/>
      <c r="Q43" s="80"/>
    </row>
    <row r="44" spans="1:17" ht="17.649999999999999" customHeight="1" x14ac:dyDescent="0.2">
      <c r="A44" s="81"/>
      <c r="B44" s="185" t="s">
        <v>2704</v>
      </c>
      <c r="C44" s="69"/>
      <c r="D44" s="305" t="s">
        <v>16</v>
      </c>
      <c r="E44" s="478">
        <f>SUM(F44:M44)</f>
        <v>0</v>
      </c>
      <c r="F44" s="736"/>
      <c r="G44" s="736"/>
      <c r="H44" s="736"/>
      <c r="I44" s="736"/>
      <c r="J44" s="736"/>
      <c r="K44" s="736"/>
      <c r="L44" s="736"/>
      <c r="M44" s="736"/>
      <c r="N44" s="27"/>
      <c r="O44" s="736"/>
      <c r="P44" s="485" t="s">
        <v>1451</v>
      </c>
      <c r="Q44" s="80"/>
    </row>
    <row r="45" spans="1:17" ht="25.5" x14ac:dyDescent="0.2">
      <c r="A45" s="81"/>
      <c r="B45" s="68" t="s">
        <v>1403</v>
      </c>
      <c r="C45" s="69"/>
      <c r="D45" s="294" t="s">
        <v>16</v>
      </c>
      <c r="E45" s="478">
        <f t="shared" ref="E45:E63" si="2">SUM(F45:M45)</f>
        <v>0</v>
      </c>
      <c r="F45" s="567"/>
      <c r="G45" s="567"/>
      <c r="H45" s="567"/>
      <c r="I45" s="567"/>
      <c r="J45" s="567"/>
      <c r="K45" s="567"/>
      <c r="L45" s="567"/>
      <c r="M45" s="567"/>
      <c r="N45" s="27"/>
      <c r="O45" s="567"/>
      <c r="P45" s="485" t="s">
        <v>1452</v>
      </c>
      <c r="Q45" s="80"/>
    </row>
    <row r="46" spans="1:17" ht="25.5" x14ac:dyDescent="0.2">
      <c r="A46" s="81"/>
      <c r="B46" s="68" t="s">
        <v>2662</v>
      </c>
      <c r="C46" s="69"/>
      <c r="D46" s="507" t="s">
        <v>20</v>
      </c>
      <c r="E46" s="478">
        <f>SUM(F46:M46)</f>
        <v>0</v>
      </c>
      <c r="F46" s="567"/>
      <c r="G46" s="567"/>
      <c r="H46" s="567"/>
      <c r="I46" s="567"/>
      <c r="J46" s="567"/>
      <c r="K46" s="567"/>
      <c r="L46" s="567"/>
      <c r="M46" s="567"/>
      <c r="N46" s="27"/>
      <c r="O46" s="567"/>
      <c r="P46" s="508" t="s">
        <v>2664</v>
      </c>
      <c r="Q46" s="80"/>
    </row>
    <row r="47" spans="1:17" ht="15.75" customHeight="1" x14ac:dyDescent="0.2">
      <c r="A47" s="81"/>
      <c r="B47" s="71" t="s">
        <v>1212</v>
      </c>
      <c r="C47" s="69"/>
      <c r="D47" s="305" t="s">
        <v>16</v>
      </c>
      <c r="E47" s="478">
        <f t="shared" si="2"/>
        <v>0</v>
      </c>
      <c r="F47" s="577"/>
      <c r="G47" s="577"/>
      <c r="H47" s="577"/>
      <c r="I47" s="577"/>
      <c r="J47" s="577"/>
      <c r="K47" s="577"/>
      <c r="L47" s="577"/>
      <c r="M47" s="577"/>
      <c r="N47" s="27"/>
      <c r="O47" s="577"/>
      <c r="P47" s="485" t="s">
        <v>1453</v>
      </c>
      <c r="Q47" s="80"/>
    </row>
    <row r="48" spans="1:17" ht="15.75" customHeight="1" x14ac:dyDescent="0.2">
      <c r="A48" s="81"/>
      <c r="B48" s="71" t="s">
        <v>264</v>
      </c>
      <c r="C48" s="69"/>
      <c r="D48" s="305" t="s">
        <v>1</v>
      </c>
      <c r="E48" s="478">
        <f t="shared" si="2"/>
        <v>0</v>
      </c>
      <c r="F48" s="567"/>
      <c r="G48" s="567"/>
      <c r="H48" s="567"/>
      <c r="I48" s="567"/>
      <c r="J48" s="567"/>
      <c r="K48" s="567"/>
      <c r="L48" s="567"/>
      <c r="M48" s="567"/>
      <c r="N48" s="27"/>
      <c r="O48" s="567"/>
      <c r="P48" s="485" t="s">
        <v>1454</v>
      </c>
      <c r="Q48" s="80"/>
    </row>
    <row r="49" spans="1:17" ht="15.75" customHeight="1" x14ac:dyDescent="0.2">
      <c r="A49" s="81"/>
      <c r="B49" s="326" t="s">
        <v>1455</v>
      </c>
      <c r="C49" s="324"/>
      <c r="D49" s="305" t="s">
        <v>16</v>
      </c>
      <c r="E49" s="478">
        <f t="shared" si="2"/>
        <v>0</v>
      </c>
      <c r="F49" s="567"/>
      <c r="G49" s="567"/>
      <c r="H49" s="567"/>
      <c r="I49" s="567"/>
      <c r="J49" s="567"/>
      <c r="K49" s="567"/>
      <c r="L49" s="567"/>
      <c r="M49" s="567"/>
      <c r="N49" s="27"/>
      <c r="O49" s="567"/>
      <c r="P49" s="485" t="s">
        <v>1456</v>
      </c>
      <c r="Q49" s="80"/>
    </row>
    <row r="50" spans="1:17" ht="15.75" customHeight="1" x14ac:dyDescent="0.2">
      <c r="A50" s="81"/>
      <c r="B50" s="326" t="s">
        <v>1457</v>
      </c>
      <c r="C50" s="324"/>
      <c r="D50" s="305" t="s">
        <v>16</v>
      </c>
      <c r="E50" s="478">
        <f t="shared" si="2"/>
        <v>0</v>
      </c>
      <c r="F50" s="567"/>
      <c r="G50" s="567"/>
      <c r="H50" s="567"/>
      <c r="I50" s="567"/>
      <c r="J50" s="567"/>
      <c r="K50" s="567"/>
      <c r="L50" s="567"/>
      <c r="M50" s="567"/>
      <c r="N50" s="27"/>
      <c r="O50" s="567"/>
      <c r="P50" s="485" t="s">
        <v>1458</v>
      </c>
      <c r="Q50" s="80"/>
    </row>
    <row r="51" spans="1:17" ht="15.75" customHeight="1" x14ac:dyDescent="0.2">
      <c r="A51" s="81"/>
      <c r="B51" s="139" t="s">
        <v>1221</v>
      </c>
      <c r="C51"/>
      <c r="D51" s="305" t="s">
        <v>16</v>
      </c>
      <c r="E51" s="478">
        <f t="shared" si="2"/>
        <v>0</v>
      </c>
      <c r="F51" s="567"/>
      <c r="G51" s="567"/>
      <c r="H51" s="567"/>
      <c r="I51" s="567"/>
      <c r="J51" s="567"/>
      <c r="K51" s="567"/>
      <c r="L51" s="567"/>
      <c r="M51" s="567"/>
      <c r="N51" s="27"/>
      <c r="O51" s="567"/>
      <c r="P51" s="485" t="s">
        <v>1459</v>
      </c>
      <c r="Q51" s="80"/>
    </row>
    <row r="52" spans="1:17" ht="15.75" customHeight="1" x14ac:dyDescent="0.2">
      <c r="A52" s="81"/>
      <c r="B52" s="71" t="s">
        <v>1223</v>
      </c>
      <c r="C52" s="69"/>
      <c r="D52" s="305" t="s">
        <v>16</v>
      </c>
      <c r="E52" s="478">
        <f t="shared" si="2"/>
        <v>0</v>
      </c>
      <c r="F52" s="567"/>
      <c r="G52" s="567"/>
      <c r="H52" s="567"/>
      <c r="I52" s="567"/>
      <c r="J52" s="567"/>
      <c r="K52" s="567"/>
      <c r="L52" s="567"/>
      <c r="M52" s="567"/>
      <c r="N52" s="27"/>
      <c r="O52" s="567"/>
      <c r="P52" s="485" t="s">
        <v>1460</v>
      </c>
      <c r="Q52" s="80"/>
    </row>
    <row r="53" spans="1:17" ht="15.75" customHeight="1" x14ac:dyDescent="0.2">
      <c r="A53" s="81"/>
      <c r="B53" s="139" t="s">
        <v>1225</v>
      </c>
      <c r="C53"/>
      <c r="D53" s="305" t="s">
        <v>20</v>
      </c>
      <c r="E53" s="478">
        <f t="shared" si="2"/>
        <v>0</v>
      </c>
      <c r="F53" s="567"/>
      <c r="G53" s="567"/>
      <c r="H53" s="567"/>
      <c r="I53" s="567"/>
      <c r="J53" s="567"/>
      <c r="K53" s="567"/>
      <c r="L53" s="567"/>
      <c r="M53" s="567"/>
      <c r="N53" s="27"/>
      <c r="O53" s="567"/>
      <c r="P53" s="485" t="s">
        <v>1461</v>
      </c>
      <c r="Q53" s="80"/>
    </row>
    <row r="54" spans="1:17" ht="15.75" customHeight="1" x14ac:dyDescent="0.2">
      <c r="A54" s="81"/>
      <c r="B54" s="215" t="s">
        <v>1227</v>
      </c>
      <c r="C54" s="72"/>
      <c r="D54" s="305" t="s">
        <v>20</v>
      </c>
      <c r="E54" s="478">
        <f t="shared" si="2"/>
        <v>0</v>
      </c>
      <c r="F54" s="567"/>
      <c r="G54" s="567"/>
      <c r="H54" s="567"/>
      <c r="I54" s="567"/>
      <c r="J54" s="567"/>
      <c r="K54" s="567"/>
      <c r="L54" s="567"/>
      <c r="M54" s="567"/>
      <c r="N54" s="27"/>
      <c r="O54" s="567"/>
      <c r="P54" s="485" t="s">
        <v>1462</v>
      </c>
      <c r="Q54" s="80"/>
    </row>
    <row r="55" spans="1:17" ht="15.75" customHeight="1" x14ac:dyDescent="0.2">
      <c r="A55" s="81"/>
      <c r="B55" s="327" t="s">
        <v>1229</v>
      </c>
      <c r="C55" s="295" t="s">
        <v>0</v>
      </c>
      <c r="D55" s="305" t="s">
        <v>1</v>
      </c>
      <c r="E55" s="478">
        <f t="shared" si="2"/>
        <v>0</v>
      </c>
      <c r="F55" s="567"/>
      <c r="G55" s="567"/>
      <c r="H55" s="567"/>
      <c r="I55" s="567"/>
      <c r="J55" s="567"/>
      <c r="K55" s="567"/>
      <c r="L55" s="567"/>
      <c r="M55" s="567"/>
      <c r="N55" s="27"/>
      <c r="O55" s="567"/>
      <c r="P55" s="485" t="s">
        <v>1463</v>
      </c>
      <c r="Q55" s="80"/>
    </row>
    <row r="56" spans="1:17" ht="15.75" customHeight="1" x14ac:dyDescent="0.2">
      <c r="A56" s="81"/>
      <c r="B56" s="71" t="s">
        <v>1231</v>
      </c>
      <c r="C56" s="316"/>
      <c r="D56" s="305" t="s">
        <v>1</v>
      </c>
      <c r="E56" s="478">
        <f t="shared" si="2"/>
        <v>0</v>
      </c>
      <c r="F56" s="567"/>
      <c r="G56" s="567"/>
      <c r="H56" s="567"/>
      <c r="I56" s="567"/>
      <c r="J56" s="567"/>
      <c r="K56" s="567"/>
      <c r="L56" s="567"/>
      <c r="M56" s="567"/>
      <c r="N56" s="27"/>
      <c r="O56" s="567"/>
      <c r="P56" s="485" t="s">
        <v>1464</v>
      </c>
      <c r="Q56" s="80"/>
    </row>
    <row r="57" spans="1:17" ht="15.75" customHeight="1" x14ac:dyDescent="0.2">
      <c r="A57" s="81"/>
      <c r="B57" s="186" t="s">
        <v>1233</v>
      </c>
      <c r="C57" s="160"/>
      <c r="D57" s="305" t="s">
        <v>1</v>
      </c>
      <c r="E57" s="478">
        <f t="shared" si="2"/>
        <v>0</v>
      </c>
      <c r="F57" s="567"/>
      <c r="G57" s="567"/>
      <c r="H57" s="567"/>
      <c r="I57" s="567"/>
      <c r="J57" s="567"/>
      <c r="K57" s="567"/>
      <c r="L57" s="567"/>
      <c r="M57" s="567"/>
      <c r="N57" s="27"/>
      <c r="O57" s="567"/>
      <c r="P57" s="485" t="s">
        <v>1465</v>
      </c>
      <c r="Q57" s="80"/>
    </row>
    <row r="58" spans="1:17" ht="15.75" customHeight="1" x14ac:dyDescent="0.2">
      <c r="A58" s="81"/>
      <c r="B58" s="326" t="s">
        <v>1438</v>
      </c>
      <c r="C58" s="324"/>
      <c r="D58" s="305" t="s">
        <v>20</v>
      </c>
      <c r="E58" s="478">
        <f t="shared" si="2"/>
        <v>0</v>
      </c>
      <c r="F58" s="567"/>
      <c r="G58" s="567"/>
      <c r="H58" s="567"/>
      <c r="I58" s="567"/>
      <c r="J58" s="567"/>
      <c r="K58" s="567"/>
      <c r="L58" s="567"/>
      <c r="M58" s="567"/>
      <c r="N58" s="27"/>
      <c r="O58" s="567"/>
      <c r="P58" s="485" t="s">
        <v>1466</v>
      </c>
      <c r="Q58" s="80"/>
    </row>
    <row r="59" spans="1:17" ht="15.75" customHeight="1" x14ac:dyDescent="0.2">
      <c r="A59" s="81"/>
      <c r="B59" s="326" t="s">
        <v>1440</v>
      </c>
      <c r="C59" s="324"/>
      <c r="D59" s="305" t="s">
        <v>20</v>
      </c>
      <c r="E59" s="478">
        <f t="shared" si="2"/>
        <v>0</v>
      </c>
      <c r="F59" s="567"/>
      <c r="G59" s="567"/>
      <c r="H59" s="567"/>
      <c r="I59" s="567"/>
      <c r="J59" s="567"/>
      <c r="K59" s="567"/>
      <c r="L59" s="567"/>
      <c r="M59" s="567"/>
      <c r="N59" s="27"/>
      <c r="O59" s="567"/>
      <c r="P59" s="485" t="s">
        <v>1467</v>
      </c>
      <c r="Q59" s="80"/>
    </row>
    <row r="60" spans="1:17" ht="15.75" customHeight="1" x14ac:dyDescent="0.2">
      <c r="A60" s="81"/>
      <c r="B60" s="326" t="s">
        <v>1442</v>
      </c>
      <c r="C60" s="324"/>
      <c r="D60" s="305" t="s">
        <v>20</v>
      </c>
      <c r="E60" s="478">
        <f t="shared" si="2"/>
        <v>0</v>
      </c>
      <c r="F60" s="567"/>
      <c r="G60" s="567"/>
      <c r="H60" s="567"/>
      <c r="I60" s="567"/>
      <c r="J60" s="567"/>
      <c r="K60" s="567"/>
      <c r="L60" s="567"/>
      <c r="M60" s="567"/>
      <c r="N60" s="27"/>
      <c r="O60" s="567"/>
      <c r="P60" s="485" t="s">
        <v>1468</v>
      </c>
      <c r="Q60" s="80"/>
    </row>
    <row r="61" spans="1:17" ht="15.75" customHeight="1" x14ac:dyDescent="0.2">
      <c r="A61" s="81"/>
      <c r="B61" s="326" t="s">
        <v>1444</v>
      </c>
      <c r="C61" s="324"/>
      <c r="D61" s="305" t="s">
        <v>20</v>
      </c>
      <c r="E61" s="478">
        <f t="shared" si="2"/>
        <v>0</v>
      </c>
      <c r="F61" s="567"/>
      <c r="G61" s="567"/>
      <c r="H61" s="567"/>
      <c r="I61" s="567"/>
      <c r="J61" s="567"/>
      <c r="K61" s="567"/>
      <c r="L61" s="567"/>
      <c r="M61" s="567"/>
      <c r="N61" s="27"/>
      <c r="O61" s="567"/>
      <c r="P61" s="485" t="s">
        <v>1469</v>
      </c>
      <c r="Q61" s="80"/>
    </row>
    <row r="62" spans="1:17" ht="15.75" customHeight="1" x14ac:dyDescent="0.2">
      <c r="A62" s="81"/>
      <c r="B62" s="326" t="s">
        <v>1446</v>
      </c>
      <c r="C62" s="324"/>
      <c r="D62" s="305" t="s">
        <v>20</v>
      </c>
      <c r="E62" s="478">
        <f t="shared" si="2"/>
        <v>0</v>
      </c>
      <c r="F62" s="567"/>
      <c r="G62" s="567"/>
      <c r="H62" s="567"/>
      <c r="I62" s="567"/>
      <c r="J62" s="567"/>
      <c r="K62" s="567"/>
      <c r="L62" s="567"/>
      <c r="M62" s="567"/>
      <c r="N62" s="27"/>
      <c r="O62" s="567"/>
      <c r="P62" s="485" t="s">
        <v>1470</v>
      </c>
      <c r="Q62" s="80"/>
    </row>
    <row r="63" spans="1:17" ht="15.75" customHeight="1" x14ac:dyDescent="0.2">
      <c r="A63" s="81"/>
      <c r="B63" s="326" t="s">
        <v>1448</v>
      </c>
      <c r="C63" s="324"/>
      <c r="D63" s="305" t="s">
        <v>20</v>
      </c>
      <c r="E63" s="478">
        <f t="shared" si="2"/>
        <v>0</v>
      </c>
      <c r="F63" s="567"/>
      <c r="G63" s="567"/>
      <c r="H63" s="567"/>
      <c r="I63" s="567"/>
      <c r="J63" s="567"/>
      <c r="K63" s="567"/>
      <c r="L63" s="567"/>
      <c r="M63" s="567"/>
      <c r="N63" s="27"/>
      <c r="O63" s="567"/>
      <c r="P63" s="485" t="s">
        <v>1471</v>
      </c>
      <c r="Q63" s="80"/>
    </row>
    <row r="64" spans="1:17" ht="15.75" customHeight="1" thickBot="1" x14ac:dyDescent="0.25">
      <c r="A64" s="81"/>
      <c r="B64" s="68" t="s">
        <v>2685</v>
      </c>
      <c r="C64" s="69"/>
      <c r="D64" s="305" t="s">
        <v>20</v>
      </c>
      <c r="E64" s="478">
        <f>SUM(F64:M64)</f>
        <v>0</v>
      </c>
      <c r="F64" s="567"/>
      <c r="G64" s="567"/>
      <c r="H64" s="567"/>
      <c r="I64" s="567"/>
      <c r="J64" s="567"/>
      <c r="K64" s="567"/>
      <c r="L64" s="567"/>
      <c r="M64" s="567"/>
      <c r="N64" s="27"/>
      <c r="O64" s="567"/>
      <c r="P64" s="485" t="s">
        <v>2682</v>
      </c>
      <c r="Q64" s="80"/>
    </row>
    <row r="65" spans="1:17" ht="17.649999999999999" customHeight="1" x14ac:dyDescent="0.2">
      <c r="A65" s="81"/>
      <c r="B65" s="140" t="s">
        <v>2705</v>
      </c>
      <c r="C65"/>
      <c r="D65" s="305" t="s">
        <v>16</v>
      </c>
      <c r="E65" s="45">
        <f>SUM(F65:M65)</f>
        <v>0</v>
      </c>
      <c r="F65" s="45">
        <f>SUM(F44:F64)</f>
        <v>0</v>
      </c>
      <c r="G65" s="45">
        <f t="shared" ref="G65:O65" si="3">SUM(G44:G64)</f>
        <v>0</v>
      </c>
      <c r="H65" s="45">
        <f t="shared" si="3"/>
        <v>0</v>
      </c>
      <c r="I65" s="45">
        <f t="shared" si="3"/>
        <v>0</v>
      </c>
      <c r="J65" s="45">
        <f t="shared" si="3"/>
        <v>0</v>
      </c>
      <c r="K65" s="45">
        <f t="shared" si="3"/>
        <v>0</v>
      </c>
      <c r="L65" s="45">
        <f t="shared" si="3"/>
        <v>0</v>
      </c>
      <c r="M65" s="45">
        <f t="shared" si="3"/>
        <v>0</v>
      </c>
      <c r="N65" s="27"/>
      <c r="O65" s="45">
        <f t="shared" si="3"/>
        <v>0</v>
      </c>
      <c r="P65" s="485" t="s">
        <v>1472</v>
      </c>
      <c r="Q65" s="80"/>
    </row>
    <row r="66" spans="1:17" ht="17.649999999999999" customHeight="1" thickBot="1" x14ac:dyDescent="0.25">
      <c r="A66" s="81"/>
      <c r="B66" s="328"/>
      <c r="C66" s="27"/>
      <c r="D66" s="37"/>
      <c r="E66" s="33"/>
      <c r="F66" s="33"/>
      <c r="G66" s="33"/>
      <c r="H66" s="33"/>
      <c r="I66" s="33"/>
      <c r="J66" s="33"/>
      <c r="K66" s="33"/>
      <c r="L66" s="33"/>
      <c r="M66" s="33"/>
      <c r="N66" s="27"/>
      <c r="O66" s="27"/>
      <c r="P66" s="28"/>
      <c r="Q66" s="80"/>
    </row>
    <row r="67" spans="1:17" ht="17.649999999999999" customHeight="1" thickBot="1" x14ac:dyDescent="0.25">
      <c r="B67" s="137" t="s">
        <v>2706</v>
      </c>
      <c r="C67"/>
      <c r="D67" s="135" t="s">
        <v>16</v>
      </c>
      <c r="E67" s="45">
        <f>SUM(F67:M67)</f>
        <v>0</v>
      </c>
      <c r="F67" s="45">
        <f t="shared" ref="F67:M67" si="4">F42-F65</f>
        <v>0</v>
      </c>
      <c r="G67" s="45">
        <f t="shared" si="4"/>
        <v>0</v>
      </c>
      <c r="H67" s="45">
        <f t="shared" si="4"/>
        <v>0</v>
      </c>
      <c r="I67" s="45">
        <f t="shared" si="4"/>
        <v>0</v>
      </c>
      <c r="J67" s="45">
        <f t="shared" si="4"/>
        <v>0</v>
      </c>
      <c r="K67" s="45">
        <f t="shared" si="4"/>
        <v>0</v>
      </c>
      <c r="L67" s="45">
        <f t="shared" si="4"/>
        <v>0</v>
      </c>
      <c r="M67" s="45">
        <f t="shared" si="4"/>
        <v>0</v>
      </c>
      <c r="N67" s="27"/>
      <c r="O67" s="45">
        <f>O42-O65</f>
        <v>0</v>
      </c>
      <c r="P67" s="485" t="s">
        <v>1473</v>
      </c>
      <c r="Q67" s="80"/>
    </row>
    <row r="68" spans="1:17" ht="18.75" customHeight="1" thickTop="1" x14ac:dyDescent="0.2">
      <c r="B68" s="104"/>
      <c r="C68" s="104"/>
      <c r="D68" s="104"/>
      <c r="E68" s="104"/>
      <c r="F68" s="104"/>
      <c r="G68" s="104"/>
      <c r="H68" s="104"/>
      <c r="I68" s="104"/>
      <c r="J68" s="104"/>
      <c r="K68" s="104"/>
      <c r="L68" s="104"/>
      <c r="M68" s="104"/>
      <c r="N68" s="104"/>
      <c r="O68" s="104"/>
      <c r="P68" s="105"/>
    </row>
  </sheetData>
  <mergeCells count="1">
    <mergeCell ref="D8:D10"/>
  </mergeCells>
  <phoneticPr fontId="34" type="noConversion"/>
  <dataValidations count="2">
    <dataValidation allowBlank="1" showInputMessage="1" showErrorMessage="1" promptTitle="Consolidation adjustment" prompt="This column is removing the RoU asset in the trust numbers on consolidation. At a group level the owned asset should remain on SoFP. In accounts, map this column to whichever asset class this RoU sits within._x000a_" sqref="M6" xr:uid="{D2F93622-1250-43A8-8D0B-A48E9A0EFD60}"/>
    <dataValidation allowBlank="1" showInputMessage="1" showErrorMessage="1" promptTitle="Asset revaluations" prompt="This line is for asset valuations only (if not held at cost) - not remeasurements of the liability that are reflected in the asset. This line can also be used to write out depreciation following a revaluation if it has not been taken through impairments._x000a_" sqref="C55" xr:uid="{C88686CE-0677-4370-BEE8-119686987703}"/>
  </dataValidations>
  <pageMargins left="0.7" right="0.7" top="0.75" bottom="0.75" header="0.3" footer="0.3"/>
  <pageSetup paperSize="9" scale="5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5DDF0-6927-4B0B-98EB-1CA6758A861B}">
  <sheetPr codeName="Sheet69">
    <tabColor theme="2"/>
    <pageSetUpPr fitToPage="1"/>
  </sheetPr>
  <dimension ref="A1:J88"/>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29" width="13.28515625" style="9" customWidth="1"/>
    <col min="30" max="16384" width="9.28515625" style="9"/>
  </cols>
  <sheetData>
    <row r="1" spans="1:10" ht="18.75" customHeight="1" x14ac:dyDescent="0.2">
      <c r="B1" s="46"/>
    </row>
    <row r="2" spans="1:10" ht="18.75" customHeight="1" x14ac:dyDescent="0.25">
      <c r="B2" s="47" t="s">
        <v>2781</v>
      </c>
    </row>
    <row r="3" spans="1:10" ht="18.75" customHeight="1" x14ac:dyDescent="0.25">
      <c r="B3" s="47" t="s">
        <v>2625</v>
      </c>
    </row>
    <row r="4" spans="1:10" ht="18.75" customHeight="1" x14ac:dyDescent="0.2">
      <c r="B4" s="48" t="s">
        <v>375</v>
      </c>
    </row>
    <row r="5" spans="1:10" ht="18.75" customHeight="1" x14ac:dyDescent="0.2">
      <c r="B5" s="48"/>
    </row>
    <row r="6" spans="1:10" ht="18.75" customHeight="1" x14ac:dyDescent="0.2">
      <c r="B6" s="737" t="s">
        <v>2842</v>
      </c>
      <c r="C6" s="738"/>
      <c r="D6" s="738"/>
      <c r="E6" s="738"/>
      <c r="F6" s="738"/>
      <c r="G6" s="738"/>
      <c r="H6" s="738"/>
      <c r="I6" s="739"/>
    </row>
    <row r="7" spans="1:10" ht="18.75" customHeight="1" x14ac:dyDescent="0.2">
      <c r="B7" s="740"/>
      <c r="C7" s="741"/>
      <c r="D7" s="741"/>
      <c r="E7" s="741"/>
      <c r="F7" s="741"/>
      <c r="G7" s="741"/>
      <c r="H7" s="741"/>
      <c r="I7" s="742"/>
    </row>
    <row r="8" spans="1:10" ht="18.75" customHeight="1" x14ac:dyDescent="0.2">
      <c r="B8" s="740"/>
      <c r="C8" s="741"/>
      <c r="D8" s="741"/>
      <c r="E8" s="741"/>
      <c r="F8" s="741"/>
      <c r="G8" s="741"/>
      <c r="H8" s="741"/>
      <c r="I8" s="742"/>
    </row>
    <row r="9" spans="1:10" ht="18.75" customHeight="1" x14ac:dyDescent="0.2">
      <c r="B9" s="740"/>
      <c r="C9" s="741"/>
      <c r="D9" s="741"/>
      <c r="E9" s="741"/>
      <c r="F9" s="741"/>
      <c r="G9" s="741"/>
      <c r="H9" s="741"/>
      <c r="I9" s="742"/>
    </row>
    <row r="10" spans="1:10" ht="18.75" customHeight="1" x14ac:dyDescent="0.2">
      <c r="B10" s="743"/>
      <c r="C10" s="744"/>
      <c r="D10" s="744"/>
      <c r="E10" s="744"/>
      <c r="F10" s="744"/>
      <c r="G10" s="744"/>
      <c r="H10" s="744"/>
      <c r="I10" s="745"/>
    </row>
    <row r="11" spans="1:10" ht="18.75" customHeight="1" thickBot="1" x14ac:dyDescent="0.25">
      <c r="B11" s="48"/>
    </row>
    <row r="12" spans="1:10" ht="16.149999999999999" customHeight="1" thickTop="1" thickBot="1" x14ac:dyDescent="0.25">
      <c r="B12" s="78"/>
      <c r="C12" s="78"/>
      <c r="D12" s="78"/>
      <c r="E12" s="78"/>
      <c r="F12" s="78"/>
      <c r="G12" s="78"/>
      <c r="H12" s="532" t="s">
        <v>2686</v>
      </c>
      <c r="I12" s="533">
        <v>1</v>
      </c>
    </row>
    <row r="13" spans="1:10" ht="16.350000000000001" customHeight="1" thickTop="1" x14ac:dyDescent="0.2">
      <c r="A13" s="79"/>
      <c r="B13" s="691" t="s">
        <v>1475</v>
      </c>
      <c r="C13" s="112"/>
      <c r="D13" s="112"/>
      <c r="E13" s="483" t="s">
        <v>1476</v>
      </c>
      <c r="F13" s="483" t="s">
        <v>1477</v>
      </c>
      <c r="G13" s="483" t="s">
        <v>1478</v>
      </c>
      <c r="H13" s="483" t="s">
        <v>1479</v>
      </c>
      <c r="I13" s="481" t="s">
        <v>13</v>
      </c>
      <c r="J13" s="80"/>
    </row>
    <row r="14" spans="1:10" ht="29.25" customHeight="1" x14ac:dyDescent="0.2">
      <c r="A14" s="81"/>
      <c r="B14" s="692"/>
      <c r="C14"/>
      <c r="D14" s="678" t="s">
        <v>2</v>
      </c>
      <c r="E14" s="3" t="s">
        <v>1480</v>
      </c>
      <c r="F14" s="3" t="s">
        <v>1481</v>
      </c>
      <c r="G14" s="3" t="s">
        <v>1482</v>
      </c>
      <c r="H14" s="3" t="s">
        <v>1483</v>
      </c>
      <c r="I14" s="83"/>
      <c r="J14" s="80"/>
    </row>
    <row r="15" spans="1:10" ht="16.149999999999999" customHeight="1" x14ac:dyDescent="0.2">
      <c r="A15" s="81"/>
      <c r="B15" s="113"/>
      <c r="C15"/>
      <c r="D15" s="678"/>
      <c r="E15" s="21" t="s">
        <v>2689</v>
      </c>
      <c r="F15" s="21" t="s">
        <v>2689</v>
      </c>
      <c r="G15" s="21" t="s">
        <v>2689</v>
      </c>
      <c r="H15" s="21" t="s">
        <v>2689</v>
      </c>
      <c r="I15" s="83"/>
      <c r="J15" s="80"/>
    </row>
    <row r="16" spans="1:10" ht="16.149999999999999" customHeight="1" thickBot="1" x14ac:dyDescent="0.25">
      <c r="A16" s="81"/>
      <c r="B16" s="114"/>
      <c r="C16" s="42"/>
      <c r="D16" s="679"/>
      <c r="E16" s="65" t="s">
        <v>14</v>
      </c>
      <c r="F16" s="65" t="s">
        <v>14</v>
      </c>
      <c r="G16" s="65" t="s">
        <v>14</v>
      </c>
      <c r="H16" s="65" t="s">
        <v>14</v>
      </c>
      <c r="I16" s="485" t="s">
        <v>15</v>
      </c>
      <c r="J16" s="80"/>
    </row>
    <row r="17" spans="1:10" ht="16.149999999999999" customHeight="1" x14ac:dyDescent="0.2">
      <c r="A17" s="81"/>
      <c r="B17" s="136" t="s">
        <v>796</v>
      </c>
      <c r="C17"/>
      <c r="D17"/>
      <c r="E17" s="27"/>
      <c r="F17" s="27"/>
      <c r="G17" s="27"/>
      <c r="H17" s="27"/>
      <c r="I17" s="85"/>
      <c r="J17" s="80"/>
    </row>
    <row r="18" spans="1:10" ht="16.149999999999999" customHeight="1" x14ac:dyDescent="0.2">
      <c r="A18" s="81"/>
      <c r="B18" s="123" t="s">
        <v>797</v>
      </c>
      <c r="C18" s="66"/>
      <c r="D18" s="334" t="s">
        <v>16</v>
      </c>
      <c r="E18" s="488"/>
      <c r="F18" s="278"/>
      <c r="G18" s="278"/>
      <c r="H18" s="278"/>
      <c r="I18" s="485" t="s">
        <v>1484</v>
      </c>
      <c r="J18" s="80"/>
    </row>
    <row r="19" spans="1:10" ht="16.149999999999999" customHeight="1" x14ac:dyDescent="0.2">
      <c r="B19" s="120" t="s">
        <v>1485</v>
      </c>
      <c r="C19" s="66"/>
      <c r="D19" s="334" t="s">
        <v>16</v>
      </c>
      <c r="E19" s="488"/>
      <c r="F19" s="278"/>
      <c r="G19" s="278"/>
      <c r="H19" s="278"/>
      <c r="I19" s="485" t="s">
        <v>1486</v>
      </c>
      <c r="J19" s="80"/>
    </row>
    <row r="20" spans="1:10" ht="16.149999999999999" customHeight="1" thickBot="1" x14ac:dyDescent="0.25">
      <c r="A20" s="81"/>
      <c r="B20" s="123" t="s">
        <v>224</v>
      </c>
      <c r="C20" s="69"/>
      <c r="D20" s="335" t="s">
        <v>16</v>
      </c>
      <c r="E20" s="488"/>
      <c r="F20" s="278"/>
      <c r="G20" s="278"/>
      <c r="H20" s="278"/>
      <c r="I20" s="485" t="s">
        <v>1487</v>
      </c>
      <c r="J20" s="80"/>
    </row>
    <row r="21" spans="1:10" ht="16.149999999999999" customHeight="1" x14ac:dyDescent="0.2">
      <c r="A21" s="81"/>
      <c r="B21" s="121" t="s">
        <v>801</v>
      </c>
      <c r="C21" s="66"/>
      <c r="D21" s="334" t="s">
        <v>16</v>
      </c>
      <c r="E21" s="45">
        <f t="shared" ref="E21" si="0">SUM(E18:E20)</f>
        <v>0</v>
      </c>
      <c r="F21" s="33"/>
      <c r="G21" s="33"/>
      <c r="H21" s="33"/>
      <c r="I21" s="485" t="s">
        <v>1488</v>
      </c>
      <c r="J21" s="80"/>
    </row>
    <row r="22" spans="1:10" ht="15.75" customHeight="1" x14ac:dyDescent="0.2">
      <c r="B22" s="152" t="s">
        <v>807</v>
      </c>
      <c r="C22" s="96"/>
      <c r="D22" s="96"/>
      <c r="E22" s="223"/>
      <c r="F22" s="223"/>
      <c r="G22" s="223"/>
      <c r="H22" s="223"/>
      <c r="I22" s="224"/>
      <c r="J22" s="80"/>
    </row>
    <row r="23" spans="1:10" ht="16.149999999999999" customHeight="1" x14ac:dyDescent="0.2">
      <c r="B23" s="123" t="s">
        <v>808</v>
      </c>
      <c r="C23" s="66"/>
      <c r="D23" s="334" t="s">
        <v>16</v>
      </c>
      <c r="E23" s="478">
        <f>SUM(F23:H23)</f>
        <v>0</v>
      </c>
      <c r="F23" s="488"/>
      <c r="G23" s="488"/>
      <c r="H23" s="488"/>
      <c r="I23" s="485" t="s">
        <v>1489</v>
      </c>
      <c r="J23" s="80"/>
    </row>
    <row r="24" spans="1:10" ht="16.149999999999999" customHeight="1" x14ac:dyDescent="0.2">
      <c r="B24" s="123" t="s">
        <v>1490</v>
      </c>
      <c r="C24" s="66"/>
      <c r="D24" s="334" t="s">
        <v>16</v>
      </c>
      <c r="E24" s="478">
        <f>SUM(F24:H24)</f>
        <v>0</v>
      </c>
      <c r="F24" s="488"/>
      <c r="G24" s="488"/>
      <c r="H24" s="488"/>
      <c r="I24" s="485" t="s">
        <v>1491</v>
      </c>
      <c r="J24" s="80"/>
    </row>
    <row r="25" spans="1:10" ht="16.149999999999999" customHeight="1" thickBot="1" x14ac:dyDescent="0.25">
      <c r="B25" s="123" t="s">
        <v>818</v>
      </c>
      <c r="C25" s="66"/>
      <c r="D25" s="334" t="s">
        <v>16</v>
      </c>
      <c r="E25" s="478">
        <f>SUM(F25:H25)</f>
        <v>0</v>
      </c>
      <c r="F25" s="488"/>
      <c r="G25" s="488"/>
      <c r="H25" s="488"/>
      <c r="I25" s="485" t="s">
        <v>1492</v>
      </c>
      <c r="J25" s="80"/>
    </row>
    <row r="26" spans="1:10" ht="16.149999999999999" customHeight="1" thickBot="1" x14ac:dyDescent="0.25">
      <c r="B26" s="124" t="s">
        <v>9</v>
      </c>
      <c r="C26" s="66"/>
      <c r="D26" s="334" t="s">
        <v>16</v>
      </c>
      <c r="E26" s="45">
        <f t="shared" ref="E26:H26" si="1">SUM(E23:E25)</f>
        <v>0</v>
      </c>
      <c r="F26" s="45">
        <f t="shared" si="1"/>
        <v>0</v>
      </c>
      <c r="G26" s="45">
        <f t="shared" si="1"/>
        <v>0</v>
      </c>
      <c r="H26" s="45">
        <f t="shared" si="1"/>
        <v>0</v>
      </c>
      <c r="I26" s="485" t="s">
        <v>1493</v>
      </c>
      <c r="J26" s="80"/>
    </row>
    <row r="27" spans="1:10" ht="16.149999999999999" customHeight="1" thickTop="1" thickBot="1" x14ac:dyDescent="0.25">
      <c r="B27" s="104"/>
      <c r="C27" s="104"/>
      <c r="D27" s="104"/>
      <c r="E27" s="104"/>
      <c r="F27" s="104"/>
      <c r="G27" s="104"/>
      <c r="H27" s="104"/>
      <c r="I27" s="105"/>
    </row>
    <row r="28" spans="1:10" ht="16.149999999999999" customHeight="1" thickTop="1" thickBot="1" x14ac:dyDescent="0.25">
      <c r="B28" s="78"/>
      <c r="C28" s="78"/>
      <c r="D28" s="78"/>
      <c r="E28" s="78"/>
      <c r="F28" s="78"/>
      <c r="G28" s="78"/>
      <c r="H28" s="532" t="s">
        <v>2686</v>
      </c>
      <c r="I28" s="533">
        <v>2</v>
      </c>
    </row>
    <row r="29" spans="1:10" ht="16.350000000000001" customHeight="1" thickTop="1" x14ac:dyDescent="0.2">
      <c r="B29" s="691" t="s">
        <v>1494</v>
      </c>
      <c r="C29" s="112"/>
      <c r="D29" s="112"/>
      <c r="E29" s="483" t="s">
        <v>1476</v>
      </c>
      <c r="F29" s="483" t="s">
        <v>1477</v>
      </c>
      <c r="G29" s="483" t="s">
        <v>1478</v>
      </c>
      <c r="H29" s="483" t="s">
        <v>1479</v>
      </c>
      <c r="I29" s="481" t="s">
        <v>13</v>
      </c>
      <c r="J29" s="80"/>
    </row>
    <row r="30" spans="1:10" ht="25.5" x14ac:dyDescent="0.2">
      <c r="B30" s="692"/>
      <c r="C30"/>
      <c r="D30" s="678" t="s">
        <v>2</v>
      </c>
      <c r="E30" s="3" t="s">
        <v>1480</v>
      </c>
      <c r="F30" s="3" t="s">
        <v>1481</v>
      </c>
      <c r="G30" s="3" t="s">
        <v>1482</v>
      </c>
      <c r="H30" s="3" t="s">
        <v>1483</v>
      </c>
      <c r="I30" s="83"/>
      <c r="J30" s="80"/>
    </row>
    <row r="31" spans="1:10" ht="16.149999999999999" customHeight="1" x14ac:dyDescent="0.2">
      <c r="B31" s="113"/>
      <c r="C31"/>
      <c r="D31" s="678"/>
      <c r="E31" s="21" t="s">
        <v>2689</v>
      </c>
      <c r="F31" s="21" t="s">
        <v>2689</v>
      </c>
      <c r="G31" s="21" t="s">
        <v>2689</v>
      </c>
      <c r="H31" s="21" t="s">
        <v>2689</v>
      </c>
      <c r="I31" s="83"/>
      <c r="J31" s="80"/>
    </row>
    <row r="32" spans="1:10" ht="16.149999999999999" customHeight="1" thickBot="1" x14ac:dyDescent="0.25">
      <c r="B32" s="114"/>
      <c r="C32" s="42"/>
      <c r="D32" s="679"/>
      <c r="E32" s="65" t="s">
        <v>14</v>
      </c>
      <c r="F32" s="65" t="s">
        <v>14</v>
      </c>
      <c r="G32" s="65" t="s">
        <v>14</v>
      </c>
      <c r="H32" s="65" t="s">
        <v>14</v>
      </c>
      <c r="I32" s="485" t="s">
        <v>15</v>
      </c>
      <c r="J32" s="80"/>
    </row>
    <row r="33" spans="2:10" ht="16.149999999999999" customHeight="1" x14ac:dyDescent="0.2">
      <c r="B33" s="136" t="s">
        <v>1495</v>
      </c>
      <c r="C33"/>
      <c r="D33" s="336"/>
      <c r="E33" s="33"/>
      <c r="F33" s="33"/>
      <c r="G33" s="33"/>
      <c r="H33" s="33"/>
      <c r="I33" s="212"/>
      <c r="J33" s="80"/>
    </row>
    <row r="34" spans="2:10" ht="16.149999999999999" customHeight="1" x14ac:dyDescent="0.2">
      <c r="B34" s="120" t="s">
        <v>1496</v>
      </c>
      <c r="C34" s="69"/>
      <c r="D34" s="334" t="s">
        <v>16</v>
      </c>
      <c r="E34" s="488"/>
      <c r="F34" s="278"/>
      <c r="G34" s="278"/>
      <c r="H34" s="278"/>
      <c r="I34" s="485" t="s">
        <v>1497</v>
      </c>
      <c r="J34" s="80"/>
    </row>
    <row r="35" spans="2:10" ht="16.149999999999999" customHeight="1" x14ac:dyDescent="0.2">
      <c r="B35" s="123" t="s">
        <v>1485</v>
      </c>
      <c r="C35" s="69"/>
      <c r="D35" s="334" t="s">
        <v>16</v>
      </c>
      <c r="E35" s="488"/>
      <c r="F35" s="278"/>
      <c r="G35" s="278"/>
      <c r="H35" s="278"/>
      <c r="I35" s="485" t="s">
        <v>1498</v>
      </c>
      <c r="J35" s="80"/>
    </row>
    <row r="36" spans="2:10" ht="16.149999999999999" customHeight="1" thickBot="1" x14ac:dyDescent="0.25">
      <c r="B36" s="123" t="s">
        <v>1499</v>
      </c>
      <c r="C36" s="69"/>
      <c r="D36" s="335" t="s">
        <v>20</v>
      </c>
      <c r="E36" s="488"/>
      <c r="F36" s="278"/>
      <c r="G36" s="278"/>
      <c r="H36" s="278"/>
      <c r="I36" s="485" t="s">
        <v>1500</v>
      </c>
      <c r="J36" s="80"/>
    </row>
    <row r="37" spans="2:10" ht="16.149999999999999" customHeight="1" x14ac:dyDescent="0.2">
      <c r="B37" s="121" t="s">
        <v>1501</v>
      </c>
      <c r="C37" s="69"/>
      <c r="D37" s="334" t="s">
        <v>16</v>
      </c>
      <c r="E37" s="45">
        <f t="shared" ref="E37" si="2">SUM(E34:E36)</f>
        <v>0</v>
      </c>
      <c r="F37" s="33"/>
      <c r="G37" s="33"/>
      <c r="H37" s="33"/>
      <c r="I37" s="485" t="s">
        <v>1502</v>
      </c>
      <c r="J37" s="80"/>
    </row>
    <row r="38" spans="2:10" ht="15.75" customHeight="1" x14ac:dyDescent="0.2">
      <c r="B38" s="152" t="s">
        <v>1503</v>
      </c>
      <c r="C38" s="96"/>
      <c r="D38" s="260"/>
      <c r="E38" s="261"/>
      <c r="F38" s="261"/>
      <c r="G38" s="261"/>
      <c r="H38" s="261"/>
      <c r="I38" s="337"/>
      <c r="J38" s="80"/>
    </row>
    <row r="39" spans="2:10" ht="16.149999999999999" customHeight="1" x14ac:dyDescent="0.2">
      <c r="B39" s="123" t="s">
        <v>808</v>
      </c>
      <c r="C39" s="69"/>
      <c r="D39" s="334" t="s">
        <v>16</v>
      </c>
      <c r="E39" s="478">
        <f>SUM(F39:H39)</f>
        <v>0</v>
      </c>
      <c r="F39" s="488"/>
      <c r="G39" s="488"/>
      <c r="H39" s="488"/>
      <c r="I39" s="485" t="s">
        <v>1504</v>
      </c>
      <c r="J39" s="80"/>
    </row>
    <row r="40" spans="2:10" ht="16.149999999999999" customHeight="1" x14ac:dyDescent="0.2">
      <c r="B40" s="123" t="s">
        <v>1490</v>
      </c>
      <c r="C40" s="69"/>
      <c r="D40" s="334" t="s">
        <v>16</v>
      </c>
      <c r="E40" s="478">
        <f t="shared" ref="E40:E41" si="3">SUM(F40:H40)</f>
        <v>0</v>
      </c>
      <c r="F40" s="488"/>
      <c r="G40" s="488"/>
      <c r="H40" s="488"/>
      <c r="I40" s="485" t="s">
        <v>1505</v>
      </c>
      <c r="J40" s="80"/>
    </row>
    <row r="41" spans="2:10" ht="16.149999999999999" customHeight="1" thickBot="1" x14ac:dyDescent="0.25">
      <c r="B41" s="123" t="s">
        <v>818</v>
      </c>
      <c r="C41" s="69"/>
      <c r="D41" s="334" t="s">
        <v>16</v>
      </c>
      <c r="E41" s="478">
        <f t="shared" si="3"/>
        <v>0</v>
      </c>
      <c r="F41" s="488"/>
      <c r="G41" s="488"/>
      <c r="H41" s="488"/>
      <c r="I41" s="485" t="s">
        <v>1506</v>
      </c>
      <c r="J41" s="80"/>
    </row>
    <row r="42" spans="2:10" ht="16.149999999999999" customHeight="1" x14ac:dyDescent="0.2">
      <c r="B42" s="124" t="s">
        <v>9</v>
      </c>
      <c r="C42" s="69"/>
      <c r="D42" s="334" t="s">
        <v>16</v>
      </c>
      <c r="E42" s="45">
        <f t="shared" ref="E42:H42" si="4">SUM(E39:E41)</f>
        <v>0</v>
      </c>
      <c r="F42" s="45">
        <f t="shared" si="4"/>
        <v>0</v>
      </c>
      <c r="G42" s="45">
        <f t="shared" si="4"/>
        <v>0</v>
      </c>
      <c r="H42" s="45">
        <f t="shared" si="4"/>
        <v>0</v>
      </c>
      <c r="I42" s="485" t="s">
        <v>1507</v>
      </c>
      <c r="J42" s="80"/>
    </row>
    <row r="43" spans="2:10" ht="16.149999999999999" customHeight="1" thickBot="1" x14ac:dyDescent="0.25">
      <c r="B43" s="121" t="s">
        <v>1508</v>
      </c>
      <c r="C43" s="69"/>
      <c r="D43" s="334" t="s">
        <v>20</v>
      </c>
      <c r="E43" s="478">
        <f>SUM(F43:H43)</f>
        <v>0</v>
      </c>
      <c r="F43" s="488"/>
      <c r="G43" s="488"/>
      <c r="H43" s="488"/>
      <c r="I43" s="485" t="s">
        <v>1509</v>
      </c>
      <c r="J43" s="80"/>
    </row>
    <row r="44" spans="2:10" ht="16.149999999999999" customHeight="1" thickTop="1" thickBot="1" x14ac:dyDescent="0.25">
      <c r="B44" s="104"/>
      <c r="C44" s="104"/>
      <c r="D44" s="104"/>
      <c r="E44" s="104"/>
      <c r="F44" s="104"/>
      <c r="G44" s="104"/>
      <c r="H44" s="104"/>
      <c r="I44" s="105"/>
    </row>
    <row r="45" spans="2:10" ht="16.149999999999999" customHeight="1" thickTop="1" thickBot="1" x14ac:dyDescent="0.25">
      <c r="B45" s="78"/>
      <c r="C45" s="78"/>
      <c r="D45" s="78"/>
      <c r="E45" s="78"/>
      <c r="F45" s="78"/>
      <c r="G45" s="78"/>
      <c r="H45" s="532" t="s">
        <v>2686</v>
      </c>
      <c r="I45" s="533">
        <v>3</v>
      </c>
    </row>
    <row r="46" spans="2:10" ht="16.149999999999999" customHeight="1" thickTop="1" x14ac:dyDescent="0.2">
      <c r="B46" s="691" t="s">
        <v>1510</v>
      </c>
      <c r="C46" s="112"/>
      <c r="D46" s="112"/>
      <c r="E46" s="482" t="s">
        <v>1511</v>
      </c>
      <c r="F46" s="483" t="s">
        <v>1512</v>
      </c>
      <c r="G46" s="483" t="s">
        <v>1513</v>
      </c>
      <c r="H46" s="483" t="s">
        <v>1514</v>
      </c>
      <c r="I46" s="481" t="s">
        <v>13</v>
      </c>
      <c r="J46" s="80"/>
    </row>
    <row r="47" spans="2:10" ht="25.5" x14ac:dyDescent="0.2">
      <c r="B47" s="692"/>
      <c r="C47"/>
      <c r="D47" s="678" t="s">
        <v>2</v>
      </c>
      <c r="E47" s="3" t="s">
        <v>1480</v>
      </c>
      <c r="F47" s="3" t="s">
        <v>1481</v>
      </c>
      <c r="G47" s="3" t="s">
        <v>1482</v>
      </c>
      <c r="H47" s="3" t="s">
        <v>1483</v>
      </c>
      <c r="I47" s="83"/>
      <c r="J47" s="80"/>
    </row>
    <row r="48" spans="2:10" ht="16.149999999999999" customHeight="1" x14ac:dyDescent="0.2">
      <c r="B48" s="113"/>
      <c r="C48"/>
      <c r="D48" s="678"/>
      <c r="E48" s="21" t="s">
        <v>2688</v>
      </c>
      <c r="F48" s="21" t="s">
        <v>2689</v>
      </c>
      <c r="G48" s="21" t="s">
        <v>2689</v>
      </c>
      <c r="H48" s="21" t="s">
        <v>2689</v>
      </c>
      <c r="I48" s="83"/>
      <c r="J48" s="80"/>
    </row>
    <row r="49" spans="2:10" ht="16.149999999999999" customHeight="1" thickBot="1" x14ac:dyDescent="0.25">
      <c r="B49" s="114"/>
      <c r="C49" s="42"/>
      <c r="D49" s="679"/>
      <c r="E49" s="65" t="s">
        <v>14</v>
      </c>
      <c r="F49" s="65" t="s">
        <v>14</v>
      </c>
      <c r="G49" s="65" t="s">
        <v>14</v>
      </c>
      <c r="H49" s="65" t="s">
        <v>14</v>
      </c>
      <c r="I49" s="485" t="s">
        <v>15</v>
      </c>
      <c r="J49" s="80"/>
    </row>
    <row r="50" spans="2:10" ht="16.149999999999999" customHeight="1" x14ac:dyDescent="0.2">
      <c r="B50" s="136" t="s">
        <v>1515</v>
      </c>
      <c r="C50" s="117"/>
      <c r="D50" s="331" t="s">
        <v>16</v>
      </c>
      <c r="E50" s="478">
        <f>SUM(F50:H50)</f>
        <v>0</v>
      </c>
      <c r="F50" s="478">
        <f>SUM(F52:F54)</f>
        <v>0</v>
      </c>
      <c r="G50" s="478">
        <f>SUM(G52:G54)</f>
        <v>0</v>
      </c>
      <c r="H50" s="478">
        <f>SUM(H52:H54)</f>
        <v>0</v>
      </c>
      <c r="I50" s="485" t="s">
        <v>1516</v>
      </c>
      <c r="J50" s="80"/>
    </row>
    <row r="51" spans="2:10" ht="16.149999999999999" customHeight="1" x14ac:dyDescent="0.2">
      <c r="B51" s="338" t="s">
        <v>1517</v>
      </c>
      <c r="C51" s="66"/>
      <c r="D51"/>
      <c r="E51" s="27"/>
      <c r="F51" s="27"/>
      <c r="G51" s="27"/>
      <c r="H51" s="27"/>
      <c r="I51" s="85"/>
      <c r="J51" s="80"/>
    </row>
    <row r="52" spans="2:10" ht="16.149999999999999" customHeight="1" x14ac:dyDescent="0.2">
      <c r="B52" s="123" t="s">
        <v>395</v>
      </c>
      <c r="C52" s="69"/>
      <c r="D52" s="331" t="s">
        <v>16</v>
      </c>
      <c r="E52" s="478">
        <f>SUM(F52:H52)</f>
        <v>0</v>
      </c>
      <c r="F52" s="488"/>
      <c r="G52" s="488"/>
      <c r="H52" s="488"/>
      <c r="I52" s="485" t="s">
        <v>1518</v>
      </c>
      <c r="J52" s="80"/>
    </row>
    <row r="53" spans="2:10" ht="16.149999999999999" customHeight="1" x14ac:dyDescent="0.2">
      <c r="B53" s="123" t="s">
        <v>396</v>
      </c>
      <c r="C53" s="66"/>
      <c r="D53" s="331" t="s">
        <v>16</v>
      </c>
      <c r="E53" s="478">
        <f t="shared" ref="E53:E56" si="5">SUM(F53:H53)</f>
        <v>0</v>
      </c>
      <c r="F53" s="488"/>
      <c r="G53" s="488"/>
      <c r="H53" s="488"/>
      <c r="I53" s="485" t="s">
        <v>1519</v>
      </c>
      <c r="J53" s="80"/>
    </row>
    <row r="54" spans="2:10" ht="16.149999999999999" customHeight="1" x14ac:dyDescent="0.2">
      <c r="B54" s="123" t="s">
        <v>397</v>
      </c>
      <c r="C54" s="69"/>
      <c r="D54" s="331" t="s">
        <v>16</v>
      </c>
      <c r="E54" s="478">
        <f t="shared" si="5"/>
        <v>0</v>
      </c>
      <c r="F54" s="488"/>
      <c r="G54" s="488"/>
      <c r="H54" s="488"/>
      <c r="I54" s="485" t="s">
        <v>1520</v>
      </c>
      <c r="J54" s="80"/>
    </row>
    <row r="55" spans="2:10" ht="16.149999999999999" customHeight="1" x14ac:dyDescent="0.2">
      <c r="B55" s="123" t="s">
        <v>393</v>
      </c>
      <c r="C55" s="69"/>
      <c r="D55" s="331" t="s">
        <v>20</v>
      </c>
      <c r="E55" s="478">
        <f t="shared" si="5"/>
        <v>0</v>
      </c>
      <c r="F55" s="488"/>
      <c r="G55" s="488"/>
      <c r="H55" s="488"/>
      <c r="I55" s="485" t="s">
        <v>1521</v>
      </c>
      <c r="J55" s="80"/>
    </row>
    <row r="56" spans="2:10" ht="16.149999999999999" customHeight="1" thickBot="1" x14ac:dyDescent="0.25">
      <c r="B56" s="123" t="s">
        <v>394</v>
      </c>
      <c r="C56" s="69"/>
      <c r="D56" s="331" t="s">
        <v>20</v>
      </c>
      <c r="E56" s="478">
        <f t="shared" si="5"/>
        <v>0</v>
      </c>
      <c r="F56" s="488"/>
      <c r="G56" s="488"/>
      <c r="H56" s="488"/>
      <c r="I56" s="485" t="s">
        <v>1522</v>
      </c>
      <c r="J56" s="80"/>
    </row>
    <row r="57" spans="2:10" ht="16.149999999999999" customHeight="1" x14ac:dyDescent="0.2">
      <c r="B57" s="121" t="s">
        <v>1523</v>
      </c>
      <c r="C57" s="69"/>
      <c r="D57" s="331" t="s">
        <v>16</v>
      </c>
      <c r="E57" s="45">
        <f>SUM(F57:H57)</f>
        <v>0</v>
      </c>
      <c r="F57" s="45">
        <f>F50+SUM(F55:F56)</f>
        <v>0</v>
      </c>
      <c r="G57" s="45">
        <f>G50+SUM(G55:G56)</f>
        <v>0</v>
      </c>
      <c r="H57" s="45">
        <f>H50+SUM(H55:H56)</f>
        <v>0</v>
      </c>
      <c r="I57" s="485" t="s">
        <v>1524</v>
      </c>
      <c r="J57" s="80"/>
    </row>
    <row r="58" spans="2:10" ht="16.149999999999999" customHeight="1" x14ac:dyDescent="0.2">
      <c r="B58" s="338" t="s">
        <v>1517</v>
      </c>
      <c r="C58" s="66"/>
      <c r="D58"/>
      <c r="E58" s="27"/>
      <c r="F58" s="27"/>
      <c r="G58" s="27"/>
      <c r="H58" s="27"/>
      <c r="I58" s="85"/>
      <c r="J58" s="80"/>
    </row>
    <row r="59" spans="2:10" ht="16.149999999999999" customHeight="1" x14ac:dyDescent="0.2">
      <c r="B59" s="123" t="s">
        <v>395</v>
      </c>
      <c r="C59" s="69"/>
      <c r="D59" s="331" t="s">
        <v>16</v>
      </c>
      <c r="E59" s="478">
        <f>SUM(F59:H59)</f>
        <v>0</v>
      </c>
      <c r="F59" s="477">
        <f>F57-SUM(F60:F61)</f>
        <v>0</v>
      </c>
      <c r="G59" s="477">
        <f>G57-SUM(G60:G61)</f>
        <v>0</v>
      </c>
      <c r="H59" s="477">
        <f>H57-SUM(H60:H61)</f>
        <v>0</v>
      </c>
      <c r="I59" s="485" t="s">
        <v>1525</v>
      </c>
      <c r="J59" s="80"/>
    </row>
    <row r="60" spans="2:10" ht="16.149999999999999" customHeight="1" x14ac:dyDescent="0.2">
      <c r="B60" s="123" t="s">
        <v>396</v>
      </c>
      <c r="C60" s="69"/>
      <c r="D60" s="331" t="s">
        <v>16</v>
      </c>
      <c r="E60" s="478">
        <f t="shared" ref="E60:E61" si="6">SUM(F60:H60)</f>
        <v>0</v>
      </c>
      <c r="F60" s="488"/>
      <c r="G60" s="488"/>
      <c r="H60" s="488"/>
      <c r="I60" s="485" t="s">
        <v>1526</v>
      </c>
      <c r="J60" s="80"/>
    </row>
    <row r="61" spans="2:10" ht="16.149999999999999" customHeight="1" thickBot="1" x14ac:dyDescent="0.25">
      <c r="B61" s="123" t="s">
        <v>397</v>
      </c>
      <c r="C61" s="69"/>
      <c r="D61" s="331" t="s">
        <v>16</v>
      </c>
      <c r="E61" s="478">
        <f t="shared" si="6"/>
        <v>0</v>
      </c>
      <c r="F61" s="488"/>
      <c r="G61" s="488"/>
      <c r="H61" s="488"/>
      <c r="I61" s="485" t="s">
        <v>1527</v>
      </c>
      <c r="J61" s="80"/>
    </row>
    <row r="62" spans="2:10" ht="16.149999999999999" customHeight="1" thickTop="1" thickBot="1" x14ac:dyDescent="0.25">
      <c r="B62" s="104"/>
      <c r="C62" s="104"/>
      <c r="D62" s="104"/>
      <c r="E62" s="104"/>
      <c r="F62" s="104"/>
      <c r="G62" s="104"/>
      <c r="H62" s="104"/>
      <c r="I62" s="105"/>
    </row>
    <row r="63" spans="2:10" ht="16.149999999999999" customHeight="1" thickTop="1" thickBot="1" x14ac:dyDescent="0.25">
      <c r="B63" s="78"/>
      <c r="C63" s="78"/>
      <c r="D63" s="78"/>
      <c r="E63" s="78"/>
      <c r="F63" s="78"/>
      <c r="G63" s="78"/>
      <c r="H63" s="532" t="s">
        <v>2686</v>
      </c>
      <c r="I63" s="533">
        <v>4</v>
      </c>
    </row>
    <row r="64" spans="2:10" ht="16.149999999999999" customHeight="1" thickTop="1" x14ac:dyDescent="0.2">
      <c r="B64" s="691" t="s">
        <v>1528</v>
      </c>
      <c r="C64" s="112"/>
      <c r="D64" s="112"/>
      <c r="E64" s="482" t="s">
        <v>1529</v>
      </c>
      <c r="F64" s="482" t="s">
        <v>1530</v>
      </c>
      <c r="G64" s="482" t="s">
        <v>1531</v>
      </c>
      <c r="H64" s="482" t="s">
        <v>1532</v>
      </c>
      <c r="I64" s="481" t="s">
        <v>13</v>
      </c>
      <c r="J64" s="80"/>
    </row>
    <row r="65" spans="2:10" ht="25.5" x14ac:dyDescent="0.2">
      <c r="B65" s="692"/>
      <c r="C65"/>
      <c r="D65" s="678" t="s">
        <v>2</v>
      </c>
      <c r="E65" s="3" t="s">
        <v>1480</v>
      </c>
      <c r="F65" s="3" t="s">
        <v>1481</v>
      </c>
      <c r="G65" s="3" t="s">
        <v>1482</v>
      </c>
      <c r="H65" s="3" t="s">
        <v>1483</v>
      </c>
      <c r="I65" s="83"/>
      <c r="J65" s="80"/>
    </row>
    <row r="66" spans="2:10" ht="16.149999999999999" customHeight="1" x14ac:dyDescent="0.2">
      <c r="B66" s="113"/>
      <c r="C66"/>
      <c r="D66" s="678"/>
      <c r="E66" s="21" t="s">
        <v>2688</v>
      </c>
      <c r="F66" s="21" t="s">
        <v>2689</v>
      </c>
      <c r="G66" s="21" t="s">
        <v>2689</v>
      </c>
      <c r="H66" s="21" t="s">
        <v>2689</v>
      </c>
      <c r="I66" s="83"/>
      <c r="J66" s="80"/>
    </row>
    <row r="67" spans="2:10" ht="16.149999999999999" customHeight="1" thickBot="1" x14ac:dyDescent="0.25">
      <c r="B67" s="114"/>
      <c r="C67" s="42"/>
      <c r="D67" s="679"/>
      <c r="E67" s="65" t="s">
        <v>14</v>
      </c>
      <c r="F67" s="65" t="s">
        <v>14</v>
      </c>
      <c r="G67" s="65" t="s">
        <v>14</v>
      </c>
      <c r="H67" s="65" t="s">
        <v>14</v>
      </c>
      <c r="I67" s="485" t="s">
        <v>15</v>
      </c>
      <c r="J67" s="80"/>
    </row>
    <row r="68" spans="2:10" ht="16.149999999999999" customHeight="1" x14ac:dyDescent="0.2">
      <c r="B68" s="136" t="s">
        <v>1533</v>
      </c>
      <c r="C68" s="117"/>
      <c r="D68" s="330" t="s">
        <v>16</v>
      </c>
      <c r="E68" s="478">
        <f>SUM(F68:H68)</f>
        <v>0</v>
      </c>
      <c r="F68" s="478">
        <f>SUM(F70:F72)</f>
        <v>0</v>
      </c>
      <c r="G68" s="478">
        <f>SUM(G70:G72)</f>
        <v>0</v>
      </c>
      <c r="H68" s="478">
        <f>SUM(H70:H72)</f>
        <v>0</v>
      </c>
      <c r="I68" s="485" t="s">
        <v>1534</v>
      </c>
      <c r="J68" s="80"/>
    </row>
    <row r="69" spans="2:10" ht="16.149999999999999" customHeight="1" x14ac:dyDescent="0.2">
      <c r="B69" s="338" t="s">
        <v>1535</v>
      </c>
      <c r="C69" s="66"/>
      <c r="D69" s="30"/>
      <c r="E69" s="27"/>
      <c r="F69" s="27"/>
      <c r="G69" s="27"/>
      <c r="H69" s="27"/>
      <c r="I69" s="85"/>
      <c r="J69" s="80"/>
    </row>
    <row r="70" spans="2:10" ht="16.149999999999999" customHeight="1" x14ac:dyDescent="0.2">
      <c r="B70" s="123" t="s">
        <v>395</v>
      </c>
      <c r="C70" s="69"/>
      <c r="D70" s="330" t="s">
        <v>16</v>
      </c>
      <c r="E70" s="478">
        <f>SUM(F70:H70)</f>
        <v>0</v>
      </c>
      <c r="F70" s="488"/>
      <c r="G70" s="488"/>
      <c r="H70" s="488"/>
      <c r="I70" s="485" t="s">
        <v>1536</v>
      </c>
      <c r="J70" s="80"/>
    </row>
    <row r="71" spans="2:10" ht="16.149999999999999" customHeight="1" x14ac:dyDescent="0.2">
      <c r="B71" s="123" t="s">
        <v>396</v>
      </c>
      <c r="C71" s="69"/>
      <c r="D71" s="330" t="s">
        <v>16</v>
      </c>
      <c r="E71" s="478">
        <f t="shared" ref="E71:E73" si="7">SUM(F71:H71)</f>
        <v>0</v>
      </c>
      <c r="F71" s="488"/>
      <c r="G71" s="488"/>
      <c r="H71" s="488"/>
      <c r="I71" s="485" t="s">
        <v>1537</v>
      </c>
      <c r="J71" s="80"/>
    </row>
    <row r="72" spans="2:10" ht="16.149999999999999" customHeight="1" x14ac:dyDescent="0.2">
      <c r="B72" s="123" t="s">
        <v>397</v>
      </c>
      <c r="C72" s="69"/>
      <c r="D72" s="330" t="s">
        <v>16</v>
      </c>
      <c r="E72" s="478">
        <f t="shared" si="7"/>
        <v>0</v>
      </c>
      <c r="F72" s="488"/>
      <c r="G72" s="488"/>
      <c r="H72" s="488"/>
      <c r="I72" s="485" t="s">
        <v>1538</v>
      </c>
      <c r="J72" s="80"/>
    </row>
    <row r="73" spans="2:10" ht="16.149999999999999" customHeight="1" thickBot="1" x14ac:dyDescent="0.25">
      <c r="B73" s="123" t="s">
        <v>1539</v>
      </c>
      <c r="C73" s="69"/>
      <c r="D73" s="330" t="s">
        <v>20</v>
      </c>
      <c r="E73" s="478">
        <f t="shared" si="7"/>
        <v>0</v>
      </c>
      <c r="F73" s="488"/>
      <c r="G73" s="488"/>
      <c r="H73" s="488"/>
      <c r="I73" s="485" t="s">
        <v>1540</v>
      </c>
      <c r="J73" s="80"/>
    </row>
    <row r="74" spans="2:10" ht="16.149999999999999" customHeight="1" x14ac:dyDescent="0.2">
      <c r="B74" s="121" t="s">
        <v>1541</v>
      </c>
      <c r="C74" s="69"/>
      <c r="D74" s="330" t="s">
        <v>16</v>
      </c>
      <c r="E74" s="45">
        <f>SUM(F74:H74)</f>
        <v>0</v>
      </c>
      <c r="F74" s="45">
        <f>F73+F68</f>
        <v>0</v>
      </c>
      <c r="G74" s="45">
        <f>G73+G68</f>
        <v>0</v>
      </c>
      <c r="H74" s="45">
        <f>H73+H68</f>
        <v>0</v>
      </c>
      <c r="I74" s="485" t="s">
        <v>1542</v>
      </c>
      <c r="J74" s="80"/>
    </row>
    <row r="75" spans="2:10" ht="16.149999999999999" customHeight="1" x14ac:dyDescent="0.2">
      <c r="B75" s="123" t="s">
        <v>395</v>
      </c>
      <c r="C75" s="69"/>
      <c r="D75" s="330" t="s">
        <v>16</v>
      </c>
      <c r="E75" s="478">
        <f>SUM(F75:H75)</f>
        <v>0</v>
      </c>
      <c r="F75" s="477">
        <f>F74-SUM(F76:F77)</f>
        <v>0</v>
      </c>
      <c r="G75" s="477">
        <f>G74-SUM(G76:G77)</f>
        <v>0</v>
      </c>
      <c r="H75" s="477">
        <f>H74-SUM(H76:H77)</f>
        <v>0</v>
      </c>
      <c r="I75" s="485" t="s">
        <v>1543</v>
      </c>
      <c r="J75" s="80"/>
    </row>
    <row r="76" spans="2:10" ht="16.149999999999999" customHeight="1" x14ac:dyDescent="0.2">
      <c r="B76" s="123" t="s">
        <v>396</v>
      </c>
      <c r="C76" s="69"/>
      <c r="D76" s="330" t="s">
        <v>16</v>
      </c>
      <c r="E76" s="478">
        <f t="shared" ref="E76:E77" si="8">SUM(F76:H76)</f>
        <v>0</v>
      </c>
      <c r="F76" s="488"/>
      <c r="G76" s="488"/>
      <c r="H76" s="488"/>
      <c r="I76" s="485" t="s">
        <v>1544</v>
      </c>
      <c r="J76" s="80"/>
    </row>
    <row r="77" spans="2:10" ht="16.149999999999999" customHeight="1" x14ac:dyDescent="0.2">
      <c r="B77" s="123" t="s">
        <v>397</v>
      </c>
      <c r="C77" s="66"/>
      <c r="D77" s="330" t="s">
        <v>16</v>
      </c>
      <c r="E77" s="478">
        <f t="shared" si="8"/>
        <v>0</v>
      </c>
      <c r="F77" s="488"/>
      <c r="G77" s="488"/>
      <c r="H77" s="488"/>
      <c r="I77" s="485" t="s">
        <v>1545</v>
      </c>
      <c r="J77" s="80"/>
    </row>
    <row r="78" spans="2:10" ht="26.25" thickBot="1" x14ac:dyDescent="0.25">
      <c r="B78" s="339" t="s">
        <v>1546</v>
      </c>
      <c r="C78" s="138"/>
      <c r="D78" s="171" t="s">
        <v>20</v>
      </c>
      <c r="E78" s="488"/>
      <c r="F78" s="32"/>
      <c r="G78" s="32"/>
      <c r="H78" s="32"/>
      <c r="I78" s="485" t="s">
        <v>1547</v>
      </c>
      <c r="J78" s="80"/>
    </row>
    <row r="79" spans="2:10" ht="16.149999999999999" customHeight="1" thickTop="1" thickBot="1" x14ac:dyDescent="0.25">
      <c r="B79" s="104"/>
      <c r="C79" s="104"/>
      <c r="D79" s="104"/>
      <c r="E79" s="104"/>
      <c r="F79" s="104"/>
      <c r="G79" s="104"/>
      <c r="H79" s="104"/>
      <c r="I79" s="105"/>
    </row>
    <row r="80" spans="2:10" ht="16.149999999999999" customHeight="1" thickTop="1" thickBot="1" x14ac:dyDescent="0.25">
      <c r="B80" s="340"/>
      <c r="C80" s="341"/>
      <c r="D80" s="78"/>
      <c r="E80" s="532" t="s">
        <v>2686</v>
      </c>
      <c r="F80" s="533">
        <v>5</v>
      </c>
    </row>
    <row r="81" spans="2:7" ht="16.149999999999999" customHeight="1" thickTop="1" x14ac:dyDescent="0.2">
      <c r="B81" s="691" t="s">
        <v>1548</v>
      </c>
      <c r="C81"/>
      <c r="D81"/>
      <c r="E81" s="483" t="s">
        <v>1549</v>
      </c>
      <c r="F81" s="481" t="s">
        <v>13</v>
      </c>
      <c r="G81" s="80"/>
    </row>
    <row r="82" spans="2:7" ht="16.149999999999999" customHeight="1" x14ac:dyDescent="0.2">
      <c r="B82" s="692"/>
      <c r="C82"/>
      <c r="D82" s="678"/>
      <c r="E82" s="21" t="s">
        <v>17</v>
      </c>
      <c r="F82" s="83"/>
      <c r="G82" s="80"/>
    </row>
    <row r="83" spans="2:7" ht="16.149999999999999" customHeight="1" thickBot="1" x14ac:dyDescent="0.25">
      <c r="B83" s="114"/>
      <c r="C83" s="42"/>
      <c r="D83" s="679"/>
      <c r="E83" s="65" t="s">
        <v>14</v>
      </c>
      <c r="F83" s="485" t="s">
        <v>15</v>
      </c>
      <c r="G83" s="80"/>
    </row>
    <row r="84" spans="2:7" ht="30.6" customHeight="1" x14ac:dyDescent="0.2">
      <c r="B84" s="226" t="s">
        <v>1550</v>
      </c>
      <c r="C84" s="117"/>
      <c r="D84" s="331" t="s">
        <v>16</v>
      </c>
      <c r="E84" s="488"/>
      <c r="F84" s="485" t="s">
        <v>1551</v>
      </c>
      <c r="G84" s="80"/>
    </row>
    <row r="85" spans="2:7" ht="30.6" customHeight="1" x14ac:dyDescent="0.2">
      <c r="B85" s="88" t="s">
        <v>1552</v>
      </c>
      <c r="C85" s="69"/>
      <c r="D85" s="331" t="s">
        <v>20</v>
      </c>
      <c r="E85" s="477">
        <f>'TAC10X IAS 17 comparatives'!E56</f>
        <v>0</v>
      </c>
      <c r="F85" s="485" t="s">
        <v>1553</v>
      </c>
      <c r="G85" s="80"/>
    </row>
    <row r="86" spans="2:7" ht="30.6" customHeight="1" x14ac:dyDescent="0.2">
      <c r="B86" s="88" t="s">
        <v>1554</v>
      </c>
      <c r="C86" s="69"/>
      <c r="D86" s="331" t="s">
        <v>16</v>
      </c>
      <c r="E86" s="477">
        <f>'TAC07 Op Inc 2'!F34</f>
        <v>0</v>
      </c>
      <c r="F86" s="485" t="s">
        <v>1555</v>
      </c>
      <c r="G86" s="80"/>
    </row>
    <row r="87" spans="2:7" ht="30.6" customHeight="1" thickBot="1" x14ac:dyDescent="0.25">
      <c r="B87" s="342" t="s">
        <v>1556</v>
      </c>
      <c r="C87" s="138"/>
      <c r="D87" s="135" t="s">
        <v>20</v>
      </c>
      <c r="E87" s="488"/>
      <c r="F87" s="485" t="s">
        <v>1557</v>
      </c>
      <c r="G87" s="80"/>
    </row>
    <row r="88" spans="2:7" ht="16.149999999999999" customHeight="1" thickTop="1" x14ac:dyDescent="0.2">
      <c r="B88" s="104"/>
      <c r="C88" s="104"/>
      <c r="D88" s="104"/>
      <c r="E88" s="104"/>
      <c r="F88" s="105"/>
    </row>
  </sheetData>
  <mergeCells count="11">
    <mergeCell ref="B6:I10"/>
    <mergeCell ref="B64:B65"/>
    <mergeCell ref="D65:D67"/>
    <mergeCell ref="D82:D83"/>
    <mergeCell ref="B13:B14"/>
    <mergeCell ref="D14:D16"/>
    <mergeCell ref="B29:B30"/>
    <mergeCell ref="D30:D32"/>
    <mergeCell ref="B46:B47"/>
    <mergeCell ref="D47:D49"/>
    <mergeCell ref="B81:B82"/>
  </mergeCells>
  <dataValidations count="1">
    <dataValidation type="decimal" operator="lessThanOrEqual" allowBlank="1" showInputMessage="1" showErrorMessage="1" errorTitle="Input should be negative" error="Future minimum sublease received should be a negative figure" sqref="E78:H78" xr:uid="{ABDB348F-829F-4511-A205-7AB2F97CC1E6}">
      <formula1>0</formula1>
    </dataValidation>
  </dataValidations>
  <pageMargins left="0.25" right="0.25" top="0.75" bottom="0.75" header="0.3" footer="0.3"/>
  <pageSetup paperSize="9" scale="50" fitToHeight="0" orientation="landscape" r:id="rId1"/>
  <rowBreaks count="1" manualBreakCount="1">
    <brk id="28" min="1" max="19"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1CBD3-C1EA-479F-ADEB-C1B73F3495D2}">
  <sheetPr codeName="Sheet75">
    <tabColor theme="2"/>
    <pageSetUpPr fitToPage="1"/>
  </sheetPr>
  <dimension ref="A1:K8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0" width="13.28515625" style="9" customWidth="1"/>
    <col min="11" max="12" width="40.28515625" style="9" customWidth="1"/>
    <col min="13" max="13" width="22" style="9" customWidth="1"/>
    <col min="14" max="14" width="13.28515625" style="9" customWidth="1"/>
    <col min="15" max="15" width="22.28515625" style="9" customWidth="1"/>
    <col min="16" max="32" width="13.28515625" style="9" customWidth="1"/>
    <col min="33" max="16384" width="9.28515625" style="9"/>
  </cols>
  <sheetData>
    <row r="1" spans="1:11" ht="18.75" customHeight="1" x14ac:dyDescent="0.2">
      <c r="B1" s="46"/>
    </row>
    <row r="2" spans="1:11" ht="18.75" customHeight="1" x14ac:dyDescent="0.25">
      <c r="B2" s="47" t="s">
        <v>2781</v>
      </c>
    </row>
    <row r="3" spans="1:11" ht="18.75" customHeight="1" x14ac:dyDescent="0.25">
      <c r="B3" s="47" t="s">
        <v>323</v>
      </c>
    </row>
    <row r="4" spans="1:11" ht="18.75" customHeight="1" thickBot="1" x14ac:dyDescent="0.25">
      <c r="B4" s="48" t="s">
        <v>375</v>
      </c>
    </row>
    <row r="5" spans="1:11" ht="16.149999999999999" customHeight="1" thickTop="1" thickBot="1" x14ac:dyDescent="0.25">
      <c r="B5" s="78"/>
      <c r="C5" s="78"/>
      <c r="D5" s="78"/>
      <c r="E5" s="78"/>
      <c r="F5" s="199" t="s">
        <v>0</v>
      </c>
      <c r="G5" s="78"/>
      <c r="H5" s="78"/>
      <c r="I5" s="532" t="s">
        <v>2686</v>
      </c>
      <c r="J5" s="533">
        <v>1</v>
      </c>
    </row>
    <row r="6" spans="1:11" ht="16.149999999999999" customHeight="1" thickTop="1" x14ac:dyDescent="0.2">
      <c r="B6" s="124" t="s">
        <v>2806</v>
      </c>
      <c r="C6"/>
      <c r="D6"/>
      <c r="E6" s="482" t="s">
        <v>1558</v>
      </c>
      <c r="F6" s="482" t="s">
        <v>1559</v>
      </c>
      <c r="G6" s="482" t="s">
        <v>1560</v>
      </c>
      <c r="H6" s="483" t="s">
        <v>1561</v>
      </c>
      <c r="I6" s="483" t="s">
        <v>1562</v>
      </c>
      <c r="J6" s="481" t="s">
        <v>13</v>
      </c>
      <c r="K6" s="80"/>
    </row>
    <row r="7" spans="1:11" ht="51" x14ac:dyDescent="0.2">
      <c r="A7" s="79"/>
      <c r="B7" s="113"/>
      <c r="C7"/>
      <c r="D7" s="678" t="s">
        <v>2</v>
      </c>
      <c r="E7" s="3" t="s">
        <v>1563</v>
      </c>
      <c r="F7" s="3" t="s">
        <v>1564</v>
      </c>
      <c r="G7" s="143" t="s">
        <v>1565</v>
      </c>
      <c r="H7" s="3" t="s">
        <v>1563</v>
      </c>
      <c r="I7" s="143" t="s">
        <v>1565</v>
      </c>
      <c r="J7" s="27"/>
      <c r="K7" s="80"/>
    </row>
    <row r="8" spans="1:11" ht="16.149999999999999" customHeight="1" x14ac:dyDescent="0.2">
      <c r="A8" s="81"/>
      <c r="B8" s="113"/>
      <c r="C8"/>
      <c r="D8" s="678"/>
      <c r="E8" s="21" t="s">
        <v>310</v>
      </c>
      <c r="F8" s="21" t="s">
        <v>310</v>
      </c>
      <c r="G8" s="144" t="s">
        <v>310</v>
      </c>
      <c r="H8" s="21" t="s">
        <v>17</v>
      </c>
      <c r="I8" s="144" t="s">
        <v>17</v>
      </c>
      <c r="J8" s="27"/>
      <c r="K8" s="80"/>
    </row>
    <row r="9" spans="1:11" ht="16.149999999999999" customHeight="1" thickBot="1" x14ac:dyDescent="0.25">
      <c r="A9" s="81"/>
      <c r="B9" s="114"/>
      <c r="C9" s="42"/>
      <c r="D9" s="679"/>
      <c r="E9" s="343" t="s">
        <v>14</v>
      </c>
      <c r="F9" s="343" t="s">
        <v>14</v>
      </c>
      <c r="G9" s="344" t="s">
        <v>14</v>
      </c>
      <c r="H9" s="65" t="s">
        <v>14</v>
      </c>
      <c r="I9" s="146" t="s">
        <v>14</v>
      </c>
      <c r="J9" s="485" t="s">
        <v>15</v>
      </c>
      <c r="K9" s="80"/>
    </row>
    <row r="10" spans="1:11" ht="16.149999999999999" customHeight="1" x14ac:dyDescent="0.2">
      <c r="A10" s="81"/>
      <c r="B10" s="345" t="str">
        <f>"Carrying value at 1 April "</f>
        <v xml:space="preserve">Carrying value at 1 April </v>
      </c>
      <c r="C10" s="283"/>
      <c r="D10" s="290" t="s">
        <v>16</v>
      </c>
      <c r="E10" s="477">
        <f>H27</f>
        <v>0</v>
      </c>
      <c r="F10" s="479"/>
      <c r="G10" s="477">
        <f>I27</f>
        <v>0</v>
      </c>
      <c r="H10" s="488"/>
      <c r="I10" s="488"/>
      <c r="J10" s="485" t="s">
        <v>1566</v>
      </c>
      <c r="K10" s="80"/>
    </row>
    <row r="11" spans="1:11" ht="16.149999999999999" customHeight="1" thickBot="1" x14ac:dyDescent="0.25">
      <c r="A11" s="81"/>
      <c r="B11" s="123" t="s">
        <v>511</v>
      </c>
      <c r="C11" s="66"/>
      <c r="D11" s="290" t="s">
        <v>1</v>
      </c>
      <c r="E11" s="479"/>
      <c r="F11" s="479"/>
      <c r="G11" s="479"/>
      <c r="H11" s="488"/>
      <c r="I11" s="479"/>
      <c r="J11" s="485" t="s">
        <v>1567</v>
      </c>
      <c r="K11" s="80"/>
    </row>
    <row r="12" spans="1:11" ht="16.149999999999999" customHeight="1" x14ac:dyDescent="0.2">
      <c r="A12" s="81"/>
      <c r="B12" s="121" t="str">
        <f>"Carrying value at 1 April "&amp;" - restated"</f>
        <v>Carrying value at 1 April  - restated</v>
      </c>
      <c r="C12" s="69"/>
      <c r="D12" s="334" t="s">
        <v>16</v>
      </c>
      <c r="E12" s="45">
        <f>SUM(E10:E11)</f>
        <v>0</v>
      </c>
      <c r="F12" s="479"/>
      <c r="G12" s="45">
        <f>SUM(G10:G11)</f>
        <v>0</v>
      </c>
      <c r="H12" s="45">
        <f>SUM(H10:H11)</f>
        <v>0</v>
      </c>
      <c r="I12" s="45">
        <f>SUM(I10:I11)</f>
        <v>0</v>
      </c>
      <c r="J12" s="485" t="s">
        <v>1568</v>
      </c>
      <c r="K12" s="80"/>
    </row>
    <row r="13" spans="1:11" ht="31.5" customHeight="1" x14ac:dyDescent="0.2">
      <c r="B13" s="97" t="s">
        <v>1569</v>
      </c>
      <c r="C13" s="69"/>
      <c r="D13" s="334" t="s">
        <v>16</v>
      </c>
      <c r="E13" s="486"/>
      <c r="F13" s="486"/>
      <c r="G13" s="479"/>
      <c r="H13" s="479"/>
      <c r="I13" s="479"/>
      <c r="J13" s="485" t="s">
        <v>1570</v>
      </c>
      <c r="K13" s="80"/>
    </row>
    <row r="14" spans="1:11" ht="30" customHeight="1" x14ac:dyDescent="0.2">
      <c r="A14" s="81"/>
      <c r="B14" s="68" t="s">
        <v>1474</v>
      </c>
      <c r="C14" s="69"/>
      <c r="D14" s="334" t="s">
        <v>16</v>
      </c>
      <c r="E14" s="479"/>
      <c r="F14" s="486"/>
      <c r="G14" s="479"/>
      <c r="H14" s="479"/>
      <c r="I14" s="479"/>
      <c r="J14" s="485" t="s">
        <v>1571</v>
      </c>
      <c r="K14" s="80"/>
    </row>
    <row r="15" spans="1:11" ht="16.149999999999999" customHeight="1" x14ac:dyDescent="0.2">
      <c r="A15" s="81"/>
      <c r="B15" s="123" t="s">
        <v>1212</v>
      </c>
      <c r="C15" s="69"/>
      <c r="D15" s="334" t="s">
        <v>16</v>
      </c>
      <c r="E15" s="577"/>
      <c r="F15" s="577"/>
      <c r="G15" s="577"/>
      <c r="H15" s="18"/>
      <c r="I15" s="18"/>
      <c r="J15" s="485" t="s">
        <v>1572</v>
      </c>
      <c r="K15" s="80"/>
    </row>
    <row r="16" spans="1:11" ht="16.149999999999999" customHeight="1" x14ac:dyDescent="0.2">
      <c r="B16" s="123" t="s">
        <v>264</v>
      </c>
      <c r="C16" s="66"/>
      <c r="D16" s="334" t="s">
        <v>16</v>
      </c>
      <c r="E16" s="486"/>
      <c r="F16" s="486"/>
      <c r="G16" s="486"/>
      <c r="H16" s="488"/>
      <c r="I16" s="488"/>
      <c r="J16" s="485" t="s">
        <v>1573</v>
      </c>
      <c r="K16" s="80"/>
    </row>
    <row r="17" spans="2:11" ht="16.149999999999999" customHeight="1" x14ac:dyDescent="0.2">
      <c r="B17" s="123" t="s">
        <v>1574</v>
      </c>
      <c r="C17" s="69"/>
      <c r="D17" s="334" t="s">
        <v>16</v>
      </c>
      <c r="E17" s="486"/>
      <c r="F17" s="486"/>
      <c r="G17" s="486"/>
      <c r="H17" s="488"/>
      <c r="I17" s="488"/>
      <c r="J17" s="485" t="s">
        <v>1575</v>
      </c>
      <c r="K17" s="80"/>
    </row>
    <row r="18" spans="2:11" ht="16.149999999999999" customHeight="1" x14ac:dyDescent="0.2">
      <c r="B18" s="123" t="s">
        <v>1423</v>
      </c>
      <c r="C18" s="69"/>
      <c r="D18" s="290" t="s">
        <v>1</v>
      </c>
      <c r="E18" s="479"/>
      <c r="F18" s="486"/>
      <c r="G18" s="479"/>
      <c r="H18" s="479"/>
      <c r="I18" s="479"/>
      <c r="J18" s="485" t="s">
        <v>1576</v>
      </c>
      <c r="K18" s="80"/>
    </row>
    <row r="19" spans="2:11" ht="16.149999999999999" customHeight="1" x14ac:dyDescent="0.2">
      <c r="B19" s="123" t="s">
        <v>1577</v>
      </c>
      <c r="C19" s="69"/>
      <c r="D19" s="290" t="s">
        <v>1</v>
      </c>
      <c r="E19" s="479"/>
      <c r="F19" s="486"/>
      <c r="G19" s="479"/>
      <c r="H19" s="479"/>
      <c r="I19" s="479"/>
      <c r="J19" s="485" t="s">
        <v>1578</v>
      </c>
      <c r="K19" s="80"/>
    </row>
    <row r="20" spans="2:11" ht="16.149999999999999" customHeight="1" x14ac:dyDescent="0.2">
      <c r="B20" s="123" t="s">
        <v>1579</v>
      </c>
      <c r="C20" s="66"/>
      <c r="D20" s="334" t="s">
        <v>16</v>
      </c>
      <c r="E20" s="486"/>
      <c r="F20" s="486"/>
      <c r="G20" s="486"/>
      <c r="H20" s="488"/>
      <c r="I20" s="488"/>
      <c r="J20" s="485" t="s">
        <v>1580</v>
      </c>
      <c r="K20" s="80"/>
    </row>
    <row r="21" spans="2:11" ht="16.149999999999999" customHeight="1" x14ac:dyDescent="0.2">
      <c r="B21" s="123" t="s">
        <v>1581</v>
      </c>
      <c r="C21" s="69"/>
      <c r="D21" s="290" t="s">
        <v>20</v>
      </c>
      <c r="E21" s="486"/>
      <c r="F21" s="486"/>
      <c r="G21" s="486"/>
      <c r="H21" s="488"/>
      <c r="I21" s="488"/>
      <c r="J21" s="485" t="s">
        <v>1582</v>
      </c>
      <c r="K21" s="80"/>
    </row>
    <row r="22" spans="2:11" ht="16.149999999999999" customHeight="1" x14ac:dyDescent="0.2">
      <c r="B22" s="123" t="s">
        <v>1583</v>
      </c>
      <c r="C22" s="69"/>
      <c r="D22" s="290" t="s">
        <v>1</v>
      </c>
      <c r="E22" s="486"/>
      <c r="F22" s="479"/>
      <c r="G22" s="486"/>
      <c r="H22" s="488"/>
      <c r="I22" s="488"/>
      <c r="J22" s="485" t="s">
        <v>1584</v>
      </c>
      <c r="K22" s="80"/>
    </row>
    <row r="23" spans="2:11" ht="16.149999999999999" customHeight="1" x14ac:dyDescent="0.2">
      <c r="B23" s="123" t="s">
        <v>1585</v>
      </c>
      <c r="C23" s="69"/>
      <c r="D23" s="290" t="s">
        <v>1</v>
      </c>
      <c r="E23" s="479"/>
      <c r="F23" s="486"/>
      <c r="G23" s="479"/>
      <c r="H23" s="479"/>
      <c r="I23" s="479"/>
      <c r="J23" s="485" t="s">
        <v>1586</v>
      </c>
      <c r="K23" s="80"/>
    </row>
    <row r="24" spans="2:11" ht="16.149999999999999" customHeight="1" x14ac:dyDescent="0.2">
      <c r="B24" s="123" t="s">
        <v>1235</v>
      </c>
      <c r="C24" s="69"/>
      <c r="D24" s="290" t="s">
        <v>1</v>
      </c>
      <c r="E24" s="486"/>
      <c r="F24" s="479"/>
      <c r="G24" s="486"/>
      <c r="H24" s="488"/>
      <c r="I24" s="488"/>
      <c r="J24" s="485" t="s">
        <v>1587</v>
      </c>
      <c r="K24" s="80"/>
    </row>
    <row r="25" spans="2:11" ht="16.149999999999999" customHeight="1" x14ac:dyDescent="0.2">
      <c r="B25" s="123" t="s">
        <v>265</v>
      </c>
      <c r="C25" s="69"/>
      <c r="D25" s="334" t="s">
        <v>20</v>
      </c>
      <c r="E25" s="486"/>
      <c r="F25" s="486"/>
      <c r="G25" s="486"/>
      <c r="H25" s="488"/>
      <c r="I25" s="488"/>
      <c r="J25" s="485" t="s">
        <v>1588</v>
      </c>
      <c r="K25" s="80"/>
    </row>
    <row r="26" spans="2:11" ht="16.149999999999999" customHeight="1" thickBot="1" x14ac:dyDescent="0.25">
      <c r="B26" s="123" t="s">
        <v>626</v>
      </c>
      <c r="C26" s="69"/>
      <c r="D26" s="334" t="s">
        <v>20</v>
      </c>
      <c r="E26" s="577"/>
      <c r="F26" s="577"/>
      <c r="G26" s="577"/>
      <c r="H26" s="18"/>
      <c r="I26" s="18"/>
      <c r="J26" s="485" t="s">
        <v>1589</v>
      </c>
      <c r="K26" s="80"/>
    </row>
    <row r="27" spans="2:11" ht="16.149999999999999" customHeight="1" thickBot="1" x14ac:dyDescent="0.25">
      <c r="B27" s="121" t="s">
        <v>2738</v>
      </c>
      <c r="C27" s="66"/>
      <c r="D27" s="334" t="s">
        <v>16</v>
      </c>
      <c r="E27" s="45">
        <f>SUM(E12:E26)</f>
        <v>0</v>
      </c>
      <c r="F27" s="45">
        <f>SUM(F12:F26)</f>
        <v>0</v>
      </c>
      <c r="G27" s="45">
        <f>SUM(G12:G26)</f>
        <v>0</v>
      </c>
      <c r="H27" s="45">
        <f>SUM(H12:H26)</f>
        <v>0</v>
      </c>
      <c r="I27" s="45">
        <f>SUM(I12:I26)</f>
        <v>0</v>
      </c>
      <c r="J27" s="485" t="s">
        <v>1590</v>
      </c>
      <c r="K27" s="80"/>
    </row>
    <row r="28" spans="2:11" ht="16.149999999999999" customHeight="1" thickTop="1" thickBot="1" x14ac:dyDescent="0.25">
      <c r="B28" s="346"/>
      <c r="C28" s="104"/>
      <c r="D28" s="104"/>
      <c r="E28" s="104"/>
      <c r="F28" s="104"/>
      <c r="G28" s="104"/>
      <c r="H28" s="104"/>
      <c r="I28" s="104"/>
      <c r="J28" s="105"/>
    </row>
    <row r="29" spans="2:11" ht="16.149999999999999" customHeight="1" thickTop="1" thickBot="1" x14ac:dyDescent="0.25">
      <c r="B29" s="78"/>
      <c r="C29" s="78"/>
      <c r="D29" s="78"/>
      <c r="E29" s="78"/>
      <c r="F29" s="199" t="s">
        <v>0</v>
      </c>
      <c r="G29" s="78"/>
      <c r="H29" s="532" t="s">
        <v>2686</v>
      </c>
      <c r="I29" s="533">
        <v>2</v>
      </c>
    </row>
    <row r="30" spans="2:11" ht="16.149999999999999" customHeight="1" thickTop="1" x14ac:dyDescent="0.2">
      <c r="B30" s="124" t="s">
        <v>1591</v>
      </c>
      <c r="C30"/>
      <c r="D30"/>
      <c r="E30" s="482" t="s">
        <v>1592</v>
      </c>
      <c r="F30" s="482" t="s">
        <v>1593</v>
      </c>
      <c r="G30" s="483" t="s">
        <v>1594</v>
      </c>
      <c r="H30" s="483" t="s">
        <v>1595</v>
      </c>
      <c r="I30" s="481" t="s">
        <v>13</v>
      </c>
      <c r="J30" s="80"/>
    </row>
    <row r="31" spans="2:11" ht="76.5" x14ac:dyDescent="0.2">
      <c r="B31" s="113"/>
      <c r="C31"/>
      <c r="D31" s="678" t="s">
        <v>2</v>
      </c>
      <c r="E31" s="3" t="s">
        <v>1596</v>
      </c>
      <c r="F31" s="3" t="s">
        <v>391</v>
      </c>
      <c r="G31" s="3" t="s">
        <v>1596</v>
      </c>
      <c r="H31" s="3" t="s">
        <v>391</v>
      </c>
      <c r="I31" s="83"/>
      <c r="J31" s="80"/>
    </row>
    <row r="32" spans="2:11" ht="16.149999999999999" customHeight="1" x14ac:dyDescent="0.2">
      <c r="B32" s="113"/>
      <c r="C32"/>
      <c r="D32" s="678"/>
      <c r="E32" s="21" t="s">
        <v>310</v>
      </c>
      <c r="F32" s="21" t="s">
        <v>310</v>
      </c>
      <c r="G32" s="21" t="s">
        <v>17</v>
      </c>
      <c r="H32" s="21" t="s">
        <v>17</v>
      </c>
      <c r="I32" s="83"/>
      <c r="J32" s="80"/>
    </row>
    <row r="33" spans="2:10" ht="16.149999999999999" customHeight="1" thickBot="1" x14ac:dyDescent="0.25">
      <c r="B33" s="114"/>
      <c r="C33" s="42"/>
      <c r="D33" s="679"/>
      <c r="E33" s="115" t="s">
        <v>14</v>
      </c>
      <c r="F33" s="115" t="s">
        <v>14</v>
      </c>
      <c r="G33" s="115" t="s">
        <v>14</v>
      </c>
      <c r="H33" s="115" t="s">
        <v>14</v>
      </c>
      <c r="I33" s="485" t="s">
        <v>15</v>
      </c>
      <c r="J33" s="80"/>
    </row>
    <row r="34" spans="2:10" ht="16.149999999999999" customHeight="1" x14ac:dyDescent="0.2">
      <c r="B34" s="345" t="str">
        <f>"Carrying value at 1 April "</f>
        <v xml:space="preserve">Carrying value at 1 April </v>
      </c>
      <c r="C34" s="283"/>
      <c r="D34" s="290" t="s">
        <v>16</v>
      </c>
      <c r="E34" s="477">
        <f>G49</f>
        <v>0</v>
      </c>
      <c r="F34" s="477">
        <f>H49</f>
        <v>0</v>
      </c>
      <c r="G34" s="488"/>
      <c r="H34" s="488"/>
      <c r="I34" s="485" t="s">
        <v>1597</v>
      </c>
      <c r="J34" s="80"/>
    </row>
    <row r="35" spans="2:10" ht="16.149999999999999" customHeight="1" thickBot="1" x14ac:dyDescent="0.25">
      <c r="B35" s="123" t="s">
        <v>511</v>
      </c>
      <c r="C35" s="69"/>
      <c r="D35" s="290" t="s">
        <v>1</v>
      </c>
      <c r="E35" s="479"/>
      <c r="F35" s="479"/>
      <c r="G35" s="488"/>
      <c r="H35" s="488"/>
      <c r="I35" s="485" t="s">
        <v>1598</v>
      </c>
      <c r="J35" s="80"/>
    </row>
    <row r="36" spans="2:10" ht="16.149999999999999" customHeight="1" x14ac:dyDescent="0.2">
      <c r="B36" s="121" t="str">
        <f>"Carrying value at 1 April "&amp;" - restated"</f>
        <v>Carrying value at 1 April  - restated</v>
      </c>
      <c r="C36" s="69"/>
      <c r="D36" s="290" t="s">
        <v>16</v>
      </c>
      <c r="E36" s="45">
        <f>SUM(E34:E35)</f>
        <v>0</v>
      </c>
      <c r="F36" s="45">
        <f>SUM(F34:F35)</f>
        <v>0</v>
      </c>
      <c r="G36" s="45">
        <f>SUM(G34:G35)</f>
        <v>0</v>
      </c>
      <c r="H36" s="45">
        <f>SUM(H34:H35)</f>
        <v>0</v>
      </c>
      <c r="I36" s="485" t="s">
        <v>1599</v>
      </c>
      <c r="J36" s="80"/>
    </row>
    <row r="37" spans="2:10" ht="16.149999999999999" customHeight="1" x14ac:dyDescent="0.2">
      <c r="B37" s="123" t="s">
        <v>1212</v>
      </c>
      <c r="C37" s="69"/>
      <c r="D37" s="290" t="s">
        <v>16</v>
      </c>
      <c r="E37" s="577"/>
      <c r="F37" s="577"/>
      <c r="G37" s="18"/>
      <c r="H37" s="18"/>
      <c r="I37" s="485" t="s">
        <v>1600</v>
      </c>
      <c r="J37" s="80"/>
    </row>
    <row r="38" spans="2:10" ht="16.149999999999999" customHeight="1" x14ac:dyDescent="0.2">
      <c r="B38" s="123" t="s">
        <v>264</v>
      </c>
      <c r="C38" s="69"/>
      <c r="D38" s="290" t="s">
        <v>16</v>
      </c>
      <c r="E38" s="486"/>
      <c r="F38" s="486"/>
      <c r="G38" s="488"/>
      <c r="H38" s="488"/>
      <c r="I38" s="485" t="s">
        <v>1601</v>
      </c>
      <c r="J38" s="80"/>
    </row>
    <row r="39" spans="2:10" ht="16.149999999999999" customHeight="1" x14ac:dyDescent="0.2">
      <c r="B39" s="123" t="s">
        <v>1574</v>
      </c>
      <c r="C39" s="69"/>
      <c r="D39" s="290" t="s">
        <v>16</v>
      </c>
      <c r="E39" s="486"/>
      <c r="F39" s="486"/>
      <c r="G39" s="488"/>
      <c r="H39" s="488"/>
      <c r="I39" s="485" t="s">
        <v>1602</v>
      </c>
      <c r="J39" s="80"/>
    </row>
    <row r="40" spans="2:10" ht="16.149999999999999" customHeight="1" x14ac:dyDescent="0.2">
      <c r="B40" s="123" t="s">
        <v>1603</v>
      </c>
      <c r="C40" s="69"/>
      <c r="D40" s="290" t="s">
        <v>1</v>
      </c>
      <c r="E40" s="486"/>
      <c r="F40" s="486"/>
      <c r="G40" s="488"/>
      <c r="H40" s="488"/>
      <c r="I40" s="485" t="s">
        <v>1604</v>
      </c>
      <c r="J40" s="80"/>
    </row>
    <row r="41" spans="2:10" ht="16.149999999999999" customHeight="1" x14ac:dyDescent="0.2">
      <c r="B41" s="123" t="s">
        <v>1163</v>
      </c>
      <c r="C41" s="69"/>
      <c r="D41" s="290" t="s">
        <v>20</v>
      </c>
      <c r="E41" s="486"/>
      <c r="F41" s="486"/>
      <c r="G41" s="488"/>
      <c r="H41" s="488"/>
      <c r="I41" s="485" t="s">
        <v>1605</v>
      </c>
      <c r="J41" s="80"/>
    </row>
    <row r="42" spans="2:10" ht="16.149999999999999" customHeight="1" x14ac:dyDescent="0.2">
      <c r="B42" s="123" t="s">
        <v>1606</v>
      </c>
      <c r="C42" s="69"/>
      <c r="D42" s="334" t="s">
        <v>16</v>
      </c>
      <c r="E42" s="486"/>
      <c r="F42" s="486"/>
      <c r="G42" s="488"/>
      <c r="H42" s="488"/>
      <c r="I42" s="485" t="s">
        <v>1607</v>
      </c>
      <c r="J42" s="80"/>
    </row>
    <row r="43" spans="2:10" ht="16.149999999999999" customHeight="1" x14ac:dyDescent="0.2">
      <c r="B43" s="123" t="s">
        <v>1235</v>
      </c>
      <c r="C43" s="69"/>
      <c r="D43" s="290" t="s">
        <v>1</v>
      </c>
      <c r="E43" s="486"/>
      <c r="F43" s="486"/>
      <c r="G43" s="488"/>
      <c r="H43" s="488"/>
      <c r="I43" s="485" t="s">
        <v>1608</v>
      </c>
      <c r="J43" s="80"/>
    </row>
    <row r="44" spans="2:10" ht="16.149999999999999" customHeight="1" x14ac:dyDescent="0.2">
      <c r="B44" s="120" t="s">
        <v>1609</v>
      </c>
      <c r="C44" s="191"/>
      <c r="D44" s="290" t="s">
        <v>20</v>
      </c>
      <c r="E44" s="486"/>
      <c r="F44" s="486"/>
      <c r="G44" s="488"/>
      <c r="H44" s="488"/>
      <c r="I44" s="485" t="s">
        <v>1610</v>
      </c>
      <c r="J44" s="80"/>
    </row>
    <row r="45" spans="2:10" ht="16.149999999999999" customHeight="1" x14ac:dyDescent="0.2">
      <c r="B45" s="176" t="s">
        <v>265</v>
      </c>
      <c r="C45" s="347" t="s">
        <v>0</v>
      </c>
      <c r="D45" s="334" t="s">
        <v>20</v>
      </c>
      <c r="E45" s="486"/>
      <c r="F45" s="486"/>
      <c r="G45" s="488"/>
      <c r="H45" s="488"/>
      <c r="I45" s="485" t="s">
        <v>1611</v>
      </c>
      <c r="J45" s="80"/>
    </row>
    <row r="46" spans="2:10" ht="25.5" x14ac:dyDescent="0.2">
      <c r="B46" s="210" t="s">
        <v>1612</v>
      </c>
      <c r="C46"/>
      <c r="D46" s="290" t="s">
        <v>1</v>
      </c>
      <c r="E46" s="486"/>
      <c r="F46" s="486"/>
      <c r="G46" s="488"/>
      <c r="H46" s="488"/>
      <c r="I46" s="485" t="s">
        <v>1613</v>
      </c>
      <c r="J46" s="80"/>
    </row>
    <row r="47" spans="2:10" ht="16.149999999999999" customHeight="1" x14ac:dyDescent="0.2">
      <c r="B47" s="123" t="s">
        <v>2843</v>
      </c>
      <c r="C47" s="69"/>
      <c r="D47" s="290" t="s">
        <v>1</v>
      </c>
      <c r="E47" s="727"/>
      <c r="F47" s="727"/>
      <c r="G47" s="670"/>
      <c r="H47" s="670"/>
      <c r="I47" s="485" t="s">
        <v>1614</v>
      </c>
      <c r="J47" s="80"/>
    </row>
    <row r="48" spans="2:10" ht="16.149999999999999" customHeight="1" thickBot="1" x14ac:dyDescent="0.25">
      <c r="B48" s="123" t="s">
        <v>626</v>
      </c>
      <c r="C48" s="69"/>
      <c r="D48" s="334" t="s">
        <v>20</v>
      </c>
      <c r="E48" s="577"/>
      <c r="F48" s="577"/>
      <c r="G48" s="18"/>
      <c r="H48" s="18"/>
      <c r="I48" s="485" t="s">
        <v>1615</v>
      </c>
      <c r="J48" s="80"/>
    </row>
    <row r="49" spans="2:10" ht="16.149999999999999" customHeight="1" thickBot="1" x14ac:dyDescent="0.25">
      <c r="B49" s="137" t="s">
        <v>2738</v>
      </c>
      <c r="C49" s="134"/>
      <c r="D49" s="348" t="s">
        <v>16</v>
      </c>
      <c r="E49" s="45">
        <f>SUM(E36:E48)</f>
        <v>0</v>
      </c>
      <c r="F49" s="45">
        <f>SUM(F36:F48)</f>
        <v>0</v>
      </c>
      <c r="G49" s="45">
        <f>SUM(G36:G48)</f>
        <v>0</v>
      </c>
      <c r="H49" s="45">
        <f>SUM(H36:H48)</f>
        <v>0</v>
      </c>
      <c r="I49" s="485" t="s">
        <v>1616</v>
      </c>
      <c r="J49" s="80"/>
    </row>
    <row r="50" spans="2:10" ht="16.149999999999999" customHeight="1" thickTop="1" thickBot="1" x14ac:dyDescent="0.25">
      <c r="B50" s="104"/>
      <c r="C50" s="104"/>
      <c r="D50" s="104"/>
      <c r="E50" s="104"/>
      <c r="F50" s="104"/>
      <c r="G50" s="104"/>
      <c r="H50" s="104"/>
      <c r="I50" s="105"/>
    </row>
    <row r="51" spans="2:10" ht="16.149999999999999" customHeight="1" thickTop="1" thickBot="1" x14ac:dyDescent="0.25">
      <c r="B51" s="78"/>
      <c r="C51" s="78"/>
      <c r="D51" s="78"/>
      <c r="E51" s="78"/>
      <c r="F51" s="78"/>
      <c r="G51" s="78"/>
      <c r="H51" s="532" t="s">
        <v>2686</v>
      </c>
      <c r="I51" s="533">
        <v>3</v>
      </c>
    </row>
    <row r="52" spans="2:10" ht="16.149999999999999" customHeight="1" thickTop="1" x14ac:dyDescent="0.2">
      <c r="B52" s="349" t="s">
        <v>1617</v>
      </c>
      <c r="C52" s="112"/>
      <c r="D52" s="112"/>
      <c r="E52" s="482" t="s">
        <v>1558</v>
      </c>
      <c r="F52" s="482" t="s">
        <v>1560</v>
      </c>
      <c r="G52" s="483" t="s">
        <v>1561</v>
      </c>
      <c r="H52" s="483" t="s">
        <v>1562</v>
      </c>
      <c r="I52" s="481" t="s">
        <v>13</v>
      </c>
      <c r="J52" s="80"/>
    </row>
    <row r="53" spans="2:10" ht="51" x14ac:dyDescent="0.2">
      <c r="B53" s="699" t="s">
        <v>1618</v>
      </c>
      <c r="C53" s="700"/>
      <c r="D53" s="678" t="s">
        <v>2</v>
      </c>
      <c r="E53" s="3" t="s">
        <v>1620</v>
      </c>
      <c r="F53" s="143" t="s">
        <v>1619</v>
      </c>
      <c r="G53" s="3" t="s">
        <v>1620</v>
      </c>
      <c r="H53" s="143" t="s">
        <v>1619</v>
      </c>
      <c r="I53" s="83"/>
      <c r="J53" s="80"/>
    </row>
    <row r="54" spans="2:10" ht="16.149999999999999" customHeight="1" x14ac:dyDescent="0.2">
      <c r="B54" s="699"/>
      <c r="C54" s="700"/>
      <c r="D54" s="678"/>
      <c r="E54" s="21" t="s">
        <v>310</v>
      </c>
      <c r="F54" s="144" t="s">
        <v>310</v>
      </c>
      <c r="G54" s="21" t="s">
        <v>17</v>
      </c>
      <c r="H54" s="144" t="s">
        <v>17</v>
      </c>
      <c r="I54" s="83"/>
      <c r="J54" s="80"/>
    </row>
    <row r="55" spans="2:10" ht="16.149999999999999" customHeight="1" thickBot="1" x14ac:dyDescent="0.25">
      <c r="B55" s="701"/>
      <c r="C55" s="702"/>
      <c r="D55" s="679"/>
      <c r="E55" s="115" t="s">
        <v>14</v>
      </c>
      <c r="F55" s="183" t="s">
        <v>14</v>
      </c>
      <c r="G55" s="115" t="s">
        <v>14</v>
      </c>
      <c r="H55" s="183" t="s">
        <v>14</v>
      </c>
      <c r="I55" s="485" t="s">
        <v>15</v>
      </c>
      <c r="J55" s="80"/>
    </row>
    <row r="56" spans="2:10" ht="16.149999999999999" customHeight="1" x14ac:dyDescent="0.2">
      <c r="B56" s="345" t="str">
        <f>"Carrying value at 1 April "</f>
        <v xml:space="preserve">Carrying value at 1 April </v>
      </c>
      <c r="C56" s="283"/>
      <c r="D56" s="290" t="s">
        <v>16</v>
      </c>
      <c r="E56" s="477">
        <f>G73</f>
        <v>0</v>
      </c>
      <c r="F56" s="477">
        <f>H73</f>
        <v>0</v>
      </c>
      <c r="G56" s="488"/>
      <c r="H56" s="488"/>
      <c r="I56" s="485" t="s">
        <v>1621</v>
      </c>
      <c r="J56" s="80"/>
    </row>
    <row r="57" spans="2:10" ht="16.149999999999999" customHeight="1" thickBot="1" x14ac:dyDescent="0.25">
      <c r="B57" s="123" t="s">
        <v>511</v>
      </c>
      <c r="C57" s="69"/>
      <c r="D57" s="290" t="s">
        <v>1</v>
      </c>
      <c r="E57" s="479"/>
      <c r="F57" s="479"/>
      <c r="G57" s="488"/>
      <c r="H57" s="479"/>
      <c r="I57" s="485" t="s">
        <v>1622</v>
      </c>
      <c r="J57" s="80"/>
    </row>
    <row r="58" spans="2:10" ht="16.149999999999999" customHeight="1" x14ac:dyDescent="0.2">
      <c r="B58" s="121" t="str">
        <f>"Carrying value at 1 April "&amp;" - restated"</f>
        <v>Carrying value at 1 April  - restated</v>
      </c>
      <c r="C58" s="69"/>
      <c r="D58" s="290" t="s">
        <v>16</v>
      </c>
      <c r="E58" s="45">
        <f>SUM(E56:E57)</f>
        <v>0</v>
      </c>
      <c r="F58" s="45">
        <f>SUM(F56:F57)</f>
        <v>0</v>
      </c>
      <c r="G58" s="45">
        <f>SUM(G56:G57)</f>
        <v>0</v>
      </c>
      <c r="H58" s="45">
        <f>SUM(H56:H57)</f>
        <v>0</v>
      </c>
      <c r="I58" s="485" t="s">
        <v>1623</v>
      </c>
      <c r="J58" s="80"/>
    </row>
    <row r="59" spans="2:10" ht="16.149999999999999" customHeight="1" x14ac:dyDescent="0.2">
      <c r="B59" s="123" t="s">
        <v>1212</v>
      </c>
      <c r="C59" s="69"/>
      <c r="D59" s="290" t="s">
        <v>16</v>
      </c>
      <c r="E59" s="577"/>
      <c r="F59" s="577"/>
      <c r="G59" s="18"/>
      <c r="H59" s="18"/>
      <c r="I59" s="485" t="s">
        <v>1624</v>
      </c>
      <c r="J59" s="80"/>
    </row>
    <row r="60" spans="2:10" ht="16.149999999999999" customHeight="1" x14ac:dyDescent="0.2">
      <c r="B60" s="123" t="s">
        <v>264</v>
      </c>
      <c r="C60" s="69"/>
      <c r="D60" s="290" t="s">
        <v>16</v>
      </c>
      <c r="E60" s="486"/>
      <c r="F60" s="486"/>
      <c r="G60" s="488"/>
      <c r="H60" s="488"/>
      <c r="I60" s="485" t="s">
        <v>1625</v>
      </c>
      <c r="J60" s="80"/>
    </row>
    <row r="61" spans="2:10" ht="16.149999999999999" customHeight="1" x14ac:dyDescent="0.2">
      <c r="B61" s="123" t="s">
        <v>1574</v>
      </c>
      <c r="C61" s="69"/>
      <c r="D61" s="290" t="s">
        <v>16</v>
      </c>
      <c r="E61" s="486"/>
      <c r="F61" s="486"/>
      <c r="G61" s="488"/>
      <c r="H61" s="488"/>
      <c r="I61" s="485" t="s">
        <v>1626</v>
      </c>
      <c r="J61" s="80"/>
    </row>
    <row r="62" spans="2:10" ht="16.149999999999999" customHeight="1" x14ac:dyDescent="0.2">
      <c r="B62" s="123" t="s">
        <v>1627</v>
      </c>
      <c r="C62" s="69"/>
      <c r="D62" s="290" t="s">
        <v>16</v>
      </c>
      <c r="E62" s="486"/>
      <c r="F62" s="486"/>
      <c r="G62" s="488"/>
      <c r="H62" s="488"/>
      <c r="I62" s="485" t="s">
        <v>1628</v>
      </c>
      <c r="J62" s="80"/>
    </row>
    <row r="63" spans="2:10" ht="16.149999999999999" customHeight="1" x14ac:dyDescent="0.2">
      <c r="B63" s="123" t="s">
        <v>1629</v>
      </c>
      <c r="C63" s="69"/>
      <c r="D63" s="334" t="s">
        <v>20</v>
      </c>
      <c r="E63" s="486"/>
      <c r="F63" s="486"/>
      <c r="G63" s="488"/>
      <c r="H63" s="488"/>
      <c r="I63" s="485" t="s">
        <v>1630</v>
      </c>
      <c r="J63" s="80"/>
    </row>
    <row r="64" spans="2:10" ht="25.5" x14ac:dyDescent="0.2">
      <c r="B64" s="97" t="s">
        <v>1631</v>
      </c>
      <c r="C64" s="69"/>
      <c r="D64" s="290" t="s">
        <v>1</v>
      </c>
      <c r="E64" s="486"/>
      <c r="F64" s="486"/>
      <c r="G64" s="488"/>
      <c r="H64" s="488"/>
      <c r="I64" s="485" t="s">
        <v>1632</v>
      </c>
      <c r="J64" s="80"/>
    </row>
    <row r="65" spans="2:10" ht="25.5" x14ac:dyDescent="0.2">
      <c r="B65" s="97" t="s">
        <v>1633</v>
      </c>
      <c r="C65" s="69"/>
      <c r="D65" s="290" t="s">
        <v>1</v>
      </c>
      <c r="E65" s="486"/>
      <c r="F65" s="486"/>
      <c r="G65" s="488"/>
      <c r="H65" s="488"/>
      <c r="I65" s="485" t="s">
        <v>1634</v>
      </c>
      <c r="J65" s="80"/>
    </row>
    <row r="66" spans="2:10" ht="16.149999999999999" customHeight="1" x14ac:dyDescent="0.2">
      <c r="B66" s="123" t="s">
        <v>402</v>
      </c>
      <c r="C66" s="347" t="s">
        <v>0</v>
      </c>
      <c r="D66" s="334" t="s">
        <v>266</v>
      </c>
      <c r="E66" s="486"/>
      <c r="F66" s="486"/>
      <c r="G66" s="488"/>
      <c r="H66" s="488"/>
      <c r="I66" s="485" t="s">
        <v>1635</v>
      </c>
      <c r="J66" s="80"/>
    </row>
    <row r="67" spans="2:10" ht="28.9" customHeight="1" x14ac:dyDescent="0.2">
      <c r="B67" s="350" t="s">
        <v>403</v>
      </c>
      <c r="C67" s="347" t="s">
        <v>0</v>
      </c>
      <c r="D67" s="290" t="s">
        <v>266</v>
      </c>
      <c r="E67" s="486"/>
      <c r="F67" s="486"/>
      <c r="G67" s="488"/>
      <c r="H67" s="488"/>
      <c r="I67" s="485" t="s">
        <v>1636</v>
      </c>
      <c r="J67" s="80"/>
    </row>
    <row r="68" spans="2:10" ht="16.149999999999999" customHeight="1" x14ac:dyDescent="0.2">
      <c r="B68" s="123" t="s">
        <v>1235</v>
      </c>
      <c r="C68" s="69"/>
      <c r="D68" s="290" t="s">
        <v>1</v>
      </c>
      <c r="E68" s="486"/>
      <c r="F68" s="486"/>
      <c r="G68" s="488"/>
      <c r="H68" s="488"/>
      <c r="I68" s="485" t="s">
        <v>1637</v>
      </c>
      <c r="J68" s="80"/>
    </row>
    <row r="69" spans="2:10" ht="25.5" x14ac:dyDescent="0.2">
      <c r="B69" s="97" t="s">
        <v>1638</v>
      </c>
      <c r="C69" s="69"/>
      <c r="D69" s="334" t="s">
        <v>1</v>
      </c>
      <c r="E69" s="486"/>
      <c r="F69" s="486"/>
      <c r="G69" s="488"/>
      <c r="H69" s="488"/>
      <c r="I69" s="485" t="s">
        <v>1639</v>
      </c>
      <c r="J69" s="80"/>
    </row>
    <row r="70" spans="2:10" ht="16.149999999999999" customHeight="1" x14ac:dyDescent="0.2">
      <c r="B70" s="120" t="s">
        <v>1640</v>
      </c>
      <c r="C70" s="191"/>
      <c r="D70" s="334" t="s">
        <v>20</v>
      </c>
      <c r="E70" s="486"/>
      <c r="F70" s="486"/>
      <c r="G70" s="488"/>
      <c r="H70" s="488"/>
      <c r="I70" s="485" t="s">
        <v>1641</v>
      </c>
      <c r="J70" s="80"/>
    </row>
    <row r="71" spans="2:10" ht="16.149999999999999" customHeight="1" x14ac:dyDescent="0.2">
      <c r="B71" s="176" t="s">
        <v>265</v>
      </c>
      <c r="C71" s="347" t="s">
        <v>0</v>
      </c>
      <c r="D71" s="334" t="s">
        <v>20</v>
      </c>
      <c r="E71" s="486"/>
      <c r="F71" s="486"/>
      <c r="G71" s="488"/>
      <c r="H71" s="488"/>
      <c r="I71" s="485" t="s">
        <v>1642</v>
      </c>
      <c r="J71" s="80"/>
    </row>
    <row r="72" spans="2:10" ht="16.149999999999999" customHeight="1" thickBot="1" x14ac:dyDescent="0.25">
      <c r="B72" s="118" t="s">
        <v>626</v>
      </c>
      <c r="C72" s="351"/>
      <c r="D72" s="334" t="s">
        <v>20</v>
      </c>
      <c r="E72" s="577"/>
      <c r="F72" s="577"/>
      <c r="G72" s="18"/>
      <c r="H72" s="18"/>
      <c r="I72" s="485" t="s">
        <v>1643</v>
      </c>
      <c r="J72" s="80"/>
    </row>
    <row r="73" spans="2:10" ht="16.149999999999999" customHeight="1" thickBot="1" x14ac:dyDescent="0.25">
      <c r="B73" s="124" t="s">
        <v>2738</v>
      </c>
      <c r="C73"/>
      <c r="D73" s="290" t="s">
        <v>16</v>
      </c>
      <c r="E73" s="45">
        <f>SUM(E58:E72)</f>
        <v>0</v>
      </c>
      <c r="F73" s="45">
        <f>SUM(F58:F72)</f>
        <v>0</v>
      </c>
      <c r="G73" s="45">
        <f>SUM(G58:G72)</f>
        <v>0</v>
      </c>
      <c r="H73" s="45">
        <f>SUM(H58:H72)</f>
        <v>0</v>
      </c>
      <c r="I73" s="485" t="s">
        <v>1644</v>
      </c>
      <c r="J73" s="80"/>
    </row>
    <row r="74" spans="2:10" ht="16.149999999999999" customHeight="1" thickTop="1" thickBot="1" x14ac:dyDescent="0.25">
      <c r="B74" s="104"/>
      <c r="C74" s="104"/>
      <c r="D74" s="104"/>
      <c r="E74" s="104"/>
      <c r="F74" s="104"/>
      <c r="G74" s="104"/>
      <c r="H74" s="104"/>
      <c r="I74" s="105"/>
    </row>
    <row r="75" spans="2:10" ht="16.149999999999999" customHeight="1" thickTop="1" thickBot="1" x14ac:dyDescent="0.25">
      <c r="B75" s="78"/>
      <c r="C75" s="78"/>
      <c r="D75" s="78"/>
      <c r="E75" s="78"/>
      <c r="F75" s="78"/>
      <c r="G75" s="78"/>
      <c r="H75" s="532" t="s">
        <v>2686</v>
      </c>
      <c r="I75" s="533">
        <v>4</v>
      </c>
    </row>
    <row r="76" spans="2:10" ht="16.149999999999999" customHeight="1" thickTop="1" x14ac:dyDescent="0.2">
      <c r="B76" s="124" t="s">
        <v>1645</v>
      </c>
      <c r="C76"/>
      <c r="D76"/>
      <c r="E76" s="482" t="s">
        <v>1558</v>
      </c>
      <c r="F76" s="482" t="s">
        <v>1560</v>
      </c>
      <c r="G76" s="483" t="s">
        <v>1561</v>
      </c>
      <c r="H76" s="483" t="s">
        <v>1562</v>
      </c>
      <c r="I76" s="481" t="s">
        <v>13</v>
      </c>
      <c r="J76" s="80"/>
    </row>
    <row r="77" spans="2:10" ht="51" x14ac:dyDescent="0.2">
      <c r="B77" s="113"/>
      <c r="C77"/>
      <c r="D77" s="678" t="s">
        <v>2</v>
      </c>
      <c r="E77" s="3" t="s">
        <v>1620</v>
      </c>
      <c r="F77" s="143" t="s">
        <v>1619</v>
      </c>
      <c r="G77" s="3" t="s">
        <v>1620</v>
      </c>
      <c r="H77" s="143" t="s">
        <v>1619</v>
      </c>
      <c r="I77" s="83"/>
      <c r="J77" s="80"/>
    </row>
    <row r="78" spans="2:10" ht="16.149999999999999" customHeight="1" x14ac:dyDescent="0.2">
      <c r="B78" s="113"/>
      <c r="C78"/>
      <c r="D78" s="678"/>
      <c r="E78" s="21" t="s">
        <v>2688</v>
      </c>
      <c r="F78" s="144" t="s">
        <v>2688</v>
      </c>
      <c r="G78" s="21" t="s">
        <v>2689</v>
      </c>
      <c r="H78" s="144" t="s">
        <v>2689</v>
      </c>
      <c r="I78" s="83"/>
      <c r="J78" s="80"/>
    </row>
    <row r="79" spans="2:10" ht="16.149999999999999" customHeight="1" thickBot="1" x14ac:dyDescent="0.25">
      <c r="B79" s="114"/>
      <c r="C79" s="42"/>
      <c r="D79" s="679"/>
      <c r="E79" s="115" t="s">
        <v>14</v>
      </c>
      <c r="F79" s="183" t="s">
        <v>14</v>
      </c>
      <c r="G79" s="115" t="s">
        <v>14</v>
      </c>
      <c r="H79" s="183" t="s">
        <v>14</v>
      </c>
      <c r="I79" s="485" t="s">
        <v>15</v>
      </c>
      <c r="J79" s="80"/>
    </row>
    <row r="80" spans="2:10" ht="28.5" customHeight="1" x14ac:dyDescent="0.2">
      <c r="B80" s="226" t="s">
        <v>1646</v>
      </c>
      <c r="C80" s="117"/>
      <c r="D80" s="290" t="s">
        <v>16</v>
      </c>
      <c r="E80" s="477">
        <f>-E70</f>
        <v>0</v>
      </c>
      <c r="F80" s="477">
        <f>-F70</f>
        <v>0</v>
      </c>
      <c r="G80" s="477">
        <f>-G70</f>
        <v>0</v>
      </c>
      <c r="H80" s="477">
        <f>-H70</f>
        <v>0</v>
      </c>
      <c r="I80" s="485" t="s">
        <v>1647</v>
      </c>
      <c r="J80" s="80"/>
    </row>
    <row r="81" spans="2:10" ht="15.6" customHeight="1" x14ac:dyDescent="0.2">
      <c r="B81" s="229" t="s">
        <v>1648</v>
      </c>
      <c r="C81" s="69"/>
      <c r="D81" s="290" t="s">
        <v>16</v>
      </c>
      <c r="E81" s="486"/>
      <c r="F81" s="486"/>
      <c r="G81" s="488"/>
      <c r="H81" s="488"/>
      <c r="I81" s="485" t="s">
        <v>1649</v>
      </c>
      <c r="J81" s="80"/>
    </row>
    <row r="82" spans="2:10" ht="16.149999999999999" customHeight="1" thickBot="1" x14ac:dyDescent="0.25">
      <c r="B82" s="229" t="s">
        <v>1650</v>
      </c>
      <c r="C82" s="69"/>
      <c r="D82" s="290" t="s">
        <v>16</v>
      </c>
      <c r="E82" s="486"/>
      <c r="F82" s="486"/>
      <c r="G82" s="488"/>
      <c r="H82" s="488"/>
      <c r="I82" s="485" t="s">
        <v>1651</v>
      </c>
      <c r="J82" s="80"/>
    </row>
    <row r="83" spans="2:10" ht="16.149999999999999" customHeight="1" thickBot="1" x14ac:dyDescent="0.25">
      <c r="B83" s="133" t="s">
        <v>2739</v>
      </c>
      <c r="C83" s="138"/>
      <c r="D83" s="293" t="s">
        <v>16</v>
      </c>
      <c r="E83" s="45">
        <f>SUM(E80:E82)</f>
        <v>0</v>
      </c>
      <c r="F83" s="45">
        <f>SUM(F80:F82)</f>
        <v>0</v>
      </c>
      <c r="G83" s="45">
        <f>SUM(G80:G82)</f>
        <v>0</v>
      </c>
      <c r="H83" s="45">
        <f>SUM(H80:H82)</f>
        <v>0</v>
      </c>
      <c r="I83" s="485" t="s">
        <v>1652</v>
      </c>
      <c r="J83" s="80"/>
    </row>
    <row r="84" spans="2:10" ht="16.149999999999999" customHeight="1" thickTop="1" x14ac:dyDescent="0.2">
      <c r="B84" s="104"/>
      <c r="C84" s="104"/>
      <c r="D84" s="352"/>
      <c r="E84" s="352"/>
      <c r="F84" s="352"/>
      <c r="G84" s="352"/>
      <c r="H84" s="352"/>
      <c r="I84" s="105"/>
      <c r="J84" s="353"/>
    </row>
  </sheetData>
  <mergeCells count="5">
    <mergeCell ref="D7:D9"/>
    <mergeCell ref="D31:D33"/>
    <mergeCell ref="B53:C55"/>
    <mergeCell ref="D53:D55"/>
    <mergeCell ref="D77:D79"/>
  </mergeCells>
  <phoneticPr fontId="34" type="noConversion"/>
  <dataValidations count="8">
    <dataValidation allowBlank="1" showInputMessage="1" showErrorMessage="1" promptTitle="RoU assets as inv property" prompt="Where ROU assets meet the definition of an investment property in IAS40 they should be presented as investment property on the SoFP. Please enter asset movements in table 15A at the bottom of this tab which is split by headlease counterparty." sqref="F5" xr:uid="{6EBDEE64-3611-4327-B4FF-D61EA7325EE6}"/>
    <dataValidation type="decimal" operator="lessThanOrEqual" allowBlank="1" showInputMessage="1" showErrorMessage="1" errorTitle="Fair value losses" error="This row is for fair value losses and cannot be a positive figure. Fair value gains are to be entered against subcode IGR0410" sqref="E63:F63" xr:uid="{390C438A-5A07-4B76-B70A-C69874A20678}">
      <formula1>0</formula1>
    </dataValidation>
    <dataValidation type="decimal" operator="greaterThanOrEqual" allowBlank="1" showInputMessage="1" showErrorMessage="1" errorTitle="Fair value gain" error="This row is for fair value gains and cannot be a negative figure. Fair value losses are to be entered against subcode IGR0420" sqref="E62:F62" xr:uid="{EFA6A97A-EDF2-4BEA-8213-7C000B7912A7}">
      <formula1>0</formula1>
    </dataValidation>
    <dataValidation allowBlank="1" showInputMessage="1" showErrorMessage="1" promptTitle="Stage 1 &amp; 2 credit losses" prompt="12 month expected credit losses (stage 1) or lifetime expected losses on financial assets that are not yet credit-impaired (stage 2) should be recorded in this row." sqref="C66" xr:uid="{EBF4965B-BF1E-400B-9D1D-98FC94C730FC}"/>
    <dataValidation allowBlank="1" showInputMessage="1" showErrorMessage="1" promptTitle="Impairments" prompt="Once there is observable evidence that a financial asset is credit impaired, any existing stage 1 and 2 credit loss allowances should be reversed and a stage 3 impairment recognised. These impairments should be entered on TAC12." sqref="C67" xr:uid="{B622879C-60F7-4E62-94A7-D5BA0F976103}"/>
    <dataValidation allowBlank="1" showInputMessage="1" showErrorMessage="1" promptTitle="Associates/JVs DHSC group bodies" prompt="This column currently relates to investments in Wiltshire Health and Care LLP only." sqref="F29" xr:uid="{CAE5589A-DF75-4FBC-9A87-63220E6C9D8F}"/>
    <dataValidation allowBlank="1" showInputMessage="1" showErrorMessage="1" promptTitle="Disposals - Investments" prompt="Includes repayments received against loans recorded in investments" sqref="C71" xr:uid="{85351846-E86B-40B6-AEF3-8CCEE98F942C}"/>
    <dataValidation allowBlank="1" showInputMessage="1" showErrorMessage="1" promptTitle="Disposals - JVs / associates" prompt="Disposals should include the repayments received against any loans made to JVs and associates." sqref="C45" xr:uid="{FE7F09E4-E9F9-4787-ABBA-36A566C99DA6}"/>
  </dataValidations>
  <pageMargins left="0.25" right="0.25" top="0.75" bottom="0.75" header="0.3" footer="0.3"/>
  <pageSetup paperSize="9" scale="48"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06B07-E000-4FD0-9EF0-4A7A5AFEC9B9}">
  <sheetPr codeName="Sheet76">
    <tabColor theme="2"/>
    <pageSetUpPr fitToPage="1"/>
  </sheetPr>
  <dimension ref="A1:S48"/>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9.28515625" style="9" customWidth="1"/>
    <col min="4" max="39" width="13.28515625" style="9" customWidth="1"/>
    <col min="40" max="16384" width="9.28515625" style="9"/>
  </cols>
  <sheetData>
    <row r="1" spans="1:19" ht="18.75" customHeight="1" x14ac:dyDescent="0.2">
      <c r="B1" s="46"/>
    </row>
    <row r="2" spans="1:19" ht="18.75" customHeight="1" x14ac:dyDescent="0.25">
      <c r="B2" s="47" t="s">
        <v>2781</v>
      </c>
    </row>
    <row r="3" spans="1:19" ht="18.75" customHeight="1" x14ac:dyDescent="0.25">
      <c r="B3" s="47" t="s">
        <v>2626</v>
      </c>
    </row>
    <row r="4" spans="1:19" ht="18.75" customHeight="1" thickBot="1" x14ac:dyDescent="0.25">
      <c r="B4" s="48" t="s">
        <v>375</v>
      </c>
    </row>
    <row r="5" spans="1:19" ht="16.149999999999999" customHeight="1" thickTop="1" thickBot="1" x14ac:dyDescent="0.25">
      <c r="B5" s="78"/>
      <c r="C5" s="78"/>
      <c r="D5" s="78"/>
      <c r="E5" s="78"/>
      <c r="F5" s="78"/>
      <c r="G5" s="78"/>
      <c r="H5" s="78"/>
      <c r="I5" s="78"/>
      <c r="J5" s="78"/>
      <c r="K5" s="78"/>
      <c r="L5" s="78"/>
      <c r="M5" s="78"/>
      <c r="N5" s="78"/>
      <c r="O5" s="78"/>
      <c r="P5" s="78"/>
      <c r="Q5" s="532" t="s">
        <v>2686</v>
      </c>
      <c r="R5" s="533">
        <v>1</v>
      </c>
    </row>
    <row r="6" spans="1:19" ht="16.149999999999999" customHeight="1" thickTop="1" x14ac:dyDescent="0.2">
      <c r="B6" s="682" t="s">
        <v>2708</v>
      </c>
      <c r="C6" s="112"/>
      <c r="D6" s="482" t="s">
        <v>1654</v>
      </c>
      <c r="E6" s="482" t="s">
        <v>1655</v>
      </c>
      <c r="F6" s="482" t="s">
        <v>1656</v>
      </c>
      <c r="G6" s="482" t="s">
        <v>1657</v>
      </c>
      <c r="H6" s="482" t="s">
        <v>1658</v>
      </c>
      <c r="I6" s="482" t="s">
        <v>1659</v>
      </c>
      <c r="J6" s="482" t="s">
        <v>1660</v>
      </c>
      <c r="K6" s="482" t="s">
        <v>1661</v>
      </c>
      <c r="L6" s="482" t="s">
        <v>1662</v>
      </c>
      <c r="M6" s="482" t="s">
        <v>1663</v>
      </c>
      <c r="N6" s="482" t="s">
        <v>1664</v>
      </c>
      <c r="O6" s="482" t="s">
        <v>1665</v>
      </c>
      <c r="P6" s="482" t="s">
        <v>1666</v>
      </c>
      <c r="Q6" s="482" t="s">
        <v>1667</v>
      </c>
      <c r="R6" s="481" t="s">
        <v>13</v>
      </c>
      <c r="S6" s="80"/>
    </row>
    <row r="7" spans="1:19" ht="53.65" customHeight="1" x14ac:dyDescent="0.2">
      <c r="A7" s="79"/>
      <c r="B7" s="684"/>
      <c r="C7" s="678" t="s">
        <v>2</v>
      </c>
      <c r="D7" s="3" t="s">
        <v>1388</v>
      </c>
      <c r="E7" s="3" t="s">
        <v>42</v>
      </c>
      <c r="F7" s="3" t="s">
        <v>1668</v>
      </c>
      <c r="G7" s="3" t="s">
        <v>1669</v>
      </c>
      <c r="H7" s="3" t="s">
        <v>1670</v>
      </c>
      <c r="I7" s="3" t="s">
        <v>1671</v>
      </c>
      <c r="J7" s="3" t="s">
        <v>1672</v>
      </c>
      <c r="K7" s="3" t="s">
        <v>1673</v>
      </c>
      <c r="L7" s="3" t="s">
        <v>1674</v>
      </c>
      <c r="M7" s="3" t="s">
        <v>1675</v>
      </c>
      <c r="N7" s="3" t="s">
        <v>1676</v>
      </c>
      <c r="O7" s="3" t="s">
        <v>1677</v>
      </c>
      <c r="P7" s="3" t="s">
        <v>44</v>
      </c>
      <c r="Q7" s="143" t="s">
        <v>1678</v>
      </c>
      <c r="R7" s="83"/>
      <c r="S7" s="80"/>
    </row>
    <row r="8" spans="1:19" ht="16.149999999999999" customHeight="1" x14ac:dyDescent="0.2">
      <c r="A8" s="81"/>
      <c r="B8" s="113"/>
      <c r="C8" s="678"/>
      <c r="D8" s="21" t="s">
        <v>310</v>
      </c>
      <c r="E8" s="21" t="s">
        <v>310</v>
      </c>
      <c r="F8" s="21" t="s">
        <v>310</v>
      </c>
      <c r="G8" s="21" t="s">
        <v>310</v>
      </c>
      <c r="H8" s="21" t="s">
        <v>310</v>
      </c>
      <c r="I8" s="21" t="s">
        <v>310</v>
      </c>
      <c r="J8" s="21" t="s">
        <v>310</v>
      </c>
      <c r="K8" s="21" t="s">
        <v>310</v>
      </c>
      <c r="L8" s="21" t="s">
        <v>310</v>
      </c>
      <c r="M8" s="21" t="s">
        <v>310</v>
      </c>
      <c r="N8" s="21" t="s">
        <v>310</v>
      </c>
      <c r="O8" s="21" t="s">
        <v>310</v>
      </c>
      <c r="P8" s="21" t="s">
        <v>310</v>
      </c>
      <c r="Q8" s="144" t="s">
        <v>310</v>
      </c>
      <c r="R8" s="83"/>
      <c r="S8" s="80"/>
    </row>
    <row r="9" spans="1:19" ht="16.149999999999999" customHeight="1" thickBot="1" x14ac:dyDescent="0.25">
      <c r="A9" s="81"/>
      <c r="B9" s="114"/>
      <c r="C9" s="679"/>
      <c r="D9" s="115" t="s">
        <v>14</v>
      </c>
      <c r="E9" s="115" t="s">
        <v>14</v>
      </c>
      <c r="F9" s="115" t="s">
        <v>14</v>
      </c>
      <c r="G9" s="115" t="s">
        <v>14</v>
      </c>
      <c r="H9" s="115" t="s">
        <v>14</v>
      </c>
      <c r="I9" s="115" t="s">
        <v>14</v>
      </c>
      <c r="J9" s="115" t="s">
        <v>14</v>
      </c>
      <c r="K9" s="115" t="s">
        <v>14</v>
      </c>
      <c r="L9" s="115" t="s">
        <v>14</v>
      </c>
      <c r="M9" s="115" t="s">
        <v>14</v>
      </c>
      <c r="N9" s="115" t="s">
        <v>14</v>
      </c>
      <c r="O9" s="115" t="s">
        <v>14</v>
      </c>
      <c r="P9" s="115" t="s">
        <v>14</v>
      </c>
      <c r="Q9" s="183" t="s">
        <v>14</v>
      </c>
      <c r="R9" s="485" t="s">
        <v>15</v>
      </c>
      <c r="S9" s="80"/>
    </row>
    <row r="10" spans="1:19" ht="25.5" x14ac:dyDescent="0.2">
      <c r="A10" s="81"/>
      <c r="B10" s="355" t="s">
        <v>2740</v>
      </c>
      <c r="C10" s="110" t="s">
        <v>16</v>
      </c>
      <c r="D10" s="478">
        <f>SUM(E10:Q10)</f>
        <v>0</v>
      </c>
      <c r="E10" s="478">
        <f>E37</f>
        <v>0</v>
      </c>
      <c r="F10" s="478">
        <f t="shared" ref="F10:Q10" si="0">F37</f>
        <v>0</v>
      </c>
      <c r="G10" s="478">
        <f t="shared" si="0"/>
        <v>0</v>
      </c>
      <c r="H10" s="478">
        <f t="shared" si="0"/>
        <v>0</v>
      </c>
      <c r="I10" s="478">
        <f t="shared" si="0"/>
        <v>0</v>
      </c>
      <c r="J10" s="478">
        <f t="shared" si="0"/>
        <v>0</v>
      </c>
      <c r="K10" s="478">
        <f t="shared" si="0"/>
        <v>0</v>
      </c>
      <c r="L10" s="478">
        <f t="shared" si="0"/>
        <v>0</v>
      </c>
      <c r="M10" s="478">
        <f t="shared" si="0"/>
        <v>0</v>
      </c>
      <c r="N10" s="478">
        <f t="shared" si="0"/>
        <v>0</v>
      </c>
      <c r="O10" s="478">
        <f t="shared" si="0"/>
        <v>0</v>
      </c>
      <c r="P10" s="478">
        <f t="shared" si="0"/>
        <v>0</v>
      </c>
      <c r="Q10" s="478">
        <f t="shared" si="0"/>
        <v>0</v>
      </c>
      <c r="R10" s="485" t="s">
        <v>1679</v>
      </c>
      <c r="S10" s="80"/>
    </row>
    <row r="11" spans="1:19" ht="16.149999999999999" customHeight="1" x14ac:dyDescent="0.2">
      <c r="A11" s="81"/>
      <c r="B11" s="357" t="s">
        <v>1212</v>
      </c>
      <c r="C11" s="110" t="s">
        <v>16</v>
      </c>
      <c r="D11" s="478">
        <f t="shared" ref="D11:D16" si="1">SUM(E11:Q11)</f>
        <v>0</v>
      </c>
      <c r="E11" s="577"/>
      <c r="F11" s="577"/>
      <c r="G11" s="577"/>
      <c r="H11" s="577"/>
      <c r="I11" s="577"/>
      <c r="J11" s="577"/>
      <c r="K11" s="577"/>
      <c r="L11" s="577"/>
      <c r="M11" s="577"/>
      <c r="N11" s="577"/>
      <c r="O11" s="577"/>
      <c r="P11" s="577"/>
      <c r="Q11" s="577"/>
      <c r="R11" s="485" t="s">
        <v>1682</v>
      </c>
      <c r="S11" s="80"/>
    </row>
    <row r="12" spans="1:19" ht="16.149999999999999" customHeight="1" x14ac:dyDescent="0.2">
      <c r="A12" s="81"/>
      <c r="B12" s="357" t="s">
        <v>264</v>
      </c>
      <c r="C12" s="334" t="s">
        <v>1</v>
      </c>
      <c r="D12" s="478">
        <f t="shared" si="1"/>
        <v>0</v>
      </c>
      <c r="E12" s="567"/>
      <c r="F12" s="567"/>
      <c r="G12" s="567"/>
      <c r="H12" s="567"/>
      <c r="I12" s="567"/>
      <c r="J12" s="567"/>
      <c r="K12" s="567"/>
      <c r="L12" s="567"/>
      <c r="M12" s="567"/>
      <c r="N12" s="567"/>
      <c r="O12" s="567"/>
      <c r="P12" s="567"/>
      <c r="Q12" s="567"/>
      <c r="R12" s="485" t="s">
        <v>1683</v>
      </c>
      <c r="S12" s="80"/>
    </row>
    <row r="13" spans="1:19" ht="16.149999999999999" customHeight="1" x14ac:dyDescent="0.2">
      <c r="B13" s="357" t="s">
        <v>1684</v>
      </c>
      <c r="C13" s="110" t="s">
        <v>16</v>
      </c>
      <c r="D13" s="478">
        <f t="shared" si="1"/>
        <v>0</v>
      </c>
      <c r="E13" s="477">
        <f>-'TAC13 Intangibles'!E27+'TAC13 Intangibles'!E45-E17</f>
        <v>0</v>
      </c>
      <c r="F13" s="477">
        <f>-'TAC14 PPE'!F31+'TAC14 PPE'!F51-F17</f>
        <v>0</v>
      </c>
      <c r="G13" s="477">
        <f>-'TAC14 PPE'!G31+'TAC14 PPE'!G51-G17</f>
        <v>0</v>
      </c>
      <c r="H13" s="477">
        <f>-'TAC14 PPE'!H31+'TAC14 PPE'!H51-H17</f>
        <v>0</v>
      </c>
      <c r="I13" s="477">
        <f>-'TAC14 PPE'!I31+'TAC14 PPE'!I51-I17</f>
        <v>0</v>
      </c>
      <c r="J13" s="477">
        <f>-'TAC14 PPE'!J31+'TAC14 PPE'!J51-J17</f>
        <v>0</v>
      </c>
      <c r="K13" s="477">
        <f>-'TAC14 PPE'!K31+'TAC14 PPE'!K51-K17</f>
        <v>0</v>
      </c>
      <c r="L13" s="477">
        <f>-'TAC14 PPE'!L31+'TAC14 PPE'!L51-L17</f>
        <v>0</v>
      </c>
      <c r="M13" s="477">
        <f>-'TAC14 PPE'!M31+'TAC14 PPE'!M51-M17</f>
        <v>0</v>
      </c>
      <c r="N13" s="477">
        <f>-'TAC15 Investments &amp; groups'!E24-N17</f>
        <v>0</v>
      </c>
      <c r="O13" s="477">
        <f>-SUM('TAC15 Investments &amp; groups'!E43:F43)-O17</f>
        <v>0</v>
      </c>
      <c r="P13" s="477">
        <f>-'TAC15 Investments &amp; groups'!E68-P17</f>
        <v>0</v>
      </c>
      <c r="Q13" s="477">
        <f>-'TAC13 Intangibles'!O27+'TAC13 Intangibles'!O45-'TAC14 PPE'!N31+'TAC14 PPE'!N51-'TAC15 Investments &amp; groups'!G24-'TAC15 Investments &amp; groups'!F68-'TAC16 AHFS'!Q17</f>
        <v>0</v>
      </c>
      <c r="R13" s="485" t="s">
        <v>1685</v>
      </c>
      <c r="S13" s="80"/>
    </row>
    <row r="14" spans="1:19" ht="16.149999999999999" customHeight="1" x14ac:dyDescent="0.2">
      <c r="A14" s="81"/>
      <c r="B14" s="357" t="s">
        <v>1686</v>
      </c>
      <c r="C14" s="334" t="s">
        <v>20</v>
      </c>
      <c r="D14" s="478">
        <f t="shared" si="1"/>
        <v>0</v>
      </c>
      <c r="E14" s="486"/>
      <c r="F14" s="486"/>
      <c r="G14" s="486"/>
      <c r="H14" s="486"/>
      <c r="I14" s="486"/>
      <c r="J14" s="486"/>
      <c r="K14" s="486"/>
      <c r="L14" s="486"/>
      <c r="M14" s="486"/>
      <c r="N14" s="486"/>
      <c r="O14" s="486"/>
      <c r="P14" s="486"/>
      <c r="Q14" s="486"/>
      <c r="R14" s="485" t="s">
        <v>1687</v>
      </c>
      <c r="S14" s="80"/>
    </row>
    <row r="15" spans="1:19" ht="16.149999999999999" customHeight="1" x14ac:dyDescent="0.2">
      <c r="A15" s="81"/>
      <c r="B15" s="357" t="s">
        <v>1688</v>
      </c>
      <c r="C15" s="334" t="s">
        <v>20</v>
      </c>
      <c r="D15" s="478">
        <f t="shared" si="1"/>
        <v>0</v>
      </c>
      <c r="E15" s="486"/>
      <c r="F15" s="486"/>
      <c r="G15" s="486"/>
      <c r="H15" s="486"/>
      <c r="I15" s="486"/>
      <c r="J15" s="486"/>
      <c r="K15" s="486"/>
      <c r="L15" s="486"/>
      <c r="M15" s="486"/>
      <c r="N15" s="486"/>
      <c r="O15" s="486"/>
      <c r="P15" s="486"/>
      <c r="Q15" s="486"/>
      <c r="R15" s="485" t="s">
        <v>1689</v>
      </c>
      <c r="S15" s="80"/>
    </row>
    <row r="16" spans="1:19" ht="16.149999999999999" customHeight="1" x14ac:dyDescent="0.2">
      <c r="B16" s="357" t="s">
        <v>1690</v>
      </c>
      <c r="C16" s="110" t="s">
        <v>16</v>
      </c>
      <c r="D16" s="478">
        <f t="shared" si="1"/>
        <v>0</v>
      </c>
      <c r="E16" s="486"/>
      <c r="F16" s="486"/>
      <c r="G16" s="486"/>
      <c r="H16" s="486"/>
      <c r="I16" s="486"/>
      <c r="J16" s="486"/>
      <c r="K16" s="486"/>
      <c r="L16" s="486"/>
      <c r="M16" s="486"/>
      <c r="N16" s="486"/>
      <c r="O16" s="486"/>
      <c r="P16" s="486"/>
      <c r="Q16" s="486"/>
      <c r="R16" s="485" t="s">
        <v>1691</v>
      </c>
      <c r="S16" s="80"/>
    </row>
    <row r="17" spans="2:19" ht="28.9" customHeight="1" x14ac:dyDescent="0.2">
      <c r="B17" s="358" t="s">
        <v>1692</v>
      </c>
      <c r="C17" s="334" t="s">
        <v>20</v>
      </c>
      <c r="D17" s="478">
        <f>SUM(E17:Q17)</f>
        <v>0</v>
      </c>
      <c r="E17" s="486"/>
      <c r="F17" s="486"/>
      <c r="G17" s="486"/>
      <c r="H17" s="486"/>
      <c r="I17" s="486"/>
      <c r="J17" s="486"/>
      <c r="K17" s="486"/>
      <c r="L17" s="486"/>
      <c r="M17" s="486"/>
      <c r="N17" s="486"/>
      <c r="O17" s="486"/>
      <c r="P17" s="486"/>
      <c r="Q17" s="486"/>
      <c r="R17" s="485" t="s">
        <v>1693</v>
      </c>
      <c r="S17" s="80"/>
    </row>
    <row r="18" spans="2:19" ht="16.149999999999999" customHeight="1" thickBot="1" x14ac:dyDescent="0.25">
      <c r="B18" s="358" t="s">
        <v>626</v>
      </c>
      <c r="C18" s="334" t="s">
        <v>20</v>
      </c>
      <c r="D18" s="478">
        <f>SUM(E18:Q18)</f>
        <v>0</v>
      </c>
      <c r="E18" s="577"/>
      <c r="F18" s="577"/>
      <c r="G18" s="577"/>
      <c r="H18" s="577"/>
      <c r="I18" s="577"/>
      <c r="J18" s="577"/>
      <c r="K18" s="577"/>
      <c r="L18" s="577"/>
      <c r="M18" s="577"/>
      <c r="N18" s="577"/>
      <c r="O18" s="577"/>
      <c r="P18" s="577"/>
      <c r="Q18" s="577"/>
      <c r="R18" s="485" t="s">
        <v>1694</v>
      </c>
      <c r="S18" s="80"/>
    </row>
    <row r="19" spans="2:19" ht="26.25" thickBot="1" x14ac:dyDescent="0.25">
      <c r="B19" s="359" t="s">
        <v>2741</v>
      </c>
      <c r="C19" s="348" t="s">
        <v>16</v>
      </c>
      <c r="D19" s="45">
        <f>SUM(E19:Q19)</f>
        <v>0</v>
      </c>
      <c r="E19" s="45">
        <f t="shared" ref="E19:Q19" si="2">SUM(E11:E18)</f>
        <v>0</v>
      </c>
      <c r="F19" s="45">
        <f t="shared" si="2"/>
        <v>0</v>
      </c>
      <c r="G19" s="45">
        <f t="shared" si="2"/>
        <v>0</v>
      </c>
      <c r="H19" s="45">
        <f t="shared" si="2"/>
        <v>0</v>
      </c>
      <c r="I19" s="45">
        <f t="shared" si="2"/>
        <v>0</v>
      </c>
      <c r="J19" s="45">
        <f t="shared" si="2"/>
        <v>0</v>
      </c>
      <c r="K19" s="45">
        <f t="shared" si="2"/>
        <v>0</v>
      </c>
      <c r="L19" s="45">
        <f t="shared" si="2"/>
        <v>0</v>
      </c>
      <c r="M19" s="45">
        <f t="shared" si="2"/>
        <v>0</v>
      </c>
      <c r="N19" s="45">
        <f t="shared" si="2"/>
        <v>0</v>
      </c>
      <c r="O19" s="45">
        <f t="shared" si="2"/>
        <v>0</v>
      </c>
      <c r="P19" s="45">
        <f t="shared" si="2"/>
        <v>0</v>
      </c>
      <c r="Q19" s="45">
        <f t="shared" si="2"/>
        <v>0</v>
      </c>
      <c r="R19" s="485" t="s">
        <v>1695</v>
      </c>
      <c r="S19" s="80"/>
    </row>
    <row r="20" spans="2:19" ht="16.149999999999999" customHeight="1" thickTop="1" thickBot="1" x14ac:dyDescent="0.25">
      <c r="B20" s="104"/>
      <c r="C20" s="104"/>
      <c r="D20" s="104"/>
      <c r="E20" s="104"/>
      <c r="F20" s="104"/>
      <c r="G20" s="104"/>
      <c r="H20" s="104"/>
      <c r="I20" s="104"/>
      <c r="J20" s="104"/>
      <c r="K20" s="104"/>
      <c r="L20" s="104"/>
      <c r="M20" s="104"/>
      <c r="N20" s="104"/>
      <c r="O20" s="104"/>
      <c r="P20" s="104"/>
      <c r="Q20" s="104"/>
      <c r="R20" s="105"/>
    </row>
    <row r="21" spans="2:19" ht="16.149999999999999" customHeight="1" thickTop="1" thickBot="1" x14ac:dyDescent="0.25">
      <c r="B21" s="78"/>
      <c r="C21" s="78"/>
      <c r="D21" s="78"/>
      <c r="E21" s="578"/>
      <c r="F21" s="78"/>
      <c r="G21" s="78"/>
      <c r="H21" s="78"/>
      <c r="I21" s="78"/>
      <c r="J21" s="78"/>
      <c r="K21" s="78"/>
      <c r="L21" s="78"/>
      <c r="M21" s="78"/>
      <c r="N21" s="78"/>
      <c r="O21" s="78"/>
      <c r="P21" s="78"/>
      <c r="Q21" s="532" t="s">
        <v>2686</v>
      </c>
      <c r="R21" s="533">
        <v>3</v>
      </c>
    </row>
    <row r="22" spans="2:19" ht="16.149999999999999" customHeight="1" thickTop="1" x14ac:dyDescent="0.2">
      <c r="B22" s="682" t="s">
        <v>2707</v>
      </c>
      <c r="C22" s="112"/>
      <c r="D22" s="483" t="s">
        <v>1696</v>
      </c>
      <c r="E22" s="483" t="s">
        <v>1697</v>
      </c>
      <c r="F22" s="483" t="s">
        <v>1698</v>
      </c>
      <c r="G22" s="483" t="s">
        <v>1699</v>
      </c>
      <c r="H22" s="483" t="s">
        <v>1700</v>
      </c>
      <c r="I22" s="483" t="s">
        <v>1701</v>
      </c>
      <c r="J22" s="483" t="s">
        <v>1702</v>
      </c>
      <c r="K22" s="483" t="s">
        <v>1703</v>
      </c>
      <c r="L22" s="483" t="s">
        <v>1704</v>
      </c>
      <c r="M22" s="483" t="s">
        <v>1705</v>
      </c>
      <c r="N22" s="483" t="s">
        <v>1706</v>
      </c>
      <c r="O22" s="483" t="s">
        <v>1707</v>
      </c>
      <c r="P22" s="483" t="s">
        <v>1708</v>
      </c>
      <c r="Q22" s="483" t="s">
        <v>1709</v>
      </c>
      <c r="R22" s="481" t="s">
        <v>13</v>
      </c>
      <c r="S22" s="80"/>
    </row>
    <row r="23" spans="2:19" ht="54.75" customHeight="1" x14ac:dyDescent="0.2">
      <c r="B23" s="684"/>
      <c r="C23" s="678" t="s">
        <v>2</v>
      </c>
      <c r="D23" s="3" t="s">
        <v>1388</v>
      </c>
      <c r="E23" s="3" t="s">
        <v>42</v>
      </c>
      <c r="F23" s="3" t="s">
        <v>1668</v>
      </c>
      <c r="G23" s="3" t="s">
        <v>1669</v>
      </c>
      <c r="H23" s="3" t="s">
        <v>1670</v>
      </c>
      <c r="I23" s="3" t="s">
        <v>1671</v>
      </c>
      <c r="J23" s="3" t="s">
        <v>1672</v>
      </c>
      <c r="K23" s="3" t="s">
        <v>1673</v>
      </c>
      <c r="L23" s="3" t="s">
        <v>1674</v>
      </c>
      <c r="M23" s="3" t="s">
        <v>1675</v>
      </c>
      <c r="N23" s="3" t="s">
        <v>1676</v>
      </c>
      <c r="O23" s="3" t="s">
        <v>1677</v>
      </c>
      <c r="P23" s="3" t="s">
        <v>44</v>
      </c>
      <c r="Q23" s="143" t="s">
        <v>1678</v>
      </c>
      <c r="R23" s="83"/>
      <c r="S23" s="80"/>
    </row>
    <row r="24" spans="2:19" ht="16.149999999999999" customHeight="1" x14ac:dyDescent="0.2">
      <c r="B24" s="113"/>
      <c r="C24" s="678"/>
      <c r="D24" s="21" t="s">
        <v>17</v>
      </c>
      <c r="E24" s="21" t="s">
        <v>17</v>
      </c>
      <c r="F24" s="21" t="s">
        <v>17</v>
      </c>
      <c r="G24" s="21" t="s">
        <v>17</v>
      </c>
      <c r="H24" s="21" t="s">
        <v>17</v>
      </c>
      <c r="I24" s="21" t="s">
        <v>17</v>
      </c>
      <c r="J24" s="21" t="s">
        <v>17</v>
      </c>
      <c r="K24" s="21" t="s">
        <v>17</v>
      </c>
      <c r="L24" s="21" t="s">
        <v>17</v>
      </c>
      <c r="M24" s="21" t="s">
        <v>17</v>
      </c>
      <c r="N24" s="21" t="s">
        <v>17</v>
      </c>
      <c r="O24" s="21" t="s">
        <v>17</v>
      </c>
      <c r="P24" s="21" t="s">
        <v>17</v>
      </c>
      <c r="Q24" s="144" t="s">
        <v>17</v>
      </c>
      <c r="R24" s="83"/>
      <c r="S24" s="80"/>
    </row>
    <row r="25" spans="2:19" ht="16.149999999999999" customHeight="1" thickBot="1" x14ac:dyDescent="0.25">
      <c r="B25" s="114"/>
      <c r="C25" s="679"/>
      <c r="D25" s="115" t="s">
        <v>14</v>
      </c>
      <c r="E25" s="115" t="s">
        <v>14</v>
      </c>
      <c r="F25" s="115" t="s">
        <v>14</v>
      </c>
      <c r="G25" s="115" t="s">
        <v>14</v>
      </c>
      <c r="H25" s="115" t="s">
        <v>14</v>
      </c>
      <c r="I25" s="115" t="s">
        <v>14</v>
      </c>
      <c r="J25" s="115" t="s">
        <v>14</v>
      </c>
      <c r="K25" s="115" t="s">
        <v>14</v>
      </c>
      <c r="L25" s="115" t="s">
        <v>14</v>
      </c>
      <c r="M25" s="115" t="s">
        <v>14</v>
      </c>
      <c r="N25" s="115" t="s">
        <v>14</v>
      </c>
      <c r="O25" s="115" t="s">
        <v>14</v>
      </c>
      <c r="P25" s="115" t="s">
        <v>14</v>
      </c>
      <c r="Q25" s="183" t="s">
        <v>14</v>
      </c>
      <c r="R25" s="485" t="s">
        <v>15</v>
      </c>
      <c r="S25" s="80"/>
    </row>
    <row r="26" spans="2:19" ht="27" thickTop="1" thickBot="1" x14ac:dyDescent="0.25">
      <c r="B26" s="355" t="s">
        <v>2742</v>
      </c>
      <c r="C26" s="110" t="s">
        <v>16</v>
      </c>
      <c r="D26" s="478">
        <f>SUM(E26:Q26)</f>
        <v>0</v>
      </c>
      <c r="E26" s="560"/>
      <c r="F26" s="560"/>
      <c r="G26" s="560"/>
      <c r="H26" s="560"/>
      <c r="I26" s="560"/>
      <c r="J26" s="560"/>
      <c r="K26" s="560"/>
      <c r="L26" s="560"/>
      <c r="M26" s="560"/>
      <c r="N26" s="560"/>
      <c r="O26" s="560"/>
      <c r="P26" s="560"/>
      <c r="Q26" s="560"/>
      <c r="R26" s="485" t="s">
        <v>1679</v>
      </c>
      <c r="S26" s="80"/>
    </row>
    <row r="27" spans="2:19" ht="16.149999999999999" customHeight="1" thickBot="1" x14ac:dyDescent="0.25">
      <c r="B27" s="356" t="s">
        <v>576</v>
      </c>
      <c r="C27" s="334" t="s">
        <v>1</v>
      </c>
      <c r="D27" s="478">
        <f>SUM(E27:Q27)</f>
        <v>0</v>
      </c>
      <c r="E27" s="560"/>
      <c r="F27" s="560"/>
      <c r="G27" s="560"/>
      <c r="H27" s="560"/>
      <c r="I27" s="560"/>
      <c r="J27" s="560"/>
      <c r="K27" s="560"/>
      <c r="L27" s="560"/>
      <c r="M27" s="560"/>
      <c r="N27" s="560"/>
      <c r="O27" s="560"/>
      <c r="P27" s="560"/>
      <c r="Q27" s="579"/>
      <c r="R27" s="485" t="s">
        <v>1680</v>
      </c>
      <c r="S27" s="80"/>
    </row>
    <row r="28" spans="2:19" ht="25.5" x14ac:dyDescent="0.2">
      <c r="B28" s="360" t="s">
        <v>2743</v>
      </c>
      <c r="C28" s="334" t="s">
        <v>16</v>
      </c>
      <c r="D28" s="45">
        <f>SUM(E28:Q28)</f>
        <v>0</v>
      </c>
      <c r="E28" s="45">
        <f t="shared" ref="E28:Q28" si="3">SUM(E26:E27)</f>
        <v>0</v>
      </c>
      <c r="F28" s="45">
        <f t="shared" si="3"/>
        <v>0</v>
      </c>
      <c r="G28" s="45">
        <f t="shared" si="3"/>
        <v>0</v>
      </c>
      <c r="H28" s="45">
        <f t="shared" si="3"/>
        <v>0</v>
      </c>
      <c r="I28" s="45">
        <f t="shared" si="3"/>
        <v>0</v>
      </c>
      <c r="J28" s="45">
        <f t="shared" si="3"/>
        <v>0</v>
      </c>
      <c r="K28" s="45">
        <f t="shared" si="3"/>
        <v>0</v>
      </c>
      <c r="L28" s="45">
        <f t="shared" si="3"/>
        <v>0</v>
      </c>
      <c r="M28" s="45">
        <f t="shared" si="3"/>
        <v>0</v>
      </c>
      <c r="N28" s="45">
        <f t="shared" si="3"/>
        <v>0</v>
      </c>
      <c r="O28" s="45">
        <f t="shared" si="3"/>
        <v>0</v>
      </c>
      <c r="P28" s="45">
        <f t="shared" si="3"/>
        <v>0</v>
      </c>
      <c r="Q28" s="45">
        <f t="shared" si="3"/>
        <v>0</v>
      </c>
      <c r="R28" s="485" t="s">
        <v>1681</v>
      </c>
      <c r="S28" s="80"/>
    </row>
    <row r="29" spans="2:19" ht="16.149999999999999" customHeight="1" x14ac:dyDescent="0.2">
      <c r="B29" s="220" t="s">
        <v>1212</v>
      </c>
      <c r="C29" s="110" t="s">
        <v>16</v>
      </c>
      <c r="D29" s="478">
        <f t="shared" ref="D29:D33" si="4">SUM(E29:Q29)</f>
        <v>0</v>
      </c>
      <c r="E29" s="18"/>
      <c r="F29" s="18"/>
      <c r="G29" s="18"/>
      <c r="H29" s="18"/>
      <c r="I29" s="18"/>
      <c r="J29" s="18"/>
      <c r="K29" s="18"/>
      <c r="L29" s="18"/>
      <c r="M29" s="18"/>
      <c r="N29" s="18"/>
      <c r="O29" s="18"/>
      <c r="P29" s="18"/>
      <c r="Q29" s="18"/>
      <c r="R29" s="485" t="s">
        <v>1682</v>
      </c>
      <c r="S29" s="80"/>
    </row>
    <row r="30" spans="2:19" ht="16.149999999999999" customHeight="1" x14ac:dyDescent="0.2">
      <c r="B30" s="120" t="s">
        <v>264</v>
      </c>
      <c r="C30" s="334" t="s">
        <v>1</v>
      </c>
      <c r="D30" s="478">
        <f t="shared" si="4"/>
        <v>0</v>
      </c>
      <c r="E30" s="560"/>
      <c r="F30" s="560"/>
      <c r="G30" s="560"/>
      <c r="H30" s="560"/>
      <c r="I30" s="560"/>
      <c r="J30" s="560"/>
      <c r="K30" s="560"/>
      <c r="L30" s="560"/>
      <c r="M30" s="560"/>
      <c r="N30" s="560"/>
      <c r="O30" s="560"/>
      <c r="P30" s="560"/>
      <c r="Q30" s="560"/>
      <c r="R30" s="485" t="s">
        <v>1683</v>
      </c>
      <c r="S30" s="80"/>
    </row>
    <row r="31" spans="2:19" ht="16.149999999999999" customHeight="1" x14ac:dyDescent="0.2">
      <c r="B31" s="220" t="s">
        <v>1684</v>
      </c>
      <c r="C31" s="110" t="s">
        <v>16</v>
      </c>
      <c r="D31" s="478">
        <f t="shared" si="4"/>
        <v>0</v>
      </c>
      <c r="E31" s="580">
        <f>-'TAC13 Intangibles'!E74+'TAC13 Intangibles'!E93-E35</f>
        <v>0</v>
      </c>
      <c r="F31" s="580">
        <f>-'TAC14 PPE'!F82+'TAC14 PPE'!F102-F35</f>
        <v>0</v>
      </c>
      <c r="G31" s="580">
        <f>-'TAC14 PPE'!G82+'TAC14 PPE'!G102-G35</f>
        <v>0</v>
      </c>
      <c r="H31" s="580">
        <f>-'TAC14 PPE'!H82+'TAC14 PPE'!H102-H35</f>
        <v>0</v>
      </c>
      <c r="I31" s="580">
        <f>-'TAC14 PPE'!I82+'TAC14 PPE'!I102-I35</f>
        <v>0</v>
      </c>
      <c r="J31" s="580">
        <f>-'TAC14 PPE'!J82+'TAC14 PPE'!J102-J35</f>
        <v>0</v>
      </c>
      <c r="K31" s="580">
        <f>-'TAC14 PPE'!K82+'TAC14 PPE'!K102-K35</f>
        <v>0</v>
      </c>
      <c r="L31" s="580">
        <f>-'TAC14 PPE'!L82+'TAC14 PPE'!L102-L35</f>
        <v>0</v>
      </c>
      <c r="M31" s="580">
        <f>-'TAC14 PPE'!M82+'TAC14 PPE'!M102-M35</f>
        <v>0</v>
      </c>
      <c r="N31" s="580">
        <f>-'TAC15 Investments &amp; groups'!H24-N35</f>
        <v>0</v>
      </c>
      <c r="O31" s="580">
        <f>-SUM('TAC15 Investments &amp; groups'!G43:H43)-O35</f>
        <v>0</v>
      </c>
      <c r="P31" s="580">
        <f>-'TAC15 Investments &amp; groups'!G68-P35</f>
        <v>0</v>
      </c>
      <c r="Q31" s="580">
        <f>-'TAC13 Intangibles'!O74+'TAC13 Intangibles'!O93-'TAC14 PPE'!N82+'TAC14 PPE'!N102-'TAC15 Investments &amp; groups'!I24-'TAC15 Investments &amp; groups'!H68-'TAC16 AHFS'!Q35</f>
        <v>0</v>
      </c>
      <c r="R31" s="485" t="s">
        <v>1685</v>
      </c>
      <c r="S31" s="80"/>
    </row>
    <row r="32" spans="2:19" ht="16.149999999999999" customHeight="1" x14ac:dyDescent="0.2">
      <c r="B32" s="120" t="s">
        <v>1686</v>
      </c>
      <c r="C32" s="334" t="s">
        <v>20</v>
      </c>
      <c r="D32" s="478">
        <f t="shared" si="4"/>
        <v>0</v>
      </c>
      <c r="E32" s="560"/>
      <c r="F32" s="560"/>
      <c r="G32" s="560"/>
      <c r="H32" s="560"/>
      <c r="I32" s="560"/>
      <c r="J32" s="560"/>
      <c r="K32" s="560"/>
      <c r="L32" s="560"/>
      <c r="M32" s="560"/>
      <c r="N32" s="560"/>
      <c r="O32" s="560"/>
      <c r="P32" s="560"/>
      <c r="Q32" s="560"/>
      <c r="R32" s="485" t="s">
        <v>1687</v>
      </c>
      <c r="S32" s="80"/>
    </row>
    <row r="33" spans="2:19" ht="16.149999999999999" customHeight="1" x14ac:dyDescent="0.2">
      <c r="B33" s="220" t="s">
        <v>1688</v>
      </c>
      <c r="C33" s="334" t="s">
        <v>20</v>
      </c>
      <c r="D33" s="478">
        <f t="shared" si="4"/>
        <v>0</v>
      </c>
      <c r="E33" s="560"/>
      <c r="F33" s="560"/>
      <c r="G33" s="560"/>
      <c r="H33" s="560"/>
      <c r="I33" s="560"/>
      <c r="J33" s="560"/>
      <c r="K33" s="560"/>
      <c r="L33" s="560"/>
      <c r="M33" s="560"/>
      <c r="N33" s="560"/>
      <c r="O33" s="560"/>
      <c r="P33" s="560"/>
      <c r="Q33" s="560"/>
      <c r="R33" s="485" t="s">
        <v>1689</v>
      </c>
      <c r="S33" s="80"/>
    </row>
    <row r="34" spans="2:19" ht="16.149999999999999" customHeight="1" x14ac:dyDescent="0.2">
      <c r="B34" s="120" t="s">
        <v>1690</v>
      </c>
      <c r="C34" s="110" t="s">
        <v>16</v>
      </c>
      <c r="D34" s="478">
        <f>SUM(E34:Q34)</f>
        <v>0</v>
      </c>
      <c r="E34" s="560"/>
      <c r="F34" s="560"/>
      <c r="G34" s="560"/>
      <c r="H34" s="560"/>
      <c r="I34" s="560"/>
      <c r="J34" s="560"/>
      <c r="K34" s="560"/>
      <c r="L34" s="560"/>
      <c r="M34" s="560"/>
      <c r="N34" s="560"/>
      <c r="O34" s="560"/>
      <c r="P34" s="560"/>
      <c r="Q34" s="560"/>
      <c r="R34" s="485" t="s">
        <v>1691</v>
      </c>
      <c r="S34" s="80"/>
    </row>
    <row r="35" spans="2:19" ht="25.5" x14ac:dyDescent="0.2">
      <c r="B35" s="356" t="s">
        <v>1692</v>
      </c>
      <c r="C35" s="334" t="s">
        <v>20</v>
      </c>
      <c r="D35" s="478">
        <f>SUM(E35:Q35)</f>
        <v>0</v>
      </c>
      <c r="E35" s="560"/>
      <c r="F35" s="560"/>
      <c r="G35" s="560"/>
      <c r="H35" s="560"/>
      <c r="I35" s="560"/>
      <c r="J35" s="560"/>
      <c r="K35" s="560"/>
      <c r="L35" s="560"/>
      <c r="M35" s="560"/>
      <c r="N35" s="560"/>
      <c r="O35" s="560"/>
      <c r="P35" s="560"/>
      <c r="Q35" s="560"/>
      <c r="R35" s="485" t="s">
        <v>1693</v>
      </c>
      <c r="S35" s="80"/>
    </row>
    <row r="36" spans="2:19" ht="16.149999999999999" customHeight="1" thickBot="1" x14ac:dyDescent="0.25">
      <c r="B36" s="356" t="s">
        <v>626</v>
      </c>
      <c r="C36" s="334" t="s">
        <v>20</v>
      </c>
      <c r="D36" s="478">
        <f>SUM(E36:Q36)</f>
        <v>0</v>
      </c>
      <c r="E36" s="18"/>
      <c r="F36" s="18"/>
      <c r="G36" s="18"/>
      <c r="H36" s="18"/>
      <c r="I36" s="18"/>
      <c r="J36" s="18"/>
      <c r="K36" s="18"/>
      <c r="L36" s="18"/>
      <c r="M36" s="18"/>
      <c r="N36" s="18"/>
      <c r="O36" s="18"/>
      <c r="P36" s="18"/>
      <c r="Q36" s="18"/>
      <c r="R36" s="485" t="s">
        <v>1694</v>
      </c>
      <c r="S36" s="80"/>
    </row>
    <row r="37" spans="2:19" ht="26.25" thickBot="1" x14ac:dyDescent="0.25">
      <c r="B37" s="222" t="s">
        <v>2744</v>
      </c>
      <c r="C37" s="348" t="s">
        <v>16</v>
      </c>
      <c r="D37" s="45">
        <f>SUM(E37:Q37)</f>
        <v>0</v>
      </c>
      <c r="E37" s="45">
        <f t="shared" ref="E37:P37" si="5">SUM(E28:E36)</f>
        <v>0</v>
      </c>
      <c r="F37" s="45">
        <f t="shared" si="5"/>
        <v>0</v>
      </c>
      <c r="G37" s="45">
        <f t="shared" si="5"/>
        <v>0</v>
      </c>
      <c r="H37" s="45">
        <f t="shared" si="5"/>
        <v>0</v>
      </c>
      <c r="I37" s="45">
        <f t="shared" si="5"/>
        <v>0</v>
      </c>
      <c r="J37" s="45">
        <f t="shared" si="5"/>
        <v>0</v>
      </c>
      <c r="K37" s="45">
        <f t="shared" si="5"/>
        <v>0</v>
      </c>
      <c r="L37" s="45">
        <f t="shared" si="5"/>
        <v>0</v>
      </c>
      <c r="M37" s="45">
        <f t="shared" si="5"/>
        <v>0</v>
      </c>
      <c r="N37" s="45">
        <f t="shared" si="5"/>
        <v>0</v>
      </c>
      <c r="O37" s="45">
        <f t="shared" si="5"/>
        <v>0</v>
      </c>
      <c r="P37" s="45">
        <f t="shared" si="5"/>
        <v>0</v>
      </c>
      <c r="Q37" s="45">
        <f>SUM(Q28:Q36)</f>
        <v>0</v>
      </c>
      <c r="R37" s="485" t="s">
        <v>1695</v>
      </c>
      <c r="S37" s="80"/>
    </row>
    <row r="38" spans="2:19" ht="16.149999999999999" customHeight="1" thickTop="1" thickBot="1" x14ac:dyDescent="0.25">
      <c r="B38" s="104"/>
      <c r="C38" s="104"/>
      <c r="D38" s="104"/>
      <c r="E38" s="104"/>
      <c r="F38" s="104"/>
      <c r="G38" s="104"/>
      <c r="H38" s="104"/>
      <c r="I38" s="104"/>
      <c r="J38" s="104"/>
      <c r="K38" s="104"/>
      <c r="L38" s="104"/>
      <c r="M38" s="104"/>
      <c r="N38" s="104"/>
      <c r="O38" s="104"/>
      <c r="P38" s="104"/>
      <c r="Q38" s="104"/>
      <c r="R38" s="105"/>
    </row>
    <row r="39" spans="2:19" ht="16.149999999999999" customHeight="1" thickTop="1" thickBot="1" x14ac:dyDescent="0.25">
      <c r="B39" s="78"/>
      <c r="C39" s="78"/>
      <c r="D39" s="78"/>
      <c r="E39" s="532" t="s">
        <v>2686</v>
      </c>
      <c r="F39" s="533">
        <v>4</v>
      </c>
    </row>
    <row r="40" spans="2:19" ht="16.149999999999999" customHeight="1" thickTop="1" x14ac:dyDescent="0.2">
      <c r="B40" s="465" t="s">
        <v>340</v>
      </c>
      <c r="C40" s="112"/>
      <c r="D40" s="482" t="s">
        <v>1654</v>
      </c>
      <c r="E40" s="483" t="s">
        <v>1696</v>
      </c>
      <c r="F40" s="481" t="s">
        <v>13</v>
      </c>
      <c r="G40" s="80"/>
    </row>
    <row r="41" spans="2:19" ht="16.149999999999999" customHeight="1" x14ac:dyDescent="0.2">
      <c r="B41" s="113"/>
      <c r="C41" s="678"/>
      <c r="D41" s="21" t="s">
        <v>2688</v>
      </c>
      <c r="E41" s="21" t="s">
        <v>2689</v>
      </c>
      <c r="F41" s="83"/>
      <c r="G41" s="80"/>
    </row>
    <row r="42" spans="2:19" ht="16.149999999999999" customHeight="1" thickBot="1" x14ac:dyDescent="0.25">
      <c r="B42" s="114"/>
      <c r="C42" s="679"/>
      <c r="D42" s="115" t="s">
        <v>14</v>
      </c>
      <c r="E42" s="115" t="s">
        <v>14</v>
      </c>
      <c r="F42" s="485" t="s">
        <v>15</v>
      </c>
      <c r="G42" s="80"/>
    </row>
    <row r="43" spans="2:19" ht="16.149999999999999" customHeight="1" x14ac:dyDescent="0.2">
      <c r="B43" s="124" t="s">
        <v>1710</v>
      </c>
      <c r="C43"/>
      <c r="D43" s="27"/>
      <c r="E43" s="27"/>
      <c r="F43" s="85"/>
      <c r="G43" s="80"/>
    </row>
    <row r="44" spans="2:19" ht="16.149999999999999" customHeight="1" x14ac:dyDescent="0.2">
      <c r="B44" s="357" t="s">
        <v>51</v>
      </c>
      <c r="C44" s="334" t="s">
        <v>16</v>
      </c>
      <c r="D44" s="486"/>
      <c r="E44" s="488"/>
      <c r="F44" s="485" t="s">
        <v>1711</v>
      </c>
      <c r="G44" s="80"/>
    </row>
    <row r="45" spans="2:19" ht="16.149999999999999" customHeight="1" x14ac:dyDescent="0.2">
      <c r="B45" s="357" t="s">
        <v>533</v>
      </c>
      <c r="C45" s="110" t="s">
        <v>16</v>
      </c>
      <c r="D45" s="486"/>
      <c r="E45" s="488"/>
      <c r="F45" s="485" t="s">
        <v>1712</v>
      </c>
      <c r="G45" s="80"/>
    </row>
    <row r="46" spans="2:19" ht="16.149999999999999" customHeight="1" thickBot="1" x14ac:dyDescent="0.25">
      <c r="B46" s="357" t="s">
        <v>224</v>
      </c>
      <c r="C46" s="110" t="s">
        <v>16</v>
      </c>
      <c r="D46" s="486"/>
      <c r="E46" s="488"/>
      <c r="F46" s="485" t="s">
        <v>1713</v>
      </c>
      <c r="G46" s="80"/>
    </row>
    <row r="47" spans="2:19" ht="16.149999999999999" customHeight="1" thickBot="1" x14ac:dyDescent="0.25">
      <c r="B47" s="361" t="s">
        <v>9</v>
      </c>
      <c r="C47" s="348" t="s">
        <v>16</v>
      </c>
      <c r="D47" s="45">
        <f>SUM(D44:D46)</f>
        <v>0</v>
      </c>
      <c r="E47" s="45">
        <f>SUM(E44:E46)</f>
        <v>0</v>
      </c>
      <c r="F47" s="485" t="s">
        <v>1714</v>
      </c>
      <c r="G47" s="80"/>
    </row>
    <row r="48" spans="2:19" ht="16.149999999999999" customHeight="1" thickTop="1" x14ac:dyDescent="0.2">
      <c r="B48" s="104"/>
      <c r="C48" s="104"/>
      <c r="D48" s="104"/>
      <c r="E48" s="104"/>
      <c r="F48" s="105"/>
    </row>
  </sheetData>
  <mergeCells count="5">
    <mergeCell ref="C41:C42"/>
    <mergeCell ref="B6:B7"/>
    <mergeCell ref="C7:C9"/>
    <mergeCell ref="B22:B23"/>
    <mergeCell ref="C23:C25"/>
  </mergeCells>
  <pageMargins left="0.7" right="0.7" top="0.75" bottom="0.75" header="0.3" footer="0.3"/>
  <pageSetup paperSize="9" scale="41"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F7C2C1-6350-42C7-B249-6A0B9349B651}">
  <sheetPr codeName="Sheet77">
    <tabColor theme="2"/>
    <pageSetUpPr fitToPage="1"/>
  </sheetPr>
  <dimension ref="A1:N5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6" width="13.28515625" style="9" customWidth="1"/>
    <col min="7" max="8" width="13.7109375" style="9" customWidth="1"/>
    <col min="9" max="40" width="13.28515625" style="9" customWidth="1"/>
    <col min="41" max="16384" width="9.28515625" style="9"/>
  </cols>
  <sheetData>
    <row r="1" spans="1:14" ht="18.75" customHeight="1" x14ac:dyDescent="0.2">
      <c r="B1" s="46"/>
    </row>
    <row r="2" spans="1:14" ht="18.75" customHeight="1" x14ac:dyDescent="0.25">
      <c r="B2" s="47" t="s">
        <v>2781</v>
      </c>
    </row>
    <row r="3" spans="1:14" ht="18.75" customHeight="1" x14ac:dyDescent="0.25">
      <c r="B3" s="47" t="s">
        <v>2627</v>
      </c>
    </row>
    <row r="4" spans="1:14" ht="18.75" customHeight="1" x14ac:dyDescent="0.2">
      <c r="B4" s="48" t="s">
        <v>375</v>
      </c>
    </row>
    <row r="5" spans="1:14" ht="16.149999999999999" customHeight="1" thickBot="1" x14ac:dyDescent="0.25"/>
    <row r="6" spans="1:14" ht="16.149999999999999" customHeight="1" thickTop="1" thickBot="1" x14ac:dyDescent="0.25">
      <c r="B6" s="78"/>
      <c r="C6" s="78"/>
      <c r="D6" s="78"/>
      <c r="E6" s="78"/>
      <c r="F6" s="78"/>
      <c r="G6" s="78"/>
      <c r="H6" s="78"/>
      <c r="I6" s="78"/>
      <c r="J6" s="78"/>
      <c r="K6" s="78"/>
      <c r="L6" s="532" t="s">
        <v>2686</v>
      </c>
      <c r="M6" s="533">
        <v>1</v>
      </c>
    </row>
    <row r="7" spans="1:14" ht="16.149999999999999" customHeight="1" thickTop="1" x14ac:dyDescent="0.2">
      <c r="A7" s="79"/>
      <c r="B7" s="311" t="s">
        <v>2710</v>
      </c>
      <c r="C7"/>
      <c r="D7"/>
      <c r="E7" s="482" t="s">
        <v>1715</v>
      </c>
      <c r="F7" s="482" t="s">
        <v>1716</v>
      </c>
      <c r="G7" s="482" t="s">
        <v>1716</v>
      </c>
      <c r="H7" s="482" t="s">
        <v>1717</v>
      </c>
      <c r="I7" s="482" t="s">
        <v>1718</v>
      </c>
      <c r="J7" s="482" t="s">
        <v>1719</v>
      </c>
      <c r="K7" s="482" t="s">
        <v>1720</v>
      </c>
      <c r="L7" s="482" t="s">
        <v>1721</v>
      </c>
      <c r="M7" s="481" t="s">
        <v>13</v>
      </c>
      <c r="N7" s="80"/>
    </row>
    <row r="8" spans="1:14" ht="51" x14ac:dyDescent="0.2">
      <c r="A8" s="81"/>
      <c r="B8" s="113"/>
      <c r="C8"/>
      <c r="D8" s="678" t="s">
        <v>2</v>
      </c>
      <c r="E8" s="3" t="s">
        <v>9</v>
      </c>
      <c r="F8" s="3" t="s">
        <v>1722</v>
      </c>
      <c r="G8" s="3" t="s">
        <v>1723</v>
      </c>
      <c r="H8" s="3" t="s">
        <v>1724</v>
      </c>
      <c r="I8" s="3" t="s">
        <v>1725</v>
      </c>
      <c r="J8" s="3" t="s">
        <v>1726</v>
      </c>
      <c r="K8" s="3" t="s">
        <v>224</v>
      </c>
      <c r="L8" s="143" t="s">
        <v>1727</v>
      </c>
      <c r="M8" s="83"/>
      <c r="N8" s="80"/>
    </row>
    <row r="9" spans="1:14" ht="16.149999999999999" customHeight="1" x14ac:dyDescent="0.2">
      <c r="A9" s="81"/>
      <c r="B9" s="113"/>
      <c r="C9"/>
      <c r="D9" s="678"/>
      <c r="E9" s="21" t="s">
        <v>310</v>
      </c>
      <c r="F9" s="21" t="s">
        <v>310</v>
      </c>
      <c r="G9" s="21" t="s">
        <v>2823</v>
      </c>
      <c r="H9" s="21" t="s">
        <v>310</v>
      </c>
      <c r="I9" s="21" t="s">
        <v>310</v>
      </c>
      <c r="J9" s="21" t="s">
        <v>310</v>
      </c>
      <c r="K9" s="21" t="s">
        <v>310</v>
      </c>
      <c r="L9" s="144" t="s">
        <v>310</v>
      </c>
      <c r="M9" s="83"/>
      <c r="N9" s="80"/>
    </row>
    <row r="10" spans="1:14" ht="16.149999999999999" customHeight="1" thickBot="1" x14ac:dyDescent="0.25">
      <c r="A10" s="81"/>
      <c r="B10" s="114"/>
      <c r="C10" s="42"/>
      <c r="D10" s="679"/>
      <c r="E10" s="115" t="s">
        <v>14</v>
      </c>
      <c r="F10" s="115" t="s">
        <v>14</v>
      </c>
      <c r="G10" s="115" t="s">
        <v>14</v>
      </c>
      <c r="H10" s="115" t="s">
        <v>14</v>
      </c>
      <c r="I10" s="115" t="s">
        <v>14</v>
      </c>
      <c r="J10" s="115" t="s">
        <v>14</v>
      </c>
      <c r="K10" s="115" t="s">
        <v>14</v>
      </c>
      <c r="L10" s="183" t="s">
        <v>14</v>
      </c>
      <c r="M10" s="485" t="s">
        <v>15</v>
      </c>
      <c r="N10" s="80"/>
    </row>
    <row r="11" spans="1:14" ht="16.149999999999999" customHeight="1" x14ac:dyDescent="0.2">
      <c r="A11" s="81"/>
      <c r="B11" s="362" t="s">
        <v>2745</v>
      </c>
      <c r="C11" s="219"/>
      <c r="D11" s="110" t="s">
        <v>16</v>
      </c>
      <c r="E11" s="478">
        <f t="shared" ref="E11:E25" si="0">SUM(F11:L11)</f>
        <v>0</v>
      </c>
      <c r="F11" s="477">
        <f t="shared" ref="F11" si="1">F49</f>
        <v>0</v>
      </c>
      <c r="G11" s="477">
        <f t="shared" ref="G11:L11" si="2">G49</f>
        <v>0</v>
      </c>
      <c r="H11" s="477">
        <f t="shared" si="2"/>
        <v>0</v>
      </c>
      <c r="I11" s="477">
        <f t="shared" si="2"/>
        <v>0</v>
      </c>
      <c r="J11" s="477">
        <f t="shared" si="2"/>
        <v>0</v>
      </c>
      <c r="K11" s="477">
        <f t="shared" si="2"/>
        <v>0</v>
      </c>
      <c r="L11" s="477">
        <f t="shared" si="2"/>
        <v>0</v>
      </c>
      <c r="M11" s="485" t="s">
        <v>1728</v>
      </c>
      <c r="N11" s="80"/>
    </row>
    <row r="12" spans="1:14" ht="16.149999999999999" customHeight="1" x14ac:dyDescent="0.2">
      <c r="A12" s="81"/>
      <c r="B12" s="220" t="s">
        <v>1212</v>
      </c>
      <c r="C12" s="192"/>
      <c r="D12" s="334" t="s">
        <v>16</v>
      </c>
      <c r="E12" s="478">
        <f t="shared" si="0"/>
        <v>0</v>
      </c>
      <c r="F12" s="577"/>
      <c r="G12" s="577"/>
      <c r="H12" s="577"/>
      <c r="I12" s="577"/>
      <c r="J12" s="577"/>
      <c r="K12" s="577"/>
      <c r="L12" s="577"/>
      <c r="M12" s="485" t="s">
        <v>1731</v>
      </c>
      <c r="N12" s="80"/>
    </row>
    <row r="13" spans="1:14" ht="16.149999999999999" customHeight="1" x14ac:dyDescent="0.2">
      <c r="B13" s="220" t="s">
        <v>264</v>
      </c>
      <c r="C13" s="192"/>
      <c r="D13" s="334" t="s">
        <v>1</v>
      </c>
      <c r="E13" s="478">
        <f t="shared" si="0"/>
        <v>0</v>
      </c>
      <c r="F13" s="567"/>
      <c r="G13" s="567"/>
      <c r="H13" s="567"/>
      <c r="I13" s="567"/>
      <c r="J13" s="567"/>
      <c r="K13" s="567"/>
      <c r="L13" s="567"/>
      <c r="M13" s="485" t="s">
        <v>1732</v>
      </c>
      <c r="N13" s="80"/>
    </row>
    <row r="14" spans="1:14" ht="16.149999999999999" customHeight="1" x14ac:dyDescent="0.2">
      <c r="A14" s="81"/>
      <c r="B14" s="364" t="s">
        <v>1733</v>
      </c>
      <c r="C14" s="351"/>
      <c r="D14" s="334" t="s">
        <v>16</v>
      </c>
      <c r="E14" s="478">
        <f t="shared" si="0"/>
        <v>0</v>
      </c>
      <c r="F14" s="486"/>
      <c r="G14" s="479"/>
      <c r="H14" s="479"/>
      <c r="I14" s="486"/>
      <c r="J14" s="486"/>
      <c r="K14" s="486"/>
      <c r="L14" s="479"/>
      <c r="M14" s="485" t="s">
        <v>1734</v>
      </c>
      <c r="N14" s="80"/>
    </row>
    <row r="15" spans="1:14" ht="16.149999999999999" customHeight="1" x14ac:dyDescent="0.2">
      <c r="A15" s="81"/>
      <c r="B15" s="123" t="s">
        <v>1735</v>
      </c>
      <c r="C15" s="347" t="s">
        <v>0</v>
      </c>
      <c r="D15" s="334" t="s">
        <v>16</v>
      </c>
      <c r="E15" s="478">
        <f t="shared" si="0"/>
        <v>0</v>
      </c>
      <c r="F15" s="479"/>
      <c r="G15" s="486"/>
      <c r="H15" s="486"/>
      <c r="I15" s="479"/>
      <c r="J15" s="479"/>
      <c r="K15" s="479"/>
      <c r="L15" s="479"/>
      <c r="M15" s="485" t="s">
        <v>1736</v>
      </c>
      <c r="N15" s="80"/>
    </row>
    <row r="16" spans="1:14" ht="16.149999999999999" customHeight="1" x14ac:dyDescent="0.2">
      <c r="B16" s="123" t="s">
        <v>1737</v>
      </c>
      <c r="C16" s="347" t="s">
        <v>0</v>
      </c>
      <c r="D16" s="334" t="s">
        <v>16</v>
      </c>
      <c r="E16" s="478">
        <f t="shared" si="0"/>
        <v>0</v>
      </c>
      <c r="F16" s="479"/>
      <c r="G16" s="486"/>
      <c r="H16" s="486"/>
      <c r="I16" s="479"/>
      <c r="J16" s="479"/>
      <c r="K16" s="479"/>
      <c r="L16" s="479"/>
      <c r="M16" s="485" t="s">
        <v>1738</v>
      </c>
      <c r="N16" s="80"/>
    </row>
    <row r="17" spans="2:14" ht="28.15" customHeight="1" x14ac:dyDescent="0.2">
      <c r="B17" s="97" t="s">
        <v>1739</v>
      </c>
      <c r="C17" s="347" t="s">
        <v>0</v>
      </c>
      <c r="D17" s="334" t="s">
        <v>16</v>
      </c>
      <c r="E17" s="478">
        <f t="shared" si="0"/>
        <v>0</v>
      </c>
      <c r="F17" s="479"/>
      <c r="G17" s="479"/>
      <c r="H17" s="479"/>
      <c r="I17" s="479"/>
      <c r="J17" s="479"/>
      <c r="K17" s="479"/>
      <c r="L17" s="479"/>
      <c r="M17" s="485" t="s">
        <v>1740</v>
      </c>
      <c r="N17" s="80"/>
    </row>
    <row r="18" spans="2:14" ht="16.149999999999999" customHeight="1" x14ac:dyDescent="0.2">
      <c r="B18" s="365" t="s">
        <v>1741</v>
      </c>
      <c r="C18" s="347" t="s">
        <v>0</v>
      </c>
      <c r="D18" s="334" t="s">
        <v>20</v>
      </c>
      <c r="E18" s="478">
        <f t="shared" si="0"/>
        <v>0</v>
      </c>
      <c r="F18" s="486"/>
      <c r="G18" s="486"/>
      <c r="H18" s="486"/>
      <c r="I18" s="486"/>
      <c r="J18" s="486"/>
      <c r="K18" s="486"/>
      <c r="L18" s="479"/>
      <c r="M18" s="485" t="s">
        <v>1742</v>
      </c>
      <c r="N18" s="80"/>
    </row>
    <row r="19" spans="2:14" ht="16.149999999999999" customHeight="1" x14ac:dyDescent="0.2">
      <c r="B19" s="366" t="s">
        <v>1768</v>
      </c>
      <c r="C19" s="191"/>
      <c r="D19" s="334" t="s">
        <v>20</v>
      </c>
      <c r="E19" s="478">
        <f t="shared" si="0"/>
        <v>0</v>
      </c>
      <c r="F19" s="486"/>
      <c r="G19" s="486"/>
      <c r="H19" s="486"/>
      <c r="I19" s="486"/>
      <c r="J19" s="486"/>
      <c r="K19" s="486"/>
      <c r="L19" s="479"/>
      <c r="M19" s="485" t="s">
        <v>1743</v>
      </c>
      <c r="N19" s="80"/>
    </row>
    <row r="20" spans="2:14" ht="16.149999999999999" customHeight="1" x14ac:dyDescent="0.2">
      <c r="B20" s="220" t="s">
        <v>1744</v>
      </c>
      <c r="C20" s="192"/>
      <c r="D20" s="334" t="s">
        <v>16</v>
      </c>
      <c r="E20" s="478">
        <f t="shared" si="0"/>
        <v>0</v>
      </c>
      <c r="F20" s="486"/>
      <c r="G20" s="486"/>
      <c r="H20" s="486"/>
      <c r="I20" s="486"/>
      <c r="J20" s="486"/>
      <c r="K20" s="486"/>
      <c r="L20" s="479"/>
      <c r="M20" s="485" t="s">
        <v>1745</v>
      </c>
      <c r="N20" s="80"/>
    </row>
    <row r="21" spans="2:14" ht="25.5" x14ac:dyDescent="0.2">
      <c r="B21" s="220" t="s">
        <v>1746</v>
      </c>
      <c r="C21" s="192"/>
      <c r="D21" s="354" t="s">
        <v>1747</v>
      </c>
      <c r="E21" s="478">
        <f t="shared" si="0"/>
        <v>0</v>
      </c>
      <c r="F21" s="486"/>
      <c r="G21" s="479"/>
      <c r="H21" s="479"/>
      <c r="I21" s="477">
        <f>-SUM(F21:F21,J21:K21)</f>
        <v>0</v>
      </c>
      <c r="J21" s="486"/>
      <c r="K21" s="486"/>
      <c r="L21" s="479"/>
      <c r="M21" s="485" t="s">
        <v>1748</v>
      </c>
      <c r="N21" s="80"/>
    </row>
    <row r="22" spans="2:14" ht="16.149999999999999" customHeight="1" x14ac:dyDescent="0.2">
      <c r="B22" s="365" t="s">
        <v>224</v>
      </c>
      <c r="C22" s="347" t="s">
        <v>0</v>
      </c>
      <c r="D22" s="354" t="s">
        <v>1</v>
      </c>
      <c r="E22" s="478">
        <f t="shared" si="0"/>
        <v>0</v>
      </c>
      <c r="F22" s="486"/>
      <c r="G22" s="486"/>
      <c r="H22" s="486"/>
      <c r="I22" s="486"/>
      <c r="J22" s="486"/>
      <c r="K22" s="486"/>
      <c r="L22" s="479"/>
      <c r="M22" s="485" t="s">
        <v>1749</v>
      </c>
      <c r="N22" s="80"/>
    </row>
    <row r="23" spans="2:14" ht="16.149999999999999" customHeight="1" x14ac:dyDescent="0.2">
      <c r="B23" s="367" t="s">
        <v>1750</v>
      </c>
      <c r="C23" s="368"/>
      <c r="D23" s="334" t="s">
        <v>1</v>
      </c>
      <c r="E23" s="478">
        <f t="shared" si="0"/>
        <v>0</v>
      </c>
      <c r="F23" s="479"/>
      <c r="G23" s="479"/>
      <c r="H23" s="479"/>
      <c r="I23" s="479"/>
      <c r="J23" s="479"/>
      <c r="K23" s="479"/>
      <c r="L23" s="486"/>
      <c r="M23" s="485" t="s">
        <v>1751</v>
      </c>
      <c r="N23" s="80"/>
    </row>
    <row r="24" spans="2:14" ht="16.149999999999999" customHeight="1" thickBot="1" x14ac:dyDescent="0.25">
      <c r="B24" s="366" t="s">
        <v>626</v>
      </c>
      <c r="C24" s="191"/>
      <c r="D24" s="334" t="s">
        <v>20</v>
      </c>
      <c r="E24" s="478">
        <f t="shared" si="0"/>
        <v>0</v>
      </c>
      <c r="F24" s="577"/>
      <c r="G24" s="577"/>
      <c r="H24" s="577"/>
      <c r="I24" s="577"/>
      <c r="J24" s="577"/>
      <c r="K24" s="577"/>
      <c r="L24" s="577"/>
      <c r="M24" s="485" t="s">
        <v>1752</v>
      </c>
      <c r="N24" s="80"/>
    </row>
    <row r="25" spans="2:14" ht="16.149999999999999" customHeight="1" x14ac:dyDescent="0.2">
      <c r="B25" s="363" t="s">
        <v>2746</v>
      </c>
      <c r="C25" s="192"/>
      <c r="D25" s="334" t="s">
        <v>16</v>
      </c>
      <c r="E25" s="45">
        <f t="shared" si="0"/>
        <v>0</v>
      </c>
      <c r="F25" s="45">
        <f>SUM(F11:F24)</f>
        <v>0</v>
      </c>
      <c r="G25" s="45">
        <f t="shared" ref="G25:L25" si="3">SUM(G11:G24)</f>
        <v>0</v>
      </c>
      <c r="H25" s="45">
        <f t="shared" si="3"/>
        <v>0</v>
      </c>
      <c r="I25" s="45">
        <f t="shared" si="3"/>
        <v>0</v>
      </c>
      <c r="J25" s="45">
        <f t="shared" si="3"/>
        <v>0</v>
      </c>
      <c r="K25" s="45">
        <f t="shared" si="3"/>
        <v>0</v>
      </c>
      <c r="L25" s="45">
        <f t="shared" si="3"/>
        <v>0</v>
      </c>
      <c r="M25" s="485" t="s">
        <v>1753</v>
      </c>
      <c r="N25" s="80"/>
    </row>
    <row r="26" spans="2:14" ht="16.149999999999999" customHeight="1" x14ac:dyDescent="0.2">
      <c r="B26" s="124" t="s">
        <v>176</v>
      </c>
      <c r="C26"/>
      <c r="D26"/>
      <c r="E26" s="27"/>
      <c r="F26" s="27"/>
      <c r="G26" s="27"/>
      <c r="H26" s="27"/>
      <c r="I26" s="27"/>
      <c r="J26" s="27"/>
      <c r="K26" s="27"/>
      <c r="L26" s="27"/>
      <c r="M26" s="85"/>
      <c r="N26" s="80"/>
    </row>
    <row r="27" spans="2:14" ht="16.149999999999999" customHeight="1" x14ac:dyDescent="0.2">
      <c r="B27" s="220" t="s">
        <v>1754</v>
      </c>
      <c r="C27" s="192"/>
      <c r="D27" s="334" t="s">
        <v>16</v>
      </c>
      <c r="E27" s="478">
        <f>SUM(F27:L27)</f>
        <v>0</v>
      </c>
      <c r="F27" s="477">
        <f>F25-F28</f>
        <v>0</v>
      </c>
      <c r="G27" s="477">
        <f t="shared" ref="G27" si="4">G25-G28</f>
        <v>0</v>
      </c>
      <c r="H27" s="477">
        <f t="shared" ref="H27:L27" si="5">H25-H28</f>
        <v>0</v>
      </c>
      <c r="I27" s="477">
        <f t="shared" si="5"/>
        <v>0</v>
      </c>
      <c r="J27" s="477">
        <f t="shared" si="5"/>
        <v>0</v>
      </c>
      <c r="K27" s="477">
        <f t="shared" si="5"/>
        <v>0</v>
      </c>
      <c r="L27" s="477">
        <f t="shared" si="5"/>
        <v>0</v>
      </c>
      <c r="M27" s="485" t="s">
        <v>1755</v>
      </c>
      <c r="N27" s="80"/>
    </row>
    <row r="28" spans="2:14" ht="16.149999999999999" customHeight="1" thickBot="1" x14ac:dyDescent="0.25">
      <c r="B28" s="249" t="s">
        <v>1756</v>
      </c>
      <c r="C28" s="134"/>
      <c r="D28" s="135" t="s">
        <v>16</v>
      </c>
      <c r="E28" s="478">
        <f>SUM(F28:L28)</f>
        <v>0</v>
      </c>
      <c r="F28" s="486"/>
      <c r="G28" s="486"/>
      <c r="H28" s="486"/>
      <c r="I28" s="486"/>
      <c r="J28" s="486"/>
      <c r="K28" s="486"/>
      <c r="L28" s="486"/>
      <c r="M28" s="485" t="s">
        <v>1757</v>
      </c>
      <c r="N28" s="80"/>
    </row>
    <row r="29" spans="2:14" ht="16.149999999999999" customHeight="1" thickTop="1" thickBot="1" x14ac:dyDescent="0.25">
      <c r="B29" s="104"/>
      <c r="C29" s="104"/>
      <c r="D29" s="104"/>
      <c r="E29" s="104"/>
      <c r="F29" s="104"/>
      <c r="G29" s="104"/>
      <c r="H29" s="104"/>
      <c r="I29" s="104"/>
      <c r="J29" s="104"/>
      <c r="K29" s="104"/>
      <c r="L29" s="104"/>
      <c r="M29" s="104"/>
    </row>
    <row r="30" spans="2:14" ht="16.149999999999999" customHeight="1" thickTop="1" thickBot="1" x14ac:dyDescent="0.25">
      <c r="K30" s="78"/>
      <c r="L30" s="532" t="s">
        <v>2686</v>
      </c>
      <c r="M30" s="533">
        <v>3</v>
      </c>
    </row>
    <row r="31" spans="2:14" ht="16.149999999999999" customHeight="1" thickTop="1" x14ac:dyDescent="0.2">
      <c r="B31" s="111" t="s">
        <v>2709</v>
      </c>
      <c r="C31" s="112"/>
      <c r="D31" s="112"/>
      <c r="E31" s="562" t="s">
        <v>1758</v>
      </c>
      <c r="F31" s="562" t="s">
        <v>1759</v>
      </c>
      <c r="G31" s="562" t="s">
        <v>1760</v>
      </c>
      <c r="H31" s="562" t="s">
        <v>1761</v>
      </c>
      <c r="I31" s="562" t="s">
        <v>1762</v>
      </c>
      <c r="J31" s="562" t="s">
        <v>1763</v>
      </c>
      <c r="K31" s="562" t="s">
        <v>1764</v>
      </c>
      <c r="L31" s="587" t="s">
        <v>1765</v>
      </c>
      <c r="M31" s="492" t="s">
        <v>13</v>
      </c>
    </row>
    <row r="32" spans="2:14" ht="51" x14ac:dyDescent="0.2">
      <c r="B32" s="113"/>
      <c r="C32"/>
      <c r="D32" s="41" t="s">
        <v>2</v>
      </c>
      <c r="E32" s="3" t="s">
        <v>9</v>
      </c>
      <c r="F32" s="3" t="s">
        <v>1722</v>
      </c>
      <c r="G32" s="3" t="s">
        <v>1723</v>
      </c>
      <c r="H32" s="3" t="s">
        <v>1724</v>
      </c>
      <c r="I32" s="3" t="s">
        <v>1725</v>
      </c>
      <c r="J32" s="3" t="s">
        <v>1726</v>
      </c>
      <c r="K32" s="3" t="s">
        <v>224</v>
      </c>
      <c r="L32" s="143" t="s">
        <v>1727</v>
      </c>
      <c r="M32" s="83"/>
    </row>
    <row r="33" spans="2:13" ht="16.149999999999999" customHeight="1" x14ac:dyDescent="0.2">
      <c r="B33" s="113"/>
      <c r="C33"/>
      <c r="D33" s="41"/>
      <c r="E33" s="21" t="s">
        <v>17</v>
      </c>
      <c r="F33" s="21" t="s">
        <v>17</v>
      </c>
      <c r="G33" s="21" t="s">
        <v>17</v>
      </c>
      <c r="H33" s="21" t="s">
        <v>17</v>
      </c>
      <c r="I33" s="21" t="s">
        <v>17</v>
      </c>
      <c r="J33" s="21" t="s">
        <v>17</v>
      </c>
      <c r="K33" s="21" t="s">
        <v>17</v>
      </c>
      <c r="L33" s="144" t="s">
        <v>17</v>
      </c>
      <c r="M33" s="83"/>
    </row>
    <row r="34" spans="2:13" ht="16.149999999999999" customHeight="1" thickBot="1" x14ac:dyDescent="0.25">
      <c r="B34" s="114"/>
      <c r="C34" s="42"/>
      <c r="D34" s="530"/>
      <c r="E34" s="115" t="s">
        <v>14</v>
      </c>
      <c r="F34" s="115" t="s">
        <v>14</v>
      </c>
      <c r="G34" s="115" t="s">
        <v>14</v>
      </c>
      <c r="H34" s="115" t="s">
        <v>14</v>
      </c>
      <c r="I34" s="115" t="s">
        <v>14</v>
      </c>
      <c r="J34" s="115" t="s">
        <v>14</v>
      </c>
      <c r="K34" s="115" t="s">
        <v>14</v>
      </c>
      <c r="L34" s="183" t="s">
        <v>14</v>
      </c>
      <c r="M34" s="588" t="s">
        <v>15</v>
      </c>
    </row>
    <row r="35" spans="2:13" ht="16.149999999999999" customHeight="1" x14ac:dyDescent="0.2">
      <c r="B35" s="362" t="s">
        <v>2747</v>
      </c>
      <c r="C35" s="219"/>
      <c r="D35" s="110" t="s">
        <v>16</v>
      </c>
      <c r="E35" s="573">
        <f>SUM(F35:L35)</f>
        <v>0</v>
      </c>
      <c r="F35" s="560"/>
      <c r="G35" s="560"/>
      <c r="H35" s="560"/>
      <c r="I35" s="560"/>
      <c r="J35" s="560"/>
      <c r="K35" s="560"/>
      <c r="L35" s="560"/>
      <c r="M35" s="588" t="s">
        <v>1728</v>
      </c>
    </row>
    <row r="36" spans="2:13" ht="16.149999999999999" customHeight="1" thickBot="1" x14ac:dyDescent="0.25">
      <c r="B36" s="366" t="s">
        <v>576</v>
      </c>
      <c r="C36" s="191"/>
      <c r="D36" s="581" t="s">
        <v>1</v>
      </c>
      <c r="E36" s="573">
        <f>SUM(F36:L36)</f>
        <v>0</v>
      </c>
      <c r="F36" s="560"/>
      <c r="G36" s="560"/>
      <c r="H36" s="560"/>
      <c r="I36" s="560"/>
      <c r="J36" s="560"/>
      <c r="K36" s="560"/>
      <c r="L36" s="589"/>
      <c r="M36" s="588" t="s">
        <v>1729</v>
      </c>
    </row>
    <row r="37" spans="2:13" ht="16.149999999999999" customHeight="1" x14ac:dyDescent="0.2">
      <c r="B37" s="363" t="s">
        <v>2748</v>
      </c>
      <c r="C37" s="192"/>
      <c r="D37" s="581" t="s">
        <v>16</v>
      </c>
      <c r="E37" s="45">
        <f>SUM(F37:L37)</f>
        <v>0</v>
      </c>
      <c r="F37" s="45">
        <f t="shared" ref="F37:L37" si="6">SUM(F35:F36)</f>
        <v>0</v>
      </c>
      <c r="G37" s="45">
        <f t="shared" si="6"/>
        <v>0</v>
      </c>
      <c r="H37" s="45">
        <f t="shared" si="6"/>
        <v>0</v>
      </c>
      <c r="I37" s="45">
        <f t="shared" si="6"/>
        <v>0</v>
      </c>
      <c r="J37" s="45">
        <f t="shared" si="6"/>
        <v>0</v>
      </c>
      <c r="K37" s="45">
        <f t="shared" si="6"/>
        <v>0</v>
      </c>
      <c r="L37" s="45">
        <f t="shared" si="6"/>
        <v>0</v>
      </c>
      <c r="M37" s="588" t="s">
        <v>1730</v>
      </c>
    </row>
    <row r="38" spans="2:13" ht="16.149999999999999" customHeight="1" x14ac:dyDescent="0.2">
      <c r="B38" s="120" t="s">
        <v>1212</v>
      </c>
      <c r="C38"/>
      <c r="D38" s="581" t="s">
        <v>16</v>
      </c>
      <c r="E38" s="573">
        <f>SUM(F38:L38)</f>
        <v>0</v>
      </c>
      <c r="F38" s="18"/>
      <c r="G38" s="18"/>
      <c r="H38" s="18"/>
      <c r="I38" s="18"/>
      <c r="J38" s="18"/>
      <c r="K38" s="18"/>
      <c r="L38" s="18"/>
      <c r="M38" s="588" t="s">
        <v>1731</v>
      </c>
    </row>
    <row r="39" spans="2:13" ht="16.149999999999999" customHeight="1" x14ac:dyDescent="0.2">
      <c r="B39" s="220" t="s">
        <v>264</v>
      </c>
      <c r="C39" s="192"/>
      <c r="D39" s="581" t="s">
        <v>1</v>
      </c>
      <c r="E39" s="573">
        <f>SUM(F39:K39)</f>
        <v>0</v>
      </c>
      <c r="F39" s="560"/>
      <c r="G39" s="590"/>
      <c r="H39" s="590"/>
      <c r="I39" s="590"/>
      <c r="J39" s="590"/>
      <c r="K39" s="590"/>
      <c r="L39" s="590"/>
      <c r="M39" s="591" t="s">
        <v>1732</v>
      </c>
    </row>
    <row r="40" spans="2:13" ht="16.149999999999999" customHeight="1" x14ac:dyDescent="0.2">
      <c r="B40" s="366" t="s">
        <v>1733</v>
      </c>
      <c r="C40" s="191"/>
      <c r="D40" s="581" t="s">
        <v>16</v>
      </c>
      <c r="E40" s="573">
        <f t="shared" ref="E40:E49" si="7">SUM(F40:L40)</f>
        <v>0</v>
      </c>
      <c r="F40" s="560"/>
      <c r="G40" s="590"/>
      <c r="H40" s="589"/>
      <c r="I40" s="560"/>
      <c r="J40" s="560"/>
      <c r="K40" s="560"/>
      <c r="L40" s="589"/>
      <c r="M40" s="588" t="s">
        <v>1734</v>
      </c>
    </row>
    <row r="41" spans="2:13" ht="16.149999999999999" customHeight="1" x14ac:dyDescent="0.2">
      <c r="B41" s="366" t="s">
        <v>1766</v>
      </c>
      <c r="C41" s="191"/>
      <c r="D41" s="581" t="s">
        <v>16</v>
      </c>
      <c r="E41" s="573">
        <f t="shared" si="7"/>
        <v>0</v>
      </c>
      <c r="F41" s="589"/>
      <c r="G41" s="589"/>
      <c r="H41" s="560"/>
      <c r="I41" s="589"/>
      <c r="J41" s="589"/>
      <c r="K41" s="589"/>
      <c r="L41" s="589"/>
      <c r="M41" s="588" t="s">
        <v>1767</v>
      </c>
    </row>
    <row r="42" spans="2:13" ht="16.149999999999999" customHeight="1" x14ac:dyDescent="0.2">
      <c r="B42" s="365" t="s">
        <v>1741</v>
      </c>
      <c r="C42" s="565" t="s">
        <v>0</v>
      </c>
      <c r="D42" s="581" t="s">
        <v>20</v>
      </c>
      <c r="E42" s="573">
        <f t="shared" si="7"/>
        <v>0</v>
      </c>
      <c r="F42" s="560"/>
      <c r="G42" s="560"/>
      <c r="H42" s="560"/>
      <c r="I42" s="560"/>
      <c r="J42" s="560"/>
      <c r="K42" s="560"/>
      <c r="L42" s="589"/>
      <c r="M42" s="588" t="s">
        <v>1742</v>
      </c>
    </row>
    <row r="43" spans="2:13" ht="16.149999999999999" customHeight="1" x14ac:dyDescent="0.2">
      <c r="B43" s="366" t="s">
        <v>1768</v>
      </c>
      <c r="C43" s="191"/>
      <c r="D43" s="581" t="s">
        <v>20</v>
      </c>
      <c r="E43" s="573">
        <f t="shared" si="7"/>
        <v>0</v>
      </c>
      <c r="F43" s="560"/>
      <c r="G43" s="560"/>
      <c r="H43" s="560"/>
      <c r="I43" s="560"/>
      <c r="J43" s="560"/>
      <c r="K43" s="560"/>
      <c r="L43" s="589"/>
      <c r="M43" s="588" t="s">
        <v>1743</v>
      </c>
    </row>
    <row r="44" spans="2:13" ht="16.149999999999999" customHeight="1" x14ac:dyDescent="0.2">
      <c r="B44" s="366" t="s">
        <v>1744</v>
      </c>
      <c r="C44" s="191"/>
      <c r="D44" s="581" t="s">
        <v>16</v>
      </c>
      <c r="E44" s="573">
        <f t="shared" si="7"/>
        <v>0</v>
      </c>
      <c r="F44" s="560"/>
      <c r="G44" s="560"/>
      <c r="H44" s="560"/>
      <c r="I44" s="560"/>
      <c r="J44" s="560"/>
      <c r="K44" s="560"/>
      <c r="L44" s="589"/>
      <c r="M44" s="588" t="s">
        <v>1745</v>
      </c>
    </row>
    <row r="45" spans="2:13" ht="25.5" x14ac:dyDescent="0.2">
      <c r="B45" s="120" t="s">
        <v>1746</v>
      </c>
      <c r="C45"/>
      <c r="D45" s="582" t="s">
        <v>1747</v>
      </c>
      <c r="E45" s="573">
        <f t="shared" si="7"/>
        <v>0</v>
      </c>
      <c r="F45" s="560"/>
      <c r="G45" s="560"/>
      <c r="H45" s="589"/>
      <c r="I45" s="580">
        <f>-SUM(F45:G45,J45:K45)</f>
        <v>0</v>
      </c>
      <c r="J45" s="560"/>
      <c r="K45" s="560"/>
      <c r="L45" s="589"/>
      <c r="M45" s="588" t="s">
        <v>1748</v>
      </c>
    </row>
    <row r="46" spans="2:13" ht="16.149999999999999" customHeight="1" x14ac:dyDescent="0.2">
      <c r="B46" s="365" t="s">
        <v>224</v>
      </c>
      <c r="C46" s="565" t="s">
        <v>0</v>
      </c>
      <c r="D46" s="581" t="s">
        <v>1</v>
      </c>
      <c r="E46" s="573">
        <f t="shared" si="7"/>
        <v>0</v>
      </c>
      <c r="F46" s="729"/>
      <c r="G46" s="729"/>
      <c r="H46" s="729"/>
      <c r="I46" s="729"/>
      <c r="J46" s="729"/>
      <c r="K46" s="729"/>
      <c r="L46" s="589"/>
      <c r="M46" s="588" t="s">
        <v>1749</v>
      </c>
    </row>
    <row r="47" spans="2:13" ht="16.149999999999999" customHeight="1" x14ac:dyDescent="0.2">
      <c r="B47" s="367" t="s">
        <v>1769</v>
      </c>
      <c r="C47" s="368"/>
      <c r="D47" s="581" t="s">
        <v>1</v>
      </c>
      <c r="E47" s="573">
        <f t="shared" si="7"/>
        <v>0</v>
      </c>
      <c r="F47" s="589"/>
      <c r="G47" s="589"/>
      <c r="H47" s="589"/>
      <c r="I47" s="589"/>
      <c r="J47" s="589"/>
      <c r="K47" s="589"/>
      <c r="L47" s="560"/>
      <c r="M47" s="588" t="s">
        <v>1751</v>
      </c>
    </row>
    <row r="48" spans="2:13" ht="16.149999999999999" customHeight="1" thickBot="1" x14ac:dyDescent="0.25">
      <c r="B48" s="220" t="s">
        <v>626</v>
      </c>
      <c r="C48" s="191"/>
      <c r="D48" s="581" t="s">
        <v>20</v>
      </c>
      <c r="E48" s="573">
        <f t="shared" si="7"/>
        <v>0</v>
      </c>
      <c r="F48" s="18"/>
      <c r="G48" s="18"/>
      <c r="H48" s="18"/>
      <c r="I48" s="18"/>
      <c r="J48" s="18"/>
      <c r="K48" s="18"/>
      <c r="L48" s="18"/>
      <c r="M48" s="588" t="s">
        <v>1752</v>
      </c>
    </row>
    <row r="49" spans="2:13" ht="16.149999999999999" customHeight="1" x14ac:dyDescent="0.2">
      <c r="B49" s="377" t="s">
        <v>2749</v>
      </c>
      <c r="C49" s="191"/>
      <c r="D49" s="581" t="s">
        <v>16</v>
      </c>
      <c r="E49" s="45">
        <f t="shared" si="7"/>
        <v>0</v>
      </c>
      <c r="F49" s="45">
        <f t="shared" ref="F49:L49" si="8">SUM(F37:F48)</f>
        <v>0</v>
      </c>
      <c r="G49" s="45">
        <f t="shared" si="8"/>
        <v>0</v>
      </c>
      <c r="H49" s="45">
        <f>SUM(H37:H48)</f>
        <v>0</v>
      </c>
      <c r="I49" s="45">
        <f t="shared" si="8"/>
        <v>0</v>
      </c>
      <c r="J49" s="45">
        <f t="shared" si="8"/>
        <v>0</v>
      </c>
      <c r="K49" s="45">
        <f t="shared" si="8"/>
        <v>0</v>
      </c>
      <c r="L49" s="45">
        <f t="shared" si="8"/>
        <v>0</v>
      </c>
      <c r="M49" s="588" t="s">
        <v>1753</v>
      </c>
    </row>
    <row r="50" spans="2:13" ht="16.149999999999999" customHeight="1" x14ac:dyDescent="0.2">
      <c r="B50" s="124" t="s">
        <v>176</v>
      </c>
      <c r="C50"/>
      <c r="D50"/>
      <c r="E50" s="27"/>
      <c r="F50" s="27"/>
      <c r="G50" s="27"/>
      <c r="H50" s="27"/>
      <c r="I50" s="27"/>
      <c r="J50" s="27"/>
      <c r="K50" s="27"/>
      <c r="L50" s="27"/>
      <c r="M50" s="85"/>
    </row>
    <row r="51" spans="2:13" ht="16.149999999999999" customHeight="1" x14ac:dyDescent="0.2">
      <c r="B51" s="220" t="s">
        <v>1754</v>
      </c>
      <c r="C51" s="192"/>
      <c r="D51" s="581" t="s">
        <v>16</v>
      </c>
      <c r="E51" s="573">
        <f>SUM(F51:L51)</f>
        <v>0</v>
      </c>
      <c r="F51" s="580">
        <f t="shared" ref="F51:L51" si="9">F49-F52</f>
        <v>0</v>
      </c>
      <c r="G51" s="580">
        <f t="shared" si="9"/>
        <v>0</v>
      </c>
      <c r="H51" s="580">
        <f t="shared" si="9"/>
        <v>0</v>
      </c>
      <c r="I51" s="580">
        <f t="shared" si="9"/>
        <v>0</v>
      </c>
      <c r="J51" s="580">
        <f t="shared" si="9"/>
        <v>0</v>
      </c>
      <c r="K51" s="580">
        <f t="shared" si="9"/>
        <v>0</v>
      </c>
      <c r="L51" s="580">
        <f t="shared" si="9"/>
        <v>0</v>
      </c>
      <c r="M51" s="588" t="s">
        <v>1755</v>
      </c>
    </row>
    <row r="52" spans="2:13" ht="16.149999999999999" customHeight="1" thickBot="1" x14ac:dyDescent="0.25">
      <c r="B52" s="249" t="s">
        <v>1756</v>
      </c>
      <c r="C52" s="134"/>
      <c r="D52" s="583" t="s">
        <v>16</v>
      </c>
      <c r="E52" s="584">
        <f>SUM(F52:L52)</f>
        <v>0</v>
      </c>
      <c r="F52" s="585"/>
      <c r="G52" s="585"/>
      <c r="H52" s="592"/>
      <c r="I52" s="593"/>
      <c r="J52" s="593"/>
      <c r="K52" s="593"/>
      <c r="L52" s="593"/>
      <c r="M52" s="594" t="s">
        <v>1757</v>
      </c>
    </row>
    <row r="53" spans="2:13" ht="16.149999999999999" customHeight="1" thickTop="1" x14ac:dyDescent="0.2">
      <c r="M53" s="561"/>
    </row>
    <row r="54" spans="2:13" ht="16.149999999999999" customHeight="1" x14ac:dyDescent="0.2">
      <c r="B54" s="371"/>
    </row>
  </sheetData>
  <mergeCells count="1">
    <mergeCell ref="D8:D10"/>
  </mergeCells>
  <phoneticPr fontId="34" type="noConversion"/>
  <dataValidations count="6">
    <dataValidation allowBlank="1" showInputMessage="1" showErrorMessage="1" promptTitle="Other inventory movements" prompt="This row may be used to record the impact of aligning accounting policies following an absorption transfer due to provider merger / acquisition. Please contact england.provider.accounts@nhs.net to request unlocking." sqref="C22 C46" xr:uid="{056720E9-960A-4871-82CE-879722E888B0}"/>
    <dataValidation allowBlank="1" showInputMessage="1" showErrorMessage="1" promptTitle="Inventories consumed" prompt="Inventories consumed should be entered negative, as a reduction in the inventories balance." sqref="C18 C42" xr:uid="{3574E5F1-7E26-4CCD-80A2-F880A7CA5219}"/>
    <dataValidation allowBlank="1" showInputMessage="1" showErrorMessage="1" promptTitle="Donation from NHS providers" prompt="Please provide a breakdown by provider in Table 19A below to facilitate eliminations in the consolidated provider and consolidated FT accounts." sqref="C16:C17" xr:uid="{6F6AA54C-E7CA-42CF-BBE3-AD10BF5015E4}"/>
    <dataValidation allowBlank="1" showInputMessage="1" showErrorMessage="1" promptTitle="Donations directly from DHSC" prompt="In this row providers should recognise the inventories issued to the trust as per DHSC outbound stock statements." sqref="C15" xr:uid="{BCD56F37-B9A6-45F4-A563-9785726E723D}"/>
    <dataValidation type="decimal" operator="greaterThanOrEqual" allowBlank="1" showInputMessage="1" showErrorMessage="1" errorTitle="Values must be positive" error="Please enter a positive number for inventory additions" sqref="G15:H17" xr:uid="{93AFCACA-D6B4-4816-A1F0-6DFE86F62CC2}">
      <formula1>0</formula1>
    </dataValidation>
    <dataValidation type="decimal" operator="lessThanOrEqual" allowBlank="1" showInputMessage="1" showErrorMessage="1" errorTitle="Value must be negative" error="Please enter a negative number" sqref="G18:H19" xr:uid="{C82C5CFB-1AEC-4EA0-93E1-020148C99BFB}">
      <formula1>0</formula1>
    </dataValidation>
  </dataValidations>
  <pageMargins left="0.7" right="0.7" top="0.75" bottom="0.75" header="0.3" footer="0.3"/>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612E-DDFD-45D7-ABE7-AD9159F74E1F}">
  <sheetPr codeName="Sheet106">
    <tabColor theme="2"/>
    <pageSetUpPr fitToPage="1"/>
  </sheetPr>
  <dimension ref="A1:G42"/>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49" customWidth="1"/>
    <col min="3" max="3" width="5.28515625" style="9" customWidth="1"/>
    <col min="4" max="4" width="10" style="9" customWidth="1"/>
    <col min="5" max="7" width="13.42578125" style="9" customWidth="1"/>
    <col min="8" max="9" width="13.28515625" style="9" customWidth="1"/>
    <col min="10" max="10" width="4.7109375" style="9" customWidth="1"/>
    <col min="11" max="31" width="13.28515625" style="9" customWidth="1"/>
    <col min="32" max="16384" width="9.28515625" style="9"/>
  </cols>
  <sheetData>
    <row r="1" spans="1:7" ht="19.350000000000001" customHeight="1" x14ac:dyDescent="0.2">
      <c r="B1" s="59"/>
    </row>
    <row r="2" spans="1:7" ht="19.350000000000001" customHeight="1" x14ac:dyDescent="0.25">
      <c r="B2" s="60" t="s">
        <v>2781</v>
      </c>
    </row>
    <row r="3" spans="1:7" ht="19.350000000000001" customHeight="1" x14ac:dyDescent="0.25">
      <c r="B3" s="60" t="s">
        <v>2616</v>
      </c>
    </row>
    <row r="4" spans="1:7" ht="19.350000000000001" customHeight="1" x14ac:dyDescent="0.2">
      <c r="B4" s="61" t="s">
        <v>375</v>
      </c>
    </row>
    <row r="5" spans="1:7" ht="19.350000000000001" customHeight="1" thickBot="1" x14ac:dyDescent="0.25">
      <c r="B5" s="61"/>
    </row>
    <row r="6" spans="1:7" ht="16.149999999999999" customHeight="1" thickTop="1" thickBot="1" x14ac:dyDescent="0.25">
      <c r="B6" s="77"/>
      <c r="C6" s="78"/>
      <c r="D6" s="78"/>
      <c r="E6" s="646" t="s">
        <v>2686</v>
      </c>
      <c r="F6" s="647">
        <v>2</v>
      </c>
    </row>
    <row r="7" spans="1:7" ht="16.149999999999999" customHeight="1" thickTop="1" x14ac:dyDescent="0.2">
      <c r="A7" s="79"/>
      <c r="B7" s="682" t="s">
        <v>412</v>
      </c>
      <c r="C7" s="683"/>
      <c r="D7"/>
      <c r="E7" s="648" t="s">
        <v>407</v>
      </c>
      <c r="F7" s="649" t="s">
        <v>13</v>
      </c>
      <c r="G7" s="80"/>
    </row>
    <row r="8" spans="1:7" ht="18" customHeight="1" x14ac:dyDescent="0.2">
      <c r="A8" s="81"/>
      <c r="B8" s="684"/>
      <c r="C8" s="685"/>
      <c r="D8" s="678" t="s">
        <v>2</v>
      </c>
      <c r="E8" s="3" t="s">
        <v>9</v>
      </c>
      <c r="F8" s="83"/>
      <c r="G8" s="80"/>
    </row>
    <row r="9" spans="1:7" ht="16.149999999999999" customHeight="1" x14ac:dyDescent="0.2">
      <c r="A9" s="81"/>
      <c r="B9" s="684"/>
      <c r="C9" s="685"/>
      <c r="D9" s="678"/>
      <c r="E9" s="64" t="s">
        <v>2687</v>
      </c>
      <c r="F9" s="83"/>
      <c r="G9" s="80"/>
    </row>
    <row r="10" spans="1:7" ht="16.149999999999999" customHeight="1" thickBot="1" x14ac:dyDescent="0.25">
      <c r="A10" s="81"/>
      <c r="B10" s="686"/>
      <c r="C10" s="687"/>
      <c r="D10" s="679"/>
      <c r="E10" s="65" t="s">
        <v>14</v>
      </c>
      <c r="F10" s="485" t="s">
        <v>15</v>
      </c>
      <c r="G10" s="80"/>
    </row>
    <row r="11" spans="1:7" ht="12.75" x14ac:dyDescent="0.2">
      <c r="A11" s="81"/>
      <c r="B11" s="84"/>
      <c r="C11" s="66"/>
      <c r="D11"/>
      <c r="E11" s="27"/>
      <c r="F11" s="85"/>
      <c r="G11" s="80"/>
    </row>
    <row r="12" spans="1:7" ht="29.25" customHeight="1" x14ac:dyDescent="0.2">
      <c r="A12" s="81"/>
      <c r="B12" s="86" t="s">
        <v>413</v>
      </c>
      <c r="C12" s="87" t="s">
        <v>0</v>
      </c>
      <c r="D12" s="70" t="s">
        <v>16</v>
      </c>
      <c r="E12" s="608"/>
      <c r="F12" s="485" t="s">
        <v>414</v>
      </c>
      <c r="G12" s="80"/>
    </row>
    <row r="13" spans="1:7" ht="15.75" customHeight="1" x14ac:dyDescent="0.2">
      <c r="B13" s="88" t="s">
        <v>2811</v>
      </c>
      <c r="C13" s="66"/>
      <c r="D13" s="70" t="s">
        <v>16</v>
      </c>
      <c r="E13" s="608"/>
      <c r="F13" s="485" t="s">
        <v>415</v>
      </c>
      <c r="G13" s="80"/>
    </row>
    <row r="14" spans="1:7" ht="31.15" customHeight="1" x14ac:dyDescent="0.2">
      <c r="A14" s="81"/>
      <c r="B14" s="89" t="s">
        <v>416</v>
      </c>
      <c r="C14" s="87" t="s">
        <v>0</v>
      </c>
      <c r="D14" s="70" t="s">
        <v>16</v>
      </c>
      <c r="E14" s="608"/>
      <c r="F14" s="485" t="s">
        <v>417</v>
      </c>
      <c r="G14" s="80"/>
    </row>
    <row r="15" spans="1:7" ht="29.25" customHeight="1" thickBot="1" x14ac:dyDescent="0.25">
      <c r="A15" s="81"/>
      <c r="B15" s="86" t="s">
        <v>418</v>
      </c>
      <c r="C15" s="66"/>
      <c r="D15" s="70" t="s">
        <v>1</v>
      </c>
      <c r="E15" s="608"/>
      <c r="F15" s="485" t="s">
        <v>419</v>
      </c>
      <c r="G15" s="80"/>
    </row>
    <row r="16" spans="1:7" ht="16.350000000000001" customHeight="1" x14ac:dyDescent="0.2">
      <c r="B16" s="88" t="s">
        <v>420</v>
      </c>
      <c r="C16" s="69"/>
      <c r="D16" s="70" t="s">
        <v>16</v>
      </c>
      <c r="E16" s="45">
        <f>SUM(E12:E15)</f>
        <v>0</v>
      </c>
      <c r="F16" s="485" t="s">
        <v>421</v>
      </c>
      <c r="G16" s="80"/>
    </row>
    <row r="17" spans="2:7" ht="16.350000000000001" customHeight="1" thickBot="1" x14ac:dyDescent="0.25">
      <c r="B17" s="90" t="s">
        <v>422</v>
      </c>
      <c r="C17" s="91" t="s">
        <v>0</v>
      </c>
      <c r="D17" s="73" t="s">
        <v>16</v>
      </c>
      <c r="E17" s="640">
        <f>0.95%</f>
        <v>9.4999999999999998E-3</v>
      </c>
      <c r="F17" s="485" t="s">
        <v>423</v>
      </c>
      <c r="G17" s="383"/>
    </row>
    <row r="18" spans="2:7" ht="31.15" customHeight="1" thickTop="1" thickBot="1" x14ac:dyDescent="0.25">
      <c r="B18" s="92" t="s">
        <v>424</v>
      </c>
      <c r="C18" s="93" t="s">
        <v>0</v>
      </c>
      <c r="D18" s="94" t="s">
        <v>16</v>
      </c>
      <c r="E18" s="611"/>
      <c r="F18" s="490" t="s">
        <v>425</v>
      </c>
      <c r="G18" s="80"/>
    </row>
    <row r="19" spans="2:7" ht="16.350000000000001" customHeight="1" thickTop="1" x14ac:dyDescent="0.2">
      <c r="B19" s="95" t="s">
        <v>316</v>
      </c>
      <c r="C19" s="96"/>
      <c r="D19"/>
      <c r="E19" s="27"/>
      <c r="F19" s="85"/>
      <c r="G19" s="80"/>
    </row>
    <row r="20" spans="2:7" ht="16.350000000000001" customHeight="1" x14ac:dyDescent="0.2">
      <c r="B20" s="97" t="s">
        <v>426</v>
      </c>
      <c r="C20" s="98" t="s">
        <v>0</v>
      </c>
      <c r="D20" s="99" t="s">
        <v>20</v>
      </c>
      <c r="E20" s="608"/>
      <c r="F20" s="485" t="s">
        <v>427</v>
      </c>
      <c r="G20" s="80"/>
    </row>
    <row r="21" spans="2:7" ht="16.350000000000001" customHeight="1" x14ac:dyDescent="0.2">
      <c r="B21" s="97" t="s">
        <v>428</v>
      </c>
      <c r="C21" s="98" t="s">
        <v>0</v>
      </c>
      <c r="D21" s="99" t="s">
        <v>20</v>
      </c>
      <c r="E21" s="608"/>
      <c r="F21" s="485" t="s">
        <v>429</v>
      </c>
      <c r="G21" s="80"/>
    </row>
    <row r="22" spans="2:7" ht="15.75" customHeight="1" x14ac:dyDescent="0.2">
      <c r="B22" s="97" t="s">
        <v>430</v>
      </c>
      <c r="C22" s="98" t="s">
        <v>0</v>
      </c>
      <c r="D22" s="99" t="s">
        <v>20</v>
      </c>
      <c r="E22" s="608"/>
      <c r="F22" s="485" t="s">
        <v>431</v>
      </c>
      <c r="G22" s="80"/>
    </row>
    <row r="23" spans="2:7" ht="16.350000000000001" customHeight="1" x14ac:dyDescent="0.2">
      <c r="B23" s="97" t="s">
        <v>432</v>
      </c>
      <c r="C23" s="98" t="s">
        <v>0</v>
      </c>
      <c r="D23" s="99" t="s">
        <v>20</v>
      </c>
      <c r="E23" s="608"/>
      <c r="F23" s="485" t="s">
        <v>433</v>
      </c>
      <c r="G23" s="80"/>
    </row>
    <row r="24" spans="2:7" ht="27.6" customHeight="1" x14ac:dyDescent="0.2">
      <c r="B24" s="97" t="s">
        <v>434</v>
      </c>
      <c r="C24" s="98" t="s">
        <v>0</v>
      </c>
      <c r="D24" s="99" t="s">
        <v>20</v>
      </c>
      <c r="E24" s="608"/>
      <c r="F24" s="485" t="s">
        <v>435</v>
      </c>
      <c r="G24" s="80"/>
    </row>
    <row r="25" spans="2:7" ht="25.15" customHeight="1" x14ac:dyDescent="0.2">
      <c r="B25" s="97" t="s">
        <v>436</v>
      </c>
      <c r="C25" s="98" t="s">
        <v>0</v>
      </c>
      <c r="D25" s="99" t="s">
        <v>20</v>
      </c>
      <c r="E25" s="608"/>
      <c r="F25" s="485" t="s">
        <v>437</v>
      </c>
      <c r="G25" s="80"/>
    </row>
    <row r="26" spans="2:7" ht="16.350000000000001" customHeight="1" x14ac:dyDescent="0.2">
      <c r="B26" s="100" t="s">
        <v>317</v>
      </c>
      <c r="C26" s="66"/>
      <c r="D26" s="101"/>
      <c r="E26" s="33"/>
      <c r="F26" s="28"/>
      <c r="G26" s="80"/>
    </row>
    <row r="27" spans="2:7" ht="16.350000000000001" customHeight="1" x14ac:dyDescent="0.2">
      <c r="B27" s="350" t="s">
        <v>438</v>
      </c>
      <c r="C27" s="98" t="s">
        <v>0</v>
      </c>
      <c r="D27" s="628" t="s">
        <v>1</v>
      </c>
      <c r="E27" s="608"/>
      <c r="F27" s="485" t="s">
        <v>439</v>
      </c>
      <c r="G27" s="80"/>
    </row>
    <row r="28" spans="2:7" ht="27" customHeight="1" x14ac:dyDescent="0.2">
      <c r="B28" s="350" t="s">
        <v>2796</v>
      </c>
      <c r="C28" s="98" t="s">
        <v>0</v>
      </c>
      <c r="D28" s="628" t="s">
        <v>16</v>
      </c>
      <c r="E28" s="608"/>
      <c r="F28" s="485" t="s">
        <v>440</v>
      </c>
      <c r="G28" s="606"/>
    </row>
    <row r="29" spans="2:7" ht="16.350000000000001" customHeight="1" x14ac:dyDescent="0.2">
      <c r="B29" s="350" t="s">
        <v>441</v>
      </c>
      <c r="C29" s="98" t="s">
        <v>0</v>
      </c>
      <c r="D29" s="628" t="s">
        <v>16</v>
      </c>
      <c r="E29" s="608"/>
      <c r="F29" s="485" t="s">
        <v>442</v>
      </c>
      <c r="G29" s="80"/>
    </row>
    <row r="30" spans="2:7" ht="28.15" customHeight="1" x14ac:dyDescent="0.2">
      <c r="B30" s="350" t="s">
        <v>2797</v>
      </c>
      <c r="C30" s="69"/>
      <c r="D30" s="628" t="s">
        <v>1</v>
      </c>
      <c r="E30" s="608"/>
      <c r="F30" s="485" t="s">
        <v>443</v>
      </c>
      <c r="G30" s="80"/>
    </row>
    <row r="31" spans="2:7" ht="16.350000000000001" customHeight="1" x14ac:dyDescent="0.2">
      <c r="B31" s="97" t="s">
        <v>444</v>
      </c>
      <c r="C31" s="98" t="s">
        <v>0</v>
      </c>
      <c r="D31" s="99" t="s">
        <v>16</v>
      </c>
      <c r="E31" s="608"/>
      <c r="F31" s="485" t="s">
        <v>445</v>
      </c>
      <c r="G31" s="80"/>
    </row>
    <row r="32" spans="2:7" ht="31.15" customHeight="1" x14ac:dyDescent="0.2">
      <c r="B32" s="97" t="s">
        <v>446</v>
      </c>
      <c r="C32" s="98" t="s">
        <v>0</v>
      </c>
      <c r="D32" s="99" t="s">
        <v>16</v>
      </c>
      <c r="E32" s="608"/>
      <c r="F32" s="485" t="s">
        <v>447</v>
      </c>
      <c r="G32" s="80"/>
    </row>
    <row r="33" spans="2:7" ht="16.350000000000001" customHeight="1" x14ac:dyDescent="0.2">
      <c r="B33" s="97" t="s">
        <v>448</v>
      </c>
      <c r="C33" s="98" t="s">
        <v>0</v>
      </c>
      <c r="D33" s="99" t="s">
        <v>1</v>
      </c>
      <c r="E33" s="608"/>
      <c r="F33" s="485" t="s">
        <v>449</v>
      </c>
      <c r="G33" s="80"/>
    </row>
    <row r="34" spans="2:7" ht="28.15" customHeight="1" x14ac:dyDescent="0.2">
      <c r="B34" s="97" t="s">
        <v>450</v>
      </c>
      <c r="C34" s="102" t="s">
        <v>0</v>
      </c>
      <c r="D34" s="99" t="s">
        <v>1</v>
      </c>
      <c r="E34" s="608"/>
      <c r="F34" s="485" t="s">
        <v>451</v>
      </c>
      <c r="G34" s="80"/>
    </row>
    <row r="35" spans="2:7" ht="27.75" customHeight="1" x14ac:dyDescent="0.2">
      <c r="B35" s="97" t="s">
        <v>2812</v>
      </c>
      <c r="C35" s="98" t="s">
        <v>0</v>
      </c>
      <c r="D35" s="99" t="s">
        <v>1</v>
      </c>
      <c r="E35" s="608"/>
      <c r="F35" s="485" t="s">
        <v>452</v>
      </c>
      <c r="G35" s="80"/>
    </row>
    <row r="36" spans="2:7" ht="16.350000000000001" customHeight="1" thickBot="1" x14ac:dyDescent="0.25">
      <c r="B36" s="680" t="s">
        <v>2813</v>
      </c>
      <c r="C36" s="681"/>
      <c r="D36" s="70" t="s">
        <v>1</v>
      </c>
      <c r="E36" s="608"/>
      <c r="F36" s="485" t="s">
        <v>453</v>
      </c>
      <c r="G36" s="80"/>
    </row>
    <row r="37" spans="2:7" ht="16.350000000000001" customHeight="1" x14ac:dyDescent="0.2">
      <c r="B37" s="100" t="s">
        <v>454</v>
      </c>
      <c r="C37" s="66"/>
      <c r="D37" s="70" t="s">
        <v>1</v>
      </c>
      <c r="E37" s="45">
        <f>SUM(E20:E36)</f>
        <v>0</v>
      </c>
      <c r="F37" s="485" t="s">
        <v>455</v>
      </c>
      <c r="G37" s="80"/>
    </row>
    <row r="38" spans="2:7" ht="16.350000000000001" customHeight="1" x14ac:dyDescent="0.2">
      <c r="B38" s="88"/>
      <c r="C38" s="66"/>
      <c r="D38" s="101"/>
      <c r="E38" s="33"/>
      <c r="F38" s="28"/>
      <c r="G38" s="80"/>
    </row>
    <row r="39" spans="2:7" ht="16.350000000000001" customHeight="1" x14ac:dyDescent="0.2">
      <c r="B39" s="97" t="s">
        <v>456</v>
      </c>
      <c r="C39" s="87" t="s">
        <v>0</v>
      </c>
      <c r="D39" s="70" t="s">
        <v>16</v>
      </c>
      <c r="E39" s="608"/>
      <c r="F39" s="485" t="s">
        <v>457</v>
      </c>
      <c r="G39" s="80"/>
    </row>
    <row r="40" spans="2:7" ht="32.65" customHeight="1" thickBot="1" x14ac:dyDescent="0.25">
      <c r="B40" s="97" t="s">
        <v>458</v>
      </c>
      <c r="C40" s="87" t="s">
        <v>0</v>
      </c>
      <c r="D40" s="629" t="s">
        <v>1</v>
      </c>
      <c r="E40" s="608"/>
      <c r="F40" s="485" t="s">
        <v>459</v>
      </c>
      <c r="G40" s="80"/>
    </row>
    <row r="41" spans="2:7" ht="16.350000000000001" customHeight="1" thickBot="1" x14ac:dyDescent="0.25">
      <c r="B41" s="100" t="s">
        <v>460</v>
      </c>
      <c r="C41" s="69"/>
      <c r="D41" s="99" t="s">
        <v>16</v>
      </c>
      <c r="E41" s="45">
        <f>SUM(E37:E40)</f>
        <v>0</v>
      </c>
      <c r="F41" s="485" t="s">
        <v>461</v>
      </c>
      <c r="G41" s="80"/>
    </row>
    <row r="42" spans="2:7" ht="16.149999999999999" customHeight="1" thickTop="1" x14ac:dyDescent="0.2">
      <c r="B42" s="103"/>
      <c r="C42" s="104"/>
      <c r="D42" s="104"/>
      <c r="E42" s="104"/>
      <c r="F42" s="105"/>
    </row>
  </sheetData>
  <mergeCells count="3">
    <mergeCell ref="D8:D10"/>
    <mergeCell ref="B36:C36"/>
    <mergeCell ref="B7:C10"/>
  </mergeCells>
  <dataValidations count="20">
    <dataValidation allowBlank="1" showInputMessage="1" showErrorMessage="1" promptTitle="Commitments to charity" prompt="This table is being collected on a gross Trust only basis. Therefore please add in here the Trust's lease commitments to the charity that would have been eliminated in last year's TACs." sqref="C14" xr:uid="{EA9F1D5A-2B8B-4E7B-AFE0-015394050005}"/>
    <dataValidation allowBlank="1" showInputMessage="1" showErrorMessage="1" promptTitle="Intangibles" prompt="The GAM removes new contracts for use of an intangible asset from the scope of IFRS 16. However full transition for existing intangible leases applies. This row is for providers who locally decide this is immaterial and do not transition those leases." sqref="C25" xr:uid="{FF7FC0D8-264E-41DE-95A4-2BD6D6DE326D}"/>
    <dataValidation allowBlank="1" showInputMessage="1" showErrorMessage="1" promptTitle="Services" prompt="Services may have been included in the IAS 17 commitment note if the trust used the practical expedient in IFRIC 4 to not split these components. Where the same practical expedient is not taken in IFRS 16, this is a reconciling item." sqref="C24" xr:uid="{746D9DEF-FCB8-4CC3-B295-A8306ED8D941}"/>
    <dataValidation allowBlank="1" showInputMessage="1" showErrorMessage="1" promptTitle="IAS 17 op lease commitment" prompt="These figures are taken from audited M12 2021/22 TACs and are total operating lease commitments on an IAS 17 basis disclosed as at 31 March 2022." sqref="C12:C13" xr:uid="{ED9B2828-312E-4034-93A3-AEADB8B37DB7}"/>
    <dataValidation allowBlank="1" showInputMessage="1" showErrorMessage="1" promptTitle="Discount rate" prompt="Under modified retrospective application, as mandated for the public sector, all existing operating leases must be discounted using the incremental borrowing rate on 1 April 2022. This rate is set by HM Treasury and is 0.95% for 2022." sqref="C17" xr:uid="{873A1F90-01B1-4C80-9C4F-B857CF787814}"/>
    <dataValidation allowBlank="1" showInputMessage="1" showErrorMessage="1" promptTitle="Discounted commitment" prompt="Providers must calculate this value by applying the incremental borrowing rate above to the cash flows included in the IAS 17 operating lease commitment to discount to present value." sqref="C18" xr:uid="{EE8DB9DB-ADA5-4010-840A-8F9AC5A1456F}"/>
    <dataValidation allowBlank="1" showInputMessage="1" showErrorMessage="1" promptTitle="Short term leases" prompt="Use of the practical expedient to exclude short term leases (&lt;= 12 months) is mandated for the public sector. The discounted commitment for any short term leases included in commitments at 31 March should be adjusted out here." sqref="C20" xr:uid="{B46893B7-8DFF-45A8-BEB9-74E3D2AFD2E0}"/>
    <dataValidation allowBlank="1" showInputMessage="1" showErrorMessage="1" promptTitle="Low value leases" prompt="Use of the practical expedient to exclude leases where the underlying asset is low value (&lt;£5k) is mandated for the public sector. The discounted commitment for any leases of low value asset included in commitments at 31 March should be adjusted out here." sqref="C21" xr:uid="{33001223-2A70-4624-A8BE-A9B6B1FAE61A}"/>
    <dataValidation allowBlank="1" showInputMessage="1" showErrorMessage="1" promptTitle="Leases not yet commenced" prompt="Leases that had been signed but hadn't yet commenced will have been included in the lease commitments as at 31 march 2022. Providers do not recognise a lease liability until these leases commence therefore the discounted commitment is a reconciling item." sqref="C22" xr:uid="{60BD1357-7ADA-477D-A6B9-9A94044D00DB}"/>
    <dataValidation allowBlank="1" showInputMessage="1" showErrorMessage="1" promptTitle="Irrecoverable VAT" prompt="Irrecoverable VAT may have been included in the IAS 17 commitment. VAT is not included in the lease liability under IFRS 16 so the discounted commitment is a reconciling item here." sqref="C23" xr:uid="{42B5B07B-8394-4188-B006-8E36AA63D8A7}"/>
    <dataValidation allowBlank="1" showInputMessage="1" showErrorMessage="1" promptTitle="Immaterial prior period errors" prompt="Immaterial prior period errors should not be restated. Any such errors identified in the 31 March 2022 IAS 17 lease commitments note will therefore form part of this reconciliation. If a material error is identified please contact provider accounts." sqref="C33" xr:uid="{BE734B1F-A2C4-495F-B3ED-9F7056193782}"/>
    <dataValidation allowBlank="1" showInputMessage="1" showErrorMessage="1" promptTitle="Residual value guarantees" prompt="Amounts payable under these guarantees are considered lease payments under IFRS 16. Where they were not included in the IAS 17 commitment, they will be a reconciling item. Note this is not the same as dilapidation provisions." sqref="C31" xr:uid="{9AA1AC0E-087B-4807-8538-3CCCBACC7246}"/>
    <dataValidation allowBlank="1" showInputMessage="1" showErrorMessage="1" promptTitle="Termination penalties" prompt="Where break clauses or early termination options are reasonably certain to be exercised, any payments due for termination are considered lease payment. Where this was not included in minimum lease payment commitments under IAS 17, it is a reconciling item" sqref="C32" xr:uid="{35E6833A-071B-4CE7-A6CA-A0ED2E96C438}"/>
    <dataValidation allowBlank="1" showInputMessage="1" showErrorMessage="1" promptTitle="Lease term difference" prompt="IFRS 16 includes options to extend or terminate within the assessment of lease term. This may differ to the lease term used for future minimum lease payments at 31 March" sqref="C27" xr:uid="{922242F7-796D-47AA-976D-90079253E18A}"/>
    <dataValidation allowBlank="1" showInputMessage="1" showErrorMessage="1" promptTitle="Variable lease payments" prompt="Variable lease payments based on an index or rate are included in the lease liability at the present value under IFRS 16. Under IAS 17 variable payments were contingent rent. The discounted value will be a reconciling item." sqref="C29" xr:uid="{D0EB28E8-6031-4DF9-AA0A-D0464620AA75}"/>
    <dataValidation allowBlank="1" showInputMessage="1" showErrorMessage="1" promptTitle="Leases not formally documented" prompt="Under IFRS 16, the public sector interpretation of a lease includes intra-government arrangements that may not take the form of a legal contract. As future payments may not be a legal obligation these may not have been included in the IAS 17 commitment." sqref="C28" xr:uid="{C79D2530-F1B1-434D-B1FD-94B474863BAC}"/>
    <dataValidation allowBlank="1" showInputMessage="1" showErrorMessage="1" promptTitle="IAS 17 finance lease liabilities" prompt="These figures are taken from audited M12 2021/22 TACs and are total finance lease liabilities on an IAS 17 basis disclosed as at 31 March 2022." sqref="C39" xr:uid="{02053C3E-11D0-4BA1-9EE4-0D6F2B798002}"/>
    <dataValidation allowBlank="1" showInputMessage="1" showErrorMessage="1" promptTitle="Classification corrections" prompt="Existing finance lease liabilities are not adjusted on transition to IFRS 16. This includes any immaterial prior period errors which should be carried forward. This row is for where the liability was previously misclassified somewhere else on the SoFP." sqref="C40" xr:uid="{77C71813-AF70-43F1-B97B-5CCC5D667D2E}"/>
    <dataValidation allowBlank="1" showInputMessage="1" showErrorMessage="1" promptTitle="Subsidiary earlier adoption" prompt="Where a provider has a subsidiary that adopted IFRS 16 in an earlier period, some differences may arise if the transition date is not reset in the subsidiary numbers. Where agreed locally with auditors, this row can be unlocked for immaterial differences." sqref="C35" xr:uid="{82D6C60A-0550-44DA-818E-A7BCDA965339}"/>
    <dataValidation allowBlank="1" showInputMessage="1" showErrorMessage="1" promptTitle="Option removed by GAM" prompt="The option to reassess contracts on transition is withdrawn by the GAM (para 4.242, third bullet). Existing lease assessments under IAS 17 should be grandfathered. If you have reassessed a contract we recommend you talk to your auditor." sqref="C34" xr:uid="{06899FAF-C59E-489C-8B63-E68B86578FD4}"/>
  </dataValidations>
  <pageMargins left="0.70866141732283472" right="0.70866141732283472" top="0.74803149606299213" bottom="0.74803149606299213" header="0.31496062992125984" footer="0.31496062992125984"/>
  <pageSetup paperSize="9" scale="38" fitToHeight="2"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B8167-5DA8-42AA-B95F-5CD5910B22AB}">
  <sheetPr codeName="Sheet78">
    <tabColor theme="2"/>
    <pageSetUpPr fitToPage="1"/>
  </sheetPr>
  <dimension ref="A1:J155"/>
  <sheetViews>
    <sheetView showGridLines="0" zoomScale="85" zoomScaleNormal="85" workbookViewId="0"/>
  </sheetViews>
  <sheetFormatPr defaultColWidth="9.28515625" defaultRowHeight="16.149999999999999" customHeight="1" x14ac:dyDescent="0.2"/>
  <cols>
    <col min="1" max="1" width="4.28515625" style="9" customWidth="1"/>
    <col min="2" max="2" width="70.85546875" style="9" customWidth="1"/>
    <col min="3" max="3" width="5.28515625" style="9" customWidth="1"/>
    <col min="4" max="4" width="9.28515625" style="9" customWidth="1"/>
    <col min="5" max="39" width="13.28515625" style="9" customWidth="1"/>
    <col min="40" max="16384" width="9.28515625" style="9"/>
  </cols>
  <sheetData>
    <row r="1" spans="1:8" ht="18.75" customHeight="1" x14ac:dyDescent="0.2">
      <c r="B1" s="46"/>
    </row>
    <row r="2" spans="1:8" ht="18.75" customHeight="1" x14ac:dyDescent="0.25">
      <c r="B2" s="47" t="s">
        <v>2781</v>
      </c>
    </row>
    <row r="3" spans="1:8" ht="18.75" customHeight="1" x14ac:dyDescent="0.25">
      <c r="B3" s="47" t="s">
        <v>2628</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94" t="s">
        <v>341</v>
      </c>
      <c r="C6" s="112"/>
      <c r="D6" s="112"/>
      <c r="E6" s="482" t="s">
        <v>1770</v>
      </c>
      <c r="F6" s="483" t="s">
        <v>1771</v>
      </c>
      <c r="G6" s="481" t="s">
        <v>13</v>
      </c>
      <c r="H6" s="80"/>
    </row>
    <row r="7" spans="1:8" ht="15.75" customHeight="1" x14ac:dyDescent="0.2">
      <c r="A7" s="79"/>
      <c r="B7" s="200"/>
      <c r="C7"/>
      <c r="D7" s="678" t="s">
        <v>2</v>
      </c>
      <c r="E7" s="3" t="s">
        <v>9</v>
      </c>
      <c r="F7" s="3" t="s">
        <v>9</v>
      </c>
      <c r="G7" s="83"/>
      <c r="H7" s="80"/>
    </row>
    <row r="8" spans="1:8" ht="16.149999999999999" customHeight="1" x14ac:dyDescent="0.2">
      <c r="A8" s="81"/>
      <c r="B8" s="113"/>
      <c r="C8"/>
      <c r="D8" s="678"/>
      <c r="E8" s="21" t="s">
        <v>2688</v>
      </c>
      <c r="F8" s="21" t="s">
        <v>2689</v>
      </c>
      <c r="G8" s="83"/>
      <c r="H8" s="80"/>
    </row>
    <row r="9" spans="1:8" ht="16.149999999999999" customHeight="1" thickBot="1" x14ac:dyDescent="0.25">
      <c r="A9" s="81"/>
      <c r="B9" s="114"/>
      <c r="C9" s="42"/>
      <c r="D9" s="679"/>
      <c r="E9" s="65" t="s">
        <v>14</v>
      </c>
      <c r="F9" s="65" t="s">
        <v>14</v>
      </c>
      <c r="G9" s="485" t="s">
        <v>15</v>
      </c>
      <c r="H9" s="80"/>
    </row>
    <row r="10" spans="1:8" ht="16.149999999999999" customHeight="1" x14ac:dyDescent="0.2">
      <c r="A10" s="81"/>
      <c r="B10" s="362" t="s">
        <v>268</v>
      </c>
      <c r="C10" s="372"/>
      <c r="D10"/>
      <c r="E10" s="27"/>
      <c r="F10" s="27"/>
      <c r="G10" s="85"/>
      <c r="H10" s="80"/>
    </row>
    <row r="11" spans="1:8" ht="16.149999999999999" customHeight="1" x14ac:dyDescent="0.2">
      <c r="A11" s="81"/>
      <c r="B11" s="220" t="s">
        <v>1772</v>
      </c>
      <c r="C11" s="332" t="s">
        <v>0</v>
      </c>
      <c r="D11" s="331" t="s">
        <v>16</v>
      </c>
      <c r="E11" s="567"/>
      <c r="F11" s="560"/>
      <c r="G11" s="485" t="s">
        <v>1773</v>
      </c>
      <c r="H11" s="80"/>
    </row>
    <row r="12" spans="1:8" ht="16.149999999999999" customHeight="1" x14ac:dyDescent="0.2">
      <c r="A12" s="81"/>
      <c r="B12" s="220" t="s">
        <v>1774</v>
      </c>
      <c r="C12" s="332" t="s">
        <v>0</v>
      </c>
      <c r="D12" s="331" t="s">
        <v>16</v>
      </c>
      <c r="E12" s="567"/>
      <c r="F12" s="560"/>
      <c r="G12" s="485" t="s">
        <v>1775</v>
      </c>
      <c r="H12" s="80"/>
    </row>
    <row r="13" spans="1:8" ht="16.149999999999999" customHeight="1" x14ac:dyDescent="0.2">
      <c r="B13" s="220" t="s">
        <v>1776</v>
      </c>
      <c r="C13" s="332" t="s">
        <v>0</v>
      </c>
      <c r="D13" s="331" t="s">
        <v>16</v>
      </c>
      <c r="E13" s="567"/>
      <c r="F13" s="560"/>
      <c r="G13" s="485" t="s">
        <v>1777</v>
      </c>
      <c r="H13" s="80"/>
    </row>
    <row r="14" spans="1:8" ht="16.149999999999999" customHeight="1" x14ac:dyDescent="0.2">
      <c r="A14" s="81"/>
      <c r="B14" s="220" t="s">
        <v>1778</v>
      </c>
      <c r="C14" s="332" t="s">
        <v>0</v>
      </c>
      <c r="D14" s="331" t="s">
        <v>16</v>
      </c>
      <c r="E14" s="567"/>
      <c r="F14" s="560"/>
      <c r="G14" s="485" t="s">
        <v>1779</v>
      </c>
      <c r="H14" s="80"/>
    </row>
    <row r="15" spans="1:8" ht="16.149999999999999" customHeight="1" x14ac:dyDescent="0.2">
      <c r="A15" s="81"/>
      <c r="B15" s="220" t="s">
        <v>1780</v>
      </c>
      <c r="C15" s="192"/>
      <c r="D15" s="331" t="s">
        <v>20</v>
      </c>
      <c r="E15" s="567"/>
      <c r="F15" s="560"/>
      <c r="G15" s="485" t="s">
        <v>1781</v>
      </c>
      <c r="H15" s="80"/>
    </row>
    <row r="16" spans="1:8" ht="16.149999999999999" customHeight="1" x14ac:dyDescent="0.2">
      <c r="B16" s="120" t="s">
        <v>1782</v>
      </c>
      <c r="C16" s="192"/>
      <c r="D16" s="331" t="s">
        <v>20</v>
      </c>
      <c r="E16" s="567"/>
      <c r="F16" s="560"/>
      <c r="G16" s="485" t="s">
        <v>1783</v>
      </c>
      <c r="H16" s="80"/>
    </row>
    <row r="17" spans="2:8" ht="16.149999999999999" customHeight="1" x14ac:dyDescent="0.2">
      <c r="B17" s="220" t="s">
        <v>1784</v>
      </c>
      <c r="C17" s="192"/>
      <c r="D17" s="331" t="s">
        <v>16</v>
      </c>
      <c r="E17" s="567"/>
      <c r="F17" s="560"/>
      <c r="G17" s="485" t="s">
        <v>1785</v>
      </c>
      <c r="H17" s="80"/>
    </row>
    <row r="18" spans="2:8" ht="16.149999999999999" customHeight="1" x14ac:dyDescent="0.2">
      <c r="B18" s="220" t="s">
        <v>1786</v>
      </c>
      <c r="C18" s="192"/>
      <c r="D18" s="331" t="s">
        <v>16</v>
      </c>
      <c r="E18" s="567"/>
      <c r="F18" s="560"/>
      <c r="G18" s="485" t="s">
        <v>1787</v>
      </c>
      <c r="H18" s="80"/>
    </row>
    <row r="19" spans="2:8" ht="16.149999999999999" customHeight="1" x14ac:dyDescent="0.2">
      <c r="B19" s="120" t="s">
        <v>1788</v>
      </c>
      <c r="C19"/>
      <c r="D19" s="331" t="s">
        <v>16</v>
      </c>
      <c r="E19" s="567"/>
      <c r="F19" s="560"/>
      <c r="G19" s="485" t="s">
        <v>1789</v>
      </c>
      <c r="H19" s="80"/>
    </row>
    <row r="20" spans="2:8" ht="16.149999999999999" customHeight="1" x14ac:dyDescent="0.2">
      <c r="B20" s="220" t="s">
        <v>1790</v>
      </c>
      <c r="C20" s="192"/>
      <c r="D20" s="334" t="s">
        <v>16</v>
      </c>
      <c r="E20" s="567"/>
      <c r="F20" s="560"/>
      <c r="G20" s="485" t="s">
        <v>1791</v>
      </c>
      <c r="H20" s="80"/>
    </row>
    <row r="21" spans="2:8" ht="16.149999999999999" customHeight="1" x14ac:dyDescent="0.2">
      <c r="B21" s="220" t="s">
        <v>1792</v>
      </c>
      <c r="C21" s="192"/>
      <c r="D21" s="331" t="s">
        <v>16</v>
      </c>
      <c r="E21" s="567"/>
      <c r="F21" s="560"/>
      <c r="G21" s="485" t="s">
        <v>1793</v>
      </c>
      <c r="H21" s="80"/>
    </row>
    <row r="22" spans="2:8" ht="16.149999999999999" customHeight="1" x14ac:dyDescent="0.2">
      <c r="B22" s="120" t="s">
        <v>1794</v>
      </c>
      <c r="C22"/>
      <c r="D22" s="331" t="s">
        <v>16</v>
      </c>
      <c r="E22" s="567"/>
      <c r="F22" s="560"/>
      <c r="G22" s="485" t="s">
        <v>1795</v>
      </c>
      <c r="H22" s="80"/>
    </row>
    <row r="23" spans="2:8" ht="16.149999999999999" customHeight="1" x14ac:dyDescent="0.2">
      <c r="B23" s="373" t="s">
        <v>1796</v>
      </c>
      <c r="C23" s="332" t="s">
        <v>0</v>
      </c>
      <c r="D23" s="331" t="s">
        <v>16</v>
      </c>
      <c r="E23" s="567"/>
      <c r="F23" s="560"/>
      <c r="G23" s="485" t="s">
        <v>1797</v>
      </c>
      <c r="H23" s="80"/>
    </row>
    <row r="24" spans="2:8" ht="16.149999999999999" customHeight="1" x14ac:dyDescent="0.2">
      <c r="B24" s="357" t="s">
        <v>1798</v>
      </c>
      <c r="C24"/>
      <c r="D24" s="331" t="s">
        <v>16</v>
      </c>
      <c r="E24" s="567"/>
      <c r="F24" s="560"/>
      <c r="G24" s="485" t="s">
        <v>1799</v>
      </c>
      <c r="H24" s="80"/>
    </row>
    <row r="25" spans="2:8" ht="26.25" customHeight="1" x14ac:dyDescent="0.2">
      <c r="B25" s="620" t="s">
        <v>2788</v>
      </c>
      <c r="C25" s="72"/>
      <c r="D25" s="331" t="s">
        <v>16</v>
      </c>
      <c r="E25" s="567"/>
      <c r="F25" s="560"/>
      <c r="G25" s="485" t="s">
        <v>1800</v>
      </c>
      <c r="H25" s="80"/>
    </row>
    <row r="26" spans="2:8" ht="16.149999999999999" customHeight="1" x14ac:dyDescent="0.2">
      <c r="B26" s="220" t="s">
        <v>2657</v>
      </c>
      <c r="C26" s="192"/>
      <c r="D26" s="331" t="s">
        <v>16</v>
      </c>
      <c r="E26" s="567"/>
      <c r="F26" s="560"/>
      <c r="G26" s="485" t="s">
        <v>2658</v>
      </c>
      <c r="H26" s="80"/>
    </row>
    <row r="27" spans="2:8" ht="16.149999999999999" customHeight="1" x14ac:dyDescent="0.2">
      <c r="B27" s="365" t="s">
        <v>405</v>
      </c>
      <c r="C27" s="332" t="s">
        <v>0</v>
      </c>
      <c r="D27" s="331" t="s">
        <v>16</v>
      </c>
      <c r="E27" s="567"/>
      <c r="F27" s="560"/>
      <c r="G27" s="485" t="s">
        <v>1801</v>
      </c>
      <c r="H27" s="80"/>
    </row>
    <row r="28" spans="2:8" ht="16.149999999999999" customHeight="1" x14ac:dyDescent="0.2">
      <c r="B28" s="120" t="s">
        <v>1802</v>
      </c>
      <c r="C28" s="192"/>
      <c r="D28" s="331" t="s">
        <v>16</v>
      </c>
      <c r="E28" s="567"/>
      <c r="F28" s="560"/>
      <c r="G28" s="485" t="s">
        <v>1803</v>
      </c>
      <c r="H28" s="80"/>
    </row>
    <row r="29" spans="2:8" ht="16.149999999999999" customHeight="1" x14ac:dyDescent="0.2">
      <c r="B29" s="220" t="s">
        <v>1804</v>
      </c>
      <c r="C29"/>
      <c r="D29" s="331" t="s">
        <v>16</v>
      </c>
      <c r="E29" s="567"/>
      <c r="F29" s="560"/>
      <c r="G29" s="485" t="s">
        <v>1805</v>
      </c>
      <c r="H29" s="80"/>
    </row>
    <row r="30" spans="2:8" ht="16.149999999999999" customHeight="1" x14ac:dyDescent="0.2">
      <c r="B30" s="220" t="s">
        <v>1806</v>
      </c>
      <c r="C30" s="332" t="s">
        <v>0</v>
      </c>
      <c r="D30" s="331" t="s">
        <v>16</v>
      </c>
      <c r="E30" s="567"/>
      <c r="F30" s="560"/>
      <c r="G30" s="485" t="s">
        <v>1807</v>
      </c>
      <c r="H30" s="80"/>
    </row>
    <row r="31" spans="2:8" ht="16.149999999999999" customHeight="1" x14ac:dyDescent="0.2">
      <c r="B31" s="220" t="s">
        <v>1808</v>
      </c>
      <c r="C31" s="252" t="s">
        <v>0</v>
      </c>
      <c r="D31" s="331" t="s">
        <v>16</v>
      </c>
      <c r="E31" s="567"/>
      <c r="F31" s="560"/>
      <c r="G31" s="485" t="s">
        <v>1809</v>
      </c>
      <c r="H31" s="80"/>
    </row>
    <row r="32" spans="2:8" ht="16.149999999999999" customHeight="1" thickBot="1" x14ac:dyDescent="0.25">
      <c r="B32" s="374" t="s">
        <v>1810</v>
      </c>
      <c r="C32" s="332" t="s">
        <v>0</v>
      </c>
      <c r="D32" s="331" t="s">
        <v>16</v>
      </c>
      <c r="E32" s="567"/>
      <c r="F32" s="560"/>
      <c r="G32" s="485" t="s">
        <v>1811</v>
      </c>
      <c r="H32" s="80"/>
    </row>
    <row r="33" spans="2:8" ht="16.149999999999999" customHeight="1" x14ac:dyDescent="0.2">
      <c r="B33" s="363" t="s">
        <v>1812</v>
      </c>
      <c r="C33" s="192"/>
      <c r="D33" s="331" t="s">
        <v>16</v>
      </c>
      <c r="E33" s="45">
        <f>SUM(E11:E32)</f>
        <v>0</v>
      </c>
      <c r="F33" s="45">
        <f>SUM(F11:F32)</f>
        <v>0</v>
      </c>
      <c r="G33" s="485" t="s">
        <v>1813</v>
      </c>
      <c r="H33" s="80"/>
    </row>
    <row r="34" spans="2:8" ht="16.149999999999999" customHeight="1" x14ac:dyDescent="0.2">
      <c r="B34" s="363" t="s">
        <v>269</v>
      </c>
      <c r="C34" s="188"/>
      <c r="D34"/>
      <c r="E34" s="27"/>
      <c r="F34" s="27"/>
      <c r="G34" s="85"/>
      <c r="H34" s="80"/>
    </row>
    <row r="35" spans="2:8" ht="16.149999999999999" customHeight="1" x14ac:dyDescent="0.2">
      <c r="B35" s="220" t="s">
        <v>1814</v>
      </c>
      <c r="C35" s="332" t="s">
        <v>0</v>
      </c>
      <c r="D35" s="331" t="s">
        <v>16</v>
      </c>
      <c r="E35" s="567"/>
      <c r="F35" s="560"/>
      <c r="G35" s="485" t="s">
        <v>1815</v>
      </c>
      <c r="H35" s="80"/>
    </row>
    <row r="36" spans="2:8" ht="16.149999999999999" customHeight="1" x14ac:dyDescent="0.2">
      <c r="B36" s="220" t="s">
        <v>1774</v>
      </c>
      <c r="C36" s="332" t="s">
        <v>0</v>
      </c>
      <c r="D36" s="331" t="s">
        <v>16</v>
      </c>
      <c r="E36" s="567"/>
      <c r="F36" s="560"/>
      <c r="G36" s="485" t="s">
        <v>1816</v>
      </c>
      <c r="H36" s="80"/>
    </row>
    <row r="37" spans="2:8" ht="16.149999999999999" customHeight="1" x14ac:dyDescent="0.2">
      <c r="B37" s="220" t="s">
        <v>1776</v>
      </c>
      <c r="C37" s="332" t="s">
        <v>0</v>
      </c>
      <c r="D37" s="331" t="s">
        <v>16</v>
      </c>
      <c r="E37" s="567"/>
      <c r="F37" s="560"/>
      <c r="G37" s="485" t="s">
        <v>1817</v>
      </c>
      <c r="H37" s="80"/>
    </row>
    <row r="38" spans="2:8" ht="16.149999999999999" customHeight="1" x14ac:dyDescent="0.2">
      <c r="B38" s="220" t="s">
        <v>1778</v>
      </c>
      <c r="C38" s="332" t="s">
        <v>0</v>
      </c>
      <c r="D38" s="331" t="s">
        <v>16</v>
      </c>
      <c r="E38" s="567"/>
      <c r="F38" s="560"/>
      <c r="G38" s="485" t="s">
        <v>1818</v>
      </c>
      <c r="H38" s="80"/>
    </row>
    <row r="39" spans="2:8" ht="16.149999999999999" customHeight="1" x14ac:dyDescent="0.2">
      <c r="B39" s="220" t="s">
        <v>1780</v>
      </c>
      <c r="C39" s="192"/>
      <c r="D39" s="331" t="s">
        <v>20</v>
      </c>
      <c r="E39" s="567"/>
      <c r="F39" s="560"/>
      <c r="G39" s="485" t="s">
        <v>1819</v>
      </c>
      <c r="H39" s="80"/>
    </row>
    <row r="40" spans="2:8" ht="16.149999999999999" customHeight="1" x14ac:dyDescent="0.2">
      <c r="B40" s="120" t="s">
        <v>1820</v>
      </c>
      <c r="C40" s="192"/>
      <c r="D40" s="334" t="s">
        <v>20</v>
      </c>
      <c r="E40" s="567"/>
      <c r="F40" s="560"/>
      <c r="G40" s="485" t="s">
        <v>1821</v>
      </c>
      <c r="H40" s="80"/>
    </row>
    <row r="41" spans="2:8" ht="16.149999999999999" customHeight="1" x14ac:dyDescent="0.2">
      <c r="B41" s="220" t="s">
        <v>1784</v>
      </c>
      <c r="C41" s="192"/>
      <c r="D41" s="331" t="s">
        <v>16</v>
      </c>
      <c r="E41" s="567"/>
      <c r="F41" s="560"/>
      <c r="G41" s="485" t="s">
        <v>1822</v>
      </c>
      <c r="H41" s="80"/>
    </row>
    <row r="42" spans="2:8" ht="16.149999999999999" customHeight="1" x14ac:dyDescent="0.2">
      <c r="B42" s="220" t="s">
        <v>1786</v>
      </c>
      <c r="C42" s="192"/>
      <c r="D42" s="331" t="s">
        <v>16</v>
      </c>
      <c r="E42" s="567"/>
      <c r="F42" s="560"/>
      <c r="G42" s="485" t="s">
        <v>1823</v>
      </c>
      <c r="H42" s="80"/>
    </row>
    <row r="43" spans="2:8" ht="16.149999999999999" customHeight="1" x14ac:dyDescent="0.2">
      <c r="B43" s="120" t="s">
        <v>1788</v>
      </c>
      <c r="C43"/>
      <c r="D43" s="331" t="s">
        <v>16</v>
      </c>
      <c r="E43" s="567"/>
      <c r="F43" s="560"/>
      <c r="G43" s="485" t="s">
        <v>1824</v>
      </c>
      <c r="H43" s="80"/>
    </row>
    <row r="44" spans="2:8" ht="16.149999999999999" customHeight="1" x14ac:dyDescent="0.2">
      <c r="B44" s="357" t="s">
        <v>1790</v>
      </c>
      <c r="C44" s="375"/>
      <c r="D44" s="331" t="s">
        <v>16</v>
      </c>
      <c r="E44" s="567"/>
      <c r="F44" s="560"/>
      <c r="G44" s="485" t="s">
        <v>1825</v>
      </c>
      <c r="H44" s="80"/>
    </row>
    <row r="45" spans="2:8" ht="16.149999999999999" customHeight="1" x14ac:dyDescent="0.2">
      <c r="B45" s="220" t="s">
        <v>1792</v>
      </c>
      <c r="C45" s="192"/>
      <c r="D45" s="331" t="s">
        <v>16</v>
      </c>
      <c r="E45" s="567"/>
      <c r="F45" s="560"/>
      <c r="G45" s="485" t="s">
        <v>1826</v>
      </c>
      <c r="H45" s="80"/>
    </row>
    <row r="46" spans="2:8" ht="16.149999999999999" customHeight="1" x14ac:dyDescent="0.2">
      <c r="B46" s="120" t="s">
        <v>1794</v>
      </c>
      <c r="C46"/>
      <c r="D46" s="331" t="s">
        <v>16</v>
      </c>
      <c r="E46" s="567"/>
      <c r="F46" s="560"/>
      <c r="G46" s="485" t="s">
        <v>1827</v>
      </c>
      <c r="H46" s="80"/>
    </row>
    <row r="47" spans="2:8" ht="16.149999999999999" customHeight="1" x14ac:dyDescent="0.2">
      <c r="B47" s="365" t="s">
        <v>1828</v>
      </c>
      <c r="C47" s="332" t="s">
        <v>0</v>
      </c>
      <c r="D47" s="331" t="s">
        <v>16</v>
      </c>
      <c r="E47" s="567"/>
      <c r="F47" s="560"/>
      <c r="G47" s="485" t="s">
        <v>1829</v>
      </c>
      <c r="H47" s="80"/>
    </row>
    <row r="48" spans="2:8" ht="16.149999999999999" customHeight="1" x14ac:dyDescent="0.2">
      <c r="B48" s="461" t="s">
        <v>2789</v>
      </c>
      <c r="C48" s="462"/>
      <c r="D48" s="331" t="s">
        <v>16</v>
      </c>
      <c r="E48" s="567"/>
      <c r="F48" s="560"/>
      <c r="G48" s="485" t="s">
        <v>1830</v>
      </c>
      <c r="H48" s="80"/>
    </row>
    <row r="49" spans="2:9" ht="16.149999999999999" customHeight="1" x14ac:dyDescent="0.2">
      <c r="B49" s="621" t="s">
        <v>2657</v>
      </c>
      <c r="C49" s="622"/>
      <c r="D49" s="331" t="s">
        <v>16</v>
      </c>
      <c r="E49" s="567"/>
      <c r="F49" s="560"/>
      <c r="G49" s="485" t="s">
        <v>2659</v>
      </c>
      <c r="H49" s="80"/>
    </row>
    <row r="50" spans="2:9" ht="16.149999999999999" customHeight="1" x14ac:dyDescent="0.2">
      <c r="B50" s="120" t="s">
        <v>1802</v>
      </c>
      <c r="C50"/>
      <c r="D50" s="376" t="s">
        <v>16</v>
      </c>
      <c r="E50" s="567"/>
      <c r="F50" s="560"/>
      <c r="G50" s="485" t="s">
        <v>1831</v>
      </c>
      <c r="H50" s="80"/>
    </row>
    <row r="51" spans="2:9" ht="16.149999999999999" customHeight="1" x14ac:dyDescent="0.2">
      <c r="B51" s="220" t="s">
        <v>1804</v>
      </c>
      <c r="C51" s="192"/>
      <c r="D51" s="331" t="s">
        <v>16</v>
      </c>
      <c r="E51" s="567"/>
      <c r="F51" s="560"/>
      <c r="G51" s="485" t="s">
        <v>1832</v>
      </c>
      <c r="H51" s="80"/>
    </row>
    <row r="52" spans="2:9" ht="16.149999999999999" customHeight="1" x14ac:dyDescent="0.2">
      <c r="B52" s="220" t="s">
        <v>1806</v>
      </c>
      <c r="C52" s="332" t="s">
        <v>0</v>
      </c>
      <c r="D52" s="331" t="s">
        <v>16</v>
      </c>
      <c r="E52" s="567"/>
      <c r="F52" s="560"/>
      <c r="G52" s="485" t="s">
        <v>1833</v>
      </c>
      <c r="H52" s="80"/>
    </row>
    <row r="53" spans="2:9" ht="16.149999999999999" customHeight="1" x14ac:dyDescent="0.2">
      <c r="B53" s="220" t="s">
        <v>1808</v>
      </c>
      <c r="C53" s="332" t="s">
        <v>0</v>
      </c>
      <c r="D53" s="331" t="s">
        <v>16</v>
      </c>
      <c r="E53" s="567"/>
      <c r="F53" s="560"/>
      <c r="G53" s="485" t="s">
        <v>1834</v>
      </c>
      <c r="H53" s="80"/>
    </row>
    <row r="54" spans="2:9" ht="16.149999999999999" customHeight="1" thickBot="1" x14ac:dyDescent="0.25">
      <c r="B54" s="374" t="s">
        <v>1810</v>
      </c>
      <c r="C54" s="332" t="s">
        <v>0</v>
      </c>
      <c r="D54" s="331" t="s">
        <v>16</v>
      </c>
      <c r="E54" s="567"/>
      <c r="F54" s="560"/>
      <c r="G54" s="485" t="s">
        <v>1835</v>
      </c>
      <c r="H54" s="80"/>
    </row>
    <row r="55" spans="2:9" ht="16.149999999999999" customHeight="1" x14ac:dyDescent="0.2">
      <c r="B55" s="363" t="s">
        <v>1836</v>
      </c>
      <c r="C55" s="192"/>
      <c r="D55" s="331" t="s">
        <v>16</v>
      </c>
      <c r="E55" s="45">
        <f>SUM(E35:E54)</f>
        <v>0</v>
      </c>
      <c r="F55" s="45">
        <f>SUM(F35:F54)</f>
        <v>0</v>
      </c>
      <c r="G55" s="485" t="s">
        <v>1837</v>
      </c>
      <c r="H55" s="80"/>
    </row>
    <row r="56" spans="2:9" ht="16.149999999999999" customHeight="1" thickBot="1" x14ac:dyDescent="0.25">
      <c r="B56" s="377"/>
      <c r="C56" s="190"/>
      <c r="D56" s="141"/>
      <c r="E56" s="33"/>
      <c r="F56" s="33"/>
      <c r="G56" s="28"/>
      <c r="H56" s="80"/>
    </row>
    <row r="57" spans="2:9" ht="16.149999999999999" customHeight="1" x14ac:dyDescent="0.2">
      <c r="B57" s="377" t="s">
        <v>404</v>
      </c>
      <c r="C57" s="190"/>
      <c r="D57" s="376" t="s">
        <v>16</v>
      </c>
      <c r="E57" s="45">
        <f t="shared" ref="E57:F57" si="0">E33+E55</f>
        <v>0</v>
      </c>
      <c r="F57" s="44">
        <f t="shared" si="0"/>
        <v>0</v>
      </c>
      <c r="G57" s="485" t="s">
        <v>1838</v>
      </c>
      <c r="H57" s="80"/>
    </row>
    <row r="58" spans="2:9" ht="20.25" customHeight="1" x14ac:dyDescent="0.2">
      <c r="B58" s="378" t="s">
        <v>1839</v>
      </c>
      <c r="C58" s="190"/>
      <c r="D58"/>
      <c r="E58" s="27"/>
      <c r="F58" s="43"/>
      <c r="G58" s="85"/>
      <c r="H58" s="80"/>
    </row>
    <row r="59" spans="2:9" ht="16.149999999999999" customHeight="1" x14ac:dyDescent="0.2">
      <c r="B59" s="379" t="s">
        <v>268</v>
      </c>
      <c r="C59" s="191"/>
      <c r="D59" s="376" t="s">
        <v>16</v>
      </c>
      <c r="E59" s="567"/>
      <c r="F59" s="560"/>
      <c r="G59" s="485" t="s">
        <v>1840</v>
      </c>
      <c r="H59" s="80"/>
    </row>
    <row r="60" spans="2:9" ht="16.149999999999999" customHeight="1" thickBot="1" x14ac:dyDescent="0.25">
      <c r="B60" s="380" t="s">
        <v>269</v>
      </c>
      <c r="C60" s="134"/>
      <c r="D60" s="135" t="s">
        <v>16</v>
      </c>
      <c r="E60" s="567"/>
      <c r="F60" s="560"/>
      <c r="G60" s="485" t="s">
        <v>1841</v>
      </c>
      <c r="H60" s="80"/>
    </row>
    <row r="61" spans="2:9" ht="16.149999999999999" customHeight="1" thickTop="1" thickBot="1" x14ac:dyDescent="0.25">
      <c r="B61" s="104"/>
      <c r="C61" s="104"/>
      <c r="D61" s="104"/>
      <c r="E61" s="104"/>
      <c r="F61" s="104"/>
      <c r="G61" s="105"/>
    </row>
    <row r="62" spans="2:9" ht="16.149999999999999" customHeight="1" thickTop="1" thickBot="1" x14ac:dyDescent="0.25">
      <c r="B62" s="78"/>
      <c r="C62" s="78"/>
      <c r="D62" s="78"/>
      <c r="E62" s="78"/>
      <c r="F62" s="78"/>
      <c r="G62" s="532" t="s">
        <v>2686</v>
      </c>
      <c r="H62" s="533">
        <v>2</v>
      </c>
    </row>
    <row r="63" spans="2:9" ht="15.75" customHeight="1" thickTop="1" x14ac:dyDescent="0.2">
      <c r="B63" s="682" t="s">
        <v>2711</v>
      </c>
      <c r="C63" s="683"/>
      <c r="D63" s="683"/>
      <c r="E63" s="482" t="s">
        <v>1770</v>
      </c>
      <c r="F63" s="482" t="s">
        <v>1842</v>
      </c>
      <c r="G63" s="482" t="s">
        <v>1843</v>
      </c>
      <c r="H63" s="481" t="s">
        <v>13</v>
      </c>
      <c r="I63" s="80"/>
    </row>
    <row r="64" spans="2:9" ht="51" x14ac:dyDescent="0.2">
      <c r="B64" s="381" t="s">
        <v>1844</v>
      </c>
      <c r="C64" s="382"/>
      <c r="D64" s="259"/>
      <c r="E64" s="3" t="s">
        <v>9</v>
      </c>
      <c r="F64" s="3" t="s">
        <v>1845</v>
      </c>
      <c r="G64" s="13" t="s">
        <v>1846</v>
      </c>
      <c r="H64" s="5"/>
      <c r="I64" s="80"/>
    </row>
    <row r="65" spans="2:10" ht="16.149999999999999" customHeight="1" x14ac:dyDescent="0.2">
      <c r="B65" s="703" t="s">
        <v>1847</v>
      </c>
      <c r="C65" s="704"/>
      <c r="D65" s="678" t="s">
        <v>2</v>
      </c>
      <c r="E65" s="21" t="s">
        <v>310</v>
      </c>
      <c r="F65" s="21" t="s">
        <v>310</v>
      </c>
      <c r="G65" s="21" t="s">
        <v>310</v>
      </c>
      <c r="H65" s="83"/>
      <c r="I65" s="80"/>
    </row>
    <row r="66" spans="2:10" ht="16.149999999999999" customHeight="1" thickBot="1" x14ac:dyDescent="0.25">
      <c r="B66" s="705"/>
      <c r="C66" s="706"/>
      <c r="D66" s="679"/>
      <c r="E66" s="65" t="s">
        <v>14</v>
      </c>
      <c r="F66" s="65" t="s">
        <v>14</v>
      </c>
      <c r="G66" s="463" t="s">
        <v>14</v>
      </c>
      <c r="H66" s="6" t="s">
        <v>15</v>
      </c>
      <c r="I66" s="383"/>
    </row>
    <row r="67" spans="2:10" ht="16.149999999999999" customHeight="1" x14ac:dyDescent="0.2">
      <c r="B67" s="384" t="s">
        <v>2752</v>
      </c>
      <c r="C67" s="69"/>
      <c r="D67" s="385" t="s">
        <v>16</v>
      </c>
      <c r="E67" s="478">
        <f t="shared" ref="E67:E77" si="1">SUM(F67:G67)</f>
        <v>0</v>
      </c>
      <c r="F67" s="478">
        <f>F98</f>
        <v>0</v>
      </c>
      <c r="G67" s="10">
        <f>G98</f>
        <v>0</v>
      </c>
      <c r="H67" s="6" t="s">
        <v>1848</v>
      </c>
      <c r="I67" s="80"/>
    </row>
    <row r="68" spans="2:10" ht="16.149999999999999" customHeight="1" x14ac:dyDescent="0.2">
      <c r="B68" s="123" t="s">
        <v>1212</v>
      </c>
      <c r="C68" s="69"/>
      <c r="D68" s="385" t="s">
        <v>1</v>
      </c>
      <c r="E68" s="478">
        <f t="shared" si="1"/>
        <v>0</v>
      </c>
      <c r="F68" s="577"/>
      <c r="G68" s="12"/>
      <c r="H68" s="6" t="s">
        <v>1851</v>
      </c>
      <c r="I68" s="80"/>
    </row>
    <row r="69" spans="2:10" ht="16.149999999999999" customHeight="1" x14ac:dyDescent="0.2">
      <c r="B69" s="120" t="s">
        <v>1852</v>
      </c>
      <c r="C69" s="386"/>
      <c r="D69" s="385" t="s">
        <v>1</v>
      </c>
      <c r="E69" s="478">
        <f t="shared" si="1"/>
        <v>0</v>
      </c>
      <c r="F69" s="608"/>
      <c r="G69" s="14"/>
      <c r="H69" s="6" t="s">
        <v>1853</v>
      </c>
      <c r="I69" s="80"/>
    </row>
    <row r="70" spans="2:10" ht="16.149999999999999" customHeight="1" x14ac:dyDescent="0.2">
      <c r="B70" s="176" t="s">
        <v>1854</v>
      </c>
      <c r="C70" s="387" t="s">
        <v>0</v>
      </c>
      <c r="D70" s="385" t="s">
        <v>16</v>
      </c>
      <c r="E70" s="478">
        <f t="shared" si="1"/>
        <v>0</v>
      </c>
      <c r="F70" s="486"/>
      <c r="G70" s="14"/>
      <c r="H70" s="6" t="s">
        <v>1855</v>
      </c>
      <c r="I70" s="80"/>
    </row>
    <row r="71" spans="2:10" ht="16.149999999999999" customHeight="1" x14ac:dyDescent="0.2">
      <c r="B71" s="176" t="s">
        <v>1856</v>
      </c>
      <c r="C71" s="387" t="s">
        <v>0</v>
      </c>
      <c r="D71" s="385" t="s">
        <v>1</v>
      </c>
      <c r="E71" s="478">
        <f t="shared" si="1"/>
        <v>0</v>
      </c>
      <c r="F71" s="486"/>
      <c r="G71" s="14"/>
      <c r="H71" s="6" t="s">
        <v>1857</v>
      </c>
      <c r="I71" s="80"/>
    </row>
    <row r="72" spans="2:10" ht="16.149999999999999" customHeight="1" x14ac:dyDescent="0.2">
      <c r="B72" s="173" t="s">
        <v>1858</v>
      </c>
      <c r="C72" s="387" t="s">
        <v>0</v>
      </c>
      <c r="D72" s="385" t="s">
        <v>20</v>
      </c>
      <c r="E72" s="478">
        <f t="shared" si="1"/>
        <v>0</v>
      </c>
      <c r="F72" s="486"/>
      <c r="G72" s="14"/>
      <c r="H72" s="6" t="s">
        <v>1859</v>
      </c>
      <c r="I72" s="80"/>
    </row>
    <row r="73" spans="2:10" ht="16.149999999999999" customHeight="1" x14ac:dyDescent="0.2">
      <c r="B73" s="176" t="s">
        <v>1860</v>
      </c>
      <c r="C73" s="387" t="s">
        <v>0</v>
      </c>
      <c r="D73" s="385" t="s">
        <v>20</v>
      </c>
      <c r="E73" s="478">
        <f t="shared" si="1"/>
        <v>0</v>
      </c>
      <c r="F73" s="486"/>
      <c r="G73" s="14"/>
      <c r="H73" s="6" t="s">
        <v>1861</v>
      </c>
      <c r="I73" s="80"/>
    </row>
    <row r="74" spans="2:10" ht="16.149999999999999" customHeight="1" x14ac:dyDescent="0.2">
      <c r="B74" s="176" t="s">
        <v>1862</v>
      </c>
      <c r="C74" s="387" t="s">
        <v>0</v>
      </c>
      <c r="D74" s="385" t="s">
        <v>1</v>
      </c>
      <c r="E74" s="478">
        <f t="shared" si="1"/>
        <v>0</v>
      </c>
      <c r="F74" s="486"/>
      <c r="G74" s="14"/>
      <c r="H74" s="6" t="s">
        <v>1863</v>
      </c>
      <c r="I74" s="80"/>
    </row>
    <row r="75" spans="2:10" ht="16.149999999999999" customHeight="1" x14ac:dyDescent="0.2">
      <c r="B75" s="120" t="s">
        <v>2824</v>
      </c>
      <c r="C75" s="388"/>
      <c r="D75" s="385" t="s">
        <v>1</v>
      </c>
      <c r="E75" s="478">
        <f t="shared" si="1"/>
        <v>0</v>
      </c>
      <c r="F75" s="486"/>
      <c r="G75" s="14"/>
      <c r="H75" s="6" t="s">
        <v>1864</v>
      </c>
      <c r="I75" s="80"/>
      <c r="J75" s="51"/>
    </row>
    <row r="76" spans="2:10" ht="16.149999999999999" customHeight="1" thickBot="1" x14ac:dyDescent="0.25">
      <c r="B76" s="123" t="s">
        <v>626</v>
      </c>
      <c r="C76" s="69"/>
      <c r="D76" s="385" t="s">
        <v>1</v>
      </c>
      <c r="E76" s="478">
        <f t="shared" si="1"/>
        <v>0</v>
      </c>
      <c r="F76" s="577"/>
      <c r="G76" s="12"/>
      <c r="H76" s="6" t="s">
        <v>1865</v>
      </c>
      <c r="I76" s="80"/>
    </row>
    <row r="77" spans="2:10" ht="16.149999999999999" customHeight="1" x14ac:dyDescent="0.2">
      <c r="B77" s="121" t="s">
        <v>2753</v>
      </c>
      <c r="C77" s="69"/>
      <c r="D77" s="385" t="s">
        <v>16</v>
      </c>
      <c r="E77" s="45">
        <f t="shared" si="1"/>
        <v>0</v>
      </c>
      <c r="F77" s="45">
        <f>SUM(F68:F76)</f>
        <v>0</v>
      </c>
      <c r="G77" s="45">
        <f>SUM(G68:G76)</f>
        <v>0</v>
      </c>
      <c r="H77" s="6" t="s">
        <v>1866</v>
      </c>
      <c r="I77" s="80"/>
    </row>
    <row r="78" spans="2:10" ht="16.149999999999999" customHeight="1" x14ac:dyDescent="0.2">
      <c r="B78" s="121"/>
      <c r="C78" s="66"/>
      <c r="D78" s="27"/>
      <c r="E78" s="27"/>
      <c r="F78" s="27"/>
      <c r="G78" s="11"/>
      <c r="H78" s="19"/>
      <c r="I78" s="80"/>
    </row>
    <row r="79" spans="2:10" ht="16.149999999999999" customHeight="1" thickBot="1" x14ac:dyDescent="0.25">
      <c r="B79" s="137" t="s">
        <v>1867</v>
      </c>
      <c r="C79" s="389"/>
      <c r="D79" s="390" t="s">
        <v>16</v>
      </c>
      <c r="E79" s="478">
        <f>SUM(F79:G79)</f>
        <v>0</v>
      </c>
      <c r="F79" s="477">
        <f>SUM(F70:F72)+SUM(F74:F75)</f>
        <v>0</v>
      </c>
      <c r="G79" s="20">
        <f>SUM(G70:G72)+SUM(G74:G75)</f>
        <v>0</v>
      </c>
      <c r="H79" s="17" t="s">
        <v>1868</v>
      </c>
      <c r="I79" s="80"/>
    </row>
    <row r="80" spans="2:10" ht="16.149999999999999" customHeight="1" thickTop="1" thickBot="1" x14ac:dyDescent="0.25">
      <c r="B80" s="104"/>
      <c r="C80" s="104"/>
      <c r="D80" s="104"/>
      <c r="E80" s="104"/>
      <c r="F80" s="391"/>
      <c r="G80" s="391"/>
      <c r="H80" s="105"/>
    </row>
    <row r="81" spans="2:9" ht="16.149999999999999" customHeight="1" thickTop="1" thickBot="1" x14ac:dyDescent="0.25">
      <c r="B81" s="78"/>
      <c r="C81" s="78"/>
      <c r="D81" s="78"/>
      <c r="E81" s="78"/>
      <c r="F81" s="78"/>
      <c r="G81" s="532" t="s">
        <v>2686</v>
      </c>
      <c r="H81" s="533">
        <v>3</v>
      </c>
    </row>
    <row r="82" spans="2:9" ht="16.149999999999999" customHeight="1" thickTop="1" x14ac:dyDescent="0.2">
      <c r="B82" s="111" t="s">
        <v>2712</v>
      </c>
      <c r="C82" s="392"/>
      <c r="D82" s="112"/>
      <c r="E82" s="483" t="s">
        <v>1771</v>
      </c>
      <c r="F82" s="483" t="s">
        <v>1869</v>
      </c>
      <c r="G82" s="483" t="s">
        <v>1870</v>
      </c>
      <c r="H82" s="481" t="s">
        <v>13</v>
      </c>
      <c r="I82" s="80"/>
    </row>
    <row r="83" spans="2:9" ht="51" x14ac:dyDescent="0.2">
      <c r="B83" s="707" t="s">
        <v>1844</v>
      </c>
      <c r="C83" s="708"/>
      <c r="D83" s="259"/>
      <c r="E83" s="3" t="s">
        <v>9</v>
      </c>
      <c r="F83" s="3" t="s">
        <v>1845</v>
      </c>
      <c r="G83" s="3" t="s">
        <v>1846</v>
      </c>
      <c r="H83"/>
      <c r="I83" s="80"/>
    </row>
    <row r="84" spans="2:9" ht="16.149999999999999" customHeight="1" x14ac:dyDescent="0.2">
      <c r="B84" s="707"/>
      <c r="C84" s="708"/>
      <c r="D84" s="678" t="s">
        <v>2</v>
      </c>
      <c r="E84" s="21" t="s">
        <v>17</v>
      </c>
      <c r="F84" s="21" t="s">
        <v>17</v>
      </c>
      <c r="G84" s="21" t="s">
        <v>17</v>
      </c>
      <c r="H84"/>
      <c r="I84" s="80"/>
    </row>
    <row r="85" spans="2:9" ht="16.149999999999999" customHeight="1" thickBot="1" x14ac:dyDescent="0.25">
      <c r="B85" s="709"/>
      <c r="C85" s="710"/>
      <c r="D85" s="679"/>
      <c r="E85" s="65" t="s">
        <v>14</v>
      </c>
      <c r="F85" s="65" t="s">
        <v>14</v>
      </c>
      <c r="G85" s="65" t="s">
        <v>14</v>
      </c>
      <c r="H85" s="485" t="s">
        <v>15</v>
      </c>
      <c r="I85" s="383"/>
    </row>
    <row r="86" spans="2:9" ht="15.75" customHeight="1" x14ac:dyDescent="0.2">
      <c r="B86" s="663" t="s">
        <v>2754</v>
      </c>
      <c r="C86" s="516"/>
      <c r="D86" s="393" t="s">
        <v>16</v>
      </c>
      <c r="E86" s="478">
        <f>SUM(F86:G86)</f>
        <v>0</v>
      </c>
      <c r="F86" s="488"/>
      <c r="G86" s="488"/>
      <c r="H86" s="485" t="s">
        <v>1848</v>
      </c>
      <c r="I86" s="80"/>
    </row>
    <row r="87" spans="2:9" ht="16.149999999999999" customHeight="1" thickBot="1" x14ac:dyDescent="0.25">
      <c r="B87" s="123" t="s">
        <v>511</v>
      </c>
      <c r="C87" s="69"/>
      <c r="D87" s="393" t="s">
        <v>1</v>
      </c>
      <c r="E87" s="478">
        <f>SUM(F87:G87)</f>
        <v>0</v>
      </c>
      <c r="F87" s="488"/>
      <c r="G87" s="488"/>
      <c r="H87" s="485" t="s">
        <v>1849</v>
      </c>
      <c r="I87" s="80"/>
    </row>
    <row r="88" spans="2:9" ht="15.95" customHeight="1" x14ac:dyDescent="0.2">
      <c r="B88" s="121" t="s">
        <v>2755</v>
      </c>
      <c r="C88" s="69"/>
      <c r="D88" s="393" t="s">
        <v>16</v>
      </c>
      <c r="E88" s="478">
        <f>SUM(F88:G88)</f>
        <v>0</v>
      </c>
      <c r="F88" s="45">
        <f>SUM(F86:F87)</f>
        <v>0</v>
      </c>
      <c r="G88" s="45">
        <f>SUM(G86:G87)</f>
        <v>0</v>
      </c>
      <c r="H88" s="485" t="s">
        <v>1850</v>
      </c>
      <c r="I88" s="80"/>
    </row>
    <row r="89" spans="2:9" ht="16.149999999999999" customHeight="1" x14ac:dyDescent="0.2">
      <c r="B89" s="118" t="s">
        <v>1212</v>
      </c>
      <c r="C89" s="160"/>
      <c r="D89" s="393" t="s">
        <v>1</v>
      </c>
      <c r="E89" s="478">
        <f t="shared" ref="E89:E90" si="2">SUM(F89:G89)</f>
        <v>0</v>
      </c>
      <c r="F89" s="18"/>
      <c r="G89" s="18"/>
      <c r="H89" s="485" t="s">
        <v>1851</v>
      </c>
      <c r="I89" s="80"/>
    </row>
    <row r="90" spans="2:9" ht="16.149999999999999" customHeight="1" x14ac:dyDescent="0.2">
      <c r="B90" s="120" t="s">
        <v>1852</v>
      </c>
      <c r="C90" s="386"/>
      <c r="D90" s="393" t="s">
        <v>1</v>
      </c>
      <c r="E90" s="478">
        <f t="shared" si="2"/>
        <v>0</v>
      </c>
      <c r="F90" s="488"/>
      <c r="G90" s="488"/>
      <c r="H90" s="485" t="s">
        <v>1853</v>
      </c>
      <c r="I90" s="80"/>
    </row>
    <row r="91" spans="2:9" ht="16.149999999999999" customHeight="1" x14ac:dyDescent="0.2">
      <c r="B91" s="176" t="s">
        <v>1854</v>
      </c>
      <c r="C91" s="394" t="s">
        <v>0</v>
      </c>
      <c r="D91" s="393" t="s">
        <v>16</v>
      </c>
      <c r="E91" s="478">
        <f t="shared" ref="E91" si="3">SUM(F91:G91)</f>
        <v>0</v>
      </c>
      <c r="F91" s="488"/>
      <c r="G91" s="488"/>
      <c r="H91" s="485" t="s">
        <v>1855</v>
      </c>
      <c r="I91" s="80"/>
    </row>
    <row r="92" spans="2:9" ht="15.6" customHeight="1" x14ac:dyDescent="0.2">
      <c r="B92" s="176" t="s">
        <v>1856</v>
      </c>
      <c r="C92" s="394" t="s">
        <v>0</v>
      </c>
      <c r="D92" s="393" t="s">
        <v>1</v>
      </c>
      <c r="E92" s="478">
        <f>SUM(F92:G92)</f>
        <v>0</v>
      </c>
      <c r="F92" s="488"/>
      <c r="G92" s="488"/>
      <c r="H92" s="485" t="s">
        <v>1857</v>
      </c>
      <c r="I92" s="80"/>
    </row>
    <row r="93" spans="2:9" ht="16.5" customHeight="1" x14ac:dyDescent="0.2">
      <c r="B93" s="173" t="s">
        <v>1858</v>
      </c>
      <c r="C93" s="394" t="s">
        <v>0</v>
      </c>
      <c r="D93" s="393" t="s">
        <v>20</v>
      </c>
      <c r="E93" s="478">
        <f>SUM(F93:G93)</f>
        <v>0</v>
      </c>
      <c r="F93" s="488"/>
      <c r="G93" s="488"/>
      <c r="H93" s="485" t="s">
        <v>1859</v>
      </c>
      <c r="I93" s="80"/>
    </row>
    <row r="94" spans="2:9" ht="16.149999999999999" customHeight="1" x14ac:dyDescent="0.2">
      <c r="B94" s="176" t="s">
        <v>1860</v>
      </c>
      <c r="C94" s="394" t="s">
        <v>0</v>
      </c>
      <c r="D94" s="393" t="s">
        <v>20</v>
      </c>
      <c r="E94" s="478">
        <f t="shared" ref="E94" si="4">SUM(F94:G94)</f>
        <v>0</v>
      </c>
      <c r="F94" s="488"/>
      <c r="G94" s="488"/>
      <c r="H94" s="485" t="s">
        <v>1861</v>
      </c>
      <c r="I94" s="80"/>
    </row>
    <row r="95" spans="2:9" ht="16.149999999999999" customHeight="1" x14ac:dyDescent="0.2">
      <c r="B95" s="176" t="s">
        <v>1862</v>
      </c>
      <c r="C95" s="394" t="s">
        <v>0</v>
      </c>
      <c r="D95" s="393" t="s">
        <v>1</v>
      </c>
      <c r="E95" s="478">
        <f>SUM(F95:G95)</f>
        <v>0</v>
      </c>
      <c r="F95" s="488"/>
      <c r="G95" s="488"/>
      <c r="H95" s="485" t="s">
        <v>1863</v>
      </c>
      <c r="I95" s="80"/>
    </row>
    <row r="96" spans="2:9" ht="16.149999999999999" customHeight="1" x14ac:dyDescent="0.2">
      <c r="B96" s="120" t="s">
        <v>1871</v>
      </c>
      <c r="C96" s="388"/>
      <c r="D96" s="393" t="s">
        <v>1</v>
      </c>
      <c r="E96" s="478">
        <f t="shared" ref="E96:E97" si="5">SUM(F96:G96)</f>
        <v>0</v>
      </c>
      <c r="F96" s="488"/>
      <c r="G96" s="488"/>
      <c r="H96" s="485" t="s">
        <v>1864</v>
      </c>
      <c r="I96" s="80"/>
    </row>
    <row r="97" spans="2:9" ht="16.149999999999999" customHeight="1" thickBot="1" x14ac:dyDescent="0.25">
      <c r="B97" s="123" t="s">
        <v>626</v>
      </c>
      <c r="C97" s="69"/>
      <c r="D97" s="393" t="s">
        <v>1</v>
      </c>
      <c r="E97" s="478">
        <f t="shared" si="5"/>
        <v>0</v>
      </c>
      <c r="F97" s="18"/>
      <c r="G97" s="18"/>
      <c r="H97" s="485" t="s">
        <v>1865</v>
      </c>
      <c r="I97" s="80"/>
    </row>
    <row r="98" spans="2:9" ht="16.149999999999999" customHeight="1" x14ac:dyDescent="0.2">
      <c r="B98" s="121" t="s">
        <v>2756</v>
      </c>
      <c r="C98" s="69"/>
      <c r="D98" s="393" t="s">
        <v>16</v>
      </c>
      <c r="E98" s="45">
        <f>SUM(F98:G98)</f>
        <v>0</v>
      </c>
      <c r="F98" s="45">
        <f>SUM(F88:F97)</f>
        <v>0</v>
      </c>
      <c r="G98" s="45">
        <f>SUM(G88:G97)</f>
        <v>0</v>
      </c>
      <c r="H98" s="485" t="s">
        <v>1866</v>
      </c>
      <c r="I98" s="80"/>
    </row>
    <row r="99" spans="2:9" ht="16.149999999999999" customHeight="1" x14ac:dyDescent="0.2">
      <c r="B99" s="121"/>
      <c r="C99" s="66"/>
      <c r="D99" s="27"/>
      <c r="E99" s="27"/>
      <c r="F99" s="27"/>
      <c r="G99" s="27"/>
      <c r="H99" s="39"/>
      <c r="I99" s="80"/>
    </row>
    <row r="100" spans="2:9" ht="16.149999999999999" customHeight="1" thickBot="1" x14ac:dyDescent="0.25">
      <c r="B100" s="137" t="s">
        <v>1867</v>
      </c>
      <c r="C100" s="389"/>
      <c r="D100" s="390" t="s">
        <v>16</v>
      </c>
      <c r="E100" s="478">
        <f>SUM(F100:G100)</f>
        <v>0</v>
      </c>
      <c r="F100" s="477">
        <f>SUM(F91:F93)+SUM(F95:F96)</f>
        <v>0</v>
      </c>
      <c r="G100" s="477">
        <f t="shared" ref="G100" si="6">SUM(G91:G93)+SUM(G95:G96)</f>
        <v>0</v>
      </c>
      <c r="H100" s="485" t="s">
        <v>1868</v>
      </c>
      <c r="I100" s="80"/>
    </row>
    <row r="101" spans="2:9" ht="16.149999999999999" customHeight="1" thickTop="1" thickBot="1" x14ac:dyDescent="0.25">
      <c r="B101" s="104"/>
      <c r="C101" s="104"/>
      <c r="D101" s="104"/>
      <c r="E101" s="104"/>
      <c r="F101" s="391"/>
      <c r="G101" s="391"/>
      <c r="H101" s="105"/>
    </row>
    <row r="102" spans="2:9" ht="16.149999999999999" customHeight="1" thickTop="1" thickBot="1" x14ac:dyDescent="0.25">
      <c r="B102" s="78"/>
      <c r="C102" s="78"/>
      <c r="D102" s="78"/>
      <c r="E102" s="78"/>
      <c r="F102" s="532" t="s">
        <v>2686</v>
      </c>
      <c r="G102" s="533">
        <v>4</v>
      </c>
    </row>
    <row r="103" spans="2:9" ht="16.149999999999999" customHeight="1" thickTop="1" x14ac:dyDescent="0.2">
      <c r="B103" s="194" t="s">
        <v>342</v>
      </c>
      <c r="C103" s="112"/>
      <c r="D103" s="112"/>
      <c r="E103" s="482" t="s">
        <v>1770</v>
      </c>
      <c r="F103" s="483" t="s">
        <v>1771</v>
      </c>
      <c r="G103" s="481" t="s">
        <v>13</v>
      </c>
      <c r="H103" s="80"/>
    </row>
    <row r="104" spans="2:9" ht="16.149999999999999" customHeight="1" x14ac:dyDescent="0.2">
      <c r="B104" s="113"/>
      <c r="C104"/>
      <c r="D104" s="678"/>
      <c r="E104" s="21" t="s">
        <v>2688</v>
      </c>
      <c r="F104" s="21" t="s">
        <v>2689</v>
      </c>
      <c r="G104" s="83"/>
      <c r="H104" s="80"/>
    </row>
    <row r="105" spans="2:9" ht="16.149999999999999" customHeight="1" thickBot="1" x14ac:dyDescent="0.25">
      <c r="B105" s="114"/>
      <c r="C105" s="42"/>
      <c r="D105" s="679"/>
      <c r="E105" s="65" t="s">
        <v>14</v>
      </c>
      <c r="F105" s="65" t="s">
        <v>14</v>
      </c>
      <c r="G105" s="485" t="s">
        <v>15</v>
      </c>
      <c r="H105" s="80"/>
    </row>
    <row r="106" spans="2:9" ht="16.149999999999999" customHeight="1" x14ac:dyDescent="0.2">
      <c r="B106" s="345" t="s">
        <v>268</v>
      </c>
      <c r="C106" s="285"/>
      <c r="D106"/>
      <c r="E106" s="27"/>
      <c r="F106" s="27"/>
      <c r="G106" s="85"/>
      <c r="H106" s="80"/>
    </row>
    <row r="107" spans="2:9" ht="16.149999999999999" customHeight="1" x14ac:dyDescent="0.2">
      <c r="B107" s="123" t="s">
        <v>2807</v>
      </c>
      <c r="C107" s="394" t="s">
        <v>0</v>
      </c>
      <c r="D107" s="393" t="s">
        <v>16</v>
      </c>
      <c r="E107" s="486"/>
      <c r="F107" s="488"/>
      <c r="G107" s="485" t="s">
        <v>1872</v>
      </c>
      <c r="H107" s="80"/>
    </row>
    <row r="108" spans="2:9" ht="16.149999999999999" customHeight="1" thickBot="1" x14ac:dyDescent="0.25">
      <c r="B108" s="123" t="s">
        <v>1873</v>
      </c>
      <c r="C108" s="69"/>
      <c r="D108" s="393" t="s">
        <v>16</v>
      </c>
      <c r="E108" s="486"/>
      <c r="F108" s="488"/>
      <c r="G108" s="485" t="s">
        <v>1874</v>
      </c>
      <c r="H108" s="80"/>
    </row>
    <row r="109" spans="2:9" ht="16.149999999999999" customHeight="1" x14ac:dyDescent="0.2">
      <c r="B109" s="121" t="s">
        <v>1875</v>
      </c>
      <c r="C109" s="69"/>
      <c r="D109" s="393" t="s">
        <v>16</v>
      </c>
      <c r="E109" s="45">
        <f>SUM(E107:E108)</f>
        <v>0</v>
      </c>
      <c r="F109" s="45">
        <f>SUM(F107:F108)</f>
        <v>0</v>
      </c>
      <c r="G109" s="485" t="s">
        <v>1876</v>
      </c>
      <c r="H109" s="80"/>
    </row>
    <row r="110" spans="2:9" ht="16.149999999999999" customHeight="1" x14ac:dyDescent="0.2">
      <c r="B110" s="124" t="s">
        <v>269</v>
      </c>
      <c r="C110"/>
      <c r="D110"/>
      <c r="E110" s="27"/>
      <c r="F110" s="27"/>
      <c r="G110" s="85"/>
      <c r="H110" s="80"/>
    </row>
    <row r="111" spans="2:9" ht="16.149999999999999" customHeight="1" x14ac:dyDescent="0.2">
      <c r="B111" s="176" t="s">
        <v>1877</v>
      </c>
      <c r="C111" s="394" t="s">
        <v>0</v>
      </c>
      <c r="D111" s="393" t="s">
        <v>16</v>
      </c>
      <c r="E111" s="477">
        <f>IF('TAC26 Pension'!E51&gt;0,'TAC26 Pension'!E51,0)</f>
        <v>0</v>
      </c>
      <c r="F111" s="477">
        <f>IF('TAC26 Pension'!F51&gt;0,'TAC26 Pension'!F51,0)</f>
        <v>0</v>
      </c>
      <c r="G111" s="485" t="s">
        <v>1878</v>
      </c>
      <c r="H111" s="80"/>
    </row>
    <row r="112" spans="2:9" ht="16.149999999999999" customHeight="1" thickBot="1" x14ac:dyDescent="0.25">
      <c r="B112" s="118" t="s">
        <v>45</v>
      </c>
      <c r="C112" s="160"/>
      <c r="D112" s="393" t="s">
        <v>16</v>
      </c>
      <c r="E112" s="486"/>
      <c r="F112" s="488"/>
      <c r="G112" s="485" t="s">
        <v>1879</v>
      </c>
      <c r="H112" s="80"/>
    </row>
    <row r="113" spans="2:8" ht="16.149999999999999" customHeight="1" thickBot="1" x14ac:dyDescent="0.25">
      <c r="B113" s="137" t="s">
        <v>1880</v>
      </c>
      <c r="C113" s="134"/>
      <c r="D113" s="135" t="s">
        <v>16</v>
      </c>
      <c r="E113" s="45">
        <f>SUM(E111:E112)</f>
        <v>0</v>
      </c>
      <c r="F113" s="45">
        <f>SUM(F111:F112)</f>
        <v>0</v>
      </c>
      <c r="G113" s="485" t="s">
        <v>1881</v>
      </c>
      <c r="H113" s="80"/>
    </row>
    <row r="114" spans="2:8" ht="16.149999999999999" customHeight="1" thickTop="1" thickBot="1" x14ac:dyDescent="0.25">
      <c r="B114" s="104"/>
      <c r="C114" s="104"/>
      <c r="D114" s="104"/>
      <c r="E114" s="104"/>
      <c r="F114" s="104"/>
      <c r="G114" s="105"/>
    </row>
    <row r="115" spans="2:8" ht="16.149999999999999" customHeight="1" thickTop="1" thickBot="1" x14ac:dyDescent="0.25">
      <c r="B115" s="78"/>
      <c r="C115" s="78"/>
      <c r="D115" s="78"/>
      <c r="E115" s="532" t="s">
        <v>2686</v>
      </c>
      <c r="F115" s="533">
        <v>5</v>
      </c>
    </row>
    <row r="116" spans="2:8" ht="16.149999999999999" customHeight="1" thickTop="1" x14ac:dyDescent="0.2">
      <c r="B116" s="194" t="s">
        <v>1882</v>
      </c>
      <c r="C116" s="112"/>
      <c r="D116" s="112"/>
      <c r="E116" s="482" t="s">
        <v>1770</v>
      </c>
      <c r="F116" s="481" t="s">
        <v>13</v>
      </c>
      <c r="G116" s="80"/>
    </row>
    <row r="117" spans="2:8" ht="15.75" customHeight="1" x14ac:dyDescent="0.2">
      <c r="B117" s="200"/>
      <c r="C117"/>
      <c r="D117" s="678" t="s">
        <v>2</v>
      </c>
      <c r="E117" s="3" t="s">
        <v>9</v>
      </c>
      <c r="F117" s="83"/>
      <c r="G117" s="80"/>
    </row>
    <row r="118" spans="2:8" ht="16.149999999999999" customHeight="1" x14ac:dyDescent="0.2">
      <c r="B118" s="113"/>
      <c r="C118"/>
      <c r="D118" s="678"/>
      <c r="E118" s="21" t="s">
        <v>2688</v>
      </c>
      <c r="F118" s="83"/>
      <c r="G118" s="80"/>
    </row>
    <row r="119" spans="2:8" ht="16.149999999999999" customHeight="1" thickBot="1" x14ac:dyDescent="0.25">
      <c r="B119" s="114"/>
      <c r="C119" s="42"/>
      <c r="D119" s="679"/>
      <c r="E119" s="65" t="s">
        <v>14</v>
      </c>
      <c r="F119" s="485" t="s">
        <v>15</v>
      </c>
      <c r="G119" s="80"/>
    </row>
    <row r="120" spans="2:8" ht="16.149999999999999" customHeight="1" x14ac:dyDescent="0.2">
      <c r="B120" s="136" t="s">
        <v>1883</v>
      </c>
      <c r="C120" s="33"/>
      <c r="D120" s="33"/>
      <c r="E120" s="33"/>
      <c r="F120" s="28"/>
      <c r="G120" s="80"/>
    </row>
    <row r="121" spans="2:8" ht="16.149999999999999" customHeight="1" x14ac:dyDescent="0.2">
      <c r="B121" s="123" t="s">
        <v>395</v>
      </c>
      <c r="C121" s="69"/>
      <c r="D121" s="385" t="s">
        <v>16</v>
      </c>
      <c r="E121" s="486"/>
      <c r="F121" s="485" t="s">
        <v>1884</v>
      </c>
      <c r="G121" s="80"/>
    </row>
    <row r="122" spans="2:8" ht="16.149999999999999" customHeight="1" x14ac:dyDescent="0.2">
      <c r="B122" s="225" t="s">
        <v>1885</v>
      </c>
      <c r="C122" s="66"/>
      <c r="D122" s="385" t="s">
        <v>16</v>
      </c>
      <c r="E122" s="486"/>
      <c r="F122" s="485" t="s">
        <v>1886</v>
      </c>
      <c r="G122" s="80"/>
    </row>
    <row r="123" spans="2:8" ht="16.149999999999999" customHeight="1" x14ac:dyDescent="0.2">
      <c r="B123" s="225" t="s">
        <v>1887</v>
      </c>
      <c r="C123" s="66"/>
      <c r="D123" s="385" t="s">
        <v>16</v>
      </c>
      <c r="E123" s="486"/>
      <c r="F123" s="485" t="s">
        <v>1888</v>
      </c>
      <c r="G123" s="80"/>
    </row>
    <row r="124" spans="2:8" ht="16.149999999999999" customHeight="1" x14ac:dyDescent="0.2">
      <c r="B124" s="225" t="s">
        <v>1889</v>
      </c>
      <c r="C124" s="66"/>
      <c r="D124" s="385" t="s">
        <v>16</v>
      </c>
      <c r="E124" s="486"/>
      <c r="F124" s="485" t="s">
        <v>1890</v>
      </c>
      <c r="G124" s="80"/>
    </row>
    <row r="125" spans="2:8" ht="16.149999999999999" customHeight="1" x14ac:dyDescent="0.2">
      <c r="B125" s="225" t="s">
        <v>1891</v>
      </c>
      <c r="C125" s="66"/>
      <c r="D125" s="385" t="s">
        <v>16</v>
      </c>
      <c r="E125" s="486"/>
      <c r="F125" s="485" t="s">
        <v>1892</v>
      </c>
      <c r="G125" s="80"/>
    </row>
    <row r="126" spans="2:8" ht="16.149999999999999" customHeight="1" thickBot="1" x14ac:dyDescent="0.25">
      <c r="B126" s="123" t="s">
        <v>397</v>
      </c>
      <c r="C126" s="69"/>
      <c r="D126" s="385" t="s">
        <v>16</v>
      </c>
      <c r="E126" s="486"/>
      <c r="F126" s="485" t="s">
        <v>1893</v>
      </c>
      <c r="G126" s="80"/>
    </row>
    <row r="127" spans="2:8" ht="16.149999999999999" customHeight="1" x14ac:dyDescent="0.2">
      <c r="B127" s="121" t="s">
        <v>1894</v>
      </c>
      <c r="C127" s="69"/>
      <c r="D127" s="385" t="s">
        <v>16</v>
      </c>
      <c r="E127" s="45">
        <f>SUM(E121:E126)</f>
        <v>0</v>
      </c>
      <c r="F127" s="485" t="s">
        <v>1895</v>
      </c>
      <c r="G127" s="80"/>
    </row>
    <row r="128" spans="2:8" ht="16.149999999999999" customHeight="1" x14ac:dyDescent="0.2">
      <c r="B128" s="123" t="s">
        <v>392</v>
      </c>
      <c r="C128" s="69"/>
      <c r="D128" s="385" t="s">
        <v>16</v>
      </c>
      <c r="E128" s="486"/>
      <c r="F128" s="485" t="s">
        <v>1896</v>
      </c>
      <c r="G128" s="80"/>
    </row>
    <row r="129" spans="2:7" ht="16.149999999999999" customHeight="1" x14ac:dyDescent="0.2">
      <c r="B129" s="123" t="s">
        <v>393</v>
      </c>
      <c r="C129" s="69"/>
      <c r="D129" s="385" t="s">
        <v>20</v>
      </c>
      <c r="E129" s="486"/>
      <c r="F129" s="485" t="s">
        <v>1897</v>
      </c>
      <c r="G129" s="80"/>
    </row>
    <row r="130" spans="2:7" ht="16.149999999999999" customHeight="1" thickBot="1" x14ac:dyDescent="0.25">
      <c r="B130" s="123" t="s">
        <v>394</v>
      </c>
      <c r="C130" s="69"/>
      <c r="D130" s="385" t="s">
        <v>20</v>
      </c>
      <c r="E130" s="486"/>
      <c r="F130" s="485" t="s">
        <v>1898</v>
      </c>
      <c r="G130" s="80"/>
    </row>
    <row r="131" spans="2:7" ht="16.149999999999999" customHeight="1" thickBot="1" x14ac:dyDescent="0.25">
      <c r="B131" s="121" t="s">
        <v>1899</v>
      </c>
      <c r="C131" s="69"/>
      <c r="D131" s="385" t="s">
        <v>16</v>
      </c>
      <c r="E131" s="45">
        <f>SUM(E127:E130)</f>
        <v>0</v>
      </c>
      <c r="F131" s="485" t="s">
        <v>1900</v>
      </c>
      <c r="G131" s="80"/>
    </row>
    <row r="132" spans="2:7" ht="16.149999999999999" customHeight="1" thickTop="1" thickBot="1" x14ac:dyDescent="0.25">
      <c r="B132" s="104"/>
      <c r="C132" s="104"/>
      <c r="D132" s="104"/>
      <c r="E132" s="104"/>
      <c r="F132" s="105"/>
    </row>
    <row r="133" spans="2:7" ht="16.149999999999999" customHeight="1" thickTop="1" thickBot="1" x14ac:dyDescent="0.25">
      <c r="B133" s="78"/>
      <c r="C133" s="78"/>
      <c r="D133" s="78"/>
      <c r="E133" s="532" t="s">
        <v>2686</v>
      </c>
      <c r="F133" s="533">
        <v>6</v>
      </c>
    </row>
    <row r="134" spans="2:7" ht="16.149999999999999" customHeight="1" thickTop="1" x14ac:dyDescent="0.2">
      <c r="B134" s="682" t="s">
        <v>1901</v>
      </c>
      <c r="C134" s="683"/>
      <c r="D134" s="112"/>
      <c r="E134" s="482" t="s">
        <v>1770</v>
      </c>
      <c r="F134" s="481" t="s">
        <v>13</v>
      </c>
      <c r="G134" s="80"/>
    </row>
    <row r="135" spans="2:7" ht="15.75" customHeight="1" x14ac:dyDescent="0.2">
      <c r="B135" s="684"/>
      <c r="C135" s="685"/>
      <c r="D135" s="678" t="s">
        <v>2</v>
      </c>
      <c r="E135" s="3" t="s">
        <v>9</v>
      </c>
      <c r="F135" s="83"/>
      <c r="G135" s="80"/>
    </row>
    <row r="136" spans="2:7" ht="16.149999999999999" customHeight="1" x14ac:dyDescent="0.2">
      <c r="B136" s="113"/>
      <c r="C136"/>
      <c r="D136" s="678"/>
      <c r="E136" s="21" t="s">
        <v>2688</v>
      </c>
      <c r="F136" s="83"/>
      <c r="G136" s="80"/>
    </row>
    <row r="137" spans="2:7" ht="16.149999999999999" customHeight="1" thickBot="1" x14ac:dyDescent="0.25">
      <c r="B137" s="114"/>
      <c r="C137" s="42"/>
      <c r="D137" s="679"/>
      <c r="E137" s="65" t="s">
        <v>14</v>
      </c>
      <c r="F137" s="485" t="s">
        <v>15</v>
      </c>
      <c r="G137" s="80"/>
    </row>
    <row r="138" spans="2:7" ht="16.149999999999999" customHeight="1" x14ac:dyDescent="0.2">
      <c r="B138" s="136" t="s">
        <v>2845</v>
      </c>
      <c r="C138" s="117"/>
      <c r="D138" s="385" t="s">
        <v>16</v>
      </c>
      <c r="E138" s="486"/>
      <c r="F138" s="485" t="s">
        <v>1902</v>
      </c>
      <c r="G138" s="80"/>
    </row>
    <row r="139" spans="2:7" ht="16.149999999999999" customHeight="1" thickBot="1" x14ac:dyDescent="0.25">
      <c r="B139" s="150" t="s">
        <v>576</v>
      </c>
      <c r="C139" s="66"/>
      <c r="D139" s="385" t="s">
        <v>1</v>
      </c>
      <c r="E139" s="486"/>
      <c r="F139" s="485" t="s">
        <v>1903</v>
      </c>
      <c r="G139" s="383"/>
    </row>
    <row r="140" spans="2:7" ht="16.149999999999999" customHeight="1" x14ac:dyDescent="0.2">
      <c r="B140" s="121" t="s">
        <v>2750</v>
      </c>
      <c r="C140" s="66"/>
      <c r="D140" s="385" t="s">
        <v>16</v>
      </c>
      <c r="E140" s="45">
        <f>SUM(E138:E139)</f>
        <v>0</v>
      </c>
      <c r="F140" s="485" t="s">
        <v>1904</v>
      </c>
      <c r="G140" s="80"/>
    </row>
    <row r="141" spans="2:7" ht="28.15" customHeight="1" x14ac:dyDescent="0.2">
      <c r="B141" s="97" t="s">
        <v>1905</v>
      </c>
      <c r="C141" s="66"/>
      <c r="D141" s="385" t="s">
        <v>16</v>
      </c>
      <c r="E141" s="486"/>
      <c r="F141" s="485" t="s">
        <v>1906</v>
      </c>
      <c r="G141" s="80"/>
    </row>
    <row r="142" spans="2:7" ht="16.149999999999999" customHeight="1" x14ac:dyDescent="0.2">
      <c r="B142" s="123" t="s">
        <v>1907</v>
      </c>
      <c r="C142" s="66"/>
      <c r="D142" s="385" t="s">
        <v>16</v>
      </c>
      <c r="E142" s="577"/>
      <c r="F142" s="485" t="s">
        <v>1908</v>
      </c>
      <c r="G142" s="80"/>
    </row>
    <row r="143" spans="2:7" ht="16.149999999999999" customHeight="1" x14ac:dyDescent="0.2">
      <c r="B143" s="123" t="s">
        <v>264</v>
      </c>
      <c r="C143" s="66"/>
      <c r="D143" s="385" t="s">
        <v>16</v>
      </c>
      <c r="E143" s="486"/>
      <c r="F143" s="485" t="s">
        <v>1909</v>
      </c>
      <c r="G143" s="80"/>
    </row>
    <row r="144" spans="2:7" ht="16.149999999999999" customHeight="1" x14ac:dyDescent="0.2">
      <c r="B144" s="123" t="s">
        <v>1910</v>
      </c>
      <c r="C144" s="66"/>
      <c r="D144" s="385" t="s">
        <v>16</v>
      </c>
      <c r="E144" s="486"/>
      <c r="F144" s="485" t="s">
        <v>1911</v>
      </c>
      <c r="G144" s="80"/>
    </row>
    <row r="145" spans="2:7" ht="16.149999999999999" customHeight="1" x14ac:dyDescent="0.2">
      <c r="B145" s="123" t="s">
        <v>1912</v>
      </c>
      <c r="C145" s="66"/>
      <c r="D145" s="385" t="s">
        <v>16</v>
      </c>
      <c r="E145" s="486"/>
      <c r="F145" s="485" t="s">
        <v>1913</v>
      </c>
      <c r="G145" s="80"/>
    </row>
    <row r="146" spans="2:7" ht="16.149999999999999" customHeight="1" x14ac:dyDescent="0.2">
      <c r="B146" s="123" t="s">
        <v>1914</v>
      </c>
      <c r="C146" s="66"/>
      <c r="D146" s="385" t="s">
        <v>16</v>
      </c>
      <c r="E146" s="486"/>
      <c r="F146" s="485" t="s">
        <v>1915</v>
      </c>
      <c r="G146" s="80"/>
    </row>
    <row r="147" spans="2:7" ht="16.149999999999999" customHeight="1" x14ac:dyDescent="0.2">
      <c r="B147" s="123" t="s">
        <v>2683</v>
      </c>
      <c r="C147" s="66"/>
      <c r="D147" s="385" t="s">
        <v>16</v>
      </c>
      <c r="E147" s="486"/>
      <c r="F147" s="485" t="s">
        <v>1916</v>
      </c>
      <c r="G147" s="80"/>
    </row>
    <row r="148" spans="2:7" ht="16.149999999999999" customHeight="1" x14ac:dyDescent="0.2">
      <c r="B148" s="123" t="s">
        <v>1917</v>
      </c>
      <c r="C148" s="66"/>
      <c r="D148" s="385" t="s">
        <v>1</v>
      </c>
      <c r="E148" s="486"/>
      <c r="F148" s="485" t="s">
        <v>1918</v>
      </c>
      <c r="G148" s="80"/>
    </row>
    <row r="149" spans="2:7" ht="30.6" customHeight="1" x14ac:dyDescent="0.2">
      <c r="B149" s="97" t="s">
        <v>1919</v>
      </c>
      <c r="C149" s="66"/>
      <c r="D149" s="385" t="s">
        <v>1</v>
      </c>
      <c r="E149" s="486"/>
      <c r="F149" s="485" t="s">
        <v>1920</v>
      </c>
      <c r="G149" s="80"/>
    </row>
    <row r="150" spans="2:7" ht="25.5" x14ac:dyDescent="0.2">
      <c r="B150" s="97" t="s">
        <v>2684</v>
      </c>
      <c r="C150" s="66"/>
      <c r="D150" s="502" t="s">
        <v>1</v>
      </c>
      <c r="E150" s="486"/>
      <c r="F150" s="501" t="s">
        <v>2652</v>
      </c>
      <c r="G150" s="80"/>
    </row>
    <row r="151" spans="2:7" ht="16.899999999999999" customHeight="1" x14ac:dyDescent="0.2">
      <c r="B151" s="97" t="s">
        <v>1921</v>
      </c>
      <c r="C151" s="66"/>
      <c r="D151" s="385" t="s">
        <v>20</v>
      </c>
      <c r="E151" s="486"/>
      <c r="F151" s="485" t="s">
        <v>1922</v>
      </c>
      <c r="G151" s="80"/>
    </row>
    <row r="152" spans="2:7" ht="16.899999999999999" customHeight="1" x14ac:dyDescent="0.2">
      <c r="B152" s="97" t="s">
        <v>1923</v>
      </c>
      <c r="C152" s="66"/>
      <c r="D152" s="385" t="s">
        <v>20</v>
      </c>
      <c r="E152" s="486"/>
      <c r="F152" s="485" t="s">
        <v>1924</v>
      </c>
      <c r="G152" s="80"/>
    </row>
    <row r="153" spans="2:7" ht="16.149999999999999" customHeight="1" thickBot="1" x14ac:dyDescent="0.25">
      <c r="B153" s="123" t="s">
        <v>626</v>
      </c>
      <c r="C153" s="66"/>
      <c r="D153" s="385" t="s">
        <v>16</v>
      </c>
      <c r="E153" s="577"/>
      <c r="F153" s="485" t="s">
        <v>1925</v>
      </c>
      <c r="G153" s="80"/>
    </row>
    <row r="154" spans="2:7" ht="16.149999999999999" customHeight="1" thickBot="1" x14ac:dyDescent="0.25">
      <c r="B154" s="133" t="s">
        <v>2751</v>
      </c>
      <c r="C154" s="69"/>
      <c r="D154" s="385" t="s">
        <v>16</v>
      </c>
      <c r="E154" s="45">
        <f>SUM(E140:E153)</f>
        <v>0</v>
      </c>
      <c r="F154" s="485" t="s">
        <v>1926</v>
      </c>
      <c r="G154" s="80"/>
    </row>
    <row r="155" spans="2:7" ht="16.149999999999999" customHeight="1" thickTop="1" x14ac:dyDescent="0.2">
      <c r="B155" s="104"/>
      <c r="C155" s="104"/>
      <c r="D155" s="104"/>
      <c r="E155" s="104"/>
      <c r="F155" s="105"/>
    </row>
  </sheetData>
  <mergeCells count="10">
    <mergeCell ref="B63:D63"/>
    <mergeCell ref="B65:C66"/>
    <mergeCell ref="D65:D66"/>
    <mergeCell ref="D7:D9"/>
    <mergeCell ref="B134:C135"/>
    <mergeCell ref="D135:D137"/>
    <mergeCell ref="D104:D105"/>
    <mergeCell ref="D117:D119"/>
    <mergeCell ref="B83:C85"/>
    <mergeCell ref="D84:D85"/>
  </mergeCells>
  <conditionalFormatting sqref="D115">
    <cfRule type="expression" dxfId="7" priority="2">
      <formula>IF(sysPeriod="M09",0,1)</formula>
    </cfRule>
  </conditionalFormatting>
  <conditionalFormatting sqref="D133">
    <cfRule type="expression" dxfId="6" priority="1">
      <formula>IF(sysPeriod="M09",0,1)</formula>
    </cfRule>
  </conditionalFormatting>
  <conditionalFormatting sqref="E5">
    <cfRule type="expression" dxfId="5" priority="6">
      <formula>IF(sysPeriod="M09",0,1)</formula>
    </cfRule>
  </conditionalFormatting>
  <conditionalFormatting sqref="E102">
    <cfRule type="expression" dxfId="4" priority="3">
      <formula>IF(sysPeriod="M09",0,1)</formula>
    </cfRule>
  </conditionalFormatting>
  <conditionalFormatting sqref="F62">
    <cfRule type="expression" dxfId="3" priority="5">
      <formula>IF(sysPeriod="M09",0,1)</formula>
    </cfRule>
  </conditionalFormatting>
  <conditionalFormatting sqref="F81">
    <cfRule type="expression" dxfId="2" priority="4">
      <formula>IF(sysPeriod="M09",0,1)</formula>
    </cfRule>
  </conditionalFormatting>
  <conditionalFormatting sqref="J75">
    <cfRule type="cellIs" dxfId="1" priority="28" operator="notEqual">
      <formula>"Pass"</formula>
    </cfRule>
  </conditionalFormatting>
  <dataValidations count="18">
    <dataValidation allowBlank="1" showInputMessage="1" showErrorMessage="1" promptTitle="Interest receivable:" prompt="Excludes accrued interest on finance lease receivables which should be included in the lease receivable itself. Other interest is outside of the AoB process so should be recorded in external to government column. " sqref="C23" xr:uid="{3892DB45-2826-4021-BB64-8EA6531F3019}"/>
    <dataValidation allowBlank="1" showInputMessage="1" showErrorMessage="1" promptTitle="EU ETS allowances" prompt="If any provider still holds EU emissions trading scheme allowances at 31 March 2021 they can be recorded in this row." sqref="C107" xr:uid="{9FF3E56F-C309-4F72-B46A-E5F6CF96FFDB}"/>
    <dataValidation allowBlank="1" showInputMessage="1" showErrorMessage="1" promptTitle="Clinician pension reimbursement" prompt="This is linked to TAC22 and reflects the reimbursement due from NHS England upon settlement to clinicians at retirement where 'scheme pays' is expected to be used to settle additional tax liabilities in 2019/20." sqref="C52 C30" xr:uid="{474EEA5C-8F93-4006-A33D-9FA98962D83A}"/>
    <dataValidation allowBlank="1" showInputMessage="1" showErrorMessage="1" promptTitle="Changes in existing allowances" prompt="This should include changes in the calculation of existing allowances resulting from changes in methodology or changes in the assessment of credit quality. it should not include complete reversals of allowances (where the debt is collected) or utilisation" sqref="C71 C92" xr:uid="{55AF9C22-AC47-4DA9-8A74-3CC21014A85E}"/>
    <dataValidation allowBlank="1" showInputMessage="1" showErrorMessage="1" promptTitle="Other receivables" prompt="This should include only receivables that do not relate to revenue recognised in accordance with IFRS 15 and are not already separately disclosed in other rows in this note. Other receivables here are not expected to be significant for most providers." sqref="C53 C31" xr:uid="{12918756-6FC5-48E4-A5F8-39BB285AAEC2}"/>
    <dataValidation allowBlank="1" showInputMessage="1" showErrorMessage="1" promptTitle="Contract assets" prompt="Where the Trust's right to receive cash or other consideration under IFRS 15 is still conditional on a factor other than the passage of time, or issuing of an invoice (eg further performance obligations). Contract assets are not expected to be significant" sqref="C37 C13" xr:uid="{40B6F976-AF51-42BB-909D-350E1669B6EA}"/>
    <dataValidation allowBlank="1" showInputMessage="1" showErrorMessage="1" promptTitle="Contract receivables- uninvoiced" prompt="Unconditional right to receive consideration in relation to revenue from contracts with customers recognised under IFRS 15. Where due to timing only, invoice has not been raised at period end or where no invoice is required." sqref="C12 C36" xr:uid="{0B4F1D59-4150-4AAF-90D2-A782EF2B0314}"/>
    <dataValidation allowBlank="1" showInputMessage="1" showErrorMessage="1" promptTitle="Contract receivables - invoiced" prompt="Unconditional right to receive cash or other consideration in relation to revenue from contracts with customers recognised under IFRS 15. Expected to relate to contract receivables on the sales ledger._x000a_" sqref="C11 C35" xr:uid="{FDB99D61-31B4-427E-8BB5-7EFFD8919FE0}"/>
    <dataValidation allowBlank="1" showInputMessage="1" showErrorMessage="1" promptTitle="Charitable fund receivables" prompt="Under DHSC Group accounting policies, the TACs assume charitable fund incoming resources are recognised under IAS 20 (adapted by the FReM) and receivables are therefore non-contract receivables on the basis of materiality. Split out locally if required." sqref="C54 C32" xr:uid="{AC4E0C07-34E7-4E72-97B0-1DF27B4AC2DB}"/>
    <dataValidation allowBlank="1" showInputMessage="1" showErrorMessage="1" promptTitle="Modification of cash flows" prompt="The change in the allowance arising from renegotiations of contractual cash flows in relation to a financial asset where the receivable is not derecognised but its carrying value or credit risk changes as a result." sqref="C74 C95" xr:uid="{9063EB04-78B9-4B6D-A03B-0851E49F8CE0}"/>
    <dataValidation allowBlank="1" showInputMessage="1" showErrorMessage="1" promptTitle="Changes in existing allowances" prompt="Changes arising in the calculated allowance resulting from changes in local methodology or other risk parameters including changes in the credit quality. Should not include where an allowance is fully released." sqref="C71 C92" xr:uid="{DEE63102-1145-4F60-B172-AAA0E12124BE}"/>
    <dataValidation allowBlank="1" showInputMessage="1" showErrorMessage="1" promptTitle="Amounts written off" prompt="The decrease in the allowance resulting from utilisation upon write off of the receivable." sqref="C73 C94" xr:uid="{D8FBB65C-7133-4590-8626-2E2CDC336E2C}"/>
    <dataValidation allowBlank="1" showInputMessage="1" showErrorMessage="1" promptTitle="Reversals of allowances" prompt="The release/reversal of credit loss allowances where a receivable has been de-recognised in year through being collected or sold (factored)." sqref="C72 C93" xr:uid="{4E38D234-A39E-44FE-AAAC-A9C683467F18}"/>
    <dataValidation allowBlank="1" showInputMessage="1" showErrorMessage="1" promptTitle="Allowances arising" prompt="This line should include the recognition of the initial assessment of credit loss allowance on receivables arising in the year." sqref="C70 C91" xr:uid="{1199F4BA-135B-4A81-A4F8-D128E167952C}"/>
    <dataValidation allowBlank="1" showInputMessage="1" showErrorMessage="1" promptTitle="Capital receivable" prompt="Per IAS 16 para 68, the gain/loss on disposal of an asset is not revenue, thus receivable is not a contract receivable under IFRS 15. Capital donation also not a contract receivable under IFRS 15." sqref="C14 C38" xr:uid="{1680043E-0A4B-4922-88FE-A34B0A8336DB}"/>
    <dataValidation allowBlank="1" showInputMessage="1" showErrorMessage="1" promptTitle="PDC dividends receivable:" prompt="PDC dividends are outside of the agreement of balances process and should be recorded in the external to government column and excluded from the WGA schedules." sqref="C27" xr:uid="{750E67AD-971F-4A31-A87B-210BD77B009E}"/>
    <dataValidation allowBlank="1" showInputMessage="1" showErrorMessage="1" promptTitle="Interest receivable:" prompt="Interest is outside of the agreement of balances process and should be recorded in the external to government column and excluded from the WGA schedules." sqref="C47" xr:uid="{A11CCEAA-9DC5-42C7-98AA-821C1F4CF4D5}"/>
    <dataValidation allowBlank="1" showInputMessage="1" showErrorMessage="1" promptTitle="Net pension scheme asset:" prompt="The net closing position of on-SoFP pension schemes should be recorded in the SoFP as a single figure. Where an on-SoFP pension scheme has a net liability, this should be recorded within 'Other liabilities' and this row left blank." sqref="C111" xr:uid="{DCCC360F-CD2E-4274-95CB-5E7D024EFCE5}"/>
  </dataValidations>
  <pageMargins left="0.25" right="0.25" top="0.75" bottom="0.75" header="0.3" footer="0.3"/>
  <pageSetup paperSize="9" scale="36" fitToHeight="0" orientation="landscape" r:id="rId1"/>
  <rowBreaks count="2" manualBreakCount="2">
    <brk id="62" min="1" max="27" man="1"/>
    <brk id="115" min="1" max="27"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A5FA-0998-4FC9-B739-C46AEDB45338}">
  <sheetPr codeName="Sheet79">
    <tabColor theme="2"/>
    <pageSetUpPr fitToPage="1"/>
  </sheetPr>
  <dimension ref="A1:J41"/>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39" width="13.28515625" style="9" customWidth="1"/>
    <col min="40" max="16384" width="9.28515625" style="9"/>
  </cols>
  <sheetData>
    <row r="1" spans="1:10" ht="18.75" customHeight="1" x14ac:dyDescent="0.2">
      <c r="B1" s="46"/>
    </row>
    <row r="2" spans="1:10" ht="18.75" customHeight="1" x14ac:dyDescent="0.25">
      <c r="B2" s="47" t="s">
        <v>2781</v>
      </c>
    </row>
    <row r="3" spans="1:10" ht="18.75" customHeight="1" x14ac:dyDescent="0.25">
      <c r="B3" s="47" t="s">
        <v>2629</v>
      </c>
    </row>
    <row r="4" spans="1:10" ht="18.75" customHeight="1" thickBot="1" x14ac:dyDescent="0.25">
      <c r="B4" s="48" t="s">
        <v>375</v>
      </c>
    </row>
    <row r="5" spans="1:10" ht="16.149999999999999" customHeight="1" thickTop="1" thickBot="1" x14ac:dyDescent="0.25">
      <c r="B5" s="78"/>
      <c r="C5" s="78"/>
      <c r="D5" s="78"/>
      <c r="E5" s="78"/>
      <c r="F5" s="78"/>
      <c r="G5" s="78"/>
      <c r="H5" s="532" t="s">
        <v>2686</v>
      </c>
      <c r="I5" s="533">
        <v>1</v>
      </c>
    </row>
    <row r="6" spans="1:10" ht="16.149999999999999" customHeight="1" thickTop="1" x14ac:dyDescent="0.2">
      <c r="B6" s="111" t="s">
        <v>343</v>
      </c>
      <c r="C6" s="112"/>
      <c r="D6" s="112"/>
      <c r="E6" s="482" t="s">
        <v>1927</v>
      </c>
      <c r="F6" s="482" t="s">
        <v>1928</v>
      </c>
      <c r="G6" s="483" t="s">
        <v>1929</v>
      </c>
      <c r="H6" s="483" t="s">
        <v>1930</v>
      </c>
      <c r="I6" s="481" t="s">
        <v>13</v>
      </c>
      <c r="J6" s="80"/>
    </row>
    <row r="7" spans="1:10" ht="51" x14ac:dyDescent="0.2">
      <c r="A7" s="79"/>
      <c r="B7" s="113"/>
      <c r="C7"/>
      <c r="D7" s="678" t="s">
        <v>2</v>
      </c>
      <c r="E7" s="3" t="s">
        <v>1931</v>
      </c>
      <c r="F7" s="143" t="s">
        <v>1932</v>
      </c>
      <c r="G7" s="3" t="s">
        <v>1931</v>
      </c>
      <c r="H7" s="143" t="s">
        <v>1932</v>
      </c>
      <c r="I7" s="83"/>
      <c r="J7" s="80"/>
    </row>
    <row r="8" spans="1:10" ht="16.149999999999999" customHeight="1" x14ac:dyDescent="0.2">
      <c r="A8" s="81"/>
      <c r="B8" s="113"/>
      <c r="C8"/>
      <c r="D8" s="678"/>
      <c r="E8" s="21" t="s">
        <v>310</v>
      </c>
      <c r="F8" s="144" t="s">
        <v>310</v>
      </c>
      <c r="G8" s="21" t="s">
        <v>17</v>
      </c>
      <c r="H8" s="144" t="s">
        <v>17</v>
      </c>
      <c r="I8" s="83"/>
      <c r="J8" s="80"/>
    </row>
    <row r="9" spans="1:10" ht="16.149999999999999" customHeight="1" thickBot="1" x14ac:dyDescent="0.25">
      <c r="A9" s="81"/>
      <c r="B9" s="114"/>
      <c r="C9" s="42"/>
      <c r="D9" s="679"/>
      <c r="E9" s="115" t="s">
        <v>14</v>
      </c>
      <c r="F9" s="183" t="s">
        <v>14</v>
      </c>
      <c r="G9" s="115" t="s">
        <v>14</v>
      </c>
      <c r="H9" s="183" t="s">
        <v>14</v>
      </c>
      <c r="I9" s="485" t="s">
        <v>15</v>
      </c>
      <c r="J9" s="80"/>
    </row>
    <row r="10" spans="1:10" ht="16.149999999999999" customHeight="1" x14ac:dyDescent="0.2">
      <c r="A10" s="81"/>
      <c r="B10" s="362" t="s">
        <v>1933</v>
      </c>
      <c r="C10" s="219"/>
      <c r="D10" s="110" t="s">
        <v>16</v>
      </c>
      <c r="E10" s="477">
        <f>G17</f>
        <v>0</v>
      </c>
      <c r="F10" s="477">
        <f>H17</f>
        <v>0</v>
      </c>
      <c r="G10" s="488"/>
      <c r="H10" s="477"/>
      <c r="I10" s="485" t="s">
        <v>1934</v>
      </c>
      <c r="J10" s="80"/>
    </row>
    <row r="11" spans="1:10" ht="16.149999999999999" customHeight="1" thickBot="1" x14ac:dyDescent="0.25">
      <c r="A11" s="81"/>
      <c r="B11" s="120" t="s">
        <v>511</v>
      </c>
      <c r="C11"/>
      <c r="D11" s="393" t="s">
        <v>1</v>
      </c>
      <c r="E11" s="479"/>
      <c r="F11" s="479"/>
      <c r="G11" s="488"/>
      <c r="H11" s="479"/>
      <c r="I11" s="485" t="s">
        <v>1935</v>
      </c>
      <c r="J11" s="80"/>
    </row>
    <row r="12" spans="1:10" ht="16.149999999999999" customHeight="1" x14ac:dyDescent="0.2">
      <c r="A12" s="81"/>
      <c r="B12" s="363" t="s">
        <v>1936</v>
      </c>
      <c r="C12" s="192"/>
      <c r="D12" s="393" t="s">
        <v>16</v>
      </c>
      <c r="E12" s="45">
        <f>SUM(E10:E11)</f>
        <v>0</v>
      </c>
      <c r="F12" s="45">
        <f>SUM(F10:F11)</f>
        <v>0</v>
      </c>
      <c r="G12" s="45">
        <f>SUM(G10:G11)</f>
        <v>0</v>
      </c>
      <c r="H12" s="45">
        <f>SUM(H10:H11)</f>
        <v>0</v>
      </c>
      <c r="I12" s="485" t="s">
        <v>1937</v>
      </c>
      <c r="J12" s="80"/>
    </row>
    <row r="13" spans="1:10" ht="16.149999999999999" customHeight="1" x14ac:dyDescent="0.2">
      <c r="B13" s="220" t="s">
        <v>1212</v>
      </c>
      <c r="C13" s="192"/>
      <c r="D13" s="393" t="s">
        <v>16</v>
      </c>
      <c r="E13" s="577"/>
      <c r="F13" s="577"/>
      <c r="G13" s="18"/>
      <c r="H13" s="18"/>
      <c r="I13" s="485" t="s">
        <v>1938</v>
      </c>
      <c r="J13" s="80"/>
    </row>
    <row r="14" spans="1:10" ht="16.149999999999999" customHeight="1" x14ac:dyDescent="0.2">
      <c r="A14" s="81"/>
      <c r="B14" s="366" t="s">
        <v>264</v>
      </c>
      <c r="C14" s="191"/>
      <c r="D14" s="393" t="s">
        <v>16</v>
      </c>
      <c r="E14" s="486"/>
      <c r="F14" s="486"/>
      <c r="G14" s="488"/>
      <c r="H14" s="488"/>
      <c r="I14" s="485" t="s">
        <v>1939</v>
      </c>
      <c r="J14" s="80"/>
    </row>
    <row r="15" spans="1:10" ht="16.149999999999999" customHeight="1" x14ac:dyDescent="0.2">
      <c r="A15" s="81"/>
      <c r="B15" s="366" t="s">
        <v>1940</v>
      </c>
      <c r="C15" s="191"/>
      <c r="D15" s="393" t="s">
        <v>1</v>
      </c>
      <c r="E15" s="477">
        <f>E17-E16-SUM(E12:E14)</f>
        <v>0</v>
      </c>
      <c r="F15" s="477">
        <f>F17-F16-SUM(F12:F14)</f>
        <v>0</v>
      </c>
      <c r="G15" s="477">
        <f>G17-G16-SUM(G12:G14)</f>
        <v>0</v>
      </c>
      <c r="H15" s="477">
        <f>H17-H16-SUM(H12:H14)</f>
        <v>0</v>
      </c>
      <c r="I15" s="485" t="s">
        <v>1941</v>
      </c>
      <c r="J15" s="80"/>
    </row>
    <row r="16" spans="1:10" ht="16.149999999999999" customHeight="1" thickBot="1" x14ac:dyDescent="0.25">
      <c r="B16" s="366" t="s">
        <v>1942</v>
      </c>
      <c r="C16" s="191"/>
      <c r="D16" s="393" t="s">
        <v>1</v>
      </c>
      <c r="E16" s="577"/>
      <c r="F16" s="577"/>
      <c r="G16" s="18"/>
      <c r="H16" s="18"/>
      <c r="I16" s="485" t="s">
        <v>1943</v>
      </c>
      <c r="J16" s="80"/>
    </row>
    <row r="17" spans="2:10" ht="16.149999999999999" customHeight="1" thickBot="1" x14ac:dyDescent="0.25">
      <c r="B17" s="137" t="s">
        <v>2757</v>
      </c>
      <c r="C17" s="134"/>
      <c r="D17" s="135" t="s">
        <v>16</v>
      </c>
      <c r="E17" s="45">
        <f>E29</f>
        <v>0</v>
      </c>
      <c r="F17" s="45">
        <f>F29</f>
        <v>0</v>
      </c>
      <c r="G17" s="45">
        <f>G29</f>
        <v>0</v>
      </c>
      <c r="H17" s="45">
        <f>H29</f>
        <v>0</v>
      </c>
      <c r="I17" s="485" t="s">
        <v>1944</v>
      </c>
      <c r="J17" s="80"/>
    </row>
    <row r="18" spans="2:10" ht="16.149999999999999" customHeight="1" thickTop="1" thickBot="1" x14ac:dyDescent="0.25">
      <c r="B18" s="104"/>
      <c r="C18" s="104"/>
      <c r="D18" s="104"/>
      <c r="E18" s="104"/>
      <c r="F18" s="104"/>
      <c r="G18" s="104"/>
      <c r="H18" s="104"/>
      <c r="I18" s="105"/>
    </row>
    <row r="19" spans="2:10" ht="16.149999999999999" customHeight="1" thickTop="1" thickBot="1" x14ac:dyDescent="0.25">
      <c r="B19" s="78"/>
      <c r="C19" s="78"/>
      <c r="D19" s="78"/>
      <c r="E19" s="78"/>
      <c r="F19" s="78"/>
      <c r="G19" s="78"/>
      <c r="H19" s="532" t="s">
        <v>2686</v>
      </c>
      <c r="I19" s="533">
        <v>2</v>
      </c>
    </row>
    <row r="20" spans="2:10" ht="16.149999999999999" customHeight="1" thickTop="1" x14ac:dyDescent="0.2">
      <c r="B20" s="111" t="s">
        <v>344</v>
      </c>
      <c r="C20" s="112"/>
      <c r="D20" s="112"/>
      <c r="E20" s="482" t="s">
        <v>1927</v>
      </c>
      <c r="F20" s="482" t="s">
        <v>1928</v>
      </c>
      <c r="G20" s="483" t="s">
        <v>1929</v>
      </c>
      <c r="H20" s="483" t="s">
        <v>1930</v>
      </c>
      <c r="I20" s="481" t="s">
        <v>13</v>
      </c>
      <c r="J20" s="80"/>
    </row>
    <row r="21" spans="2:10" ht="53.65" customHeight="1" x14ac:dyDescent="0.2">
      <c r="B21" s="113"/>
      <c r="C21"/>
      <c r="D21" s="678" t="s">
        <v>2</v>
      </c>
      <c r="E21" s="3" t="s">
        <v>1931</v>
      </c>
      <c r="F21" s="143" t="s">
        <v>1932</v>
      </c>
      <c r="G21" s="3" t="s">
        <v>1931</v>
      </c>
      <c r="H21" s="143" t="s">
        <v>1932</v>
      </c>
      <c r="I21" s="83"/>
      <c r="J21" s="80"/>
    </row>
    <row r="22" spans="2:10" ht="16.149999999999999" customHeight="1" x14ac:dyDescent="0.2">
      <c r="B22" s="113"/>
      <c r="C22"/>
      <c r="D22" s="678"/>
      <c r="E22" s="21" t="s">
        <v>2688</v>
      </c>
      <c r="F22" s="144" t="s">
        <v>2688</v>
      </c>
      <c r="G22" s="21" t="s">
        <v>2689</v>
      </c>
      <c r="H22" s="144" t="s">
        <v>2689</v>
      </c>
      <c r="I22" s="83"/>
      <c r="J22" s="80"/>
    </row>
    <row r="23" spans="2:10" ht="16.149999999999999" customHeight="1" thickBot="1" x14ac:dyDescent="0.25">
      <c r="B23" s="114"/>
      <c r="C23" s="42"/>
      <c r="D23" s="679"/>
      <c r="E23" s="115" t="s">
        <v>14</v>
      </c>
      <c r="F23" s="183" t="s">
        <v>14</v>
      </c>
      <c r="G23" s="115" t="s">
        <v>14</v>
      </c>
      <c r="H23" s="183" t="s">
        <v>14</v>
      </c>
      <c r="I23" s="485" t="s">
        <v>15</v>
      </c>
      <c r="J23" s="80"/>
    </row>
    <row r="24" spans="2:10" ht="16.149999999999999" customHeight="1" x14ac:dyDescent="0.2">
      <c r="B24" s="362" t="s">
        <v>1945</v>
      </c>
      <c r="C24" s="372"/>
      <c r="D24"/>
      <c r="E24" s="27"/>
      <c r="F24" s="27"/>
      <c r="G24" s="27"/>
      <c r="H24" s="27"/>
      <c r="I24" s="85"/>
      <c r="J24" s="80"/>
    </row>
    <row r="25" spans="2:10" ht="16.149999999999999" customHeight="1" x14ac:dyDescent="0.2">
      <c r="B25" s="366" t="s">
        <v>1946</v>
      </c>
      <c r="C25" s="191"/>
      <c r="D25" s="393" t="s">
        <v>16</v>
      </c>
      <c r="E25" s="567"/>
      <c r="F25" s="567"/>
      <c r="G25" s="560"/>
      <c r="H25" s="560"/>
      <c r="I25" s="485" t="s">
        <v>1947</v>
      </c>
      <c r="J25" s="80"/>
    </row>
    <row r="26" spans="2:10" ht="16.149999999999999" customHeight="1" x14ac:dyDescent="0.2">
      <c r="B26" s="120" t="s">
        <v>1948</v>
      </c>
      <c r="C26" s="191"/>
      <c r="D26" s="393" t="s">
        <v>16</v>
      </c>
      <c r="E26" s="567"/>
      <c r="F26" s="567"/>
      <c r="G26" s="560"/>
      <c r="H26" s="560"/>
      <c r="I26" s="485" t="s">
        <v>1949</v>
      </c>
      <c r="J26" s="80"/>
    </row>
    <row r="27" spans="2:10" ht="16.149999999999999" customHeight="1" x14ac:dyDescent="0.2">
      <c r="B27" s="220" t="s">
        <v>1950</v>
      </c>
      <c r="C27" s="192"/>
      <c r="D27" s="393" t="s">
        <v>16</v>
      </c>
      <c r="E27" s="567"/>
      <c r="F27" s="567"/>
      <c r="G27" s="560"/>
      <c r="H27" s="560"/>
      <c r="I27" s="485" t="s">
        <v>1951</v>
      </c>
      <c r="J27" s="80"/>
    </row>
    <row r="28" spans="2:10" ht="16.149999999999999" customHeight="1" thickBot="1" x14ac:dyDescent="0.25">
      <c r="B28" s="366" t="s">
        <v>1952</v>
      </c>
      <c r="C28" s="191"/>
      <c r="D28" s="393" t="s">
        <v>16</v>
      </c>
      <c r="E28" s="567"/>
      <c r="F28" s="567"/>
      <c r="G28" s="560"/>
      <c r="H28" s="560"/>
      <c r="I28" s="485" t="s">
        <v>1953</v>
      </c>
      <c r="J28" s="80"/>
    </row>
    <row r="29" spans="2:10" ht="16.149999999999999" customHeight="1" x14ac:dyDescent="0.2">
      <c r="B29" s="377" t="s">
        <v>1954</v>
      </c>
      <c r="C29" s="191"/>
      <c r="D29" s="393" t="s">
        <v>16</v>
      </c>
      <c r="E29" s="45">
        <f>SUM(E25:E28)</f>
        <v>0</v>
      </c>
      <c r="F29" s="45">
        <f>SUM(F25:F28)</f>
        <v>0</v>
      </c>
      <c r="G29" s="45">
        <f>SUM(G25:G28)</f>
        <v>0</v>
      </c>
      <c r="H29" s="45">
        <f>SUM(H25:H28)</f>
        <v>0</v>
      </c>
      <c r="I29" s="485" t="s">
        <v>1955</v>
      </c>
      <c r="J29" s="80"/>
    </row>
    <row r="30" spans="2:10" ht="16.149999999999999" customHeight="1" x14ac:dyDescent="0.2">
      <c r="B30" s="366" t="s">
        <v>1956</v>
      </c>
      <c r="C30" s="191"/>
      <c r="D30" s="393" t="s">
        <v>20</v>
      </c>
      <c r="E30" s="477">
        <f>-('TAC21 Borrowings'!E11+'TAC21 Borrowings'!E12)</f>
        <v>0</v>
      </c>
      <c r="F30" s="486"/>
      <c r="G30" s="477">
        <f>-('TAC21 Borrowings'!F11+'TAC21 Borrowings'!F12)</f>
        <v>0</v>
      </c>
      <c r="H30" s="488"/>
      <c r="I30" s="485" t="s">
        <v>1957</v>
      </c>
      <c r="J30" s="80"/>
    </row>
    <row r="31" spans="2:10" ht="16.149999999999999" customHeight="1" thickBot="1" x14ac:dyDescent="0.25">
      <c r="B31" s="366" t="s">
        <v>1958</v>
      </c>
      <c r="C31" s="191"/>
      <c r="D31" s="393" t="s">
        <v>20</v>
      </c>
      <c r="E31" s="477">
        <f>-'TAC21 Borrowings'!E14</f>
        <v>0</v>
      </c>
      <c r="F31" s="479"/>
      <c r="G31" s="477">
        <f>'TAC21 Borrowings'!F14</f>
        <v>0</v>
      </c>
      <c r="H31" s="479"/>
      <c r="I31" s="485" t="s">
        <v>1959</v>
      </c>
      <c r="J31" s="80"/>
    </row>
    <row r="32" spans="2:10" ht="16.149999999999999" customHeight="1" thickBot="1" x14ac:dyDescent="0.25">
      <c r="B32" s="137" t="s">
        <v>1960</v>
      </c>
      <c r="C32" s="134"/>
      <c r="D32" s="135" t="s">
        <v>1</v>
      </c>
      <c r="E32" s="45">
        <f>SUM(E29:E31)</f>
        <v>0</v>
      </c>
      <c r="F32" s="45">
        <f>SUM(F29:F31)</f>
        <v>0</v>
      </c>
      <c r="G32" s="45">
        <f>SUM(G29:G31)</f>
        <v>0</v>
      </c>
      <c r="H32" s="45">
        <f>SUM(H29:H31)</f>
        <v>0</v>
      </c>
      <c r="I32" s="485" t="s">
        <v>1961</v>
      </c>
      <c r="J32" s="80"/>
    </row>
    <row r="33" spans="2:9" ht="16.149999999999999" customHeight="1" thickTop="1" thickBot="1" x14ac:dyDescent="0.25">
      <c r="B33" s="104"/>
      <c r="C33" s="104"/>
      <c r="D33" s="104"/>
      <c r="E33" s="104"/>
      <c r="F33" s="104"/>
      <c r="G33" s="104"/>
      <c r="H33" s="104"/>
      <c r="I33" s="105"/>
    </row>
    <row r="34" spans="2:9" ht="16.149999999999999" customHeight="1" thickTop="1" thickBot="1" x14ac:dyDescent="0.25">
      <c r="B34" s="78"/>
      <c r="C34" s="78"/>
      <c r="D34" s="78"/>
      <c r="E34" s="78"/>
      <c r="F34" s="532" t="s">
        <v>2686</v>
      </c>
      <c r="G34" s="533">
        <v>3</v>
      </c>
    </row>
    <row r="35" spans="2:9" ht="16.149999999999999" customHeight="1" thickTop="1" x14ac:dyDescent="0.2">
      <c r="B35" s="111" t="s">
        <v>345</v>
      </c>
      <c r="C35" s="112"/>
      <c r="D35" s="112"/>
      <c r="E35" s="482" t="s">
        <v>1927</v>
      </c>
      <c r="F35" s="483" t="s">
        <v>1929</v>
      </c>
      <c r="G35" s="481" t="s">
        <v>13</v>
      </c>
      <c r="H35" s="80"/>
    </row>
    <row r="36" spans="2:9" ht="28.5" customHeight="1" x14ac:dyDescent="0.2">
      <c r="B36" s="113"/>
      <c r="C36"/>
      <c r="D36" s="678"/>
      <c r="E36" s="21" t="s">
        <v>2688</v>
      </c>
      <c r="F36" s="21" t="s">
        <v>2689</v>
      </c>
      <c r="G36" s="83"/>
      <c r="H36" s="80"/>
    </row>
    <row r="37" spans="2:9" ht="16.149999999999999" customHeight="1" thickBot="1" x14ac:dyDescent="0.25">
      <c r="B37" s="114"/>
      <c r="C37" s="42"/>
      <c r="D37" s="679"/>
      <c r="E37" s="115" t="s">
        <v>14</v>
      </c>
      <c r="F37" s="115" t="s">
        <v>14</v>
      </c>
      <c r="G37" s="485" t="s">
        <v>15</v>
      </c>
      <c r="H37" s="80"/>
    </row>
    <row r="38" spans="2:9" ht="16.149999999999999" customHeight="1" x14ac:dyDescent="0.2">
      <c r="B38" s="218" t="s">
        <v>1962</v>
      </c>
      <c r="C38" s="219"/>
      <c r="D38" s="393" t="s">
        <v>16</v>
      </c>
      <c r="E38" s="486"/>
      <c r="F38" s="488"/>
      <c r="G38" s="485" t="s">
        <v>1963</v>
      </c>
      <c r="H38" s="80"/>
    </row>
    <row r="39" spans="2:9" ht="16.149999999999999" customHeight="1" thickBot="1" x14ac:dyDescent="0.25">
      <c r="B39" s="220" t="s">
        <v>1964</v>
      </c>
      <c r="C39" s="192"/>
      <c r="D39" s="393" t="s">
        <v>16</v>
      </c>
      <c r="E39" s="486"/>
      <c r="F39" s="488"/>
      <c r="G39" s="485" t="s">
        <v>1965</v>
      </c>
      <c r="H39" s="80"/>
    </row>
    <row r="40" spans="2:9" ht="16.149999999999999" customHeight="1" thickBot="1" x14ac:dyDescent="0.25">
      <c r="B40" s="137" t="s">
        <v>1966</v>
      </c>
      <c r="C40" s="134"/>
      <c r="D40" s="135" t="s">
        <v>16</v>
      </c>
      <c r="E40" s="45">
        <f>SUM(E38:E39)</f>
        <v>0</v>
      </c>
      <c r="F40" s="45">
        <f>SUM(F38:F39)</f>
        <v>0</v>
      </c>
      <c r="G40" s="485" t="s">
        <v>1967</v>
      </c>
      <c r="H40" s="80"/>
    </row>
    <row r="41" spans="2:9" ht="16.149999999999999" customHeight="1" thickTop="1" x14ac:dyDescent="0.2">
      <c r="B41" s="104"/>
      <c r="C41" s="104"/>
      <c r="D41" s="104"/>
      <c r="E41" s="104"/>
      <c r="F41" s="104"/>
      <c r="G41" s="105"/>
    </row>
  </sheetData>
  <mergeCells count="3">
    <mergeCell ref="D7:D9"/>
    <mergeCell ref="D21:D23"/>
    <mergeCell ref="D36:D37"/>
  </mergeCells>
  <conditionalFormatting sqref="E34">
    <cfRule type="expression" dxfId="0" priority="1">
      <formula>IF(sysPeriod="M09",0,1)</formula>
    </cfRule>
  </conditionalFormatting>
  <pageMargins left="0.7" right="0.7" top="0.75" bottom="0.75" header="0.3" footer="0.3"/>
  <pageSetup paperSize="9" scale="58"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AC606-609E-44C7-9748-4E99BFD26FBC}">
  <sheetPr codeName="Sheet80">
    <tabColor theme="2"/>
    <pageSetUpPr fitToPage="1"/>
  </sheetPr>
  <dimension ref="A1:J86"/>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8" width="13.28515625" style="9"/>
    <col min="9" max="9" width="14.28515625" style="9" customWidth="1"/>
    <col min="10" max="21" width="13.28515625" style="9"/>
    <col min="22" max="22" width="13.28515625" style="9" customWidth="1"/>
    <col min="23" max="25" width="13.28515625" style="9"/>
    <col min="26" max="26" width="14.28515625" style="9" customWidth="1"/>
    <col min="27" max="16384" width="13.28515625" style="9"/>
  </cols>
  <sheetData>
    <row r="1" spans="1:8" ht="18.75" customHeight="1" x14ac:dyDescent="0.2">
      <c r="B1" s="46"/>
    </row>
    <row r="2" spans="1:8" ht="18.75" customHeight="1" x14ac:dyDescent="0.25">
      <c r="B2" s="47" t="s">
        <v>2781</v>
      </c>
    </row>
    <row r="3" spans="1:8" ht="18.75" customHeight="1" x14ac:dyDescent="0.25">
      <c r="B3" s="47" t="s">
        <v>2630</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94" t="s">
        <v>346</v>
      </c>
      <c r="C6" s="112"/>
      <c r="D6" s="112"/>
      <c r="E6" s="482" t="s">
        <v>1968</v>
      </c>
      <c r="F6" s="483" t="s">
        <v>1969</v>
      </c>
      <c r="G6" s="481" t="s">
        <v>13</v>
      </c>
      <c r="H6" s="80"/>
    </row>
    <row r="7" spans="1:8" ht="15.75" customHeight="1" x14ac:dyDescent="0.2">
      <c r="A7" s="79"/>
      <c r="B7" s="200"/>
      <c r="C7"/>
      <c r="D7" s="678" t="s">
        <v>2</v>
      </c>
      <c r="E7" s="3" t="s">
        <v>9</v>
      </c>
      <c r="F7" s="3" t="s">
        <v>9</v>
      </c>
      <c r="G7" s="83"/>
      <c r="H7" s="80"/>
    </row>
    <row r="8" spans="1:8" ht="16.149999999999999" customHeight="1" x14ac:dyDescent="0.2">
      <c r="A8" s="81"/>
      <c r="B8" s="113"/>
      <c r="C8"/>
      <c r="D8" s="678"/>
      <c r="E8" s="21" t="s">
        <v>2688</v>
      </c>
      <c r="F8" s="21" t="s">
        <v>2689</v>
      </c>
      <c r="G8" s="83"/>
      <c r="H8" s="80"/>
    </row>
    <row r="9" spans="1:8" ht="16.149999999999999" customHeight="1" thickBot="1" x14ac:dyDescent="0.25">
      <c r="A9" s="81"/>
      <c r="B9" s="114"/>
      <c r="C9" s="42"/>
      <c r="D9" s="679"/>
      <c r="E9" s="65" t="s">
        <v>14</v>
      </c>
      <c r="F9" s="65" t="s">
        <v>14</v>
      </c>
      <c r="G9" s="485" t="s">
        <v>15</v>
      </c>
      <c r="H9" s="80"/>
    </row>
    <row r="10" spans="1:8" ht="16.149999999999999" customHeight="1" x14ac:dyDescent="0.2">
      <c r="A10" s="81"/>
      <c r="B10" s="136" t="s">
        <v>268</v>
      </c>
      <c r="C10" s="147"/>
      <c r="D10"/>
      <c r="E10" s="27"/>
      <c r="F10" s="27"/>
      <c r="G10" s="85"/>
      <c r="H10" s="80"/>
    </row>
    <row r="11" spans="1:8" ht="16.149999999999999" customHeight="1" x14ac:dyDescent="0.2">
      <c r="A11" s="81"/>
      <c r="B11" s="123" t="s">
        <v>270</v>
      </c>
      <c r="C11" s="69"/>
      <c r="D11" s="385" t="s">
        <v>16</v>
      </c>
      <c r="E11" s="567"/>
      <c r="F11" s="560"/>
      <c r="G11" s="485" t="s">
        <v>1970</v>
      </c>
      <c r="H11" s="80"/>
    </row>
    <row r="12" spans="1:8" ht="16.149999999999999" customHeight="1" x14ac:dyDescent="0.2">
      <c r="A12" s="81"/>
      <c r="B12" s="123" t="s">
        <v>1971</v>
      </c>
      <c r="C12" s="69"/>
      <c r="D12" s="385" t="s">
        <v>16</v>
      </c>
      <c r="E12" s="567"/>
      <c r="F12" s="560"/>
      <c r="G12" s="485" t="s">
        <v>1972</v>
      </c>
      <c r="H12" s="80"/>
    </row>
    <row r="13" spans="1:8" ht="16.149999999999999" customHeight="1" x14ac:dyDescent="0.2">
      <c r="B13" s="123" t="s">
        <v>1973</v>
      </c>
      <c r="C13" s="69"/>
      <c r="D13" s="385" t="s">
        <v>16</v>
      </c>
      <c r="E13" s="567"/>
      <c r="F13" s="560"/>
      <c r="G13" s="485" t="s">
        <v>1974</v>
      </c>
      <c r="H13" s="80"/>
    </row>
    <row r="14" spans="1:8" ht="15.6" customHeight="1" x14ac:dyDescent="0.2">
      <c r="A14" s="81"/>
      <c r="B14" s="123" t="s">
        <v>1975</v>
      </c>
      <c r="C14" s="387" t="s">
        <v>0</v>
      </c>
      <c r="D14" s="385" t="s">
        <v>16</v>
      </c>
      <c r="E14" s="567"/>
      <c r="F14" s="560"/>
      <c r="G14" s="485" t="s">
        <v>1976</v>
      </c>
      <c r="H14" s="80"/>
    </row>
    <row r="15" spans="1:8" ht="16.149999999999999" customHeight="1" x14ac:dyDescent="0.2">
      <c r="A15" s="81"/>
      <c r="B15" s="123" t="s">
        <v>1977</v>
      </c>
      <c r="C15" s="96"/>
      <c r="D15" s="385" t="s">
        <v>16</v>
      </c>
      <c r="E15" s="567"/>
      <c r="F15" s="560"/>
      <c r="G15" s="485" t="s">
        <v>1978</v>
      </c>
      <c r="H15" s="80"/>
    </row>
    <row r="16" spans="1:8" ht="16.149999999999999" customHeight="1" x14ac:dyDescent="0.2">
      <c r="B16" s="97" t="s">
        <v>1979</v>
      </c>
      <c r="C16" s="66"/>
      <c r="D16" s="385" t="s">
        <v>16</v>
      </c>
      <c r="E16" s="567"/>
      <c r="F16" s="560"/>
      <c r="G16" s="485" t="s">
        <v>1980</v>
      </c>
      <c r="H16" s="80"/>
    </row>
    <row r="17" spans="2:8" ht="16.149999999999999" customHeight="1" x14ac:dyDescent="0.2">
      <c r="B17" s="123" t="s">
        <v>1981</v>
      </c>
      <c r="C17" s="69"/>
      <c r="D17" s="385" t="s">
        <v>16</v>
      </c>
      <c r="E17" s="567"/>
      <c r="F17" s="560"/>
      <c r="G17" s="485" t="s">
        <v>1982</v>
      </c>
      <c r="H17" s="80"/>
    </row>
    <row r="18" spans="2:8" ht="16.149999999999999" customHeight="1" x14ac:dyDescent="0.2">
      <c r="B18" s="123" t="s">
        <v>1983</v>
      </c>
      <c r="C18" s="66"/>
      <c r="D18" s="385" t="s">
        <v>16</v>
      </c>
      <c r="E18" s="567"/>
      <c r="F18" s="560"/>
      <c r="G18" s="485" t="s">
        <v>1984</v>
      </c>
      <c r="H18" s="80"/>
    </row>
    <row r="19" spans="2:8" ht="16.149999999999999" customHeight="1" x14ac:dyDescent="0.2">
      <c r="B19" s="123" t="s">
        <v>1985</v>
      </c>
      <c r="C19" s="72"/>
      <c r="D19" s="393" t="s">
        <v>16</v>
      </c>
      <c r="E19" s="567"/>
      <c r="F19" s="560"/>
      <c r="G19" s="485" t="s">
        <v>1986</v>
      </c>
      <c r="H19" s="80"/>
    </row>
    <row r="20" spans="2:8" ht="16.149999999999999" customHeight="1" x14ac:dyDescent="0.2">
      <c r="B20" s="123" t="s">
        <v>406</v>
      </c>
      <c r="C20" s="396" t="s">
        <v>0</v>
      </c>
      <c r="D20" s="385" t="s">
        <v>16</v>
      </c>
      <c r="E20" s="567"/>
      <c r="F20" s="560"/>
      <c r="G20" s="485" t="s">
        <v>1987</v>
      </c>
      <c r="H20" s="80"/>
    </row>
    <row r="21" spans="2:8" ht="16.149999999999999" customHeight="1" x14ac:dyDescent="0.2">
      <c r="B21" s="123" t="s">
        <v>2653</v>
      </c>
      <c r="C21" s="505" t="s">
        <v>0</v>
      </c>
      <c r="D21" s="385" t="s">
        <v>16</v>
      </c>
      <c r="E21" s="567"/>
      <c r="F21" s="560"/>
      <c r="G21" s="506" t="s">
        <v>2654</v>
      </c>
      <c r="H21" s="80"/>
    </row>
    <row r="22" spans="2:8" ht="16.149999999999999" customHeight="1" x14ac:dyDescent="0.2">
      <c r="B22" s="176" t="s">
        <v>1988</v>
      </c>
      <c r="C22" s="394" t="s">
        <v>0</v>
      </c>
      <c r="D22" s="393" t="s">
        <v>16</v>
      </c>
      <c r="E22" s="567"/>
      <c r="F22" s="560"/>
      <c r="G22" s="485" t="s">
        <v>1989</v>
      </c>
      <c r="H22" s="80"/>
    </row>
    <row r="23" spans="2:8" ht="16.149999999999999" customHeight="1" thickBot="1" x14ac:dyDescent="0.25">
      <c r="B23" s="155" t="s">
        <v>1990</v>
      </c>
      <c r="C23" s="397"/>
      <c r="D23" s="385" t="s">
        <v>16</v>
      </c>
      <c r="E23" s="567"/>
      <c r="F23" s="560"/>
      <c r="G23" s="485" t="s">
        <v>1991</v>
      </c>
      <c r="H23" s="80"/>
    </row>
    <row r="24" spans="2:8" ht="16.149999999999999" customHeight="1" x14ac:dyDescent="0.2">
      <c r="B24" s="121" t="s">
        <v>1992</v>
      </c>
      <c r="C24" s="66"/>
      <c r="D24" s="385" t="s">
        <v>16</v>
      </c>
      <c r="E24" s="45">
        <f>SUM(E11:E23)</f>
        <v>0</v>
      </c>
      <c r="F24" s="45">
        <f>SUM(F11:F23)</f>
        <v>0</v>
      </c>
      <c r="G24" s="485" t="s">
        <v>1993</v>
      </c>
      <c r="H24" s="80"/>
    </row>
    <row r="25" spans="2:8" ht="16.149999999999999" customHeight="1" x14ac:dyDescent="0.2">
      <c r="B25" s="121" t="s">
        <v>1994</v>
      </c>
      <c r="C25" s="66"/>
      <c r="D25"/>
      <c r="E25" s="27"/>
      <c r="F25" s="27"/>
      <c r="G25" s="85"/>
      <c r="H25" s="80"/>
    </row>
    <row r="26" spans="2:8" ht="16.149999999999999" customHeight="1" x14ac:dyDescent="0.2">
      <c r="B26" s="123" t="s">
        <v>270</v>
      </c>
      <c r="C26" s="69"/>
      <c r="D26" s="385" t="s">
        <v>16</v>
      </c>
      <c r="E26" s="567"/>
      <c r="F26" s="560"/>
      <c r="G26" s="485" t="s">
        <v>1995</v>
      </c>
      <c r="H26" s="80"/>
    </row>
    <row r="27" spans="2:8" ht="16.149999999999999" customHeight="1" x14ac:dyDescent="0.2">
      <c r="B27" s="123" t="s">
        <v>1971</v>
      </c>
      <c r="C27" s="69"/>
      <c r="D27" s="385" t="s">
        <v>16</v>
      </c>
      <c r="E27" s="567"/>
      <c r="F27" s="560"/>
      <c r="G27" s="485" t="s">
        <v>1996</v>
      </c>
      <c r="H27" s="80"/>
    </row>
    <row r="28" spans="2:8" ht="16.149999999999999" customHeight="1" x14ac:dyDescent="0.2">
      <c r="B28" s="123" t="s">
        <v>1973</v>
      </c>
      <c r="C28" s="69"/>
      <c r="D28" s="385" t="s">
        <v>16</v>
      </c>
      <c r="E28" s="567"/>
      <c r="F28" s="560"/>
      <c r="G28" s="485" t="s">
        <v>1997</v>
      </c>
      <c r="H28" s="80"/>
    </row>
    <row r="29" spans="2:8" ht="16.149999999999999" customHeight="1" x14ac:dyDescent="0.2">
      <c r="B29" s="123" t="s">
        <v>1977</v>
      </c>
      <c r="C29" s="66"/>
      <c r="D29" s="385" t="s">
        <v>16</v>
      </c>
      <c r="E29" s="567"/>
      <c r="F29" s="560"/>
      <c r="G29" s="485" t="s">
        <v>1998</v>
      </c>
      <c r="H29" s="80"/>
    </row>
    <row r="30" spans="2:8" ht="16.149999999999999" customHeight="1" x14ac:dyDescent="0.2">
      <c r="B30" s="97" t="s">
        <v>1979</v>
      </c>
      <c r="C30" s="66"/>
      <c r="D30" s="385" t="s">
        <v>16</v>
      </c>
      <c r="E30" s="567"/>
      <c r="F30" s="560"/>
      <c r="G30" s="485" t="s">
        <v>1999</v>
      </c>
      <c r="H30" s="80"/>
    </row>
    <row r="31" spans="2:8" ht="16.149999999999999" customHeight="1" x14ac:dyDescent="0.2">
      <c r="B31" s="123" t="s">
        <v>1983</v>
      </c>
      <c r="C31" s="69"/>
      <c r="D31" s="393" t="s">
        <v>16</v>
      </c>
      <c r="E31" s="567"/>
      <c r="F31" s="560"/>
      <c r="G31" s="485" t="s">
        <v>2000</v>
      </c>
      <c r="H31" s="80"/>
    </row>
    <row r="32" spans="2:8" ht="16.149999999999999" customHeight="1" x14ac:dyDescent="0.2">
      <c r="B32" s="123" t="s">
        <v>1985</v>
      </c>
      <c r="C32" s="72"/>
      <c r="D32" s="385" t="s">
        <v>16</v>
      </c>
      <c r="E32" s="567"/>
      <c r="F32" s="560"/>
      <c r="G32" s="485" t="s">
        <v>2001</v>
      </c>
      <c r="H32" s="80"/>
    </row>
    <row r="33" spans="2:10" ht="16.149999999999999" customHeight="1" x14ac:dyDescent="0.2">
      <c r="B33" s="123" t="s">
        <v>1988</v>
      </c>
      <c r="C33" s="387" t="s">
        <v>0</v>
      </c>
      <c r="D33" s="385" t="s">
        <v>16</v>
      </c>
      <c r="E33" s="567"/>
      <c r="F33" s="560"/>
      <c r="G33" s="485" t="s">
        <v>2002</v>
      </c>
      <c r="H33" s="80"/>
    </row>
    <row r="34" spans="2:10" ht="16.149999999999999" customHeight="1" thickBot="1" x14ac:dyDescent="0.25">
      <c r="B34" s="155" t="s">
        <v>1990</v>
      </c>
      <c r="C34" s="172"/>
      <c r="D34" s="385" t="s">
        <v>16</v>
      </c>
      <c r="E34" s="567"/>
      <c r="F34" s="560"/>
      <c r="G34" s="485" t="s">
        <v>2003</v>
      </c>
      <c r="H34" s="80"/>
    </row>
    <row r="35" spans="2:10" ht="16.149999999999999" customHeight="1" x14ac:dyDescent="0.2">
      <c r="B35" s="121" t="s">
        <v>2004</v>
      </c>
      <c r="C35" s="69"/>
      <c r="D35" s="385" t="s">
        <v>16</v>
      </c>
      <c r="E35" s="45">
        <f>SUM(E26:E34)</f>
        <v>0</v>
      </c>
      <c r="F35" s="45">
        <f>SUM(F26:F34)</f>
        <v>0</v>
      </c>
      <c r="G35" s="485" t="s">
        <v>2005</v>
      </c>
      <c r="H35" s="80"/>
    </row>
    <row r="36" spans="2:10" ht="16.149999999999999" customHeight="1" thickBot="1" x14ac:dyDescent="0.25">
      <c r="B36" s="121"/>
      <c r="C36" s="122"/>
      <c r="D36" s="141"/>
      <c r="E36" s="33"/>
      <c r="F36" s="329"/>
      <c r="G36" s="28"/>
      <c r="H36" s="80"/>
    </row>
    <row r="37" spans="2:10" ht="16.149999999999999" customHeight="1" x14ac:dyDescent="0.2">
      <c r="B37" s="121" t="s">
        <v>2006</v>
      </c>
      <c r="C37" s="122"/>
      <c r="D37" s="385" t="s">
        <v>16</v>
      </c>
      <c r="E37" s="45">
        <f>E35+E24</f>
        <v>0</v>
      </c>
      <c r="F37" s="44">
        <f t="shared" ref="F37" si="0">F35+F24</f>
        <v>0</v>
      </c>
      <c r="G37" s="485" t="s">
        <v>2007</v>
      </c>
      <c r="H37" s="80"/>
    </row>
    <row r="38" spans="2:10" ht="20.25" customHeight="1" x14ac:dyDescent="0.2">
      <c r="B38" s="338" t="s">
        <v>2008</v>
      </c>
      <c r="C38" s="122"/>
      <c r="D38"/>
      <c r="E38" s="27"/>
      <c r="F38" s="43"/>
      <c r="G38" s="85"/>
      <c r="H38" s="80"/>
    </row>
    <row r="39" spans="2:10" ht="16.149999999999999" customHeight="1" x14ac:dyDescent="0.2">
      <c r="B39" s="126" t="s">
        <v>268</v>
      </c>
      <c r="C39" s="387" t="s">
        <v>0</v>
      </c>
      <c r="D39" s="385" t="s">
        <v>16</v>
      </c>
      <c r="E39" s="567"/>
      <c r="F39" s="560"/>
      <c r="G39" s="485" t="s">
        <v>2009</v>
      </c>
      <c r="H39" s="80"/>
    </row>
    <row r="40" spans="2:10" ht="16.149999999999999" customHeight="1" thickBot="1" x14ac:dyDescent="0.25">
      <c r="B40" s="398" t="s">
        <v>269</v>
      </c>
      <c r="C40" s="394" t="s">
        <v>0</v>
      </c>
      <c r="D40" s="135" t="s">
        <v>16</v>
      </c>
      <c r="E40" s="567"/>
      <c r="F40" s="560"/>
      <c r="G40" s="485" t="s">
        <v>2010</v>
      </c>
      <c r="H40" s="80"/>
    </row>
    <row r="41" spans="2:10" ht="16.149999999999999" customHeight="1" thickTop="1" thickBot="1" x14ac:dyDescent="0.25">
      <c r="B41" s="104"/>
      <c r="C41" s="104"/>
      <c r="D41" s="104"/>
      <c r="E41" s="104"/>
      <c r="F41" s="104"/>
      <c r="G41" s="105"/>
    </row>
    <row r="42" spans="2:10" ht="16.149999999999999" customHeight="1" thickTop="1" thickBot="1" x14ac:dyDescent="0.25">
      <c r="B42" s="78"/>
      <c r="C42" s="78"/>
      <c r="D42" s="78"/>
      <c r="E42" s="78"/>
      <c r="F42" s="78"/>
      <c r="G42" s="78"/>
      <c r="H42" s="532" t="s">
        <v>2686</v>
      </c>
      <c r="I42" s="533">
        <v>2</v>
      </c>
    </row>
    <row r="43" spans="2:10" ht="16.149999999999999" customHeight="1" thickTop="1" x14ac:dyDescent="0.2">
      <c r="B43" s="194" t="s">
        <v>347</v>
      </c>
      <c r="C43" s="112"/>
      <c r="D43" s="112"/>
      <c r="E43" s="482" t="s">
        <v>2011</v>
      </c>
      <c r="F43" s="482" t="s">
        <v>2012</v>
      </c>
      <c r="G43" s="483" t="s">
        <v>2013</v>
      </c>
      <c r="H43" s="483" t="s">
        <v>2014</v>
      </c>
      <c r="I43" s="481" t="s">
        <v>13</v>
      </c>
      <c r="J43" s="80"/>
    </row>
    <row r="44" spans="2:10" ht="16.149999999999999" customHeight="1" x14ac:dyDescent="0.2">
      <c r="B44" s="200"/>
      <c r="C44"/>
      <c r="D44" s="678"/>
      <c r="E44" s="21" t="s">
        <v>2688</v>
      </c>
      <c r="F44" s="21" t="s">
        <v>2688</v>
      </c>
      <c r="G44" s="21" t="s">
        <v>2689</v>
      </c>
      <c r="H44" s="21" t="s">
        <v>2689</v>
      </c>
      <c r="I44" s="83"/>
      <c r="J44" s="80"/>
    </row>
    <row r="45" spans="2:10" ht="16.149999999999999" customHeight="1" thickBot="1" x14ac:dyDescent="0.25">
      <c r="B45" s="114"/>
      <c r="C45" s="42"/>
      <c r="D45" s="679"/>
      <c r="E45" s="65" t="s">
        <v>14</v>
      </c>
      <c r="F45" s="65" t="s">
        <v>462</v>
      </c>
      <c r="G45" s="65" t="s">
        <v>14</v>
      </c>
      <c r="H45" s="65" t="s">
        <v>462</v>
      </c>
      <c r="I45" s="485" t="s">
        <v>15</v>
      </c>
      <c r="J45" s="80"/>
    </row>
    <row r="46" spans="2:10" ht="16.149999999999999" customHeight="1" x14ac:dyDescent="0.2">
      <c r="B46" s="399" t="s">
        <v>2015</v>
      </c>
      <c r="C46" s="283"/>
      <c r="D46" s="385" t="s">
        <v>16</v>
      </c>
      <c r="E46" s="486"/>
      <c r="F46" s="479"/>
      <c r="G46" s="488"/>
      <c r="H46" s="479"/>
      <c r="I46" s="485" t="s">
        <v>2016</v>
      </c>
      <c r="J46" s="80"/>
    </row>
    <row r="47" spans="2:10" ht="16.149999999999999" customHeight="1" thickBot="1" x14ac:dyDescent="0.25">
      <c r="B47" s="229" t="s">
        <v>2017</v>
      </c>
      <c r="C47" s="69"/>
      <c r="D47" s="385" t="s">
        <v>16</v>
      </c>
      <c r="E47" s="479"/>
      <c r="F47" s="486"/>
      <c r="G47" s="479"/>
      <c r="H47" s="488"/>
      <c r="I47" s="485" t="s">
        <v>2018</v>
      </c>
      <c r="J47" s="80"/>
    </row>
    <row r="48" spans="2:10" ht="16.149999999999999" customHeight="1" thickTop="1" thickBot="1" x14ac:dyDescent="0.25">
      <c r="B48" s="104"/>
      <c r="C48" s="104"/>
      <c r="D48" s="104"/>
      <c r="E48" s="104"/>
      <c r="F48" s="104"/>
      <c r="G48" s="104"/>
      <c r="H48" s="104"/>
      <c r="I48" s="105"/>
    </row>
    <row r="49" spans="2:8" ht="16.149999999999999" customHeight="1" thickTop="1" thickBot="1" x14ac:dyDescent="0.25">
      <c r="B49" s="78"/>
      <c r="C49" s="78"/>
      <c r="D49" s="78"/>
      <c r="E49" s="78"/>
      <c r="F49" s="532" t="s">
        <v>2686</v>
      </c>
      <c r="G49" s="533">
        <v>4</v>
      </c>
    </row>
    <row r="50" spans="2:8" ht="16.149999999999999" customHeight="1" thickTop="1" x14ac:dyDescent="0.2">
      <c r="B50" s="194" t="s">
        <v>348</v>
      </c>
      <c r="C50" s="112"/>
      <c r="D50" s="112"/>
      <c r="E50" s="482" t="s">
        <v>1968</v>
      </c>
      <c r="F50" s="483" t="s">
        <v>1969</v>
      </c>
      <c r="G50" s="481" t="s">
        <v>13</v>
      </c>
      <c r="H50" s="80"/>
    </row>
    <row r="51" spans="2:8" ht="15.75" customHeight="1" x14ac:dyDescent="0.2">
      <c r="B51" s="200"/>
      <c r="C51"/>
      <c r="D51" s="678" t="s">
        <v>2</v>
      </c>
      <c r="E51" s="3" t="s">
        <v>9</v>
      </c>
      <c r="F51" s="3" t="s">
        <v>9</v>
      </c>
      <c r="G51" s="83"/>
      <c r="H51" s="80"/>
    </row>
    <row r="52" spans="2:8" ht="16.149999999999999" customHeight="1" x14ac:dyDescent="0.2">
      <c r="B52" s="113"/>
      <c r="C52"/>
      <c r="D52" s="678"/>
      <c r="E52" s="21" t="s">
        <v>2688</v>
      </c>
      <c r="F52" s="21" t="s">
        <v>2689</v>
      </c>
      <c r="G52" s="83"/>
      <c r="H52" s="80"/>
    </row>
    <row r="53" spans="2:8" ht="16.149999999999999" customHeight="1" thickBot="1" x14ac:dyDescent="0.25">
      <c r="B53" s="114"/>
      <c r="C53" s="42"/>
      <c r="D53" s="679"/>
      <c r="E53" s="65" t="s">
        <v>14</v>
      </c>
      <c r="F53" s="65" t="s">
        <v>14</v>
      </c>
      <c r="G53" s="485" t="s">
        <v>15</v>
      </c>
      <c r="H53" s="80"/>
    </row>
    <row r="54" spans="2:8" ht="16.149999999999999" customHeight="1" x14ac:dyDescent="0.2">
      <c r="B54" s="345" t="s">
        <v>268</v>
      </c>
      <c r="C54" s="285"/>
      <c r="D54"/>
      <c r="E54" s="27"/>
      <c r="F54" s="27"/>
      <c r="G54" s="85"/>
      <c r="H54" s="80"/>
    </row>
    <row r="55" spans="2:8" ht="16.149999999999999" customHeight="1" x14ac:dyDescent="0.2">
      <c r="B55" s="123" t="s">
        <v>2019</v>
      </c>
      <c r="C55" s="387" t="s">
        <v>0</v>
      </c>
      <c r="D55" s="385" t="s">
        <v>16</v>
      </c>
      <c r="E55" s="567"/>
      <c r="F55" s="560"/>
      <c r="G55" s="485" t="s">
        <v>2020</v>
      </c>
      <c r="H55" s="80"/>
    </row>
    <row r="56" spans="2:8" ht="16.149999999999999" customHeight="1" x14ac:dyDescent="0.2">
      <c r="B56" s="123" t="s">
        <v>2021</v>
      </c>
      <c r="C56" s="181"/>
      <c r="D56" s="385" t="s">
        <v>16</v>
      </c>
      <c r="E56" s="567"/>
      <c r="F56" s="560"/>
      <c r="G56" s="485" t="s">
        <v>2022</v>
      </c>
      <c r="H56" s="80"/>
    </row>
    <row r="57" spans="2:8" ht="16.149999999999999" customHeight="1" x14ac:dyDescent="0.2">
      <c r="B57" s="176" t="s">
        <v>2023</v>
      </c>
      <c r="C57" s="387" t="s">
        <v>0</v>
      </c>
      <c r="D57" s="385" t="s">
        <v>16</v>
      </c>
      <c r="E57" s="567"/>
      <c r="F57" s="560"/>
      <c r="G57" s="485" t="s">
        <v>2024</v>
      </c>
      <c r="H57" s="80"/>
    </row>
    <row r="58" spans="2:8" ht="16.149999999999999" customHeight="1" x14ac:dyDescent="0.2">
      <c r="B58" s="123" t="s">
        <v>2025</v>
      </c>
      <c r="C58" s="160"/>
      <c r="D58" s="393" t="s">
        <v>16</v>
      </c>
      <c r="E58" s="567"/>
      <c r="F58" s="560"/>
      <c r="G58" s="485" t="s">
        <v>2026</v>
      </c>
      <c r="H58" s="80"/>
    </row>
    <row r="59" spans="2:8" ht="16.149999999999999" customHeight="1" x14ac:dyDescent="0.2">
      <c r="B59" s="123" t="s">
        <v>2027</v>
      </c>
      <c r="C59" s="387" t="s">
        <v>0</v>
      </c>
      <c r="D59" s="385" t="s">
        <v>16</v>
      </c>
      <c r="E59" s="567"/>
      <c r="F59" s="560"/>
      <c r="G59" s="485" t="s">
        <v>2028</v>
      </c>
      <c r="H59" s="80"/>
    </row>
    <row r="60" spans="2:8" ht="16.149999999999999" customHeight="1" thickBot="1" x14ac:dyDescent="0.25">
      <c r="B60" s="155" t="s">
        <v>2029</v>
      </c>
      <c r="C60" s="156"/>
      <c r="D60" s="385" t="s">
        <v>16</v>
      </c>
      <c r="E60" s="567"/>
      <c r="F60" s="560"/>
      <c r="G60" s="485" t="s">
        <v>2030</v>
      </c>
      <c r="H60" s="80"/>
    </row>
    <row r="61" spans="2:8" ht="16.149999999999999" customHeight="1" x14ac:dyDescent="0.2">
      <c r="B61" s="121" t="s">
        <v>2031</v>
      </c>
      <c r="C61" s="69"/>
      <c r="D61" s="385" t="s">
        <v>16</v>
      </c>
      <c r="E61" s="44">
        <f t="shared" ref="E61:F61" si="1">SUM(E55:E60)</f>
        <v>0</v>
      </c>
      <c r="F61" s="44">
        <f t="shared" si="1"/>
        <v>0</v>
      </c>
      <c r="G61" s="485" t="s">
        <v>2032</v>
      </c>
      <c r="H61" s="80"/>
    </row>
    <row r="62" spans="2:8" ht="16.149999999999999" customHeight="1" x14ac:dyDescent="0.2">
      <c r="B62" s="121" t="s">
        <v>269</v>
      </c>
      <c r="C62" s="66"/>
      <c r="D62"/>
      <c r="E62" s="27"/>
      <c r="F62" s="27"/>
      <c r="G62" s="85"/>
      <c r="H62" s="80"/>
    </row>
    <row r="63" spans="2:8" ht="16.149999999999999" customHeight="1" x14ac:dyDescent="0.2">
      <c r="B63" s="123" t="s">
        <v>2033</v>
      </c>
      <c r="C63" s="387" t="s">
        <v>0</v>
      </c>
      <c r="D63" s="385" t="s">
        <v>16</v>
      </c>
      <c r="E63" s="567"/>
      <c r="F63" s="560"/>
      <c r="G63" s="485" t="s">
        <v>2034</v>
      </c>
      <c r="H63" s="80"/>
    </row>
    <row r="64" spans="2:8" ht="16.149999999999999" customHeight="1" x14ac:dyDescent="0.2">
      <c r="B64" s="123" t="s">
        <v>2021</v>
      </c>
      <c r="C64"/>
      <c r="D64" s="385" t="s">
        <v>16</v>
      </c>
      <c r="E64" s="567"/>
      <c r="F64" s="560"/>
      <c r="G64" s="485" t="s">
        <v>2035</v>
      </c>
      <c r="H64" s="80"/>
    </row>
    <row r="65" spans="2:8" ht="16.149999999999999" customHeight="1" x14ac:dyDescent="0.2">
      <c r="B65" s="176" t="s">
        <v>2023</v>
      </c>
      <c r="C65" s="387" t="s">
        <v>0</v>
      </c>
      <c r="D65" s="385" t="s">
        <v>16</v>
      </c>
      <c r="E65" s="567"/>
      <c r="F65" s="560"/>
      <c r="G65" s="485" t="s">
        <v>2036</v>
      </c>
      <c r="H65" s="80"/>
    </row>
    <row r="66" spans="2:8" ht="16.149999999999999" customHeight="1" x14ac:dyDescent="0.2">
      <c r="B66" s="123" t="s">
        <v>2025</v>
      </c>
      <c r="C66" s="96"/>
      <c r="D66" s="393" t="s">
        <v>16</v>
      </c>
      <c r="E66" s="567"/>
      <c r="F66" s="560"/>
      <c r="G66" s="485" t="s">
        <v>2037</v>
      </c>
      <c r="H66" s="80"/>
    </row>
    <row r="67" spans="2:8" ht="16.149999999999999" customHeight="1" x14ac:dyDescent="0.2">
      <c r="B67" s="123" t="s">
        <v>2027</v>
      </c>
      <c r="C67" s="387" t="s">
        <v>0</v>
      </c>
      <c r="D67" s="385" t="s">
        <v>16</v>
      </c>
      <c r="E67" s="567"/>
      <c r="F67" s="560"/>
      <c r="G67" s="485" t="s">
        <v>2038</v>
      </c>
      <c r="H67" s="80"/>
    </row>
    <row r="68" spans="2:8" ht="16.149999999999999" customHeight="1" x14ac:dyDescent="0.2">
      <c r="B68" s="155" t="s">
        <v>2029</v>
      </c>
      <c r="C68" s="400"/>
      <c r="D68" s="401" t="s">
        <v>16</v>
      </c>
      <c r="E68" s="567"/>
      <c r="F68" s="560"/>
      <c r="G68" s="485" t="s">
        <v>2039</v>
      </c>
      <c r="H68" s="80"/>
    </row>
    <row r="69" spans="2:8" ht="16.149999999999999" customHeight="1" thickBot="1" x14ac:dyDescent="0.25">
      <c r="B69" s="176" t="s">
        <v>2040</v>
      </c>
      <c r="C69" s="387" t="s">
        <v>0</v>
      </c>
      <c r="D69" s="385" t="s">
        <v>16</v>
      </c>
      <c r="E69" s="567"/>
      <c r="F69" s="560"/>
      <c r="G69" s="485" t="s">
        <v>2041</v>
      </c>
      <c r="H69" s="80"/>
    </row>
    <row r="70" spans="2:8" ht="16.149999999999999" customHeight="1" thickBot="1" x14ac:dyDescent="0.25">
      <c r="B70" s="124" t="s">
        <v>2042</v>
      </c>
      <c r="C70" s="35"/>
      <c r="D70" s="393" t="s">
        <v>16</v>
      </c>
      <c r="E70" s="44">
        <f t="shared" ref="E70:F70" si="2">SUM(E63:E69)</f>
        <v>0</v>
      </c>
      <c r="F70" s="44">
        <f t="shared" si="2"/>
        <v>0</v>
      </c>
      <c r="G70" s="485" t="s">
        <v>2043</v>
      </c>
      <c r="H70" s="80"/>
    </row>
    <row r="71" spans="2:8" ht="16.149999999999999" customHeight="1" thickBot="1" x14ac:dyDescent="0.25">
      <c r="B71" s="133" t="s">
        <v>2044</v>
      </c>
      <c r="C71" s="138"/>
      <c r="D71" s="135" t="s">
        <v>16</v>
      </c>
      <c r="E71" s="45">
        <f>E70+E61</f>
        <v>0</v>
      </c>
      <c r="F71" s="44">
        <f t="shared" ref="F71" si="3">F70+F61</f>
        <v>0</v>
      </c>
      <c r="G71" s="485" t="s">
        <v>2045</v>
      </c>
      <c r="H71" s="80"/>
    </row>
    <row r="72" spans="2:8" ht="16.149999999999999" customHeight="1" thickTop="1" thickBot="1" x14ac:dyDescent="0.25">
      <c r="B72" s="104"/>
      <c r="C72" s="104"/>
      <c r="D72" s="104"/>
      <c r="E72" s="104"/>
      <c r="F72" s="104"/>
      <c r="G72" s="105"/>
    </row>
    <row r="73" spans="2:8" ht="16.149999999999999" customHeight="1" thickTop="1" thickBot="1" x14ac:dyDescent="0.25">
      <c r="B73" s="78"/>
      <c r="C73" s="78"/>
      <c r="D73" s="78"/>
      <c r="E73" s="78"/>
      <c r="F73" s="532" t="s">
        <v>2686</v>
      </c>
      <c r="G73" s="533">
        <v>5</v>
      </c>
    </row>
    <row r="74" spans="2:8" ht="16.149999999999999" customHeight="1" thickTop="1" x14ac:dyDescent="0.2">
      <c r="B74" s="195" t="s">
        <v>349</v>
      </c>
      <c r="C74"/>
      <c r="D74"/>
      <c r="E74" s="482" t="s">
        <v>1968</v>
      </c>
      <c r="F74" s="483" t="s">
        <v>1969</v>
      </c>
      <c r="G74" s="481" t="s">
        <v>13</v>
      </c>
      <c r="H74" s="80"/>
    </row>
    <row r="75" spans="2:8" ht="16.149999999999999" customHeight="1" x14ac:dyDescent="0.2">
      <c r="B75" s="200"/>
      <c r="C75"/>
      <c r="D75" s="678" t="s">
        <v>2</v>
      </c>
      <c r="E75" s="3" t="s">
        <v>9</v>
      </c>
      <c r="F75" s="3" t="s">
        <v>9</v>
      </c>
      <c r="G75" s="83"/>
      <c r="H75" s="80"/>
    </row>
    <row r="76" spans="2:8" ht="16.149999999999999" customHeight="1" x14ac:dyDescent="0.2">
      <c r="B76" s="113"/>
      <c r="C76"/>
      <c r="D76" s="678"/>
      <c r="E76" s="21" t="s">
        <v>2688</v>
      </c>
      <c r="F76" s="21" t="s">
        <v>2689</v>
      </c>
      <c r="G76" s="83"/>
      <c r="H76" s="80"/>
    </row>
    <row r="77" spans="2:8" ht="16.149999999999999" customHeight="1" thickBot="1" x14ac:dyDescent="0.25">
      <c r="B77" s="114"/>
      <c r="C77" s="42"/>
      <c r="D77" s="679"/>
      <c r="E77" s="65" t="s">
        <v>14</v>
      </c>
      <c r="F77" s="65" t="s">
        <v>14</v>
      </c>
      <c r="G77" s="485" t="s">
        <v>15</v>
      </c>
      <c r="H77" s="80"/>
    </row>
    <row r="78" spans="2:8" ht="16.149999999999999" customHeight="1" x14ac:dyDescent="0.2">
      <c r="B78" s="345" t="s">
        <v>268</v>
      </c>
      <c r="C78" s="285"/>
      <c r="D78"/>
      <c r="E78" s="27"/>
      <c r="F78" s="27"/>
      <c r="G78" s="85"/>
      <c r="H78" s="80"/>
    </row>
    <row r="79" spans="2:8" ht="25.5" x14ac:dyDescent="0.2">
      <c r="B79" s="97" t="s">
        <v>2046</v>
      </c>
      <c r="C79" s="69"/>
      <c r="D79" s="385" t="s">
        <v>16</v>
      </c>
      <c r="E79" s="486"/>
      <c r="F79" s="488"/>
      <c r="G79" s="485" t="s">
        <v>2047</v>
      </c>
      <c r="H79" s="80"/>
    </row>
    <row r="80" spans="2:8" ht="16.149999999999999" customHeight="1" thickBot="1" x14ac:dyDescent="0.25">
      <c r="B80" s="123" t="s">
        <v>50</v>
      </c>
      <c r="C80" s="66"/>
      <c r="D80" s="385" t="s">
        <v>16</v>
      </c>
      <c r="E80" s="486"/>
      <c r="F80" s="488"/>
      <c r="G80" s="485" t="s">
        <v>2048</v>
      </c>
      <c r="H80" s="80"/>
    </row>
    <row r="81" spans="2:8" ht="16.149999999999999" customHeight="1" x14ac:dyDescent="0.2">
      <c r="B81" s="121" t="s">
        <v>9</v>
      </c>
      <c r="C81" s="69"/>
      <c r="D81" s="385" t="s">
        <v>16</v>
      </c>
      <c r="E81" s="45">
        <f>SUM(E79:E80)</f>
        <v>0</v>
      </c>
      <c r="F81" s="45">
        <f>SUM(F79:F80)</f>
        <v>0</v>
      </c>
      <c r="G81" s="485" t="s">
        <v>2049</v>
      </c>
      <c r="H81" s="80"/>
    </row>
    <row r="82" spans="2:8" ht="16.149999999999999" customHeight="1" x14ac:dyDescent="0.2">
      <c r="B82" s="121" t="s">
        <v>269</v>
      </c>
      <c r="C82" s="66"/>
      <c r="D82"/>
      <c r="E82" s="27"/>
      <c r="F82" s="27"/>
      <c r="G82" s="85"/>
      <c r="H82" s="80"/>
    </row>
    <row r="83" spans="2:8" ht="25.5" x14ac:dyDescent="0.2">
      <c r="B83" s="97" t="s">
        <v>2046</v>
      </c>
      <c r="C83" s="66"/>
      <c r="D83" s="385" t="s">
        <v>16</v>
      </c>
      <c r="E83" s="486"/>
      <c r="F83" s="488"/>
      <c r="G83" s="485" t="s">
        <v>2050</v>
      </c>
      <c r="H83" s="80"/>
    </row>
    <row r="84" spans="2:8" ht="16.149999999999999" customHeight="1" thickBot="1" x14ac:dyDescent="0.25">
      <c r="B84" s="123" t="s">
        <v>50</v>
      </c>
      <c r="C84" s="69"/>
      <c r="D84" s="385" t="s">
        <v>16</v>
      </c>
      <c r="E84" s="486"/>
      <c r="F84" s="488"/>
      <c r="G84" s="485" t="s">
        <v>2051</v>
      </c>
      <c r="H84" s="80"/>
    </row>
    <row r="85" spans="2:8" ht="16.149999999999999" customHeight="1" thickBot="1" x14ac:dyDescent="0.25">
      <c r="B85" s="137" t="s">
        <v>9</v>
      </c>
      <c r="C85" s="389"/>
      <c r="D85" s="135" t="s">
        <v>16</v>
      </c>
      <c r="E85" s="45">
        <f>SUM(E83:E84)</f>
        <v>0</v>
      </c>
      <c r="F85" s="45">
        <f>SUM(F83:F84)</f>
        <v>0</v>
      </c>
      <c r="G85" s="485" t="s">
        <v>2052</v>
      </c>
      <c r="H85" s="80"/>
    </row>
    <row r="86" spans="2:8" ht="16.149999999999999" customHeight="1" thickTop="1" x14ac:dyDescent="0.2">
      <c r="B86" s="104"/>
      <c r="C86" s="104"/>
      <c r="D86" s="104"/>
      <c r="E86" s="104"/>
      <c r="F86" s="104"/>
      <c r="G86" s="105"/>
    </row>
  </sheetData>
  <mergeCells count="4">
    <mergeCell ref="D75:D77"/>
    <mergeCell ref="D7:D9"/>
    <mergeCell ref="D44:D45"/>
    <mergeCell ref="D51:D53"/>
  </mergeCells>
  <dataValidations count="9">
    <dataValidation allowBlank="1" showInputMessage="1" showErrorMessage="1" promptTitle=" Annual leave accrual:" prompt="The annual leave accrual needs to be separated out in the TACs only. In the accounts this can continue to be included in accruals or other payables. " sqref="C14" xr:uid="{5DB2FDDF-B156-4583-9937-EE8D0C014A2E}"/>
    <dataValidation allowBlank="1" showInputMessage="1" showErrorMessage="1" promptTitle="NHS bodies" prompt="Any amounts payables to NHS Blood and Transplant or the Medicines &amp; Healthcare products Regulatory Authority should be disclosed here as NHS payables._x000a_" sqref="C39:C40" xr:uid="{9FD35650-0528-48CD-AFE9-613C27D3E70D}"/>
    <dataValidation allowBlank="1" showInputMessage="1" showErrorMessage="1" promptTitle="Deferred income: other" prompt="Relating to income or gains which do not fall under the scope of IFRS 15 and are not grants, lease incentives or PFI related. Expected to be rarely used." sqref="C67 C59" xr:uid="{8A25EC66-18CC-4A60-994F-0219E02A968F}"/>
    <dataValidation allowBlank="1" showInputMessage="1" showErrorMessage="1" promptTitle="Deferred income" prompt="Relates to contract income under IFRS 15. Contract liability per paragraph 106." sqref="C55 C63" xr:uid="{14347D02-67D2-4CFC-891B-CA3981224F7E}"/>
    <dataValidation allowBlank="1" showInputMessage="1" showErrorMessage="1" promptTitle=" PDC dividends payables:" prompt="PDC dividends are outside of the agreement of balances process and should be recorded in the external to government column and excluded from the WGA schedules." sqref="C20" xr:uid="{01CB0D26-1D32-4A50-8E37-FF6B7A73686B}"/>
    <dataValidation allowBlank="1" showInputMessage="1" showErrorMessage="1" promptTitle="Other payables:" prompt="Should include amounts in respect of early retirements" sqref="C22 C33" xr:uid="{F3D5E30B-360F-42C8-BF98-526B095BFA31}"/>
    <dataValidation allowBlank="1" showInputMessage="1" showErrorMessage="1" promptTitle="PFI: deferred income / credits" prompt="Credit associated with PFI refinancing gains, schemes without a unitary payment and assets funded by third parties including assets received for &quot;free&quot; outside of unitary payment." sqref="C57 C65" xr:uid="{79F34CEF-913A-47C1-8BCE-56DAEC252FC0}"/>
    <dataValidation allowBlank="1" showInputMessage="1" showErrorMessage="1" promptTitle="Net pension scheme liability:" prompt="The net closing position of on-SoFP pension schemes should be recorded in the SoFP as a single figure. Where an on-SoFP pension scheme has a net asset, this should be recorded within 'Other assets' and this row left blank." sqref="C68:C69" xr:uid="{1BC8197B-4CE9-4B78-8373-E1E8E57A33CD}"/>
    <dataValidation allowBlank="1" showInputMessage="1" showErrorMessage="1" promptTitle="Pension contributions payable" prompt="To be used for employer and employee pension contributions owed to the NHS pension scheme or other pension scheme at year end." sqref="C21" xr:uid="{62834013-4AEB-49B2-A963-64CF3C2A93DF}"/>
  </dataValidations>
  <pageMargins left="0.25" right="0.25" top="0.75" bottom="0.75" header="0.3" footer="0.3"/>
  <pageSetup paperSize="9" scale="37"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6F47D-C2A8-4F31-844D-4808C3655EC9}">
  <sheetPr codeName="Sheet81">
    <tabColor theme="2"/>
    <pageSetUpPr fitToPage="1"/>
  </sheetPr>
  <dimension ref="A1:L123"/>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6" width="13.28515625" style="9"/>
    <col min="17" max="17" width="16.28515625" style="9" customWidth="1"/>
    <col min="18" max="20" width="13.28515625" style="9"/>
    <col min="21" max="21" width="20.28515625" style="9" customWidth="1"/>
    <col min="22" max="22" width="15.28515625" style="9" customWidth="1"/>
    <col min="23" max="16384" width="13.28515625" style="9"/>
  </cols>
  <sheetData>
    <row r="1" spans="1:8" ht="18.75" customHeight="1" x14ac:dyDescent="0.2">
      <c r="B1" s="46"/>
    </row>
    <row r="2" spans="1:8" ht="18.75" customHeight="1" x14ac:dyDescent="0.25">
      <c r="B2" s="47" t="s">
        <v>2781</v>
      </c>
    </row>
    <row r="3" spans="1:8" ht="18.75" customHeight="1" x14ac:dyDescent="0.25">
      <c r="B3" s="47" t="s">
        <v>324</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311" t="s">
        <v>350</v>
      </c>
      <c r="C6"/>
      <c r="D6"/>
      <c r="E6" s="482" t="s">
        <v>2053</v>
      </c>
      <c r="F6" s="483" t="s">
        <v>1549</v>
      </c>
      <c r="G6" s="481" t="s">
        <v>13</v>
      </c>
      <c r="H6" s="80"/>
    </row>
    <row r="7" spans="1:8" ht="15.75" customHeight="1" x14ac:dyDescent="0.2">
      <c r="A7" s="79"/>
      <c r="B7" s="113"/>
      <c r="C7"/>
      <c r="D7" s="678" t="s">
        <v>2</v>
      </c>
      <c r="E7" s="3" t="s">
        <v>9</v>
      </c>
      <c r="F7" s="3" t="s">
        <v>9</v>
      </c>
      <c r="G7" s="83"/>
      <c r="H7" s="80"/>
    </row>
    <row r="8" spans="1:8" ht="16.149999999999999" customHeight="1" x14ac:dyDescent="0.2">
      <c r="A8" s="81"/>
      <c r="B8" s="113"/>
      <c r="C8"/>
      <c r="D8" s="678"/>
      <c r="E8" s="21" t="s">
        <v>2688</v>
      </c>
      <c r="F8" s="21" t="s">
        <v>2689</v>
      </c>
      <c r="G8" s="83"/>
      <c r="H8" s="80"/>
    </row>
    <row r="9" spans="1:8" ht="16.149999999999999" customHeight="1" thickBot="1" x14ac:dyDescent="0.25">
      <c r="A9" s="81"/>
      <c r="B9" s="114"/>
      <c r="C9" s="42"/>
      <c r="D9" s="679"/>
      <c r="E9" s="115" t="s">
        <v>14</v>
      </c>
      <c r="F9" s="115" t="s">
        <v>14</v>
      </c>
      <c r="G9" s="485" t="s">
        <v>15</v>
      </c>
      <c r="H9" s="80"/>
    </row>
    <row r="10" spans="1:8" ht="16.149999999999999" customHeight="1" x14ac:dyDescent="0.2">
      <c r="A10" s="81"/>
      <c r="B10" s="345" t="s">
        <v>268</v>
      </c>
      <c r="C10" s="285"/>
      <c r="D10"/>
      <c r="E10" s="27"/>
      <c r="F10" s="27"/>
      <c r="G10" s="212"/>
      <c r="H10" s="80"/>
    </row>
    <row r="11" spans="1:8" ht="16.149999999999999" customHeight="1" x14ac:dyDescent="0.2">
      <c r="A11" s="81"/>
      <c r="B11" s="123" t="s">
        <v>2054</v>
      </c>
      <c r="C11" s="69"/>
      <c r="D11" s="403" t="s">
        <v>16</v>
      </c>
      <c r="E11" s="567"/>
      <c r="F11" s="560"/>
      <c r="G11" s="485" t="s">
        <v>372</v>
      </c>
      <c r="H11" s="80"/>
    </row>
    <row r="12" spans="1:8" ht="16.149999999999999" customHeight="1" x14ac:dyDescent="0.2">
      <c r="A12" s="81"/>
      <c r="B12" s="123" t="s">
        <v>2055</v>
      </c>
      <c r="C12" s="69"/>
      <c r="D12" s="404" t="s">
        <v>16</v>
      </c>
      <c r="E12" s="567"/>
      <c r="F12" s="560"/>
      <c r="G12" s="485" t="s">
        <v>2056</v>
      </c>
      <c r="H12" s="80"/>
    </row>
    <row r="13" spans="1:8" ht="16.149999999999999" customHeight="1" x14ac:dyDescent="0.2">
      <c r="B13" s="155" t="s">
        <v>2057</v>
      </c>
      <c r="C13" s="156"/>
      <c r="D13" s="403" t="s">
        <v>16</v>
      </c>
      <c r="E13" s="567"/>
      <c r="F13" s="560"/>
      <c r="G13" s="485" t="s">
        <v>2058</v>
      </c>
      <c r="H13" s="80"/>
    </row>
    <row r="14" spans="1:8" ht="16.149999999999999" customHeight="1" x14ac:dyDescent="0.2">
      <c r="A14" s="81"/>
      <c r="B14" s="123" t="s">
        <v>1958</v>
      </c>
      <c r="C14" s="69"/>
      <c r="D14" s="403" t="s">
        <v>16</v>
      </c>
      <c r="E14" s="567"/>
      <c r="F14" s="560"/>
      <c r="G14" s="485" t="s">
        <v>2059</v>
      </c>
      <c r="H14" s="80"/>
    </row>
    <row r="15" spans="1:8" ht="16.149999999999999" customHeight="1" x14ac:dyDescent="0.2">
      <c r="A15" s="81"/>
      <c r="B15" s="123" t="s">
        <v>2060</v>
      </c>
      <c r="C15" s="66"/>
      <c r="D15" s="30"/>
      <c r="E15" s="27"/>
      <c r="F15" s="27"/>
      <c r="G15" s="212"/>
      <c r="H15" s="80"/>
    </row>
    <row r="16" spans="1:8" ht="16.149999999999999" customHeight="1" x14ac:dyDescent="0.2">
      <c r="B16" s="126" t="s">
        <v>2061</v>
      </c>
      <c r="C16" s="387" t="s">
        <v>0</v>
      </c>
      <c r="D16" s="403" t="s">
        <v>16</v>
      </c>
      <c r="E16" s="567"/>
      <c r="F16" s="560"/>
      <c r="G16" s="485" t="s">
        <v>271</v>
      </c>
      <c r="H16" s="80"/>
    </row>
    <row r="17" spans="2:8" ht="16.149999999999999" customHeight="1" x14ac:dyDescent="0.2">
      <c r="B17" s="126" t="s">
        <v>2062</v>
      </c>
      <c r="C17" s="394" t="s">
        <v>0</v>
      </c>
      <c r="D17" s="404" t="s">
        <v>16</v>
      </c>
      <c r="E17" s="567"/>
      <c r="F17" s="560"/>
      <c r="G17" s="485" t="s">
        <v>272</v>
      </c>
      <c r="H17" s="80"/>
    </row>
    <row r="18" spans="2:8" ht="16.149999999999999" customHeight="1" x14ac:dyDescent="0.2">
      <c r="B18" s="123" t="s">
        <v>2063</v>
      </c>
      <c r="C18" s="69"/>
      <c r="D18" s="404" t="s">
        <v>16</v>
      </c>
      <c r="E18" s="567"/>
      <c r="F18" s="560"/>
      <c r="G18" s="485" t="s">
        <v>273</v>
      </c>
      <c r="H18" s="80"/>
    </row>
    <row r="19" spans="2:8" ht="16.149999999999999" customHeight="1" x14ac:dyDescent="0.2">
      <c r="B19" s="177" t="s">
        <v>2064</v>
      </c>
      <c r="C19" s="69"/>
      <c r="D19" s="403" t="s">
        <v>16</v>
      </c>
      <c r="E19" s="567"/>
      <c r="F19" s="560"/>
      <c r="G19" s="485" t="s">
        <v>274</v>
      </c>
      <c r="H19" s="80"/>
    </row>
    <row r="20" spans="2:8" ht="26.85" customHeight="1" x14ac:dyDescent="0.2">
      <c r="B20" s="350" t="s">
        <v>2065</v>
      </c>
      <c r="C20" s="69"/>
      <c r="D20" s="403" t="s">
        <v>16</v>
      </c>
      <c r="E20" s="567"/>
      <c r="F20" s="560"/>
      <c r="G20" s="485" t="s">
        <v>275</v>
      </c>
      <c r="H20" s="80"/>
    </row>
    <row r="21" spans="2:8" ht="16.149999999999999" customHeight="1" thickBot="1" x14ac:dyDescent="0.25">
      <c r="B21" s="623" t="s">
        <v>2066</v>
      </c>
      <c r="C21" s="156"/>
      <c r="D21" s="403" t="s">
        <v>16</v>
      </c>
      <c r="E21" s="567"/>
      <c r="F21" s="560"/>
      <c r="G21" s="485" t="s">
        <v>2067</v>
      </c>
      <c r="H21" s="80"/>
    </row>
    <row r="22" spans="2:8" ht="16.149999999999999" customHeight="1" x14ac:dyDescent="0.2">
      <c r="B22" s="615" t="s">
        <v>276</v>
      </c>
      <c r="C22" s="69"/>
      <c r="D22" s="403" t="s">
        <v>16</v>
      </c>
      <c r="E22" s="45">
        <f>SUM(E10:E21)</f>
        <v>0</v>
      </c>
      <c r="F22" s="45">
        <f>SUM(F10:F21)</f>
        <v>0</v>
      </c>
      <c r="G22" s="485" t="s">
        <v>277</v>
      </c>
      <c r="H22" s="80"/>
    </row>
    <row r="23" spans="2:8" ht="16.149999999999999" customHeight="1" x14ac:dyDescent="0.2">
      <c r="B23" s="615" t="s">
        <v>269</v>
      </c>
      <c r="C23" s="66"/>
      <c r="D23" s="30"/>
      <c r="E23" s="27"/>
      <c r="F23" s="27"/>
      <c r="G23" s="212"/>
      <c r="H23" s="80"/>
    </row>
    <row r="24" spans="2:8" ht="16.149999999999999" customHeight="1" x14ac:dyDescent="0.2">
      <c r="B24" s="177" t="s">
        <v>2060</v>
      </c>
      <c r="C24" s="66"/>
      <c r="D24" s="405"/>
      <c r="E24" s="333"/>
      <c r="F24" s="333"/>
      <c r="G24" s="406"/>
      <c r="H24" s="80"/>
    </row>
    <row r="25" spans="2:8" ht="16.149999999999999" customHeight="1" x14ac:dyDescent="0.2">
      <c r="B25" s="624" t="s">
        <v>2061</v>
      </c>
      <c r="C25" s="387" t="s">
        <v>0</v>
      </c>
      <c r="D25" s="403" t="s">
        <v>16</v>
      </c>
      <c r="E25" s="567"/>
      <c r="F25" s="560"/>
      <c r="G25" s="485" t="s">
        <v>278</v>
      </c>
      <c r="H25" s="80"/>
    </row>
    <row r="26" spans="2:8" ht="16.149999999999999" customHeight="1" x14ac:dyDescent="0.2">
      <c r="B26" s="624" t="s">
        <v>2062</v>
      </c>
      <c r="C26" s="394" t="s">
        <v>0</v>
      </c>
      <c r="D26" s="404" t="s">
        <v>16</v>
      </c>
      <c r="E26" s="567"/>
      <c r="F26" s="560"/>
      <c r="G26" s="485" t="s">
        <v>279</v>
      </c>
      <c r="H26" s="80"/>
    </row>
    <row r="27" spans="2:8" ht="16.149999999999999" customHeight="1" x14ac:dyDescent="0.2">
      <c r="B27" s="177" t="s">
        <v>2063</v>
      </c>
      <c r="C27" s="69"/>
      <c r="D27" s="403" t="s">
        <v>16</v>
      </c>
      <c r="E27" s="567"/>
      <c r="F27" s="560"/>
      <c r="G27" s="485" t="s">
        <v>280</v>
      </c>
      <c r="H27" s="80"/>
    </row>
    <row r="28" spans="2:8" ht="16.149999999999999" customHeight="1" x14ac:dyDescent="0.2">
      <c r="B28" s="177" t="s">
        <v>2064</v>
      </c>
      <c r="C28" s="69"/>
      <c r="D28" s="403" t="s">
        <v>16</v>
      </c>
      <c r="E28" s="567"/>
      <c r="F28" s="560"/>
      <c r="G28" s="485" t="s">
        <v>281</v>
      </c>
      <c r="H28" s="80"/>
    </row>
    <row r="29" spans="2:8" ht="25.5" x14ac:dyDescent="0.2">
      <c r="B29" s="97" t="s">
        <v>2065</v>
      </c>
      <c r="C29" s="69"/>
      <c r="D29" s="403" t="s">
        <v>16</v>
      </c>
      <c r="E29" s="567"/>
      <c r="F29" s="560"/>
      <c r="G29" s="485" t="s">
        <v>282</v>
      </c>
      <c r="H29" s="80"/>
    </row>
    <row r="30" spans="2:8" ht="16.149999999999999" customHeight="1" thickBot="1" x14ac:dyDescent="0.25">
      <c r="B30" s="287" t="s">
        <v>2068</v>
      </c>
      <c r="C30" s="291"/>
      <c r="D30" s="403" t="s">
        <v>16</v>
      </c>
      <c r="E30" s="567"/>
      <c r="F30" s="560"/>
      <c r="G30" s="485" t="s">
        <v>2069</v>
      </c>
      <c r="H30" s="80"/>
    </row>
    <row r="31" spans="2:8" ht="16.149999999999999" customHeight="1" thickBot="1" x14ac:dyDescent="0.25">
      <c r="B31" s="137" t="s">
        <v>283</v>
      </c>
      <c r="C31" s="389"/>
      <c r="D31" s="171" t="s">
        <v>16</v>
      </c>
      <c r="E31" s="45">
        <f>SUM(E24:E30)</f>
        <v>0</v>
      </c>
      <c r="F31" s="45">
        <f>SUM(F24:F30)</f>
        <v>0</v>
      </c>
      <c r="G31" s="485" t="s">
        <v>284</v>
      </c>
      <c r="H31" s="80"/>
    </row>
    <row r="32" spans="2:8" ht="16.149999999999999" customHeight="1" thickTop="1" thickBot="1" x14ac:dyDescent="0.25">
      <c r="B32" s="104"/>
      <c r="C32" s="104"/>
      <c r="D32" s="104"/>
      <c r="E32" s="104"/>
      <c r="F32" s="104"/>
      <c r="G32" s="105"/>
    </row>
    <row r="33" spans="2:7" ht="16.5" customHeight="1" thickTop="1" thickBot="1" x14ac:dyDescent="0.25">
      <c r="B33" s="78"/>
      <c r="C33" s="78"/>
      <c r="D33" s="78"/>
      <c r="E33" s="650" t="s">
        <v>2686</v>
      </c>
      <c r="F33" s="647">
        <v>2</v>
      </c>
    </row>
    <row r="34" spans="2:7" ht="16.149999999999999" customHeight="1" thickTop="1" x14ac:dyDescent="0.2">
      <c r="B34" s="194" t="s">
        <v>2070</v>
      </c>
      <c r="C34" s="112"/>
      <c r="D34" s="112"/>
      <c r="E34" s="510" t="s">
        <v>2053</v>
      </c>
      <c r="F34" s="649" t="s">
        <v>13</v>
      </c>
      <c r="G34" s="80"/>
    </row>
    <row r="35" spans="2:7" ht="15.75" customHeight="1" x14ac:dyDescent="0.2">
      <c r="B35" s="200"/>
      <c r="C35"/>
      <c r="D35" s="678" t="s">
        <v>2</v>
      </c>
      <c r="E35" s="3" t="s">
        <v>9</v>
      </c>
      <c r="F35" s="83"/>
      <c r="G35" s="80"/>
    </row>
    <row r="36" spans="2:7" ht="16.149999999999999" customHeight="1" x14ac:dyDescent="0.2">
      <c r="B36" s="113"/>
      <c r="C36"/>
      <c r="D36" s="678"/>
      <c r="E36" s="21" t="s">
        <v>2688</v>
      </c>
      <c r="F36" s="83"/>
      <c r="G36" s="80"/>
    </row>
    <row r="37" spans="2:7" ht="16.149999999999999" customHeight="1" thickBot="1" x14ac:dyDescent="0.25">
      <c r="B37" s="114"/>
      <c r="C37" s="42"/>
      <c r="D37" s="679"/>
      <c r="E37" s="65" t="s">
        <v>14</v>
      </c>
      <c r="F37" s="485" t="s">
        <v>15</v>
      </c>
      <c r="G37" s="80"/>
    </row>
    <row r="38" spans="2:7" ht="16.149999999999999" customHeight="1" x14ac:dyDescent="0.2">
      <c r="B38" s="136" t="s">
        <v>2071</v>
      </c>
      <c r="C38" s="522"/>
      <c r="D38" s="674"/>
      <c r="E38" s="33"/>
      <c r="F38" s="33"/>
      <c r="G38" s="80"/>
    </row>
    <row r="39" spans="2:7" ht="16.149999999999999" customHeight="1" x14ac:dyDescent="0.2">
      <c r="B39" s="123" t="s">
        <v>395</v>
      </c>
      <c r="C39" s="69"/>
      <c r="D39" s="403" t="s">
        <v>16</v>
      </c>
      <c r="E39" s="567"/>
      <c r="F39" s="485" t="s">
        <v>2072</v>
      </c>
      <c r="G39" s="80"/>
    </row>
    <row r="40" spans="2:7" ht="16.149999999999999" customHeight="1" x14ac:dyDescent="0.2">
      <c r="B40" s="123" t="s">
        <v>396</v>
      </c>
      <c r="C40" s="69"/>
      <c r="D40" s="403" t="s">
        <v>16</v>
      </c>
      <c r="E40" s="567"/>
      <c r="F40" s="485" t="s">
        <v>2073</v>
      </c>
      <c r="G40" s="80"/>
    </row>
    <row r="41" spans="2:7" ht="16.149999999999999" customHeight="1" thickBot="1" x14ac:dyDescent="0.25">
      <c r="B41" s="123" t="s">
        <v>397</v>
      </c>
      <c r="C41" s="69"/>
      <c r="D41" s="403" t="s">
        <v>16</v>
      </c>
      <c r="E41" s="567"/>
      <c r="F41" s="485" t="s">
        <v>2074</v>
      </c>
      <c r="G41" s="80"/>
    </row>
    <row r="42" spans="2:7" ht="16.149999999999999" customHeight="1" x14ac:dyDescent="0.2">
      <c r="B42" s="121" t="s">
        <v>2075</v>
      </c>
      <c r="C42" s="69"/>
      <c r="D42" s="385" t="s">
        <v>16</v>
      </c>
      <c r="E42" s="45">
        <f>SUM(E39:E41)</f>
        <v>0</v>
      </c>
      <c r="F42" s="485" t="s">
        <v>2076</v>
      </c>
      <c r="G42" s="80"/>
    </row>
    <row r="43" spans="2:7" ht="16.149999999999999" customHeight="1" thickBot="1" x14ac:dyDescent="0.25">
      <c r="B43" s="123" t="s">
        <v>1539</v>
      </c>
      <c r="C43" s="69"/>
      <c r="D43" s="403" t="s">
        <v>20</v>
      </c>
      <c r="E43" s="567"/>
      <c r="F43" s="485" t="s">
        <v>2077</v>
      </c>
      <c r="G43" s="80"/>
    </row>
    <row r="44" spans="2:7" ht="16.149999999999999" customHeight="1" thickBot="1" x14ac:dyDescent="0.25">
      <c r="B44" s="121" t="s">
        <v>1541</v>
      </c>
      <c r="C44" s="69"/>
      <c r="D44" s="403" t="s">
        <v>16</v>
      </c>
      <c r="E44" s="45">
        <f>SUM(E42:E43)</f>
        <v>0</v>
      </c>
      <c r="F44" s="485" t="s">
        <v>2078</v>
      </c>
      <c r="G44" s="80"/>
    </row>
    <row r="45" spans="2:7" ht="16.149999999999999" customHeight="1" thickTop="1" thickBot="1" x14ac:dyDescent="0.25">
      <c r="B45" s="104"/>
      <c r="C45" s="104"/>
      <c r="D45" s="104"/>
      <c r="E45" s="104"/>
      <c r="F45" s="105"/>
    </row>
    <row r="46" spans="2:7" ht="16.5" customHeight="1" thickTop="1" thickBot="1" x14ac:dyDescent="0.25">
      <c r="B46" s="78"/>
      <c r="C46" s="78"/>
      <c r="D46" s="78"/>
      <c r="E46" s="646" t="s">
        <v>2686</v>
      </c>
      <c r="F46" s="647">
        <v>3</v>
      </c>
    </row>
    <row r="47" spans="2:7" ht="16.149999999999999" customHeight="1" thickTop="1" x14ac:dyDescent="0.2">
      <c r="B47" s="194" t="s">
        <v>2079</v>
      </c>
      <c r="C47" s="112"/>
      <c r="D47" s="112"/>
      <c r="E47" s="648" t="s">
        <v>2080</v>
      </c>
      <c r="F47" s="649" t="s">
        <v>13</v>
      </c>
      <c r="G47" s="80"/>
    </row>
    <row r="48" spans="2:7" ht="15.75" customHeight="1" x14ac:dyDescent="0.2">
      <c r="B48" s="200"/>
      <c r="C48"/>
      <c r="D48" s="678" t="s">
        <v>2</v>
      </c>
      <c r="E48" s="3" t="s">
        <v>9</v>
      </c>
      <c r="F48" s="83"/>
      <c r="G48" s="80"/>
    </row>
    <row r="49" spans="2:7" ht="16.149999999999999" customHeight="1" x14ac:dyDescent="0.2">
      <c r="B49" s="113"/>
      <c r="C49"/>
      <c r="D49" s="678"/>
      <c r="E49" s="21" t="s">
        <v>2688</v>
      </c>
      <c r="F49" s="83"/>
      <c r="G49" s="80"/>
    </row>
    <row r="50" spans="2:7" ht="16.149999999999999" customHeight="1" thickBot="1" x14ac:dyDescent="0.25">
      <c r="B50" s="114"/>
      <c r="C50" s="42"/>
      <c r="D50" s="679"/>
      <c r="E50" s="65" t="s">
        <v>14</v>
      </c>
      <c r="F50" s="485" t="s">
        <v>15</v>
      </c>
      <c r="G50" s="80"/>
    </row>
    <row r="51" spans="2:7" ht="16.149999999999999" customHeight="1" x14ac:dyDescent="0.2">
      <c r="B51" s="520" t="s">
        <v>2844</v>
      </c>
      <c r="C51" s="516"/>
      <c r="D51" s="403" t="s">
        <v>16</v>
      </c>
      <c r="E51" s="608"/>
      <c r="F51" s="485" t="s">
        <v>2081</v>
      </c>
      <c r="G51" s="80"/>
    </row>
    <row r="52" spans="2:7" ht="16.149999999999999" customHeight="1" thickBot="1" x14ac:dyDescent="0.25">
      <c r="B52" s="123" t="s">
        <v>576</v>
      </c>
      <c r="C52" s="69"/>
      <c r="D52" s="385" t="s">
        <v>1</v>
      </c>
      <c r="E52" s="608"/>
      <c r="F52" s="485" t="s">
        <v>2082</v>
      </c>
      <c r="G52" s="80"/>
    </row>
    <row r="53" spans="2:7" ht="16.149999999999999" customHeight="1" x14ac:dyDescent="0.2">
      <c r="B53" s="121" t="s">
        <v>2762</v>
      </c>
      <c r="C53" s="69"/>
      <c r="D53" s="403" t="s">
        <v>16</v>
      </c>
      <c r="E53" s="45">
        <f>SUM(E51:E52)</f>
        <v>0</v>
      </c>
      <c r="F53" s="485" t="s">
        <v>2083</v>
      </c>
      <c r="G53" s="80"/>
    </row>
    <row r="54" spans="2:7" ht="16.149999999999999" customHeight="1" x14ac:dyDescent="0.2">
      <c r="B54" s="338" t="s">
        <v>2084</v>
      </c>
      <c r="C54" s="66"/>
      <c r="D54" s="407"/>
      <c r="E54" s="33"/>
      <c r="F54" s="28"/>
      <c r="G54" s="80"/>
    </row>
    <row r="55" spans="2:7" ht="16.149999999999999" customHeight="1" x14ac:dyDescent="0.2">
      <c r="B55" s="126" t="s">
        <v>2085</v>
      </c>
      <c r="C55" s="69"/>
      <c r="D55" s="385" t="s">
        <v>20</v>
      </c>
      <c r="E55" s="608"/>
      <c r="F55" s="591" t="s">
        <v>2086</v>
      </c>
      <c r="G55" s="416"/>
    </row>
    <row r="56" spans="2:7" ht="16.899999999999999" customHeight="1" x14ac:dyDescent="0.2">
      <c r="B56" s="132" t="s">
        <v>2087</v>
      </c>
      <c r="C56" s="69"/>
      <c r="D56" s="385" t="s">
        <v>20</v>
      </c>
      <c r="E56" s="608"/>
      <c r="F56" s="591" t="s">
        <v>2088</v>
      </c>
      <c r="G56" s="416"/>
    </row>
    <row r="57" spans="2:7" ht="16.149999999999999" customHeight="1" x14ac:dyDescent="0.2">
      <c r="B57" s="338" t="s">
        <v>2089</v>
      </c>
      <c r="C57" s="66"/>
      <c r="D57" s="407"/>
      <c r="E57" s="33"/>
      <c r="F57" s="28"/>
      <c r="G57" s="80"/>
    </row>
    <row r="58" spans="2:7" ht="16.149999999999999" customHeight="1" x14ac:dyDescent="0.2">
      <c r="B58" s="126" t="s">
        <v>2780</v>
      </c>
      <c r="C58" s="69"/>
      <c r="D58" s="403" t="s">
        <v>16</v>
      </c>
      <c r="E58" s="608"/>
      <c r="F58" s="485" t="s">
        <v>2090</v>
      </c>
      <c r="G58" s="80"/>
    </row>
    <row r="59" spans="2:7" ht="16.149999999999999" customHeight="1" x14ac:dyDescent="0.2">
      <c r="B59" s="126" t="s">
        <v>1212</v>
      </c>
      <c r="C59" s="69"/>
      <c r="D59" s="403" t="s">
        <v>16</v>
      </c>
      <c r="E59" s="577"/>
      <c r="F59" s="485" t="s">
        <v>2091</v>
      </c>
      <c r="G59" s="80"/>
    </row>
    <row r="60" spans="2:7" ht="16.149999999999999" customHeight="1" x14ac:dyDescent="0.2">
      <c r="B60" s="126" t="s">
        <v>264</v>
      </c>
      <c r="C60" s="69"/>
      <c r="D60" s="403" t="s">
        <v>16</v>
      </c>
      <c r="E60" s="608"/>
      <c r="F60" s="485" t="s">
        <v>2092</v>
      </c>
      <c r="G60" s="80"/>
    </row>
    <row r="61" spans="2:7" ht="16.149999999999999" customHeight="1" x14ac:dyDescent="0.2">
      <c r="B61" s="126" t="s">
        <v>2093</v>
      </c>
      <c r="C61" s="69"/>
      <c r="D61" s="403" t="s">
        <v>16</v>
      </c>
      <c r="E61" s="608"/>
      <c r="F61" s="485" t="s">
        <v>2094</v>
      </c>
      <c r="G61" s="80"/>
    </row>
    <row r="62" spans="2:7" ht="29.65" customHeight="1" x14ac:dyDescent="0.2">
      <c r="B62" s="625" t="s">
        <v>2790</v>
      </c>
      <c r="C62" s="626"/>
      <c r="D62" s="385" t="s">
        <v>16</v>
      </c>
      <c r="E62" s="608"/>
      <c r="F62" s="485" t="s">
        <v>2095</v>
      </c>
      <c r="G62" s="383"/>
    </row>
    <row r="63" spans="2:7" ht="26.25" customHeight="1" x14ac:dyDescent="0.2">
      <c r="B63" s="625" t="s">
        <v>2656</v>
      </c>
      <c r="C63" s="626"/>
      <c r="D63" s="507" t="s">
        <v>16</v>
      </c>
      <c r="E63" s="608"/>
      <c r="F63" s="508" t="s">
        <v>2655</v>
      </c>
      <c r="G63" s="383"/>
    </row>
    <row r="64" spans="2:7" ht="16.149999999999999" customHeight="1" x14ac:dyDescent="0.2">
      <c r="B64" s="126" t="s">
        <v>2096</v>
      </c>
      <c r="C64" s="69"/>
      <c r="D64" s="385" t="s">
        <v>1</v>
      </c>
      <c r="E64" s="608"/>
      <c r="F64" s="485" t="s">
        <v>2097</v>
      </c>
      <c r="G64" s="80"/>
    </row>
    <row r="65" spans="2:11" ht="41.25" customHeight="1" x14ac:dyDescent="0.2">
      <c r="B65" s="132" t="s">
        <v>2098</v>
      </c>
      <c r="C65" s="69"/>
      <c r="D65" s="414" t="s">
        <v>1</v>
      </c>
      <c r="E65" s="608"/>
      <c r="F65" s="485" t="s">
        <v>2099</v>
      </c>
      <c r="G65" s="383"/>
    </row>
    <row r="66" spans="2:11" ht="28.5" customHeight="1" x14ac:dyDescent="0.2">
      <c r="B66" s="132" t="s">
        <v>2825</v>
      </c>
      <c r="C66" s="69"/>
      <c r="D66" s="414" t="s">
        <v>1</v>
      </c>
      <c r="E66" s="608"/>
      <c r="F66" s="485" t="s">
        <v>2100</v>
      </c>
      <c r="G66" s="80"/>
      <c r="H66" s="55"/>
    </row>
    <row r="67" spans="2:11" ht="16.149999999999999" customHeight="1" x14ac:dyDescent="0.2">
      <c r="B67" s="126" t="s">
        <v>2101</v>
      </c>
      <c r="C67" s="69"/>
      <c r="D67" s="414" t="s">
        <v>16</v>
      </c>
      <c r="E67" s="608"/>
      <c r="F67" s="485" t="s">
        <v>2102</v>
      </c>
      <c r="G67" s="80"/>
    </row>
    <row r="68" spans="2:11" ht="16.149999999999999" customHeight="1" x14ac:dyDescent="0.2">
      <c r="B68" s="126" t="s">
        <v>2103</v>
      </c>
      <c r="C68" s="66"/>
      <c r="D68" s="415" t="s">
        <v>20</v>
      </c>
      <c r="E68" s="608"/>
      <c r="F68" s="485" t="s">
        <v>2104</v>
      </c>
      <c r="G68" s="416"/>
    </row>
    <row r="69" spans="2:11" ht="16.149999999999999" customHeight="1" x14ac:dyDescent="0.2">
      <c r="B69" s="126" t="s">
        <v>2105</v>
      </c>
      <c r="C69" s="69"/>
      <c r="D69" s="403" t="s">
        <v>16</v>
      </c>
      <c r="E69" s="608"/>
      <c r="F69" s="485" t="s">
        <v>2106</v>
      </c>
      <c r="G69" s="80"/>
    </row>
    <row r="70" spans="2:11" ht="16.149999999999999" customHeight="1" x14ac:dyDescent="0.2">
      <c r="B70" s="126" t="s">
        <v>626</v>
      </c>
      <c r="C70" s="69"/>
      <c r="D70" s="385" t="s">
        <v>20</v>
      </c>
      <c r="E70" s="577"/>
      <c r="F70" s="485" t="s">
        <v>2107</v>
      </c>
      <c r="G70" s="80"/>
    </row>
    <row r="71" spans="2:11" ht="16.149999999999999" customHeight="1" x14ac:dyDescent="0.2">
      <c r="B71" s="126" t="s">
        <v>1231</v>
      </c>
      <c r="C71" s="69"/>
      <c r="D71" s="496" t="s">
        <v>1</v>
      </c>
      <c r="E71" s="608"/>
      <c r="F71" s="498" t="s">
        <v>2637</v>
      </c>
      <c r="G71" s="80"/>
    </row>
    <row r="72" spans="2:11" ht="16.149999999999999" customHeight="1" thickBot="1" x14ac:dyDescent="0.25">
      <c r="B72" s="126" t="s">
        <v>2108</v>
      </c>
      <c r="C72" s="69"/>
      <c r="D72" s="385" t="s">
        <v>1</v>
      </c>
      <c r="E72" s="608"/>
      <c r="F72" s="485" t="s">
        <v>2109</v>
      </c>
      <c r="G72" s="80"/>
    </row>
    <row r="73" spans="2:11" ht="16.149999999999999" customHeight="1" thickBot="1" x14ac:dyDescent="0.25">
      <c r="B73" s="125" t="s">
        <v>2746</v>
      </c>
      <c r="C73" s="66"/>
      <c r="D73" s="403" t="s">
        <v>16</v>
      </c>
      <c r="E73" s="45">
        <f>SUM(E53:E72)</f>
        <v>0</v>
      </c>
      <c r="F73" s="485" t="s">
        <v>2110</v>
      </c>
      <c r="G73" s="80"/>
    </row>
    <row r="74" spans="2:11" ht="16.149999999999999" customHeight="1" thickTop="1" thickBot="1" x14ac:dyDescent="0.25">
      <c r="B74" s="104"/>
      <c r="C74" s="104"/>
      <c r="D74" s="104"/>
      <c r="E74" s="104"/>
      <c r="F74" s="105"/>
    </row>
    <row r="75" spans="2:11" ht="16.149999999999999" customHeight="1" thickTop="1" thickBot="1" x14ac:dyDescent="0.25">
      <c r="B75" s="78"/>
      <c r="C75" s="78"/>
      <c r="D75" s="78"/>
      <c r="E75" s="78"/>
      <c r="F75" s="78"/>
      <c r="G75" s="78"/>
      <c r="H75" s="78"/>
      <c r="I75" s="532" t="s">
        <v>2686</v>
      </c>
      <c r="J75" s="533">
        <v>5</v>
      </c>
    </row>
    <row r="76" spans="2:11" ht="16.149999999999999" customHeight="1" thickTop="1" x14ac:dyDescent="0.2">
      <c r="B76" s="684" t="s">
        <v>2713</v>
      </c>
      <c r="C76"/>
      <c r="D76"/>
      <c r="E76" s="482" t="s">
        <v>2053</v>
      </c>
      <c r="F76" s="482" t="s">
        <v>2111</v>
      </c>
      <c r="G76" s="482" t="s">
        <v>2112</v>
      </c>
      <c r="H76" s="482" t="s">
        <v>2113</v>
      </c>
      <c r="I76" s="482" t="s">
        <v>2114</v>
      </c>
      <c r="J76" s="481" t="s">
        <v>13</v>
      </c>
      <c r="K76" s="80"/>
    </row>
    <row r="77" spans="2:11" ht="65.099999999999994" customHeight="1" x14ac:dyDescent="0.2">
      <c r="B77" s="684"/>
      <c r="C77"/>
      <c r="D77" s="678" t="s">
        <v>2</v>
      </c>
      <c r="E77" s="3" t="s">
        <v>2115</v>
      </c>
      <c r="F77" s="3" t="s">
        <v>2116</v>
      </c>
      <c r="G77" s="3" t="s">
        <v>2117</v>
      </c>
      <c r="H77" s="3" t="s">
        <v>2064</v>
      </c>
      <c r="I77" s="3" t="s">
        <v>2119</v>
      </c>
      <c r="J77" s="83"/>
      <c r="K77" s="80"/>
    </row>
    <row r="78" spans="2:11" ht="16.149999999999999" customHeight="1" x14ac:dyDescent="0.2">
      <c r="B78" s="699" t="s">
        <v>2120</v>
      </c>
      <c r="C78" s="700"/>
      <c r="D78" s="678"/>
      <c r="E78" s="21" t="s">
        <v>310</v>
      </c>
      <c r="F78" s="21" t="s">
        <v>310</v>
      </c>
      <c r="G78" s="21" t="s">
        <v>310</v>
      </c>
      <c r="H78" s="21" t="s">
        <v>310</v>
      </c>
      <c r="I78" s="21" t="s">
        <v>310</v>
      </c>
      <c r="J78" s="83"/>
      <c r="K78" s="80"/>
    </row>
    <row r="79" spans="2:11" ht="16.149999999999999" customHeight="1" thickBot="1" x14ac:dyDescent="0.25">
      <c r="B79" s="701"/>
      <c r="C79" s="702"/>
      <c r="D79" s="679"/>
      <c r="E79" s="65" t="s">
        <v>14</v>
      </c>
      <c r="F79" s="65" t="s">
        <v>14</v>
      </c>
      <c r="G79" s="65" t="s">
        <v>14</v>
      </c>
      <c r="H79" s="65" t="s">
        <v>14</v>
      </c>
      <c r="I79" s="65" t="s">
        <v>14</v>
      </c>
      <c r="J79" s="485" t="s">
        <v>15</v>
      </c>
      <c r="K79" s="80"/>
    </row>
    <row r="80" spans="2:11" ht="16.149999999999999" customHeight="1" x14ac:dyDescent="0.2">
      <c r="B80" s="408" t="s">
        <v>2761</v>
      </c>
      <c r="C80" s="208"/>
      <c r="D80" s="414" t="s">
        <v>16</v>
      </c>
      <c r="E80" s="478">
        <f>SUM(F80:I80)</f>
        <v>0</v>
      </c>
      <c r="F80" s="478">
        <f>F122</f>
        <v>0</v>
      </c>
      <c r="G80" s="478">
        <f>G122</f>
        <v>0</v>
      </c>
      <c r="H80" s="478">
        <f>H122</f>
        <v>0</v>
      </c>
      <c r="I80" s="478">
        <f>I122</f>
        <v>0</v>
      </c>
      <c r="J80" s="485" t="s">
        <v>2121</v>
      </c>
      <c r="K80" s="80"/>
    </row>
    <row r="81" spans="2:12" ht="16.149999999999999" customHeight="1" x14ac:dyDescent="0.2">
      <c r="B81" s="410" t="s">
        <v>2084</v>
      </c>
      <c r="C81"/>
      <c r="D81" s="37"/>
      <c r="E81" s="33"/>
      <c r="F81" s="34"/>
      <c r="G81" s="34"/>
      <c r="H81" s="32"/>
      <c r="I81" s="32"/>
      <c r="J81" s="28"/>
      <c r="K81" s="80"/>
    </row>
    <row r="82" spans="2:12" ht="16.149999999999999" customHeight="1" x14ac:dyDescent="0.2">
      <c r="B82" s="411" t="s">
        <v>2085</v>
      </c>
      <c r="C82" s="419" t="s">
        <v>0</v>
      </c>
      <c r="D82" s="418" t="s">
        <v>1</v>
      </c>
      <c r="E82" s="478">
        <f>SUM(F82:I82)</f>
        <v>0</v>
      </c>
      <c r="F82" s="477">
        <f>'TAC05 SoCF'!E54</f>
        <v>0</v>
      </c>
      <c r="G82" s="477">
        <f>'TAC05 SoCF'!E55</f>
        <v>0</v>
      </c>
      <c r="H82" s="477">
        <f>E55</f>
        <v>0</v>
      </c>
      <c r="I82" s="477">
        <f>'TAC05 SoCF'!E58</f>
        <v>0</v>
      </c>
      <c r="J82" s="485" t="s">
        <v>2086</v>
      </c>
      <c r="K82" s="80"/>
    </row>
    <row r="83" spans="2:12" ht="28.9" customHeight="1" x14ac:dyDescent="0.2">
      <c r="B83" s="412" t="s">
        <v>2122</v>
      </c>
      <c r="C83" s="419" t="s">
        <v>0</v>
      </c>
      <c r="D83" s="420" t="s">
        <v>20</v>
      </c>
      <c r="E83" s="478">
        <f>SUM(F83:I83)</f>
        <v>0</v>
      </c>
      <c r="F83" s="477">
        <f>'TAC05 SoCF'!E59</f>
        <v>0</v>
      </c>
      <c r="G83" s="477">
        <f>'TAC05 SoCF'!E60</f>
        <v>0</v>
      </c>
      <c r="H83" s="477">
        <f>E56</f>
        <v>0</v>
      </c>
      <c r="I83" s="486"/>
      <c r="J83" s="485" t="s">
        <v>2088</v>
      </c>
      <c r="K83" s="80"/>
    </row>
    <row r="84" spans="2:12" ht="16.149999999999999" customHeight="1" x14ac:dyDescent="0.2">
      <c r="B84" s="413" t="s">
        <v>2089</v>
      </c>
      <c r="C84" s="421"/>
      <c r="D84" s="27"/>
      <c r="E84" s="27"/>
      <c r="F84" s="27"/>
      <c r="G84" s="27"/>
      <c r="H84" s="27"/>
      <c r="I84" s="27"/>
      <c r="J84" s="28"/>
      <c r="K84" s="80"/>
    </row>
    <row r="85" spans="2:12" ht="16.149999999999999" customHeight="1" x14ac:dyDescent="0.2">
      <c r="B85" s="411" t="s">
        <v>2763</v>
      </c>
      <c r="C85" s="417"/>
      <c r="D85" s="420" t="s">
        <v>1</v>
      </c>
      <c r="E85" s="478">
        <f>SUM(F85:I85)</f>
        <v>0</v>
      </c>
      <c r="F85" s="479"/>
      <c r="G85" s="479"/>
      <c r="H85" s="477">
        <f>E58</f>
        <v>0</v>
      </c>
      <c r="I85" s="479"/>
      <c r="J85" s="485" t="s">
        <v>2090</v>
      </c>
      <c r="K85" s="80"/>
    </row>
    <row r="86" spans="2:12" ht="16.149999999999999" customHeight="1" x14ac:dyDescent="0.2">
      <c r="B86" s="126" t="s">
        <v>1212</v>
      </c>
      <c r="C86" s="69"/>
      <c r="D86" s="418" t="s">
        <v>16</v>
      </c>
      <c r="E86" s="478">
        <f t="shared" ref="E86:E96" si="0">SUM(F86:I86)</f>
        <v>0</v>
      </c>
      <c r="F86" s="577"/>
      <c r="G86" s="577"/>
      <c r="H86" s="720">
        <f>E59</f>
        <v>0</v>
      </c>
      <c r="I86" s="577"/>
      <c r="J86" s="485" t="s">
        <v>2091</v>
      </c>
      <c r="K86" s="80"/>
    </row>
    <row r="87" spans="2:12" ht="16.149999999999999" customHeight="1" x14ac:dyDescent="0.2">
      <c r="B87" s="126" t="s">
        <v>264</v>
      </c>
      <c r="C87" s="69"/>
      <c r="D87" s="420" t="s">
        <v>1</v>
      </c>
      <c r="E87" s="478">
        <f t="shared" si="0"/>
        <v>0</v>
      </c>
      <c r="F87" s="608"/>
      <c r="G87" s="608"/>
      <c r="H87" s="720">
        <f>E60</f>
        <v>0</v>
      </c>
      <c r="I87" s="608"/>
      <c r="J87" s="485" t="s">
        <v>2092</v>
      </c>
      <c r="K87" s="80"/>
    </row>
    <row r="88" spans="2:12" ht="16.149999999999999" customHeight="1" x14ac:dyDescent="0.2">
      <c r="B88" s="126" t="s">
        <v>1574</v>
      </c>
      <c r="C88" s="69"/>
      <c r="D88" s="414" t="s">
        <v>16</v>
      </c>
      <c r="E88" s="478">
        <f t="shared" si="0"/>
        <v>0</v>
      </c>
      <c r="F88" s="479"/>
      <c r="G88" s="479"/>
      <c r="H88" s="477">
        <f>E61+E62+E63</f>
        <v>0</v>
      </c>
      <c r="I88" s="486"/>
      <c r="J88" s="485" t="s">
        <v>2123</v>
      </c>
      <c r="K88" s="80"/>
    </row>
    <row r="89" spans="2:12" ht="16.149999999999999" customHeight="1" x14ac:dyDescent="0.2">
      <c r="B89" s="126" t="s">
        <v>2124</v>
      </c>
      <c r="C89" s="69"/>
      <c r="D89" s="418" t="s">
        <v>1</v>
      </c>
      <c r="E89" s="478">
        <f t="shared" si="0"/>
        <v>0</v>
      </c>
      <c r="F89" s="479"/>
      <c r="G89" s="479"/>
      <c r="H89" s="477">
        <f>E64+E65</f>
        <v>0</v>
      </c>
      <c r="I89" s="479"/>
      <c r="J89" s="485" t="s">
        <v>2125</v>
      </c>
      <c r="K89" s="80"/>
    </row>
    <row r="90" spans="2:12" ht="16.149999999999999" customHeight="1" x14ac:dyDescent="0.2">
      <c r="B90" s="126" t="s">
        <v>2105</v>
      </c>
      <c r="C90" s="69"/>
      <c r="D90" s="420" t="s">
        <v>1</v>
      </c>
      <c r="E90" s="478">
        <f t="shared" si="0"/>
        <v>0</v>
      </c>
      <c r="F90" s="479"/>
      <c r="G90" s="479"/>
      <c r="H90" s="477">
        <f>E69</f>
        <v>0</v>
      </c>
      <c r="I90" s="479"/>
      <c r="J90" s="485" t="s">
        <v>2106</v>
      </c>
      <c r="K90" s="80"/>
    </row>
    <row r="91" spans="2:12" ht="16.149999999999999" customHeight="1" x14ac:dyDescent="0.2">
      <c r="B91" s="126" t="s">
        <v>2101</v>
      </c>
      <c r="C91" s="422" t="s">
        <v>0</v>
      </c>
      <c r="D91" s="414" t="s">
        <v>16</v>
      </c>
      <c r="E91" s="478">
        <f t="shared" si="0"/>
        <v>0</v>
      </c>
      <c r="F91" s="486"/>
      <c r="G91" s="486"/>
      <c r="H91" s="477">
        <f>E67</f>
        <v>0</v>
      </c>
      <c r="I91" s="477">
        <f>'TAC11 Finance &amp; other'!E31+'TAC11 Finance &amp; other'!E34</f>
        <v>0</v>
      </c>
      <c r="J91" s="485" t="s">
        <v>2102</v>
      </c>
      <c r="K91" s="80"/>
    </row>
    <row r="92" spans="2:12" ht="16.149999999999999" customHeight="1" x14ac:dyDescent="0.2">
      <c r="B92" s="126" t="s">
        <v>2126</v>
      </c>
      <c r="C92" s="69"/>
      <c r="D92" s="420" t="s">
        <v>1</v>
      </c>
      <c r="E92" s="478">
        <f t="shared" si="0"/>
        <v>0</v>
      </c>
      <c r="F92" s="479"/>
      <c r="G92" s="486"/>
      <c r="H92" s="479"/>
      <c r="I92" s="486"/>
      <c r="J92" s="485" t="s">
        <v>2127</v>
      </c>
      <c r="K92" s="80"/>
    </row>
    <row r="93" spans="2:12" ht="16.149999999999999" customHeight="1" x14ac:dyDescent="0.2">
      <c r="B93" s="126" t="s">
        <v>2128</v>
      </c>
      <c r="C93" s="69"/>
      <c r="D93" s="420" t="s">
        <v>1</v>
      </c>
      <c r="E93" s="478">
        <f t="shared" si="0"/>
        <v>0</v>
      </c>
      <c r="F93" s="479"/>
      <c r="G93" s="486"/>
      <c r="H93" s="479"/>
      <c r="I93" s="479"/>
      <c r="J93" s="485" t="s">
        <v>2129</v>
      </c>
      <c r="K93" s="80"/>
    </row>
    <row r="94" spans="2:12" ht="16.149999999999999" customHeight="1" x14ac:dyDescent="0.2">
      <c r="B94" s="126" t="s">
        <v>2130</v>
      </c>
      <c r="C94" s="419" t="s">
        <v>0</v>
      </c>
      <c r="D94" s="420" t="s">
        <v>20</v>
      </c>
      <c r="E94" s="478">
        <f t="shared" si="0"/>
        <v>0</v>
      </c>
      <c r="F94" s="479"/>
      <c r="G94" s="479"/>
      <c r="H94" s="477">
        <f>E68</f>
        <v>0</v>
      </c>
      <c r="I94" s="486"/>
      <c r="J94" s="485" t="s">
        <v>2104</v>
      </c>
      <c r="K94" s="80"/>
    </row>
    <row r="95" spans="2:12" ht="16.149999999999999" customHeight="1" x14ac:dyDescent="0.2">
      <c r="B95" s="126" t="s">
        <v>626</v>
      </c>
      <c r="C95" s="69"/>
      <c r="D95" s="420" t="s">
        <v>20</v>
      </c>
      <c r="E95" s="478">
        <f t="shared" si="0"/>
        <v>0</v>
      </c>
      <c r="F95" s="577"/>
      <c r="G95" s="577"/>
      <c r="H95" s="477">
        <f>E70</f>
        <v>0</v>
      </c>
      <c r="I95" s="577"/>
      <c r="J95" s="485" t="s">
        <v>2107</v>
      </c>
      <c r="K95" s="80"/>
    </row>
    <row r="96" spans="2:12" ht="16.149999999999999" customHeight="1" thickBot="1" x14ac:dyDescent="0.25">
      <c r="B96" s="126" t="s">
        <v>2108</v>
      </c>
      <c r="C96" s="419" t="s">
        <v>0</v>
      </c>
      <c r="D96" s="420" t="s">
        <v>1</v>
      </c>
      <c r="E96" s="478">
        <f t="shared" si="0"/>
        <v>0</v>
      </c>
      <c r="F96" s="479"/>
      <c r="G96" s="486"/>
      <c r="H96" s="477">
        <f>E72+E71</f>
        <v>0</v>
      </c>
      <c r="I96" s="486"/>
      <c r="J96" s="485" t="s">
        <v>2109</v>
      </c>
      <c r="K96" s="80"/>
      <c r="L96" s="52"/>
    </row>
    <row r="97" spans="2:11" ht="16.149999999999999" customHeight="1" thickBot="1" x14ac:dyDescent="0.25">
      <c r="B97" s="125" t="s">
        <v>2746</v>
      </c>
      <c r="C97"/>
      <c r="D97" s="390" t="s">
        <v>16</v>
      </c>
      <c r="E97" s="45">
        <f>SUM(E81:E96)</f>
        <v>0</v>
      </c>
      <c r="F97" s="45">
        <f>SUM(F80:F96)</f>
        <v>0</v>
      </c>
      <c r="G97" s="45">
        <f t="shared" ref="G97:I97" si="1">SUM(G80:G96)</f>
        <v>0</v>
      </c>
      <c r="H97" s="45">
        <f t="shared" si="1"/>
        <v>0</v>
      </c>
      <c r="I97" s="45">
        <f t="shared" si="1"/>
        <v>0</v>
      </c>
      <c r="J97" s="485" t="s">
        <v>2110</v>
      </c>
      <c r="K97" s="80"/>
    </row>
    <row r="98" spans="2:11" ht="16.149999999999999" customHeight="1" thickTop="1" thickBot="1" x14ac:dyDescent="0.25">
      <c r="B98" s="104"/>
      <c r="C98" s="104"/>
      <c r="D98" s="104"/>
      <c r="E98" s="104"/>
      <c r="F98" s="104"/>
      <c r="G98" s="104"/>
      <c r="H98" s="104"/>
      <c r="I98" s="104"/>
      <c r="J98" s="105"/>
    </row>
    <row r="99" spans="2:11" ht="16.149999999999999" customHeight="1" thickTop="1" thickBot="1" x14ac:dyDescent="0.25">
      <c r="B99" s="340"/>
      <c r="C99" s="423"/>
      <c r="D99" s="423"/>
      <c r="E99" s="423"/>
      <c r="F99" s="423"/>
      <c r="G99" s="423"/>
      <c r="H99" s="78"/>
      <c r="I99" s="532" t="s">
        <v>2686</v>
      </c>
      <c r="J99" s="533">
        <v>6</v>
      </c>
    </row>
    <row r="100" spans="2:11" ht="16.149999999999999" customHeight="1" thickTop="1" x14ac:dyDescent="0.2">
      <c r="B100" s="682" t="s">
        <v>2714</v>
      </c>
      <c r="C100"/>
      <c r="D100"/>
      <c r="E100" s="483" t="s">
        <v>1549</v>
      </c>
      <c r="F100" s="483" t="s">
        <v>2131</v>
      </c>
      <c r="G100" s="483" t="s">
        <v>2132</v>
      </c>
      <c r="H100" s="483" t="s">
        <v>2133</v>
      </c>
      <c r="I100" s="483" t="s">
        <v>2134</v>
      </c>
      <c r="J100" s="481" t="s">
        <v>13</v>
      </c>
      <c r="K100" s="80"/>
    </row>
    <row r="101" spans="2:11" ht="63.75" x14ac:dyDescent="0.2">
      <c r="B101" s="684"/>
      <c r="C101"/>
      <c r="D101" s="678" t="s">
        <v>2</v>
      </c>
      <c r="E101" s="3" t="s">
        <v>2115</v>
      </c>
      <c r="F101" s="3" t="s">
        <v>2116</v>
      </c>
      <c r="G101" s="3" t="s">
        <v>2117</v>
      </c>
      <c r="H101" s="3" t="s">
        <v>2118</v>
      </c>
      <c r="I101" s="3" t="s">
        <v>2119</v>
      </c>
      <c r="J101" s="83"/>
      <c r="K101" s="80"/>
    </row>
    <row r="102" spans="2:11" ht="16.149999999999999" customHeight="1" x14ac:dyDescent="0.2">
      <c r="B102" s="113"/>
      <c r="C102"/>
      <c r="D102" s="678"/>
      <c r="E102" s="21" t="s">
        <v>17</v>
      </c>
      <c r="F102" s="21" t="s">
        <v>17</v>
      </c>
      <c r="G102" s="21" t="s">
        <v>17</v>
      </c>
      <c r="H102" s="21" t="s">
        <v>17</v>
      </c>
      <c r="I102" s="21" t="s">
        <v>17</v>
      </c>
      <c r="J102" s="83"/>
      <c r="K102" s="80"/>
    </row>
    <row r="103" spans="2:11" ht="16.149999999999999" customHeight="1" thickBot="1" x14ac:dyDescent="0.25">
      <c r="B103" s="114"/>
      <c r="C103" s="42"/>
      <c r="D103" s="679"/>
      <c r="E103" s="65" t="s">
        <v>14</v>
      </c>
      <c r="F103" s="65" t="s">
        <v>14</v>
      </c>
      <c r="G103" s="65" t="s">
        <v>14</v>
      </c>
      <c r="H103" s="65" t="s">
        <v>14</v>
      </c>
      <c r="I103" s="65" t="s">
        <v>14</v>
      </c>
      <c r="J103" s="485" t="s">
        <v>15</v>
      </c>
      <c r="K103" s="80"/>
    </row>
    <row r="104" spans="2:11" ht="16.149999999999999" customHeight="1" x14ac:dyDescent="0.2">
      <c r="B104" s="520" t="s">
        <v>2758</v>
      </c>
      <c r="C104" s="516"/>
      <c r="D104" s="418" t="s">
        <v>16</v>
      </c>
      <c r="E104" s="478">
        <f>SUM(F104:I104)</f>
        <v>0</v>
      </c>
      <c r="F104" s="488"/>
      <c r="G104" s="488"/>
      <c r="H104" s="488"/>
      <c r="I104" s="488"/>
      <c r="J104" s="485" t="s">
        <v>2121</v>
      </c>
      <c r="K104" s="80"/>
    </row>
    <row r="105" spans="2:11" ht="16.149999999999999" customHeight="1" thickBot="1" x14ac:dyDescent="0.25">
      <c r="B105" s="123" t="s">
        <v>576</v>
      </c>
      <c r="C105" s="69"/>
      <c r="D105" s="418" t="s">
        <v>1</v>
      </c>
      <c r="E105" s="478">
        <f>SUM(F105:I105)</f>
        <v>0</v>
      </c>
      <c r="F105" s="488"/>
      <c r="G105" s="488"/>
      <c r="H105" s="488"/>
      <c r="I105" s="488"/>
      <c r="J105" s="485" t="s">
        <v>2082</v>
      </c>
      <c r="K105" s="80"/>
    </row>
    <row r="106" spans="2:11" ht="16.149999999999999" customHeight="1" x14ac:dyDescent="0.2">
      <c r="B106" s="121" t="s">
        <v>2759</v>
      </c>
      <c r="C106" s="69"/>
      <c r="D106" s="418" t="s">
        <v>16</v>
      </c>
      <c r="E106" s="45">
        <f>SUM(E104:E105)</f>
        <v>0</v>
      </c>
      <c r="F106" s="45">
        <f>SUM(F104:F105)</f>
        <v>0</v>
      </c>
      <c r="G106" s="45">
        <f t="shared" ref="G106:I106" si="2">SUM(G104:G105)</f>
        <v>0</v>
      </c>
      <c r="H106" s="45">
        <f t="shared" si="2"/>
        <v>0</v>
      </c>
      <c r="I106" s="45">
        <f t="shared" si="2"/>
        <v>0</v>
      </c>
      <c r="J106" s="485" t="s">
        <v>2083</v>
      </c>
      <c r="K106" s="80"/>
    </row>
    <row r="107" spans="2:11" ht="16.149999999999999" customHeight="1" x14ac:dyDescent="0.2">
      <c r="B107" s="409" t="s">
        <v>2760</v>
      </c>
      <c r="C107" s="417"/>
      <c r="D107" s="420" t="s">
        <v>1</v>
      </c>
      <c r="E107" s="478">
        <f>SUM(F107:I107)</f>
        <v>0</v>
      </c>
      <c r="F107" s="479"/>
      <c r="G107" s="479"/>
      <c r="H107" s="479"/>
      <c r="I107" s="479"/>
      <c r="J107" s="485" t="s">
        <v>2090</v>
      </c>
      <c r="K107" s="80"/>
    </row>
    <row r="108" spans="2:11" ht="16.149999999999999" customHeight="1" x14ac:dyDescent="0.2">
      <c r="B108" s="338" t="s">
        <v>2084</v>
      </c>
      <c r="C108" s="66"/>
      <c r="D108" s="336"/>
      <c r="E108" s="33"/>
      <c r="F108" s="33"/>
      <c r="G108" s="33"/>
      <c r="H108" s="33"/>
      <c r="I108" s="33"/>
      <c r="J108" s="28"/>
      <c r="K108" s="80"/>
    </row>
    <row r="109" spans="2:11" ht="16.149999999999999" customHeight="1" x14ac:dyDescent="0.2">
      <c r="B109" s="126" t="s">
        <v>2085</v>
      </c>
      <c r="C109" s="181"/>
      <c r="D109" s="420" t="s">
        <v>20</v>
      </c>
      <c r="E109" s="478">
        <f>SUM(F109:I109)</f>
        <v>0</v>
      </c>
      <c r="F109" s="477">
        <f>'TAC05 SoCF'!F54</f>
        <v>0</v>
      </c>
      <c r="G109" s="477">
        <f>'TAC05 SoCF'!F55</f>
        <v>0</v>
      </c>
      <c r="H109" s="477">
        <f>'TAC05 SoCF'!F57</f>
        <v>0</v>
      </c>
      <c r="I109" s="477">
        <f>'TAC05 SoCF'!F58</f>
        <v>0</v>
      </c>
      <c r="J109" s="485" t="s">
        <v>2086</v>
      </c>
      <c r="K109" s="80"/>
    </row>
    <row r="110" spans="2:11" ht="30.75" customHeight="1" x14ac:dyDescent="0.2">
      <c r="B110" s="132" t="s">
        <v>2135</v>
      </c>
      <c r="C110" s="419" t="s">
        <v>0</v>
      </c>
      <c r="D110" s="420" t="s">
        <v>20</v>
      </c>
      <c r="E110" s="478">
        <f>SUM(F110:I110)</f>
        <v>0</v>
      </c>
      <c r="F110" s="477">
        <f>'TAC05 SoCF'!F59</f>
        <v>0</v>
      </c>
      <c r="G110" s="477">
        <f>'TAC05 SoCF'!F60</f>
        <v>0</v>
      </c>
      <c r="H110" s="488"/>
      <c r="I110" s="488"/>
      <c r="J110" s="485" t="s">
        <v>2088</v>
      </c>
      <c r="K110" s="80"/>
    </row>
    <row r="111" spans="2:11" ht="16.149999999999999" customHeight="1" x14ac:dyDescent="0.2">
      <c r="B111" s="338" t="s">
        <v>2089</v>
      </c>
      <c r="C111" s="66"/>
      <c r="D111" s="27"/>
      <c r="E111" s="27"/>
      <c r="F111" s="27"/>
      <c r="G111" s="27"/>
      <c r="H111" s="27"/>
      <c r="I111" s="27"/>
      <c r="J111" s="28"/>
      <c r="K111" s="80"/>
    </row>
    <row r="112" spans="2:11" ht="16.149999999999999" customHeight="1" x14ac:dyDescent="0.2">
      <c r="B112" s="126" t="s">
        <v>1212</v>
      </c>
      <c r="C112" s="66"/>
      <c r="D112" s="418" t="s">
        <v>16</v>
      </c>
      <c r="E112" s="478">
        <f>SUM(F112:I112)</f>
        <v>0</v>
      </c>
      <c r="F112" s="641"/>
      <c r="G112" s="641"/>
      <c r="H112" s="641"/>
      <c r="I112" s="641"/>
      <c r="J112" s="485" t="s">
        <v>2091</v>
      </c>
      <c r="K112" s="80"/>
    </row>
    <row r="113" spans="2:11" ht="16.149999999999999" customHeight="1" x14ac:dyDescent="0.2">
      <c r="B113" s="126" t="s">
        <v>264</v>
      </c>
      <c r="C113" s="66"/>
      <c r="D113" s="420" t="s">
        <v>1</v>
      </c>
      <c r="E113" s="478">
        <f>SUM(F113:I113)</f>
        <v>0</v>
      </c>
      <c r="F113" s="488"/>
      <c r="G113" s="488"/>
      <c r="H113" s="488"/>
      <c r="I113" s="488"/>
      <c r="J113" s="485" t="s">
        <v>2092</v>
      </c>
      <c r="K113" s="80"/>
    </row>
    <row r="114" spans="2:11" ht="16.149999999999999" customHeight="1" x14ac:dyDescent="0.2">
      <c r="B114" s="126" t="s">
        <v>1574</v>
      </c>
      <c r="C114" s="66"/>
      <c r="D114" s="414" t="s">
        <v>16</v>
      </c>
      <c r="E114" s="478">
        <f t="shared" ref="E114:E121" si="3">SUM(F114:I114)</f>
        <v>0</v>
      </c>
      <c r="F114" s="479"/>
      <c r="G114" s="479"/>
      <c r="H114" s="488"/>
      <c r="I114" s="488"/>
      <c r="J114" s="485" t="s">
        <v>2123</v>
      </c>
      <c r="K114" s="80"/>
    </row>
    <row r="115" spans="2:11" ht="16.149999999999999" customHeight="1" x14ac:dyDescent="0.2">
      <c r="B115" s="126" t="s">
        <v>2136</v>
      </c>
      <c r="C115" s="66"/>
      <c r="D115" s="420" t="s">
        <v>1</v>
      </c>
      <c r="E115" s="478">
        <f t="shared" si="3"/>
        <v>0</v>
      </c>
      <c r="F115" s="479"/>
      <c r="G115" s="488"/>
      <c r="H115" s="488"/>
      <c r="I115" s="488"/>
      <c r="J115" s="485" t="s">
        <v>2106</v>
      </c>
      <c r="K115" s="80"/>
    </row>
    <row r="116" spans="2:11" ht="16.149999999999999" customHeight="1" x14ac:dyDescent="0.2">
      <c r="B116" s="126" t="s">
        <v>2101</v>
      </c>
      <c r="C116" s="419" t="s">
        <v>0</v>
      </c>
      <c r="D116" s="418" t="s">
        <v>16</v>
      </c>
      <c r="E116" s="478">
        <f t="shared" si="3"/>
        <v>0</v>
      </c>
      <c r="F116" s="488"/>
      <c r="G116" s="488"/>
      <c r="H116" s="488"/>
      <c r="I116" s="477">
        <f>'TAC11 Finance &amp; other'!F31+'TAC11 Finance &amp; other'!F34</f>
        <v>0</v>
      </c>
      <c r="J116" s="485" t="s">
        <v>2102</v>
      </c>
      <c r="K116" s="80"/>
    </row>
    <row r="117" spans="2:11" ht="16.149999999999999" customHeight="1" x14ac:dyDescent="0.2">
      <c r="B117" s="126" t="s">
        <v>2126</v>
      </c>
      <c r="C117" s="66"/>
      <c r="D117" s="420" t="s">
        <v>1</v>
      </c>
      <c r="E117" s="478">
        <f t="shared" si="3"/>
        <v>0</v>
      </c>
      <c r="F117" s="479"/>
      <c r="G117" s="488"/>
      <c r="H117" s="488"/>
      <c r="I117" s="488"/>
      <c r="J117" s="485" t="s">
        <v>2127</v>
      </c>
      <c r="K117" s="80"/>
    </row>
    <row r="118" spans="2:11" ht="16.149999999999999" customHeight="1" x14ac:dyDescent="0.2">
      <c r="B118" s="126" t="s">
        <v>2128</v>
      </c>
      <c r="C118" s="66"/>
      <c r="D118" s="420" t="s">
        <v>1</v>
      </c>
      <c r="E118" s="478">
        <f t="shared" si="3"/>
        <v>0</v>
      </c>
      <c r="F118" s="479"/>
      <c r="G118" s="488"/>
      <c r="H118" s="479"/>
      <c r="I118" s="479"/>
      <c r="J118" s="485" t="s">
        <v>2129</v>
      </c>
      <c r="K118" s="80"/>
    </row>
    <row r="119" spans="2:11" ht="16.149999999999999" customHeight="1" x14ac:dyDescent="0.2">
      <c r="B119" s="126" t="s">
        <v>2130</v>
      </c>
      <c r="C119" s="419" t="s">
        <v>0</v>
      </c>
      <c r="D119" s="420" t="s">
        <v>20</v>
      </c>
      <c r="E119" s="478">
        <f t="shared" si="3"/>
        <v>0</v>
      </c>
      <c r="F119" s="479"/>
      <c r="G119" s="479"/>
      <c r="H119" s="488"/>
      <c r="I119" s="488"/>
      <c r="J119" s="485" t="s">
        <v>2104</v>
      </c>
      <c r="K119" s="80"/>
    </row>
    <row r="120" spans="2:11" ht="16.149999999999999" customHeight="1" x14ac:dyDescent="0.2">
      <c r="B120" s="126" t="s">
        <v>626</v>
      </c>
      <c r="C120" s="66"/>
      <c r="D120" s="420" t="s">
        <v>20</v>
      </c>
      <c r="E120" s="478">
        <f t="shared" si="3"/>
        <v>0</v>
      </c>
      <c r="F120" s="641"/>
      <c r="G120" s="641"/>
      <c r="H120" s="641"/>
      <c r="I120" s="641"/>
      <c r="J120" s="485" t="s">
        <v>2107</v>
      </c>
      <c r="K120" s="80"/>
    </row>
    <row r="121" spans="2:11" ht="16.149999999999999" customHeight="1" thickBot="1" x14ac:dyDescent="0.25">
      <c r="B121" s="126" t="s">
        <v>2108</v>
      </c>
      <c r="C121" s="66"/>
      <c r="D121" s="420" t="s">
        <v>1</v>
      </c>
      <c r="E121" s="478">
        <f t="shared" si="3"/>
        <v>0</v>
      </c>
      <c r="F121" s="488"/>
      <c r="G121" s="488"/>
      <c r="H121" s="488"/>
      <c r="I121" s="488"/>
      <c r="J121" s="485" t="s">
        <v>2109</v>
      </c>
      <c r="K121" s="80"/>
    </row>
    <row r="122" spans="2:11" ht="16.149999999999999" customHeight="1" thickBot="1" x14ac:dyDescent="0.25">
      <c r="B122" s="424" t="s">
        <v>2749</v>
      </c>
      <c r="C122" s="203"/>
      <c r="D122" s="390" t="s">
        <v>16</v>
      </c>
      <c r="E122" s="45">
        <f>SUM(E106:E121)</f>
        <v>0</v>
      </c>
      <c r="F122" s="45">
        <f>SUM(F106:F121)</f>
        <v>0</v>
      </c>
      <c r="G122" s="45">
        <f>SUM(G106:G121)</f>
        <v>0</v>
      </c>
      <c r="H122" s="45">
        <f t="shared" ref="H122" si="4">SUM(H106:H121)</f>
        <v>0</v>
      </c>
      <c r="I122" s="45">
        <f>SUM(I106:I121)</f>
        <v>0</v>
      </c>
      <c r="J122" s="485" t="s">
        <v>2110</v>
      </c>
      <c r="K122" s="80"/>
    </row>
    <row r="123" spans="2:11" ht="16.149999999999999" customHeight="1" thickTop="1" x14ac:dyDescent="0.2">
      <c r="B123" s="104"/>
      <c r="C123" s="104"/>
      <c r="D123" s="104"/>
      <c r="E123" s="104"/>
      <c r="F123" s="104"/>
      <c r="G123" s="104"/>
      <c r="H123" s="104"/>
      <c r="I123" s="104"/>
      <c r="J123" s="105"/>
    </row>
  </sheetData>
  <mergeCells count="8">
    <mergeCell ref="D35:D37"/>
    <mergeCell ref="D7:D9"/>
    <mergeCell ref="B100:B101"/>
    <mergeCell ref="D101:D103"/>
    <mergeCell ref="D48:D50"/>
    <mergeCell ref="B76:B77"/>
    <mergeCell ref="D77:D79"/>
    <mergeCell ref="B78:C79"/>
  </mergeCells>
  <dataValidations disablePrompts="1" count="8">
    <dataValidation allowBlank="1" showInputMessage="1" showErrorMessage="1" promptTitle="DHSC loans" prompt="The prior year DHSC loans figure is protected as this should not be restated. If you believe the populated figure is incorrect please contact england.provider.accounts@nhs.net " sqref="C17 C25:C26" xr:uid="{AE1D6217-076A-4E38-A139-5D83920AD3A4}"/>
    <dataValidation allowBlank="1" showInputMessage="1" showErrorMessage="1" promptTitle="Early termination" prompt="This row is for liabilities extinguished on early termination without cash payment. Any cash settlement should be included in the cash flow statement as a principal repayment." sqref="C94 C119" xr:uid="{92A98856-DA14-40E5-BD5A-2E03B21E1641}"/>
    <dataValidation allowBlank="1" showInputMessage="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82" xr:uid="{F162DFE1-6A93-4C29-BACC-C39F265B898C}"/>
    <dataValidation allowBlank="1" showInputMessage="1" showErrorMessage="1" promptTitle="Interest arising in year" prompt="Interest applied in-year increases the lease liability. For DHSC/other loans, this should equal the in-year charge plus any capitalised interest. PFI interest arising is fed from expenditure. Please enter finance lease interest excluding contingent rents." sqref="C91 C116" xr:uid="{31E8807C-D04D-433F-8FFD-EE8AE2D441C9}"/>
    <dataValidation allowBlank="1" showErrorMessage="1" promptTitle="Finance lease - principal " prompt="The cashflow figure defaults into the non-DHSC group counterparty column. If the finance lease is with an FT, NHS Trust or other DHSC group bodies please enter relevant amounts in columns I, J &amp; K and column L will reduce. " sqref="C109" xr:uid="{9E2DF1DA-4715-4CAD-A1BE-DC2577C01446}"/>
    <dataValidation allowBlank="1" showInputMessage="1" showErrorMessage="1" promptTitle="Interest cash flows" prompt="Finance lease and PFI interest cash flows should be entered excluding any 'contingent rent' amounts which are not a movement in the liability." sqref="C83 C110" xr:uid="{41464810-4474-4E85-8535-EF7300B21E9D}"/>
    <dataValidation allowBlank="1" showInputMessage="1" showErrorMessage="1" promptTitle="DHSC loans" prompt="The prior year DHSC loans figure is protected as this should not be restated. If you believe the populated figure is incorrect please contact england.provider.accounts@nhs.net" sqref="C16" xr:uid="{8E10727D-135D-4EB8-99D3-C2C36916A270}"/>
    <dataValidation allowBlank="1" showInputMessage="1" showErrorMessage="1" promptTitle="Other movements on DHSC loans" prompt="Movements on DHSC loans should be limited to_x000a_- Payment and receipt of principal_x000a_- Payment of interest (cash basis)_x000a_- Interest arising in year (application of interest rate)_x000a_- Transfers_x000a_The 'other' row has therefore been locked to prevent erroneous entries" sqref="C96" xr:uid="{900356BA-6A1F-4822-B382-1EB86187AC57}"/>
  </dataValidations>
  <pageMargins left="0.23622047244094491" right="0.23622047244094491" top="0.74803149606299213" bottom="0.74803149606299213" header="0.31496062992125984" footer="0.31496062992125984"/>
  <pageSetup paperSize="9" scale="45" fitToHeight="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EB67-D880-42E3-9031-D8ADF9BB9573}">
  <sheetPr codeName="Sheet82">
    <tabColor theme="2"/>
    <pageSetUpPr fitToPage="1"/>
  </sheetPr>
  <dimension ref="A1:R76"/>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3" width="15.28515625" style="9" customWidth="1"/>
    <col min="14" max="14" width="16.28515625" style="9" customWidth="1"/>
    <col min="15" max="16" width="15.28515625" style="9" customWidth="1"/>
    <col min="17" max="17" width="16.85546875" style="9" customWidth="1"/>
    <col min="18" max="16384" width="13.28515625" style="9"/>
  </cols>
  <sheetData>
    <row r="1" spans="1:10" ht="18.75" customHeight="1" x14ac:dyDescent="0.2">
      <c r="B1" s="46"/>
    </row>
    <row r="2" spans="1:10" ht="18.75" customHeight="1" x14ac:dyDescent="0.25">
      <c r="B2" s="47" t="s">
        <v>2781</v>
      </c>
    </row>
    <row r="3" spans="1:10" ht="18.75" customHeight="1" x14ac:dyDescent="0.25">
      <c r="B3" s="47" t="s">
        <v>2631</v>
      </c>
    </row>
    <row r="4" spans="1:10" ht="18.75" customHeight="1" thickBot="1" x14ac:dyDescent="0.25">
      <c r="B4" s="48" t="s">
        <v>375</v>
      </c>
    </row>
    <row r="5" spans="1:10" ht="16.5" customHeight="1" thickTop="1" thickBot="1" x14ac:dyDescent="0.25">
      <c r="B5" s="78"/>
      <c r="C5" s="78"/>
      <c r="D5" s="78"/>
      <c r="E5" s="78"/>
      <c r="F5" s="78"/>
      <c r="G5" s="78"/>
      <c r="H5" s="532" t="s">
        <v>2686</v>
      </c>
      <c r="I5" s="533">
        <v>1</v>
      </c>
    </row>
    <row r="6" spans="1:10" ht="16.5" customHeight="1" thickTop="1" x14ac:dyDescent="0.2">
      <c r="B6" s="111" t="s">
        <v>351</v>
      </c>
      <c r="C6" s="112"/>
      <c r="D6" s="112"/>
      <c r="E6" s="482" t="s">
        <v>2137</v>
      </c>
      <c r="F6" s="483" t="s">
        <v>2138</v>
      </c>
      <c r="G6" s="482" t="s">
        <v>2139</v>
      </c>
      <c r="H6" s="483" t="s">
        <v>2140</v>
      </c>
      <c r="I6" s="481" t="s">
        <v>13</v>
      </c>
      <c r="J6" s="80"/>
    </row>
    <row r="7" spans="1:10" ht="16.5" customHeight="1" x14ac:dyDescent="0.2">
      <c r="A7" s="79"/>
      <c r="B7" s="113"/>
      <c r="C7"/>
      <c r="D7" s="678" t="s">
        <v>2</v>
      </c>
      <c r="E7" s="3" t="s">
        <v>268</v>
      </c>
      <c r="F7" s="3" t="s">
        <v>268</v>
      </c>
      <c r="G7" s="3" t="s">
        <v>269</v>
      </c>
      <c r="H7" s="3" t="s">
        <v>269</v>
      </c>
      <c r="I7" s="83"/>
      <c r="J7" s="80"/>
    </row>
    <row r="8" spans="1:10" ht="16.5" customHeight="1" x14ac:dyDescent="0.2">
      <c r="A8" s="81"/>
      <c r="B8" s="113"/>
      <c r="C8"/>
      <c r="D8" s="678"/>
      <c r="E8" s="21" t="s">
        <v>2688</v>
      </c>
      <c r="F8" s="21" t="s">
        <v>2689</v>
      </c>
      <c r="G8" s="21" t="s">
        <v>2688</v>
      </c>
      <c r="H8" s="21" t="s">
        <v>2689</v>
      </c>
      <c r="I8" s="83"/>
      <c r="J8" s="80"/>
    </row>
    <row r="9" spans="1:10" ht="16.5" customHeight="1" thickBot="1" x14ac:dyDescent="0.25">
      <c r="A9" s="81"/>
      <c r="B9" s="114"/>
      <c r="C9" s="42"/>
      <c r="D9" s="679"/>
      <c r="E9" s="115" t="s">
        <v>14</v>
      </c>
      <c r="F9" s="115" t="s">
        <v>14</v>
      </c>
      <c r="G9" s="115" t="s">
        <v>14</v>
      </c>
      <c r="H9" s="115" t="s">
        <v>14</v>
      </c>
      <c r="I9" s="485" t="s">
        <v>15</v>
      </c>
      <c r="J9" s="80"/>
    </row>
    <row r="10" spans="1:10" ht="16.5" customHeight="1" x14ac:dyDescent="0.2">
      <c r="A10" s="81"/>
      <c r="B10" s="116" t="s">
        <v>2141</v>
      </c>
      <c r="C10" s="117"/>
      <c r="D10" s="415" t="s">
        <v>16</v>
      </c>
      <c r="E10" s="477">
        <f>F46</f>
        <v>0</v>
      </c>
      <c r="F10" s="568"/>
      <c r="G10" s="477">
        <f>F44-E10</f>
        <v>0</v>
      </c>
      <c r="H10" s="568"/>
      <c r="I10" s="485" t="s">
        <v>2142</v>
      </c>
      <c r="J10" s="80"/>
    </row>
    <row r="11" spans="1:10" ht="16.5" customHeight="1" x14ac:dyDescent="0.2">
      <c r="A11" s="81"/>
      <c r="B11" s="123" t="s">
        <v>2143</v>
      </c>
      <c r="C11" s="69"/>
      <c r="D11" s="415" t="s">
        <v>16</v>
      </c>
      <c r="E11" s="477">
        <f>G46</f>
        <v>0</v>
      </c>
      <c r="F11" s="568"/>
      <c r="G11" s="477">
        <f>G44-E11</f>
        <v>0</v>
      </c>
      <c r="H11" s="568"/>
      <c r="I11" s="485" t="s">
        <v>2144</v>
      </c>
      <c r="J11" s="80"/>
    </row>
    <row r="12" spans="1:10" ht="16.5" customHeight="1" x14ac:dyDescent="0.2">
      <c r="A12" s="81"/>
      <c r="B12" s="123" t="s">
        <v>2173</v>
      </c>
      <c r="C12" s="69"/>
      <c r="D12" s="415" t="s">
        <v>16</v>
      </c>
      <c r="E12" s="477">
        <f>H46</f>
        <v>0</v>
      </c>
      <c r="F12" s="568"/>
      <c r="G12" s="477">
        <f>H44-E12</f>
        <v>0</v>
      </c>
      <c r="H12" s="568"/>
      <c r="I12" s="485" t="s">
        <v>2145</v>
      </c>
      <c r="J12" s="80"/>
    </row>
    <row r="13" spans="1:10" ht="16.5" customHeight="1" x14ac:dyDescent="0.2">
      <c r="B13" s="123" t="s">
        <v>2146</v>
      </c>
      <c r="C13" s="69"/>
      <c r="D13" s="415" t="s">
        <v>16</v>
      </c>
      <c r="E13" s="477">
        <f>I46</f>
        <v>0</v>
      </c>
      <c r="F13" s="568"/>
      <c r="G13" s="477">
        <f>I44-E13</f>
        <v>0</v>
      </c>
      <c r="H13" s="568"/>
      <c r="I13" s="485" t="s">
        <v>2147</v>
      </c>
      <c r="J13" s="80"/>
    </row>
    <row r="14" spans="1:10" ht="16.5" customHeight="1" x14ac:dyDescent="0.2">
      <c r="A14" s="81"/>
      <c r="B14" s="123" t="s">
        <v>2148</v>
      </c>
      <c r="C14" s="69"/>
      <c r="D14" s="415" t="s">
        <v>16</v>
      </c>
      <c r="E14" s="477">
        <f>J46</f>
        <v>0</v>
      </c>
      <c r="F14" s="568"/>
      <c r="G14" s="477">
        <f>J44-E14</f>
        <v>0</v>
      </c>
      <c r="H14" s="568"/>
      <c r="I14" s="485" t="s">
        <v>2149</v>
      </c>
      <c r="J14" s="80"/>
    </row>
    <row r="15" spans="1:10" ht="16.5" customHeight="1" x14ac:dyDescent="0.2">
      <c r="A15" s="81"/>
      <c r="B15" s="123" t="s">
        <v>226</v>
      </c>
      <c r="C15" s="69"/>
      <c r="D15" s="415" t="s">
        <v>16</v>
      </c>
      <c r="E15" s="477">
        <f>K46</f>
        <v>0</v>
      </c>
      <c r="F15" s="568"/>
      <c r="G15" s="477">
        <f>K44-E15</f>
        <v>0</v>
      </c>
      <c r="H15" s="568"/>
      <c r="I15" s="485" t="s">
        <v>2150</v>
      </c>
      <c r="J15" s="80"/>
    </row>
    <row r="16" spans="1:10" ht="16.5" customHeight="1" x14ac:dyDescent="0.2">
      <c r="B16" s="123" t="s">
        <v>2151</v>
      </c>
      <c r="C16" s="69"/>
      <c r="D16" s="415" t="s">
        <v>16</v>
      </c>
      <c r="E16" s="477">
        <f>L46</f>
        <v>0</v>
      </c>
      <c r="F16" s="568"/>
      <c r="G16" s="477">
        <f>L44-E16</f>
        <v>0</v>
      </c>
      <c r="H16" s="568"/>
      <c r="I16" s="485" t="s">
        <v>2152</v>
      </c>
      <c r="J16" s="80"/>
    </row>
    <row r="17" spans="2:18" ht="16.5" customHeight="1" x14ac:dyDescent="0.2">
      <c r="B17" s="123" t="s">
        <v>2153</v>
      </c>
      <c r="C17" s="69"/>
      <c r="D17" s="414" t="s">
        <v>16</v>
      </c>
      <c r="E17" s="477">
        <f>M46</f>
        <v>0</v>
      </c>
      <c r="F17" s="568"/>
      <c r="G17" s="477">
        <f>L45-E17</f>
        <v>0</v>
      </c>
      <c r="H17" s="568"/>
      <c r="I17" s="485" t="s">
        <v>2154</v>
      </c>
      <c r="J17" s="80"/>
    </row>
    <row r="18" spans="2:18" ht="16.5" customHeight="1" x14ac:dyDescent="0.2">
      <c r="B18" s="123" t="s">
        <v>2155</v>
      </c>
      <c r="C18" s="69"/>
      <c r="D18" s="415" t="s">
        <v>16</v>
      </c>
      <c r="E18" s="477">
        <f>N46</f>
        <v>0</v>
      </c>
      <c r="F18" s="568"/>
      <c r="G18" s="477">
        <f>N44-E18</f>
        <v>0</v>
      </c>
      <c r="H18" s="568"/>
      <c r="I18" s="485" t="s">
        <v>2156</v>
      </c>
      <c r="J18" s="80"/>
    </row>
    <row r="19" spans="2:18" ht="16.5" customHeight="1" x14ac:dyDescent="0.2">
      <c r="B19" s="123" t="s">
        <v>224</v>
      </c>
      <c r="C19" s="69"/>
      <c r="D19" s="415" t="s">
        <v>16</v>
      </c>
      <c r="E19" s="477">
        <f>O46</f>
        <v>0</v>
      </c>
      <c r="F19" s="568"/>
      <c r="G19" s="477">
        <f>O44-E19</f>
        <v>0</v>
      </c>
      <c r="H19" s="568"/>
      <c r="I19" s="485" t="s">
        <v>2157</v>
      </c>
      <c r="J19" s="80"/>
    </row>
    <row r="20" spans="2:18" ht="16.5" customHeight="1" thickBot="1" x14ac:dyDescent="0.25">
      <c r="B20" s="155" t="s">
        <v>2158</v>
      </c>
      <c r="C20" s="156"/>
      <c r="D20" s="415" t="s">
        <v>16</v>
      </c>
      <c r="E20" s="477">
        <f>P46</f>
        <v>0</v>
      </c>
      <c r="F20" s="568"/>
      <c r="G20" s="477">
        <f>P44-E20</f>
        <v>0</v>
      </c>
      <c r="H20" s="568"/>
      <c r="I20" s="485" t="s">
        <v>2159</v>
      </c>
      <c r="J20" s="80"/>
    </row>
    <row r="21" spans="2:18" ht="16.5" customHeight="1" thickBot="1" x14ac:dyDescent="0.25">
      <c r="B21" s="137" t="s">
        <v>1388</v>
      </c>
      <c r="C21" s="134"/>
      <c r="D21" s="171" t="s">
        <v>16</v>
      </c>
      <c r="E21" s="45">
        <f>SUM(E10:E20)</f>
        <v>0</v>
      </c>
      <c r="F21" s="45">
        <f>SUM(F10:F20)</f>
        <v>0</v>
      </c>
      <c r="G21" s="45">
        <f>SUM(G10:G20)</f>
        <v>0</v>
      </c>
      <c r="H21" s="45">
        <f>SUM(H10:H20)</f>
        <v>0</v>
      </c>
      <c r="I21" s="485" t="s">
        <v>2160</v>
      </c>
      <c r="J21" s="80"/>
    </row>
    <row r="22" spans="2:18" ht="16.5" customHeight="1" thickTop="1" thickBot="1" x14ac:dyDescent="0.25">
      <c r="B22" s="104"/>
      <c r="C22" s="104"/>
      <c r="D22" s="104"/>
      <c r="E22" s="104"/>
      <c r="F22" s="104"/>
      <c r="G22" s="104"/>
      <c r="H22" s="104"/>
      <c r="I22" s="105"/>
    </row>
    <row r="23" spans="2:18" ht="16.5" customHeight="1" thickTop="1" thickBot="1" x14ac:dyDescent="0.25">
      <c r="B23" s="52"/>
      <c r="F23" s="78"/>
      <c r="G23" s="78"/>
      <c r="H23" s="78"/>
      <c r="I23" s="78"/>
      <c r="J23" s="78"/>
      <c r="K23" s="78"/>
      <c r="L23" s="199" t="s">
        <v>0</v>
      </c>
      <c r="M23" s="199" t="s">
        <v>0</v>
      </c>
      <c r="N23" s="199" t="s">
        <v>0</v>
      </c>
      <c r="O23" s="78"/>
      <c r="P23" s="650" t="s">
        <v>2686</v>
      </c>
      <c r="Q23" s="651">
        <v>2</v>
      </c>
    </row>
    <row r="24" spans="2:18" ht="16.5" customHeight="1" thickTop="1" x14ac:dyDescent="0.2">
      <c r="B24" s="111" t="s">
        <v>2715</v>
      </c>
      <c r="C24" s="112"/>
      <c r="D24" s="112"/>
      <c r="E24" s="491" t="s">
        <v>2161</v>
      </c>
      <c r="F24" s="491" t="s">
        <v>2162</v>
      </c>
      <c r="G24" s="491" t="s">
        <v>2163</v>
      </c>
      <c r="H24" s="491" t="s">
        <v>2164</v>
      </c>
      <c r="I24" s="491" t="s">
        <v>2165</v>
      </c>
      <c r="J24" s="491" t="s">
        <v>2166</v>
      </c>
      <c r="K24" s="491" t="s">
        <v>2167</v>
      </c>
      <c r="L24" s="491" t="s">
        <v>2168</v>
      </c>
      <c r="M24" s="491" t="s">
        <v>2169</v>
      </c>
      <c r="N24" s="491" t="s">
        <v>2170</v>
      </c>
      <c r="O24" s="491" t="s">
        <v>2171</v>
      </c>
      <c r="P24" s="510" t="s">
        <v>2172</v>
      </c>
      <c r="Q24" s="570" t="s">
        <v>13</v>
      </c>
      <c r="R24" s="80"/>
    </row>
    <row r="25" spans="2:18" ht="81" customHeight="1" x14ac:dyDescent="0.2">
      <c r="B25" s="113"/>
      <c r="C25"/>
      <c r="D25" s="678" t="s">
        <v>2</v>
      </c>
      <c r="E25" s="3" t="s">
        <v>9</v>
      </c>
      <c r="F25" s="3" t="s">
        <v>2141</v>
      </c>
      <c r="G25" s="3" t="s">
        <v>2143</v>
      </c>
      <c r="H25" s="3" t="s">
        <v>2173</v>
      </c>
      <c r="I25" s="3" t="s">
        <v>2146</v>
      </c>
      <c r="J25" s="3" t="s">
        <v>2148</v>
      </c>
      <c r="K25" s="3" t="s">
        <v>226</v>
      </c>
      <c r="L25" s="3" t="s">
        <v>2174</v>
      </c>
      <c r="M25" s="3" t="s">
        <v>2175</v>
      </c>
      <c r="N25" s="3" t="s">
        <v>2155</v>
      </c>
      <c r="O25" s="3" t="s">
        <v>224</v>
      </c>
      <c r="P25" s="143" t="s">
        <v>2158</v>
      </c>
      <c r="Q25" s="83"/>
      <c r="R25" s="80"/>
    </row>
    <row r="26" spans="2:18" ht="16.5" customHeight="1" x14ac:dyDescent="0.2">
      <c r="B26" s="113"/>
      <c r="C26"/>
      <c r="D26" s="678"/>
      <c r="E26" s="21" t="s">
        <v>310</v>
      </c>
      <c r="F26" s="21" t="s">
        <v>310</v>
      </c>
      <c r="G26" s="21" t="s">
        <v>310</v>
      </c>
      <c r="H26" s="21" t="s">
        <v>310</v>
      </c>
      <c r="I26" s="21" t="s">
        <v>310</v>
      </c>
      <c r="J26" s="21" t="s">
        <v>310</v>
      </c>
      <c r="K26" s="21" t="s">
        <v>310</v>
      </c>
      <c r="L26" s="21" t="s">
        <v>310</v>
      </c>
      <c r="M26" s="21" t="s">
        <v>310</v>
      </c>
      <c r="N26" s="21" t="s">
        <v>310</v>
      </c>
      <c r="O26" s="21" t="s">
        <v>310</v>
      </c>
      <c r="P26" s="144" t="s">
        <v>310</v>
      </c>
      <c r="Q26" s="83"/>
      <c r="R26" s="80"/>
    </row>
    <row r="27" spans="2:18" ht="16.5" customHeight="1" thickBot="1" x14ac:dyDescent="0.25">
      <c r="B27" s="114"/>
      <c r="C27" s="42"/>
      <c r="D27" s="679"/>
      <c r="E27" s="115" t="s">
        <v>14</v>
      </c>
      <c r="F27" s="115" t="s">
        <v>14</v>
      </c>
      <c r="G27" s="115" t="s">
        <v>14</v>
      </c>
      <c r="H27" s="115" t="s">
        <v>14</v>
      </c>
      <c r="I27" s="115" t="s">
        <v>14</v>
      </c>
      <c r="J27" s="115" t="s">
        <v>14</v>
      </c>
      <c r="K27" s="115" t="s">
        <v>14</v>
      </c>
      <c r="L27" s="115" t="s">
        <v>14</v>
      </c>
      <c r="M27" s="115" t="s">
        <v>14</v>
      </c>
      <c r="N27" s="115" t="s">
        <v>14</v>
      </c>
      <c r="O27" s="115" t="s">
        <v>14</v>
      </c>
      <c r="P27" s="183" t="s">
        <v>14</v>
      </c>
      <c r="Q27" s="485" t="s">
        <v>15</v>
      </c>
      <c r="R27" s="80"/>
    </row>
    <row r="28" spans="2:18" ht="16.5" customHeight="1" x14ac:dyDescent="0.2">
      <c r="B28" s="136" t="s">
        <v>2764</v>
      </c>
      <c r="C28" s="147"/>
      <c r="D28" s="161" t="s">
        <v>16</v>
      </c>
      <c r="E28" s="478">
        <f t="shared" ref="E28:E44" si="0">SUM(F28:P28)</f>
        <v>0</v>
      </c>
      <c r="F28" s="668"/>
      <c r="G28" s="668"/>
      <c r="H28" s="668"/>
      <c r="I28" s="668"/>
      <c r="J28" s="668"/>
      <c r="K28" s="668"/>
      <c r="L28" s="668"/>
      <c r="M28" s="668"/>
      <c r="N28" s="668"/>
      <c r="O28" s="668"/>
      <c r="P28" s="668"/>
      <c r="Q28" s="485" t="s">
        <v>285</v>
      </c>
      <c r="R28" s="80"/>
    </row>
    <row r="29" spans="2:18" ht="30" customHeight="1" x14ac:dyDescent="0.2">
      <c r="B29" s="97" t="s">
        <v>2176</v>
      </c>
      <c r="C29" s="422" t="s">
        <v>0</v>
      </c>
      <c r="D29" s="414" t="s">
        <v>20</v>
      </c>
      <c r="E29" s="478">
        <f t="shared" si="0"/>
        <v>0</v>
      </c>
      <c r="F29" s="479"/>
      <c r="G29" s="479"/>
      <c r="H29" s="479"/>
      <c r="I29" s="479"/>
      <c r="J29" s="479"/>
      <c r="K29" s="479"/>
      <c r="L29" s="479"/>
      <c r="M29" s="479"/>
      <c r="N29" s="479"/>
      <c r="O29" s="486"/>
      <c r="P29" s="486"/>
      <c r="Q29" s="485" t="s">
        <v>2177</v>
      </c>
      <c r="R29" s="80"/>
    </row>
    <row r="30" spans="2:18" ht="30" customHeight="1" x14ac:dyDescent="0.2">
      <c r="B30" s="97" t="s">
        <v>2661</v>
      </c>
      <c r="C30" s="422" t="s">
        <v>0</v>
      </c>
      <c r="D30" s="507" t="s">
        <v>16</v>
      </c>
      <c r="E30" s="478">
        <f t="shared" si="0"/>
        <v>0</v>
      </c>
      <c r="F30" s="499"/>
      <c r="G30" s="499"/>
      <c r="H30" s="499"/>
      <c r="I30" s="499"/>
      <c r="J30" s="499"/>
      <c r="K30" s="499"/>
      <c r="L30" s="499"/>
      <c r="M30" s="486"/>
      <c r="N30" s="499"/>
      <c r="O30" s="499"/>
      <c r="P30" s="499"/>
      <c r="Q30" s="501" t="s">
        <v>2660</v>
      </c>
      <c r="R30" s="80"/>
    </row>
    <row r="31" spans="2:18" ht="16.5" customHeight="1" x14ac:dyDescent="0.2">
      <c r="B31" s="123" t="s">
        <v>1212</v>
      </c>
      <c r="C31" s="160"/>
      <c r="D31" s="415" t="s">
        <v>16</v>
      </c>
      <c r="E31" s="478">
        <f t="shared" si="0"/>
        <v>0</v>
      </c>
      <c r="F31" s="577"/>
      <c r="G31" s="577"/>
      <c r="H31" s="577"/>
      <c r="I31" s="577"/>
      <c r="J31" s="577"/>
      <c r="K31" s="577"/>
      <c r="L31" s="577"/>
      <c r="M31" s="577"/>
      <c r="N31" s="577"/>
      <c r="O31" s="577"/>
      <c r="P31" s="577"/>
      <c r="Q31" s="485" t="s">
        <v>2178</v>
      </c>
      <c r="R31" s="80"/>
    </row>
    <row r="32" spans="2:18" ht="16.5" customHeight="1" x14ac:dyDescent="0.2">
      <c r="B32" s="123" t="s">
        <v>264</v>
      </c>
      <c r="C32" s="69"/>
      <c r="D32" s="415" t="s">
        <v>1</v>
      </c>
      <c r="E32" s="478">
        <f t="shared" si="0"/>
        <v>0</v>
      </c>
      <c r="F32" s="486"/>
      <c r="G32" s="486"/>
      <c r="H32" s="486"/>
      <c r="I32" s="486"/>
      <c r="J32" s="486"/>
      <c r="K32" s="486"/>
      <c r="L32" s="486"/>
      <c r="M32" s="486"/>
      <c r="N32" s="486"/>
      <c r="O32" s="486"/>
      <c r="P32" s="486"/>
      <c r="Q32" s="485" t="s">
        <v>286</v>
      </c>
      <c r="R32" s="80"/>
    </row>
    <row r="33" spans="2:18" ht="16.5" customHeight="1" x14ac:dyDescent="0.2">
      <c r="B33" s="123" t="s">
        <v>2179</v>
      </c>
      <c r="C33" s="66"/>
      <c r="D33" s="415" t="s">
        <v>1</v>
      </c>
      <c r="E33" s="478">
        <f t="shared" si="0"/>
        <v>0</v>
      </c>
      <c r="F33" s="486"/>
      <c r="G33" s="486"/>
      <c r="H33" s="486"/>
      <c r="I33" s="486"/>
      <c r="J33" s="486"/>
      <c r="K33" s="486"/>
      <c r="L33" s="486"/>
      <c r="M33" s="486"/>
      <c r="N33" s="486"/>
      <c r="O33" s="486"/>
      <c r="P33" s="479"/>
      <c r="Q33" s="485" t="s">
        <v>287</v>
      </c>
      <c r="R33" s="416"/>
    </row>
    <row r="34" spans="2:18" ht="16.5" customHeight="1" x14ac:dyDescent="0.2">
      <c r="B34" s="123" t="s">
        <v>2180</v>
      </c>
      <c r="C34" s="69"/>
      <c r="D34" s="420" t="s">
        <v>16</v>
      </c>
      <c r="E34" s="478">
        <f t="shared" si="0"/>
        <v>0</v>
      </c>
      <c r="F34" s="486"/>
      <c r="G34" s="486"/>
      <c r="H34" s="486"/>
      <c r="I34" s="486"/>
      <c r="J34" s="486"/>
      <c r="K34" s="486"/>
      <c r="L34" s="479"/>
      <c r="M34" s="486"/>
      <c r="N34" s="486"/>
      <c r="O34" s="486"/>
      <c r="P34" s="479"/>
      <c r="Q34" s="485" t="s">
        <v>288</v>
      </c>
      <c r="R34" s="416"/>
    </row>
    <row r="35" spans="2:18" ht="28.15" customHeight="1" x14ac:dyDescent="0.2">
      <c r="B35" s="97" t="s">
        <v>2846</v>
      </c>
      <c r="C35" s="69"/>
      <c r="D35" s="420" t="s">
        <v>16</v>
      </c>
      <c r="E35" s="478">
        <f t="shared" si="0"/>
        <v>0</v>
      </c>
      <c r="F35" s="479"/>
      <c r="G35" s="479"/>
      <c r="H35" s="479"/>
      <c r="I35" s="479"/>
      <c r="J35" s="479"/>
      <c r="K35" s="479"/>
      <c r="L35" s="727"/>
      <c r="M35" s="479"/>
      <c r="N35" s="479"/>
      <c r="O35" s="479"/>
      <c r="P35" s="479"/>
      <c r="Q35" s="485" t="s">
        <v>368</v>
      </c>
      <c r="R35" s="80"/>
    </row>
    <row r="36" spans="2:18" ht="16.5" customHeight="1" x14ac:dyDescent="0.2">
      <c r="B36" s="123" t="s">
        <v>2181</v>
      </c>
      <c r="C36" s="69"/>
      <c r="D36" s="415" t="s">
        <v>20</v>
      </c>
      <c r="E36" s="478">
        <f t="shared" si="0"/>
        <v>0</v>
      </c>
      <c r="F36" s="486"/>
      <c r="G36" s="486"/>
      <c r="H36" s="486"/>
      <c r="I36" s="486"/>
      <c r="J36" s="486"/>
      <c r="K36" s="486"/>
      <c r="L36" s="486"/>
      <c r="M36" s="486"/>
      <c r="N36" s="486"/>
      <c r="O36" s="486"/>
      <c r="P36" s="479"/>
      <c r="Q36" s="485" t="s">
        <v>369</v>
      </c>
      <c r="R36" s="416"/>
    </row>
    <row r="37" spans="2:18" ht="16.5" customHeight="1" x14ac:dyDescent="0.2">
      <c r="B37" s="123" t="s">
        <v>2182</v>
      </c>
      <c r="C37" s="69"/>
      <c r="D37" s="420" t="s">
        <v>20</v>
      </c>
      <c r="E37" s="478">
        <f t="shared" si="0"/>
        <v>0</v>
      </c>
      <c r="F37" s="486"/>
      <c r="G37" s="486"/>
      <c r="H37" s="486"/>
      <c r="I37" s="486"/>
      <c r="J37" s="486"/>
      <c r="K37" s="486"/>
      <c r="L37" s="486"/>
      <c r="M37" s="486"/>
      <c r="N37" s="486"/>
      <c r="O37" s="486"/>
      <c r="P37" s="479"/>
      <c r="Q37" s="485" t="s">
        <v>370</v>
      </c>
      <c r="R37" s="416"/>
    </row>
    <row r="38" spans="2:18" ht="16.5" customHeight="1" x14ac:dyDescent="0.2">
      <c r="B38" s="123" t="s">
        <v>2183</v>
      </c>
      <c r="C38" s="69"/>
      <c r="D38" s="420" t="s">
        <v>20</v>
      </c>
      <c r="E38" s="478">
        <f t="shared" si="0"/>
        <v>0</v>
      </c>
      <c r="F38" s="486"/>
      <c r="G38" s="486"/>
      <c r="H38" s="486"/>
      <c r="I38" s="486"/>
      <c r="J38" s="486"/>
      <c r="K38" s="486"/>
      <c r="L38" s="486"/>
      <c r="M38" s="486"/>
      <c r="N38" s="479"/>
      <c r="O38" s="486"/>
      <c r="P38" s="479"/>
      <c r="Q38" s="485" t="s">
        <v>289</v>
      </c>
      <c r="R38" s="80"/>
    </row>
    <row r="39" spans="2:18" ht="16.5" customHeight="1" x14ac:dyDescent="0.2">
      <c r="B39" s="123" t="s">
        <v>2184</v>
      </c>
      <c r="C39" s="69"/>
      <c r="D39" s="414" t="s">
        <v>20</v>
      </c>
      <c r="E39" s="478">
        <f t="shared" si="0"/>
        <v>0</v>
      </c>
      <c r="F39" s="479"/>
      <c r="G39" s="479"/>
      <c r="H39" s="479"/>
      <c r="I39" s="479"/>
      <c r="J39" s="479"/>
      <c r="K39" s="479"/>
      <c r="L39" s="479"/>
      <c r="M39" s="486"/>
      <c r="N39" s="479"/>
      <c r="O39" s="479"/>
      <c r="P39" s="479"/>
      <c r="Q39" s="485" t="s">
        <v>2194</v>
      </c>
      <c r="R39" s="416"/>
    </row>
    <row r="40" spans="2:18" ht="16.5" customHeight="1" x14ac:dyDescent="0.2">
      <c r="B40" s="123" t="s">
        <v>2185</v>
      </c>
      <c r="C40" s="69"/>
      <c r="D40" s="420" t="s">
        <v>20</v>
      </c>
      <c r="E40" s="478">
        <f t="shared" si="0"/>
        <v>0</v>
      </c>
      <c r="F40" s="486"/>
      <c r="G40" s="486"/>
      <c r="H40" s="486"/>
      <c r="I40" s="486"/>
      <c r="J40" s="486"/>
      <c r="K40" s="486"/>
      <c r="L40" s="486"/>
      <c r="M40" s="486"/>
      <c r="N40" s="486"/>
      <c r="O40" s="486"/>
      <c r="P40" s="479"/>
      <c r="Q40" s="485" t="s">
        <v>290</v>
      </c>
      <c r="R40" s="416"/>
    </row>
    <row r="41" spans="2:18" ht="16.5" customHeight="1" x14ac:dyDescent="0.2">
      <c r="B41" s="123" t="s">
        <v>2186</v>
      </c>
      <c r="C41" s="69"/>
      <c r="D41" s="420" t="s">
        <v>1</v>
      </c>
      <c r="E41" s="478">
        <f t="shared" si="0"/>
        <v>0</v>
      </c>
      <c r="F41" s="486"/>
      <c r="G41" s="486"/>
      <c r="H41" s="486"/>
      <c r="I41" s="486"/>
      <c r="J41" s="486"/>
      <c r="K41" s="486"/>
      <c r="L41" s="486"/>
      <c r="M41" s="486"/>
      <c r="N41" s="486"/>
      <c r="O41" s="486"/>
      <c r="P41" s="479"/>
      <c r="Q41" s="485" t="s">
        <v>291</v>
      </c>
      <c r="R41" s="416"/>
    </row>
    <row r="42" spans="2:18" ht="16.5" customHeight="1" x14ac:dyDescent="0.2">
      <c r="B42" s="155" t="s">
        <v>2187</v>
      </c>
      <c r="C42" s="291"/>
      <c r="D42" s="420" t="s">
        <v>1</v>
      </c>
      <c r="E42" s="478">
        <f t="shared" si="0"/>
        <v>0</v>
      </c>
      <c r="F42" s="479"/>
      <c r="G42" s="479"/>
      <c r="H42" s="479"/>
      <c r="I42" s="479"/>
      <c r="J42" s="479"/>
      <c r="K42" s="479"/>
      <c r="L42" s="479"/>
      <c r="M42" s="479"/>
      <c r="N42" s="479"/>
      <c r="O42" s="479"/>
      <c r="P42" s="486"/>
      <c r="Q42" s="485" t="s">
        <v>2188</v>
      </c>
      <c r="R42" s="80"/>
    </row>
    <row r="43" spans="2:18" ht="16.5" customHeight="1" thickBot="1" x14ac:dyDescent="0.25">
      <c r="B43" s="123" t="s">
        <v>626</v>
      </c>
      <c r="C43" s="66"/>
      <c r="D43" s="415" t="s">
        <v>20</v>
      </c>
      <c r="E43" s="478">
        <f t="shared" si="0"/>
        <v>0</v>
      </c>
      <c r="F43" s="577"/>
      <c r="G43" s="577"/>
      <c r="H43" s="577"/>
      <c r="I43" s="577"/>
      <c r="J43" s="577"/>
      <c r="K43" s="577"/>
      <c r="L43" s="577"/>
      <c r="M43" s="577"/>
      <c r="N43" s="577"/>
      <c r="O43" s="577"/>
      <c r="P43" s="577"/>
      <c r="Q43" s="485" t="s">
        <v>2189</v>
      </c>
      <c r="R43" s="80"/>
    </row>
    <row r="44" spans="2:18" ht="16.5" customHeight="1" x14ac:dyDescent="0.2">
      <c r="B44" s="121" t="s">
        <v>2765</v>
      </c>
      <c r="C44" s="69"/>
      <c r="D44" s="161" t="s">
        <v>16</v>
      </c>
      <c r="E44" s="45">
        <f t="shared" si="0"/>
        <v>0</v>
      </c>
      <c r="F44" s="45">
        <f>SUM(F28:F43)</f>
        <v>0</v>
      </c>
      <c r="G44" s="45">
        <f t="shared" ref="G44:P44" si="1">SUM(G28:G43)</f>
        <v>0</v>
      </c>
      <c r="H44" s="45">
        <f t="shared" si="1"/>
        <v>0</v>
      </c>
      <c r="I44" s="45">
        <f t="shared" si="1"/>
        <v>0</v>
      </c>
      <c r="J44" s="45">
        <f t="shared" si="1"/>
        <v>0</v>
      </c>
      <c r="K44" s="45">
        <f t="shared" si="1"/>
        <v>0</v>
      </c>
      <c r="L44" s="45">
        <f t="shared" si="1"/>
        <v>0</v>
      </c>
      <c r="M44" s="45">
        <f t="shared" si="1"/>
        <v>0</v>
      </c>
      <c r="N44" s="45">
        <f t="shared" si="1"/>
        <v>0</v>
      </c>
      <c r="O44" s="45">
        <f t="shared" si="1"/>
        <v>0</v>
      </c>
      <c r="P44" s="45">
        <f t="shared" si="1"/>
        <v>0</v>
      </c>
      <c r="Q44" s="485" t="s">
        <v>292</v>
      </c>
      <c r="R44" s="80"/>
    </row>
    <row r="45" spans="2:18" ht="16.5" customHeight="1" x14ac:dyDescent="0.2">
      <c r="B45" s="123" t="s">
        <v>2190</v>
      </c>
      <c r="C45" s="66"/>
      <c r="D45" s="30"/>
      <c r="E45" s="27"/>
      <c r="F45" s="27"/>
      <c r="G45" s="27"/>
      <c r="H45" s="27"/>
      <c r="I45" s="27"/>
      <c r="J45" s="27"/>
      <c r="K45" s="27"/>
      <c r="L45" s="27"/>
      <c r="M45" s="27"/>
      <c r="N45" s="27"/>
      <c r="O45" s="27"/>
      <c r="P45" s="27"/>
      <c r="Q45" s="85"/>
      <c r="R45" s="80"/>
    </row>
    <row r="46" spans="2:18" ht="16.5" customHeight="1" x14ac:dyDescent="0.2">
      <c r="B46" s="123" t="s">
        <v>808</v>
      </c>
      <c r="C46" s="69"/>
      <c r="D46" s="415" t="s">
        <v>16</v>
      </c>
      <c r="E46" s="478">
        <f>SUM(F46:P46)</f>
        <v>0</v>
      </c>
      <c r="F46" s="486"/>
      <c r="G46" s="486"/>
      <c r="H46" s="486"/>
      <c r="I46" s="486"/>
      <c r="J46" s="486"/>
      <c r="K46" s="486"/>
      <c r="L46" s="486"/>
      <c r="M46" s="486"/>
      <c r="N46" s="486"/>
      <c r="O46" s="486"/>
      <c r="P46" s="479"/>
      <c r="Q46" s="485" t="s">
        <v>2191</v>
      </c>
      <c r="R46" s="80"/>
    </row>
    <row r="47" spans="2:18" ht="16.5" customHeight="1" x14ac:dyDescent="0.2">
      <c r="B47" s="123" t="s">
        <v>1490</v>
      </c>
      <c r="C47" s="69"/>
      <c r="D47" s="415" t="s">
        <v>16</v>
      </c>
      <c r="E47" s="478">
        <f>SUM(F47:P47)</f>
        <v>0</v>
      </c>
      <c r="F47" s="486"/>
      <c r="G47" s="486"/>
      <c r="H47" s="486"/>
      <c r="I47" s="486"/>
      <c r="J47" s="486"/>
      <c r="K47" s="486"/>
      <c r="L47" s="486"/>
      <c r="M47" s="486"/>
      <c r="N47" s="486"/>
      <c r="O47" s="486"/>
      <c r="P47" s="479"/>
      <c r="Q47" s="485" t="s">
        <v>2192</v>
      </c>
      <c r="R47" s="80"/>
    </row>
    <row r="48" spans="2:18" ht="16.5" customHeight="1" thickBot="1" x14ac:dyDescent="0.25">
      <c r="B48" s="202" t="s">
        <v>818</v>
      </c>
      <c r="C48" s="203"/>
      <c r="D48" s="171" t="s">
        <v>16</v>
      </c>
      <c r="E48" s="478">
        <f>SUM(F48:P48)</f>
        <v>0</v>
      </c>
      <c r="F48" s="477">
        <f>F44-SUM(F46:F47)</f>
        <v>0</v>
      </c>
      <c r="G48" s="477">
        <f>G44-SUM(G46:G47)</f>
        <v>0</v>
      </c>
      <c r="H48" s="477">
        <f>H44-SUM(H46:H47)</f>
        <v>0</v>
      </c>
      <c r="I48" s="477">
        <f>I44-SUM(I46:I47)</f>
        <v>0</v>
      </c>
      <c r="J48" s="477">
        <f t="shared" ref="J48:P48" si="2">J44-SUM(J46:J47)</f>
        <v>0</v>
      </c>
      <c r="K48" s="477">
        <f t="shared" si="2"/>
        <v>0</v>
      </c>
      <c r="L48" s="477">
        <f t="shared" si="2"/>
        <v>0</v>
      </c>
      <c r="M48" s="477">
        <f t="shared" si="2"/>
        <v>0</v>
      </c>
      <c r="N48" s="477">
        <f t="shared" si="2"/>
        <v>0</v>
      </c>
      <c r="O48" s="477">
        <f t="shared" si="2"/>
        <v>0</v>
      </c>
      <c r="P48" s="477">
        <f t="shared" si="2"/>
        <v>0</v>
      </c>
      <c r="Q48" s="485" t="s">
        <v>2193</v>
      </c>
      <c r="R48" s="80"/>
    </row>
    <row r="49" spans="2:17" ht="16.149999999999999" customHeight="1" thickTop="1" thickBot="1" x14ac:dyDescent="0.25">
      <c r="B49" s="104"/>
      <c r="C49" s="104"/>
      <c r="D49" s="104"/>
      <c r="E49" s="104"/>
      <c r="F49" s="104"/>
      <c r="G49" s="104"/>
      <c r="H49" s="104"/>
      <c r="I49" s="104"/>
      <c r="J49" s="104"/>
      <c r="K49" s="104"/>
      <c r="L49" s="104"/>
      <c r="M49" s="104"/>
      <c r="N49" s="104"/>
      <c r="O49" s="104"/>
      <c r="P49" s="104"/>
      <c r="Q49" s="105"/>
    </row>
    <row r="50" spans="2:17" ht="16.5" customHeight="1" thickTop="1" thickBot="1" x14ac:dyDescent="0.25">
      <c r="B50" s="52"/>
      <c r="E50" s="78"/>
      <c r="F50" s="532" t="s">
        <v>2686</v>
      </c>
      <c r="G50" s="533">
        <v>5</v>
      </c>
    </row>
    <row r="51" spans="2:17" ht="16.5" customHeight="1" thickTop="1" x14ac:dyDescent="0.2">
      <c r="B51" s="111" t="s">
        <v>352</v>
      </c>
      <c r="C51" s="112"/>
      <c r="D51" s="112"/>
      <c r="E51" s="482" t="s">
        <v>2161</v>
      </c>
      <c r="F51" s="483" t="s">
        <v>2195</v>
      </c>
      <c r="G51" s="481" t="s">
        <v>13</v>
      </c>
      <c r="H51" s="80"/>
    </row>
    <row r="52" spans="2:17" ht="16.5" customHeight="1" x14ac:dyDescent="0.2">
      <c r="B52" s="113"/>
      <c r="C52"/>
      <c r="D52" s="678"/>
      <c r="E52" s="21" t="s">
        <v>2688</v>
      </c>
      <c r="F52" s="21" t="s">
        <v>2689</v>
      </c>
      <c r="G52" s="83"/>
      <c r="H52" s="80"/>
    </row>
    <row r="53" spans="2:17" ht="16.5" customHeight="1" thickBot="1" x14ac:dyDescent="0.25">
      <c r="B53" s="114"/>
      <c r="C53" s="42"/>
      <c r="D53" s="679"/>
      <c r="E53" s="115" t="s">
        <v>14</v>
      </c>
      <c r="F53" s="115" t="s">
        <v>14</v>
      </c>
      <c r="G53" s="485" t="s">
        <v>15</v>
      </c>
      <c r="H53" s="80"/>
    </row>
    <row r="54" spans="2:17" ht="32.25" customHeight="1" thickBot="1" x14ac:dyDescent="0.25">
      <c r="B54" s="711" t="s">
        <v>2826</v>
      </c>
      <c r="C54" s="712"/>
      <c r="D54" s="171" t="s">
        <v>16</v>
      </c>
      <c r="E54" s="486"/>
      <c r="F54" s="488"/>
      <c r="G54" s="485" t="s">
        <v>2196</v>
      </c>
      <c r="H54" s="80"/>
    </row>
    <row r="55" spans="2:17" ht="16.5" customHeight="1" thickTop="1" thickBot="1" x14ac:dyDescent="0.25">
      <c r="B55" s="104"/>
      <c r="C55" s="104"/>
      <c r="D55" s="104"/>
      <c r="E55" s="104"/>
      <c r="F55" s="104"/>
      <c r="G55" s="105"/>
    </row>
    <row r="56" spans="2:17" ht="16.5" customHeight="1" thickTop="1" thickBot="1" x14ac:dyDescent="0.25">
      <c r="B56" s="52"/>
      <c r="E56" s="78"/>
      <c r="F56" s="532" t="s">
        <v>2686</v>
      </c>
      <c r="G56" s="533">
        <v>6</v>
      </c>
    </row>
    <row r="57" spans="2:17" ht="16.5" customHeight="1" thickTop="1" x14ac:dyDescent="0.2">
      <c r="B57" s="111" t="s">
        <v>353</v>
      </c>
      <c r="C57" s="112"/>
      <c r="D57" s="112"/>
      <c r="E57" s="482" t="s">
        <v>2161</v>
      </c>
      <c r="F57" s="483" t="s">
        <v>2195</v>
      </c>
      <c r="G57" s="481" t="s">
        <v>13</v>
      </c>
      <c r="H57" s="80"/>
    </row>
    <row r="58" spans="2:17" ht="16.5" customHeight="1" x14ac:dyDescent="0.2">
      <c r="B58" s="113"/>
      <c r="C58"/>
      <c r="D58" s="678"/>
      <c r="E58" s="21" t="s">
        <v>2688</v>
      </c>
      <c r="F58" s="21" t="s">
        <v>2689</v>
      </c>
      <c r="G58" s="83"/>
      <c r="H58" s="80"/>
    </row>
    <row r="59" spans="2:17" ht="16.5" customHeight="1" thickBot="1" x14ac:dyDescent="0.25">
      <c r="B59" s="114"/>
      <c r="C59" s="42"/>
      <c r="D59" s="679"/>
      <c r="E59" s="115" t="s">
        <v>14</v>
      </c>
      <c r="F59" s="115" t="s">
        <v>14</v>
      </c>
      <c r="G59" s="485" t="s">
        <v>15</v>
      </c>
      <c r="H59" s="80"/>
    </row>
    <row r="60" spans="2:17" ht="16.5" customHeight="1" x14ac:dyDescent="0.2">
      <c r="B60" s="136" t="s">
        <v>2197</v>
      </c>
      <c r="C60" s="147"/>
      <c r="D60"/>
      <c r="E60" s="27"/>
      <c r="F60" s="27"/>
      <c r="G60" s="85"/>
      <c r="H60" s="80"/>
    </row>
    <row r="61" spans="2:17" ht="16.5" customHeight="1" x14ac:dyDescent="0.2">
      <c r="B61" s="123" t="s">
        <v>2198</v>
      </c>
      <c r="C61" s="69"/>
      <c r="D61" s="415" t="s">
        <v>20</v>
      </c>
      <c r="E61" s="486"/>
      <c r="F61" s="488"/>
      <c r="G61" s="485" t="s">
        <v>2199</v>
      </c>
      <c r="H61" s="80"/>
    </row>
    <row r="62" spans="2:17" ht="16.5" customHeight="1" x14ac:dyDescent="0.2">
      <c r="B62" s="123" t="s">
        <v>2200</v>
      </c>
      <c r="C62" s="66"/>
      <c r="D62" s="415" t="s">
        <v>20</v>
      </c>
      <c r="E62" s="486"/>
      <c r="F62" s="488"/>
      <c r="G62" s="485" t="s">
        <v>2201</v>
      </c>
      <c r="H62" s="80"/>
    </row>
    <row r="63" spans="2:17" ht="16.5" customHeight="1" x14ac:dyDescent="0.2">
      <c r="B63" s="123" t="s">
        <v>226</v>
      </c>
      <c r="C63" s="69"/>
      <c r="D63" s="415" t="s">
        <v>20</v>
      </c>
      <c r="E63" s="486"/>
      <c r="F63" s="488"/>
      <c r="G63" s="485" t="s">
        <v>2202</v>
      </c>
      <c r="H63" s="80"/>
    </row>
    <row r="64" spans="2:17" ht="16.5" customHeight="1" thickBot="1" x14ac:dyDescent="0.25">
      <c r="B64" s="123" t="s">
        <v>224</v>
      </c>
      <c r="C64" s="69"/>
      <c r="D64" s="415" t="s">
        <v>20</v>
      </c>
      <c r="E64" s="486"/>
      <c r="F64" s="488"/>
      <c r="G64" s="485" t="s">
        <v>2203</v>
      </c>
      <c r="H64" s="80"/>
    </row>
    <row r="65" spans="2:8" ht="16.5" customHeight="1" x14ac:dyDescent="0.2">
      <c r="B65" s="121" t="s">
        <v>2204</v>
      </c>
      <c r="C65" s="69"/>
      <c r="D65" s="415" t="s">
        <v>20</v>
      </c>
      <c r="E65" s="45">
        <f>SUM(E61:E64)</f>
        <v>0</v>
      </c>
      <c r="F65" s="45">
        <f>SUM(F61:F64)</f>
        <v>0</v>
      </c>
      <c r="G65" s="485" t="s">
        <v>2205</v>
      </c>
      <c r="H65" s="80"/>
    </row>
    <row r="66" spans="2:8" ht="16.5" customHeight="1" thickBot="1" x14ac:dyDescent="0.25">
      <c r="B66" s="123" t="s">
        <v>2206</v>
      </c>
      <c r="C66" s="69"/>
      <c r="D66" s="415" t="s">
        <v>16</v>
      </c>
      <c r="E66" s="486"/>
      <c r="F66" s="488"/>
      <c r="G66" s="485" t="s">
        <v>2207</v>
      </c>
      <c r="H66" s="80"/>
    </row>
    <row r="67" spans="2:8" ht="16.5" customHeight="1" x14ac:dyDescent="0.2">
      <c r="B67" s="121" t="s">
        <v>2808</v>
      </c>
      <c r="C67" s="69"/>
      <c r="D67" s="415" t="s">
        <v>20</v>
      </c>
      <c r="E67" s="45">
        <f>SUM(E65:E66)</f>
        <v>0</v>
      </c>
      <c r="F67" s="45">
        <f>SUM(F65:F66)</f>
        <v>0</v>
      </c>
      <c r="G67" s="485" t="s">
        <v>2208</v>
      </c>
      <c r="H67" s="80"/>
    </row>
    <row r="68" spans="2:8" ht="16.5" customHeight="1" thickBot="1" x14ac:dyDescent="0.25">
      <c r="B68" s="133" t="s">
        <v>2809</v>
      </c>
      <c r="C68" s="203"/>
      <c r="D68" s="171" t="s">
        <v>16</v>
      </c>
      <c r="E68" s="486"/>
      <c r="F68" s="488"/>
      <c r="G68" s="485" t="s">
        <v>2209</v>
      </c>
      <c r="H68" s="80"/>
    </row>
    <row r="69" spans="2:8" ht="16.5" customHeight="1" thickTop="1" x14ac:dyDescent="0.2">
      <c r="B69" s="346"/>
      <c r="C69" s="104"/>
      <c r="D69" s="104"/>
      <c r="E69" s="104"/>
      <c r="F69" s="104"/>
      <c r="G69" s="105"/>
    </row>
    <row r="70" spans="2:8" ht="16.5" customHeight="1" x14ac:dyDescent="0.2"/>
    <row r="71" spans="2:8" ht="16.5" customHeight="1" x14ac:dyDescent="0.2"/>
    <row r="72" spans="2:8" ht="16.5" customHeight="1" x14ac:dyDescent="0.2"/>
    <row r="73" spans="2:8" ht="16.5" customHeight="1" x14ac:dyDescent="0.2"/>
    <row r="74" spans="2:8" ht="16.5" customHeight="1" x14ac:dyDescent="0.2"/>
    <row r="75" spans="2:8" ht="16.5" customHeight="1" x14ac:dyDescent="0.2"/>
    <row r="76" spans="2:8" ht="16.5" customHeight="1" x14ac:dyDescent="0.2"/>
  </sheetData>
  <mergeCells count="5">
    <mergeCell ref="D58:D59"/>
    <mergeCell ref="D52:D53"/>
    <mergeCell ref="B54:C54"/>
    <mergeCell ref="D7:D9"/>
    <mergeCell ref="D25:D27"/>
  </mergeCells>
  <dataValidations count="5">
    <dataValidation allowBlank="1" showInputMessage="1" showErrorMessage="1" promptTitle="Onerous lease provisions" prompt="On initial implementation of IFRS 16, where an onerous lease provision was previously held, this can be transferred and netted against the RoU asset as an impairment in line with para C10b instead of applying IAS 36." sqref="C29" xr:uid="{8AB94855-24B6-49D8-B26C-BAC043AE43C2}"/>
    <dataValidation allowBlank="1" showInputMessage="1" showErrorMessage="1" promptTitle="Lease dilapidations - capital" prompt="Following implementation of IFRS 16, any new amounts provided for dilapidation provisions should be capitalised in the right of use asset. This column feeds from the table below where inputs should be split according to the counterparty for the lease." sqref="M23" xr:uid="{90521C7C-2FFD-4B08-914B-8CD267ADB4C5}"/>
    <dataValidation allowBlank="1" showInputMessage="1" showErrorMessage="1" promptTitle="Lease dilapidations - revenue" prompt="Amounts previously provided and charged to revenue are not affected by implementation of IFRS 16. Any new amounts arising should be capitalised in the RoU asset and recorded in the next column (entered by leasing counterparty in table below)." sqref="L23" xr:uid="{73ADB5EF-62EC-43E2-A49E-524D646D3337}"/>
    <dataValidation allowBlank="1" showInputMessage="1" showErrorMessage="1" promptTitle="Clinician pension tax provision" prompt="This column is to capture provisions held for lump sums due to clinicians on retirement where 'scheme pays' is expected to be used to settle the additional tax liability under the 2019/20 scheme. This also populates a receivable from NHSE in TAC18." sqref="N23" xr:uid="{AEFD1762-6CE8-4C73-A830-58D89AD4F92A}"/>
    <dataValidation allowBlank="1" showInputMessage="1" showErrorMessage="1" promptTitle="Subsidiaries- earlier transition" prompt="Where subsidiaries implemented IFRS 16 at an earlier date, providers might choose to accept an immaterial unadjusted error and not reset subsidiary figures to a 1 April 22 implementation date." sqref="C30" xr:uid="{26BCF1BD-E10A-434B-9C47-ECC479F3C5AF}"/>
  </dataValidations>
  <pageMargins left="0.23622047244094491" right="0.23622047244094491" top="0.74803149606299213" bottom="0.74803149606299213" header="0.31496062992125984" footer="0.31496062992125984"/>
  <pageSetup paperSize="9" scale="37" fitToHeight="3" orientation="portrait" r:id="rId1"/>
  <rowBreaks count="1" manualBreakCount="1">
    <brk id="50" min="1" max="14"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BDB3F-8FEC-4A5A-9179-7F76B4083CB2}">
  <sheetPr codeName="Sheet84">
    <tabColor theme="2"/>
    <pageSetUpPr fitToPage="1"/>
  </sheetPr>
  <dimension ref="A1:N63"/>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39" width="13.28515625" style="9" customWidth="1"/>
    <col min="40" max="16384" width="9.28515625" style="9"/>
  </cols>
  <sheetData>
    <row r="1" spans="1:14" ht="18.75" customHeight="1" x14ac:dyDescent="0.2">
      <c r="B1" s="46"/>
    </row>
    <row r="2" spans="1:14" ht="18.75" customHeight="1" x14ac:dyDescent="0.25">
      <c r="B2" s="47" t="s">
        <v>2781</v>
      </c>
    </row>
    <row r="3" spans="1:14" ht="18.75" customHeight="1" x14ac:dyDescent="0.25">
      <c r="B3" s="47" t="s">
        <v>325</v>
      </c>
    </row>
    <row r="4" spans="1:14" ht="18.75" customHeight="1" x14ac:dyDescent="0.2">
      <c r="B4" s="48" t="s">
        <v>375</v>
      </c>
    </row>
    <row r="5" spans="1:14" ht="16.149999999999999" customHeight="1" thickBot="1" x14ac:dyDescent="0.25"/>
    <row r="6" spans="1:14" ht="16.149999999999999" customHeight="1" thickTop="1" thickBot="1" x14ac:dyDescent="0.25">
      <c r="A6" s="79"/>
      <c r="B6" s="78"/>
      <c r="C6" s="78"/>
      <c r="D6" s="78"/>
      <c r="E6" s="78"/>
      <c r="F6" s="78"/>
      <c r="G6" s="78"/>
      <c r="H6" s="78"/>
      <c r="I6" s="78"/>
      <c r="J6" s="78"/>
      <c r="K6" s="78"/>
      <c r="L6" s="532" t="s">
        <v>2686</v>
      </c>
      <c r="M6" s="533">
        <v>1</v>
      </c>
    </row>
    <row r="7" spans="1:14" ht="16.149999999999999" customHeight="1" thickTop="1" x14ac:dyDescent="0.2">
      <c r="A7" s="81"/>
      <c r="B7" s="691" t="s">
        <v>354</v>
      </c>
      <c r="C7" s="112"/>
      <c r="D7" s="112"/>
      <c r="E7" s="482" t="s">
        <v>2210</v>
      </c>
      <c r="F7" s="482" t="s">
        <v>2211</v>
      </c>
      <c r="G7" s="482" t="s">
        <v>2212</v>
      </c>
      <c r="H7" s="482" t="s">
        <v>2213</v>
      </c>
      <c r="I7" s="483" t="s">
        <v>2214</v>
      </c>
      <c r="J7" s="483" t="s">
        <v>2215</v>
      </c>
      <c r="K7" s="483" t="s">
        <v>2216</v>
      </c>
      <c r="L7" s="483" t="s">
        <v>2217</v>
      </c>
      <c r="M7" s="481" t="s">
        <v>13</v>
      </c>
      <c r="N7" s="80"/>
    </row>
    <row r="8" spans="1:14" ht="43.15" customHeight="1" x14ac:dyDescent="0.2">
      <c r="A8" s="81"/>
      <c r="B8" s="692"/>
      <c r="C8"/>
      <c r="D8" s="678" t="s">
        <v>2</v>
      </c>
      <c r="E8" s="3" t="s">
        <v>9</v>
      </c>
      <c r="F8" s="3" t="s">
        <v>2218</v>
      </c>
      <c r="G8" s="3" t="s">
        <v>2219</v>
      </c>
      <c r="H8" s="3" t="s">
        <v>2220</v>
      </c>
      <c r="I8" s="3" t="s">
        <v>9</v>
      </c>
      <c r="J8" s="3" t="s">
        <v>2218</v>
      </c>
      <c r="K8" s="3" t="s">
        <v>2219</v>
      </c>
      <c r="L8" s="3" t="s">
        <v>2220</v>
      </c>
      <c r="M8" s="83"/>
      <c r="N8" s="80"/>
    </row>
    <row r="9" spans="1:14" ht="16.149999999999999" customHeight="1" x14ac:dyDescent="0.2">
      <c r="A9" s="81"/>
      <c r="B9" s="113"/>
      <c r="C9"/>
      <c r="D9" s="678"/>
      <c r="E9" s="21" t="s">
        <v>2688</v>
      </c>
      <c r="F9" s="21" t="s">
        <v>2688</v>
      </c>
      <c r="G9" s="21" t="s">
        <v>2688</v>
      </c>
      <c r="H9" s="21" t="s">
        <v>2688</v>
      </c>
      <c r="I9" s="21" t="s">
        <v>2689</v>
      </c>
      <c r="J9" s="21" t="s">
        <v>2689</v>
      </c>
      <c r="K9" s="21" t="s">
        <v>2689</v>
      </c>
      <c r="L9" s="21" t="s">
        <v>2689</v>
      </c>
      <c r="M9" s="83"/>
      <c r="N9" s="80"/>
    </row>
    <row r="10" spans="1:14" ht="16.149999999999999" customHeight="1" thickBot="1" x14ac:dyDescent="0.25">
      <c r="A10" s="81"/>
      <c r="B10" s="114"/>
      <c r="C10" s="42"/>
      <c r="D10" s="679"/>
      <c r="E10" s="115" t="s">
        <v>14</v>
      </c>
      <c r="F10" s="115" t="s">
        <v>14</v>
      </c>
      <c r="G10" s="115" t="s">
        <v>14</v>
      </c>
      <c r="H10" s="115" t="s">
        <v>14</v>
      </c>
      <c r="I10" s="115" t="s">
        <v>14</v>
      </c>
      <c r="J10" s="115" t="s">
        <v>14</v>
      </c>
      <c r="K10" s="115" t="s">
        <v>14</v>
      </c>
      <c r="L10" s="115" t="s">
        <v>14</v>
      </c>
      <c r="M10" s="485" t="s">
        <v>15</v>
      </c>
      <c r="N10" s="80"/>
    </row>
    <row r="11" spans="1:14" ht="16.149999999999999" customHeight="1" x14ac:dyDescent="0.2">
      <c r="A11" s="81"/>
      <c r="B11" s="362" t="s">
        <v>2221</v>
      </c>
      <c r="C11" s="219"/>
      <c r="D11" s="110" t="s">
        <v>16</v>
      </c>
      <c r="E11" s="45">
        <f t="shared" ref="E11:L11" si="0">SUM(E13:E15)</f>
        <v>0</v>
      </c>
      <c r="F11" s="45">
        <f>SUM(F13:F15)</f>
        <v>0</v>
      </c>
      <c r="G11" s="45">
        <f t="shared" si="0"/>
        <v>0</v>
      </c>
      <c r="H11" s="45">
        <f t="shared" si="0"/>
        <v>0</v>
      </c>
      <c r="I11" s="45">
        <f t="shared" si="0"/>
        <v>0</v>
      </c>
      <c r="J11" s="45">
        <f t="shared" si="0"/>
        <v>0</v>
      </c>
      <c r="K11" s="45">
        <f t="shared" si="0"/>
        <v>0</v>
      </c>
      <c r="L11" s="45">
        <f t="shared" si="0"/>
        <v>0</v>
      </c>
      <c r="M11" s="485" t="s">
        <v>2222</v>
      </c>
      <c r="N11" s="80"/>
    </row>
    <row r="12" spans="1:14" ht="16.149999999999999" customHeight="1" x14ac:dyDescent="0.2">
      <c r="B12" s="377" t="s">
        <v>2223</v>
      </c>
      <c r="C12" s="190"/>
      <c r="D12"/>
      <c r="E12" s="27"/>
      <c r="F12" s="27"/>
      <c r="G12" s="27"/>
      <c r="H12" s="27"/>
      <c r="I12" s="27"/>
      <c r="J12" s="27"/>
      <c r="K12" s="27"/>
      <c r="L12" s="27"/>
      <c r="M12" s="85"/>
      <c r="N12" s="80"/>
    </row>
    <row r="13" spans="1:14" ht="16.149999999999999" customHeight="1" x14ac:dyDescent="0.2">
      <c r="A13" s="81"/>
      <c r="B13" s="366" t="s">
        <v>395</v>
      </c>
      <c r="C13" s="191"/>
      <c r="D13" s="414" t="s">
        <v>16</v>
      </c>
      <c r="E13" s="478">
        <f>SUM(F13:H13)</f>
        <v>0</v>
      </c>
      <c r="F13" s="486"/>
      <c r="G13" s="486"/>
      <c r="H13" s="486"/>
      <c r="I13" s="478">
        <f>SUM(J13:L13)</f>
        <v>0</v>
      </c>
      <c r="J13" s="488"/>
      <c r="K13" s="488"/>
      <c r="L13" s="488"/>
      <c r="M13" s="485" t="s">
        <v>2224</v>
      </c>
      <c r="N13" s="80"/>
    </row>
    <row r="14" spans="1:14" ht="16.149999999999999" customHeight="1" x14ac:dyDescent="0.2">
      <c r="A14" s="81"/>
      <c r="B14" s="366" t="s">
        <v>396</v>
      </c>
      <c r="C14" s="191"/>
      <c r="D14" s="414" t="s">
        <v>16</v>
      </c>
      <c r="E14" s="478">
        <f t="shared" ref="E14:E20" si="1">SUM(F14:H14)</f>
        <v>0</v>
      </c>
      <c r="F14" s="486"/>
      <c r="G14" s="486"/>
      <c r="H14" s="486"/>
      <c r="I14" s="478">
        <f>SUM(J14:L14)</f>
        <v>0</v>
      </c>
      <c r="J14" s="488"/>
      <c r="K14" s="488"/>
      <c r="L14" s="488"/>
      <c r="M14" s="485" t="s">
        <v>2225</v>
      </c>
      <c r="N14" s="80"/>
    </row>
    <row r="15" spans="1:14" ht="16.149999999999999" customHeight="1" x14ac:dyDescent="0.2">
      <c r="B15" s="366" t="s">
        <v>397</v>
      </c>
      <c r="C15" s="191"/>
      <c r="D15" s="414" t="s">
        <v>16</v>
      </c>
      <c r="E15" s="478">
        <f t="shared" si="1"/>
        <v>0</v>
      </c>
      <c r="F15" s="486"/>
      <c r="G15" s="486"/>
      <c r="H15" s="486"/>
      <c r="I15" s="478">
        <f>SUM(J15:L15)</f>
        <v>0</v>
      </c>
      <c r="J15" s="488"/>
      <c r="K15" s="488"/>
      <c r="L15" s="488"/>
      <c r="M15" s="485" t="s">
        <v>2226</v>
      </c>
      <c r="N15" s="80"/>
    </row>
    <row r="16" spans="1:14" ht="16.149999999999999" customHeight="1" thickBot="1" x14ac:dyDescent="0.25">
      <c r="B16" s="205" t="s">
        <v>1539</v>
      </c>
      <c r="C16"/>
      <c r="D16" s="414" t="s">
        <v>20</v>
      </c>
      <c r="E16" s="478">
        <f t="shared" si="1"/>
        <v>0</v>
      </c>
      <c r="F16" s="486"/>
      <c r="G16" s="486"/>
      <c r="H16" s="486"/>
      <c r="I16" s="478">
        <f>SUM(J16:L16)</f>
        <v>0</v>
      </c>
      <c r="J16" s="488"/>
      <c r="K16" s="488"/>
      <c r="L16" s="488"/>
      <c r="M16" s="485" t="s">
        <v>2227</v>
      </c>
      <c r="N16" s="80"/>
    </row>
    <row r="17" spans="2:14" ht="16.149999999999999" customHeight="1" x14ac:dyDescent="0.2">
      <c r="B17" s="428" t="s">
        <v>2228</v>
      </c>
      <c r="C17" s="422" t="s">
        <v>0</v>
      </c>
      <c r="D17" s="414" t="s">
        <v>16</v>
      </c>
      <c r="E17" s="45">
        <f>E11+E16</f>
        <v>0</v>
      </c>
      <c r="F17" s="45">
        <f>F11+F16</f>
        <v>0</v>
      </c>
      <c r="G17" s="45">
        <f t="shared" ref="G17:L17" si="2">G11+G16</f>
        <v>0</v>
      </c>
      <c r="H17" s="45">
        <f t="shared" si="2"/>
        <v>0</v>
      </c>
      <c r="I17" s="45">
        <f t="shared" si="2"/>
        <v>0</v>
      </c>
      <c r="J17" s="45">
        <f t="shared" si="2"/>
        <v>0</v>
      </c>
      <c r="K17" s="45">
        <f t="shared" si="2"/>
        <v>0</v>
      </c>
      <c r="L17" s="45">
        <f t="shared" si="2"/>
        <v>0</v>
      </c>
      <c r="M17" s="485" t="s">
        <v>2229</v>
      </c>
      <c r="N17" s="80"/>
    </row>
    <row r="18" spans="2:14" ht="16.149999999999999" customHeight="1" x14ac:dyDescent="0.2">
      <c r="B18" s="120" t="s">
        <v>395</v>
      </c>
      <c r="C18"/>
      <c r="D18" s="414" t="s">
        <v>16</v>
      </c>
      <c r="E18" s="478">
        <f t="shared" si="1"/>
        <v>0</v>
      </c>
      <c r="F18" s="478">
        <f>F17-SUM(F19:F20)</f>
        <v>0</v>
      </c>
      <c r="G18" s="478">
        <f>G17-SUM(G19:G20)</f>
        <v>0</v>
      </c>
      <c r="H18" s="478">
        <f>H17-SUM(H19:H20)</f>
        <v>0</v>
      </c>
      <c r="I18" s="478">
        <f>SUM(J18:L18)</f>
        <v>0</v>
      </c>
      <c r="J18" s="478">
        <f>J17-SUM(J19:J20)</f>
        <v>0</v>
      </c>
      <c r="K18" s="478">
        <f>K17-SUM(K19:K20)</f>
        <v>0</v>
      </c>
      <c r="L18" s="478">
        <f>L17-SUM(L19:L20)</f>
        <v>0</v>
      </c>
      <c r="M18" s="485" t="s">
        <v>2230</v>
      </c>
      <c r="N18" s="80"/>
    </row>
    <row r="19" spans="2:14" ht="16.149999999999999" customHeight="1" x14ac:dyDescent="0.2">
      <c r="B19" s="220" t="s">
        <v>396</v>
      </c>
      <c r="C19" s="192"/>
      <c r="D19" s="414" t="s">
        <v>16</v>
      </c>
      <c r="E19" s="478">
        <f t="shared" si="1"/>
        <v>0</v>
      </c>
      <c r="F19" s="486"/>
      <c r="G19" s="486"/>
      <c r="H19" s="486"/>
      <c r="I19" s="478">
        <f>SUM(J19:L19)</f>
        <v>0</v>
      </c>
      <c r="J19" s="488"/>
      <c r="K19" s="488"/>
      <c r="L19" s="488"/>
      <c r="M19" s="485" t="s">
        <v>2231</v>
      </c>
      <c r="N19" s="80"/>
    </row>
    <row r="20" spans="2:14" ht="16.149999999999999" customHeight="1" thickBot="1" x14ac:dyDescent="0.25">
      <c r="B20" s="249" t="s">
        <v>397</v>
      </c>
      <c r="C20" s="134"/>
      <c r="D20" s="135" t="s">
        <v>16</v>
      </c>
      <c r="E20" s="478">
        <f t="shared" si="1"/>
        <v>0</v>
      </c>
      <c r="F20" s="486"/>
      <c r="G20" s="486"/>
      <c r="H20" s="486"/>
      <c r="I20" s="478">
        <f>SUM(J20:L20)</f>
        <v>0</v>
      </c>
      <c r="J20" s="488"/>
      <c r="K20" s="488"/>
      <c r="L20" s="488"/>
      <c r="M20" s="485" t="s">
        <v>2232</v>
      </c>
      <c r="N20" s="80"/>
    </row>
    <row r="21" spans="2:14" ht="16.149999999999999" customHeight="1" thickTop="1" thickBot="1" x14ac:dyDescent="0.25">
      <c r="B21" s="104"/>
      <c r="C21" s="104"/>
      <c r="D21" s="104"/>
      <c r="E21" s="104"/>
      <c r="F21" s="104"/>
      <c r="G21" s="104"/>
      <c r="H21" s="104"/>
      <c r="I21" s="104"/>
      <c r="J21" s="104"/>
      <c r="K21" s="104"/>
      <c r="L21" s="104"/>
      <c r="M21" s="105"/>
    </row>
    <row r="22" spans="2:14" ht="16.149999999999999" customHeight="1" thickTop="1" thickBot="1" x14ac:dyDescent="0.25">
      <c r="B22" s="78"/>
      <c r="C22" s="78"/>
      <c r="D22" s="78"/>
      <c r="E22" s="78"/>
      <c r="F22" s="78"/>
      <c r="G22" s="78"/>
      <c r="H22" s="78"/>
      <c r="I22" s="78"/>
      <c r="J22" s="78"/>
      <c r="K22" s="78"/>
      <c r="L22" s="532" t="s">
        <v>2686</v>
      </c>
      <c r="M22" s="533">
        <v>2</v>
      </c>
    </row>
    <row r="23" spans="2:14" ht="16.149999999999999" customHeight="1" thickTop="1" x14ac:dyDescent="0.2">
      <c r="B23" s="691" t="s">
        <v>2233</v>
      </c>
      <c r="C23" s="112"/>
      <c r="D23" s="112"/>
      <c r="E23" s="482" t="s">
        <v>2210</v>
      </c>
      <c r="F23" s="482" t="s">
        <v>2211</v>
      </c>
      <c r="G23" s="482" t="s">
        <v>2212</v>
      </c>
      <c r="H23" s="482" t="s">
        <v>2213</v>
      </c>
      <c r="I23" s="483" t="s">
        <v>2214</v>
      </c>
      <c r="J23" s="483" t="s">
        <v>2215</v>
      </c>
      <c r="K23" s="483" t="s">
        <v>2216</v>
      </c>
      <c r="L23" s="483" t="s">
        <v>2217</v>
      </c>
      <c r="M23" s="481" t="s">
        <v>13</v>
      </c>
      <c r="N23" s="80"/>
    </row>
    <row r="24" spans="2:14" ht="41.65" customHeight="1" x14ac:dyDescent="0.2">
      <c r="B24" s="692"/>
      <c r="C24"/>
      <c r="D24" s="678" t="s">
        <v>2</v>
      </c>
      <c r="E24" s="3" t="s">
        <v>9</v>
      </c>
      <c r="F24" s="3" t="s">
        <v>2218</v>
      </c>
      <c r="G24" s="3" t="s">
        <v>2219</v>
      </c>
      <c r="H24" s="3" t="s">
        <v>2220</v>
      </c>
      <c r="I24" s="3" t="s">
        <v>9</v>
      </c>
      <c r="J24" s="3" t="s">
        <v>2218</v>
      </c>
      <c r="K24" s="3" t="s">
        <v>2219</v>
      </c>
      <c r="L24" s="3" t="s">
        <v>2220</v>
      </c>
      <c r="M24" s="83"/>
      <c r="N24" s="80"/>
    </row>
    <row r="25" spans="2:14" ht="16.149999999999999" customHeight="1" x14ac:dyDescent="0.2">
      <c r="B25" s="113"/>
      <c r="C25"/>
      <c r="D25" s="678"/>
      <c r="E25" s="21" t="s">
        <v>2688</v>
      </c>
      <c r="F25" s="21" t="s">
        <v>2688</v>
      </c>
      <c r="G25" s="21" t="s">
        <v>2688</v>
      </c>
      <c r="H25" s="21" t="s">
        <v>2688</v>
      </c>
      <c r="I25" s="21" t="s">
        <v>2689</v>
      </c>
      <c r="J25" s="21" t="s">
        <v>2689</v>
      </c>
      <c r="K25" s="21" t="s">
        <v>2689</v>
      </c>
      <c r="L25" s="21" t="s">
        <v>2689</v>
      </c>
      <c r="M25" s="83"/>
      <c r="N25" s="80"/>
    </row>
    <row r="26" spans="2:14" ht="16.149999999999999" customHeight="1" thickBot="1" x14ac:dyDescent="0.25">
      <c r="B26" s="114"/>
      <c r="C26" s="42"/>
      <c r="D26" s="679"/>
      <c r="E26" s="115" t="s">
        <v>14</v>
      </c>
      <c r="F26" s="115" t="s">
        <v>14</v>
      </c>
      <c r="G26" s="115" t="s">
        <v>14</v>
      </c>
      <c r="H26" s="115" t="s">
        <v>14</v>
      </c>
      <c r="I26" s="115" t="s">
        <v>14</v>
      </c>
      <c r="J26" s="115" t="s">
        <v>14</v>
      </c>
      <c r="K26" s="115" t="s">
        <v>14</v>
      </c>
      <c r="L26" s="115" t="s">
        <v>14</v>
      </c>
      <c r="M26" s="485" t="s">
        <v>15</v>
      </c>
      <c r="N26" s="80"/>
    </row>
    <row r="27" spans="2:14" ht="25.5" x14ac:dyDescent="0.2">
      <c r="B27" s="195" t="s">
        <v>2234</v>
      </c>
      <c r="C27" s="422" t="s">
        <v>0</v>
      </c>
      <c r="D27" s="110" t="s">
        <v>16</v>
      </c>
      <c r="E27" s="45">
        <f>SUM(E29:E31)</f>
        <v>0</v>
      </c>
      <c r="F27" s="45">
        <f>SUM(F29:F31)</f>
        <v>0</v>
      </c>
      <c r="G27" s="45">
        <f t="shared" ref="G27:L27" si="3">SUM(G29:G31)</f>
        <v>0</v>
      </c>
      <c r="H27" s="45">
        <f t="shared" si="3"/>
        <v>0</v>
      </c>
      <c r="I27" s="45">
        <f t="shared" si="3"/>
        <v>0</v>
      </c>
      <c r="J27" s="45">
        <f t="shared" si="3"/>
        <v>0</v>
      </c>
      <c r="K27" s="45">
        <f t="shared" si="3"/>
        <v>0</v>
      </c>
      <c r="L27" s="45">
        <f t="shared" si="3"/>
        <v>0</v>
      </c>
      <c r="M27" s="485" t="s">
        <v>2235</v>
      </c>
      <c r="N27" s="80"/>
    </row>
    <row r="28" spans="2:14" ht="16.149999999999999" customHeight="1" x14ac:dyDescent="0.2">
      <c r="B28" s="363" t="s">
        <v>2236</v>
      </c>
      <c r="C28" s="190"/>
      <c r="D28"/>
      <c r="E28" s="27"/>
      <c r="F28" s="27"/>
      <c r="G28" s="27"/>
      <c r="H28" s="27"/>
      <c r="I28" s="27"/>
      <c r="J28" s="27"/>
      <c r="K28" s="27"/>
      <c r="L28" s="27"/>
      <c r="M28" s="85"/>
      <c r="N28" s="80"/>
    </row>
    <row r="29" spans="2:14" ht="16.149999999999999" customHeight="1" x14ac:dyDescent="0.2">
      <c r="B29" s="366" t="s">
        <v>395</v>
      </c>
      <c r="C29" s="191"/>
      <c r="D29" s="414" t="s">
        <v>16</v>
      </c>
      <c r="E29" s="478">
        <f>SUM(F29:H29)</f>
        <v>0</v>
      </c>
      <c r="F29" s="486"/>
      <c r="G29" s="486"/>
      <c r="H29" s="486"/>
      <c r="I29" s="478">
        <f>SUM(J29:L29)</f>
        <v>0</v>
      </c>
      <c r="J29" s="488"/>
      <c r="K29" s="488"/>
      <c r="L29" s="488"/>
      <c r="M29" s="485" t="s">
        <v>2237</v>
      </c>
      <c r="N29" s="80"/>
    </row>
    <row r="30" spans="2:14" ht="16.149999999999999" customHeight="1" x14ac:dyDescent="0.2">
      <c r="B30" s="366" t="s">
        <v>396</v>
      </c>
      <c r="C30" s="191"/>
      <c r="D30" s="414" t="s">
        <v>16</v>
      </c>
      <c r="E30" s="478">
        <f>SUM(F30:H30)</f>
        <v>0</v>
      </c>
      <c r="F30" s="486"/>
      <c r="G30" s="486"/>
      <c r="H30" s="486"/>
      <c r="I30" s="478">
        <f>SUM(J30:L30)</f>
        <v>0</v>
      </c>
      <c r="J30" s="488"/>
      <c r="K30" s="488"/>
      <c r="L30" s="488"/>
      <c r="M30" s="485" t="s">
        <v>2238</v>
      </c>
      <c r="N30" s="80"/>
    </row>
    <row r="31" spans="2:14" ht="16.149999999999999" customHeight="1" thickBot="1" x14ac:dyDescent="0.25">
      <c r="B31" s="249" t="s">
        <v>397</v>
      </c>
      <c r="C31" s="134"/>
      <c r="D31" s="135" t="s">
        <v>16</v>
      </c>
      <c r="E31" s="478">
        <f>SUM(F31:H31)</f>
        <v>0</v>
      </c>
      <c r="F31" s="486"/>
      <c r="G31" s="486"/>
      <c r="H31" s="486"/>
      <c r="I31" s="478">
        <f>SUM(J31:L31)</f>
        <v>0</v>
      </c>
      <c r="J31" s="488"/>
      <c r="K31" s="488"/>
      <c r="L31" s="488"/>
      <c r="M31" s="485" t="s">
        <v>2239</v>
      </c>
      <c r="N31" s="80"/>
    </row>
    <row r="32" spans="2:14" ht="16.149999999999999" customHeight="1" thickTop="1" thickBot="1" x14ac:dyDescent="0.25">
      <c r="B32" s="104"/>
      <c r="C32" s="104"/>
      <c r="D32" s="104"/>
      <c r="E32" s="104"/>
      <c r="F32" s="104"/>
      <c r="G32" s="104"/>
      <c r="H32" s="104"/>
      <c r="I32" s="104"/>
      <c r="J32" s="104"/>
      <c r="K32" s="104"/>
      <c r="L32" s="104"/>
      <c r="M32" s="105"/>
    </row>
    <row r="33" spans="2:14" ht="16.149999999999999" customHeight="1" thickTop="1" thickBot="1" x14ac:dyDescent="0.25">
      <c r="B33" s="62"/>
      <c r="C33" s="62"/>
      <c r="D33" s="62"/>
      <c r="E33" s="62"/>
      <c r="F33" s="62"/>
      <c r="G33" s="62"/>
      <c r="H33" s="62"/>
      <c r="I33" s="62"/>
      <c r="J33" s="62"/>
      <c r="L33" s="595" t="s">
        <v>2686</v>
      </c>
      <c r="M33" s="596">
        <v>4</v>
      </c>
    </row>
    <row r="34" spans="2:14" ht="16.149999999999999" customHeight="1" thickTop="1" x14ac:dyDescent="0.2">
      <c r="B34" s="713" t="s">
        <v>355</v>
      </c>
      <c r="C34" s="106"/>
      <c r="D34" s="106"/>
      <c r="E34" s="482" t="s">
        <v>2210</v>
      </c>
      <c r="F34" s="482" t="s">
        <v>2211</v>
      </c>
      <c r="G34" s="482" t="s">
        <v>2212</v>
      </c>
      <c r="H34" s="482" t="s">
        <v>2213</v>
      </c>
      <c r="I34" s="483" t="s">
        <v>2214</v>
      </c>
      <c r="J34" s="483" t="s">
        <v>2215</v>
      </c>
      <c r="K34" s="7" t="s">
        <v>2216</v>
      </c>
      <c r="L34" s="8" t="s">
        <v>2217</v>
      </c>
      <c r="M34" s="22" t="s">
        <v>13</v>
      </c>
      <c r="N34" s="63"/>
    </row>
    <row r="35" spans="2:14" ht="43.15" customHeight="1" x14ac:dyDescent="0.2">
      <c r="B35" s="714"/>
      <c r="C35"/>
      <c r="D35" s="678" t="s">
        <v>2</v>
      </c>
      <c r="E35" s="3" t="s">
        <v>9</v>
      </c>
      <c r="F35" s="3" t="s">
        <v>2218</v>
      </c>
      <c r="G35" s="3" t="s">
        <v>2219</v>
      </c>
      <c r="H35" s="3" t="s">
        <v>2220</v>
      </c>
      <c r="I35" s="3" t="s">
        <v>9</v>
      </c>
      <c r="J35" s="3" t="s">
        <v>2218</v>
      </c>
      <c r="K35" s="3" t="s">
        <v>2219</v>
      </c>
      <c r="L35" s="3" t="s">
        <v>2220</v>
      </c>
      <c r="M35"/>
      <c r="N35" s="63"/>
    </row>
    <row r="36" spans="2:14" ht="16.149999999999999" customHeight="1" x14ac:dyDescent="0.2">
      <c r="B36" s="142"/>
      <c r="C36"/>
      <c r="D36" s="678"/>
      <c r="E36" s="21" t="s">
        <v>2688</v>
      </c>
      <c r="F36" s="21" t="s">
        <v>2688</v>
      </c>
      <c r="G36" s="21" t="s">
        <v>2688</v>
      </c>
      <c r="H36" s="21" t="s">
        <v>2688</v>
      </c>
      <c r="I36" s="21" t="s">
        <v>2689</v>
      </c>
      <c r="J36" s="21" t="s">
        <v>2689</v>
      </c>
      <c r="K36" s="21" t="s">
        <v>2689</v>
      </c>
      <c r="L36" s="21" t="s">
        <v>2689</v>
      </c>
      <c r="M36"/>
      <c r="N36" s="63"/>
    </row>
    <row r="37" spans="2:14" ht="16.149999999999999" customHeight="1" thickBot="1" x14ac:dyDescent="0.25">
      <c r="B37" s="627" t="s">
        <v>2240</v>
      </c>
      <c r="C37" s="42"/>
      <c r="D37" s="679"/>
      <c r="E37" s="313" t="s">
        <v>462</v>
      </c>
      <c r="F37" s="313" t="s">
        <v>1653</v>
      </c>
      <c r="G37" s="313" t="s">
        <v>1653</v>
      </c>
      <c r="H37" s="313" t="s">
        <v>1653</v>
      </c>
      <c r="I37" s="313" t="s">
        <v>462</v>
      </c>
      <c r="J37" s="313" t="s">
        <v>1653</v>
      </c>
      <c r="K37" s="313" t="s">
        <v>1653</v>
      </c>
      <c r="L37" s="313" t="s">
        <v>1653</v>
      </c>
      <c r="M37" s="485" t="s">
        <v>15</v>
      </c>
      <c r="N37" s="63"/>
    </row>
    <row r="38" spans="2:14" ht="28.9" customHeight="1" thickBot="1" x14ac:dyDescent="0.25">
      <c r="B38" s="429" t="s">
        <v>2766</v>
      </c>
      <c r="C38" s="283"/>
      <c r="D38" s="430" t="s">
        <v>16</v>
      </c>
      <c r="E38" s="478">
        <f>SUM(F38:H38)</f>
        <v>0</v>
      </c>
      <c r="F38" s="486"/>
      <c r="G38" s="486"/>
      <c r="H38" s="486"/>
      <c r="I38" s="478">
        <f>SUM(J38:L38)</f>
        <v>0</v>
      </c>
      <c r="J38" s="488"/>
      <c r="K38" s="488"/>
      <c r="L38" s="488"/>
      <c r="M38" s="485" t="s">
        <v>293</v>
      </c>
      <c r="N38" s="63"/>
    </row>
    <row r="39" spans="2:14" ht="16.149999999999999" customHeight="1" thickTop="1" thickBot="1" x14ac:dyDescent="0.25">
      <c r="B39" s="74"/>
      <c r="C39" s="74"/>
      <c r="D39" s="74"/>
      <c r="E39" s="74"/>
      <c r="F39" s="74"/>
      <c r="G39" s="74"/>
      <c r="H39" s="74"/>
      <c r="I39" s="74"/>
      <c r="J39" s="74"/>
      <c r="K39" s="74"/>
      <c r="L39" s="74"/>
      <c r="M39" s="75"/>
    </row>
    <row r="40" spans="2:14" ht="16.149999999999999" customHeight="1" thickTop="1" thickBot="1" x14ac:dyDescent="0.25">
      <c r="B40" s="78"/>
      <c r="C40" s="78"/>
      <c r="D40" s="78"/>
      <c r="E40" s="78"/>
      <c r="F40" s="78"/>
      <c r="G40" s="78"/>
      <c r="H40" s="78"/>
      <c r="I40" s="78"/>
      <c r="J40" s="78"/>
      <c r="K40" s="78"/>
      <c r="L40" s="532" t="s">
        <v>2686</v>
      </c>
      <c r="M40" s="533">
        <v>5</v>
      </c>
    </row>
    <row r="41" spans="2:14" ht="16.149999999999999" customHeight="1" thickTop="1" x14ac:dyDescent="0.2">
      <c r="B41" s="691" t="s">
        <v>356</v>
      </c>
      <c r="C41" s="112"/>
      <c r="D41" s="112"/>
      <c r="E41" s="482" t="s">
        <v>2210</v>
      </c>
      <c r="F41" s="482" t="s">
        <v>2211</v>
      </c>
      <c r="G41" s="482" t="s">
        <v>2212</v>
      </c>
      <c r="H41" s="482" t="s">
        <v>2213</v>
      </c>
      <c r="I41" s="483" t="s">
        <v>2214</v>
      </c>
      <c r="J41" s="483" t="s">
        <v>2215</v>
      </c>
      <c r="K41" s="483" t="s">
        <v>2216</v>
      </c>
      <c r="L41" s="483" t="s">
        <v>2217</v>
      </c>
      <c r="M41" s="481" t="s">
        <v>13</v>
      </c>
      <c r="N41" s="80"/>
    </row>
    <row r="42" spans="2:14" ht="43.15" customHeight="1" x14ac:dyDescent="0.2">
      <c r="B42" s="692"/>
      <c r="C42"/>
      <c r="D42" s="678" t="s">
        <v>2</v>
      </c>
      <c r="E42" s="3" t="s">
        <v>9</v>
      </c>
      <c r="F42" s="3" t="s">
        <v>2218</v>
      </c>
      <c r="G42" s="3" t="s">
        <v>2219</v>
      </c>
      <c r="H42" s="3" t="s">
        <v>2220</v>
      </c>
      <c r="I42" s="3" t="s">
        <v>9</v>
      </c>
      <c r="J42" s="3" t="s">
        <v>2218</v>
      </c>
      <c r="K42" s="3" t="s">
        <v>2219</v>
      </c>
      <c r="L42" s="3" t="s">
        <v>2220</v>
      </c>
      <c r="M42" s="83"/>
      <c r="N42" s="80"/>
    </row>
    <row r="43" spans="2:14" ht="16.149999999999999" customHeight="1" x14ac:dyDescent="0.2">
      <c r="B43" s="113"/>
      <c r="C43"/>
      <c r="D43" s="678"/>
      <c r="E43" s="21" t="s">
        <v>310</v>
      </c>
      <c r="F43" s="21" t="s">
        <v>310</v>
      </c>
      <c r="G43" s="21" t="s">
        <v>310</v>
      </c>
      <c r="H43" s="21" t="s">
        <v>310</v>
      </c>
      <c r="I43" s="21" t="s">
        <v>17</v>
      </c>
      <c r="J43" s="21" t="s">
        <v>17</v>
      </c>
      <c r="K43" s="21" t="s">
        <v>17</v>
      </c>
      <c r="L43" s="21" t="s">
        <v>17</v>
      </c>
      <c r="M43" s="83"/>
      <c r="N43" s="80"/>
    </row>
    <row r="44" spans="2:14" ht="16.149999999999999" customHeight="1" thickBot="1" x14ac:dyDescent="0.25">
      <c r="B44" s="114"/>
      <c r="C44" s="42"/>
      <c r="D44" s="679"/>
      <c r="E44" s="115" t="s">
        <v>14</v>
      </c>
      <c r="F44" s="115" t="s">
        <v>14</v>
      </c>
      <c r="G44" s="115" t="s">
        <v>14</v>
      </c>
      <c r="H44" s="115" t="s">
        <v>14</v>
      </c>
      <c r="I44" s="115" t="s">
        <v>14</v>
      </c>
      <c r="J44" s="115" t="s">
        <v>14</v>
      </c>
      <c r="K44" s="115" t="s">
        <v>14</v>
      </c>
      <c r="L44" s="115" t="s">
        <v>14</v>
      </c>
      <c r="M44" s="485" t="s">
        <v>15</v>
      </c>
      <c r="N44" s="80"/>
    </row>
    <row r="45" spans="2:14" ht="25.5" x14ac:dyDescent="0.2">
      <c r="B45" s="355" t="s">
        <v>2241</v>
      </c>
      <c r="C45" s="219"/>
      <c r="D45" s="385" t="s">
        <v>16</v>
      </c>
      <c r="E45" s="478">
        <f>SUM(F45:H45)</f>
        <v>0</v>
      </c>
      <c r="F45" s="486"/>
      <c r="G45" s="486"/>
      <c r="H45" s="486"/>
      <c r="I45" s="478">
        <f>SUM(J45:L45)</f>
        <v>0</v>
      </c>
      <c r="J45" s="488"/>
      <c r="K45" s="488"/>
      <c r="L45" s="488"/>
      <c r="M45" s="485" t="s">
        <v>294</v>
      </c>
      <c r="N45" s="80"/>
    </row>
    <row r="46" spans="2:14" ht="25.5" x14ac:dyDescent="0.2">
      <c r="B46" s="431" t="s">
        <v>2242</v>
      </c>
      <c r="C46" s="190"/>
      <c r="D46" s="432"/>
      <c r="E46" s="433"/>
      <c r="F46" s="434"/>
      <c r="G46" s="434"/>
      <c r="H46" s="434"/>
      <c r="I46" s="433"/>
      <c r="J46" s="435"/>
      <c r="K46" s="435"/>
      <c r="L46" s="435"/>
      <c r="M46" s="436"/>
      <c r="N46" s="80"/>
    </row>
    <row r="47" spans="2:14" ht="24" customHeight="1" x14ac:dyDescent="0.2">
      <c r="B47" s="124" t="s">
        <v>2243</v>
      </c>
      <c r="C47"/>
      <c r="D47"/>
      <c r="E47" s="27"/>
      <c r="F47" s="27"/>
      <c r="G47" s="27"/>
      <c r="H47" s="27"/>
      <c r="I47" s="27"/>
      <c r="J47" s="27"/>
      <c r="K47" s="27"/>
      <c r="L47" s="27"/>
      <c r="M47" s="85"/>
      <c r="N47" s="80"/>
    </row>
    <row r="48" spans="2:14" ht="16.149999999999999" customHeight="1" x14ac:dyDescent="0.2">
      <c r="B48" s="365" t="s">
        <v>2244</v>
      </c>
      <c r="C48" s="387" t="s">
        <v>0</v>
      </c>
      <c r="D48" s="385" t="s">
        <v>16</v>
      </c>
      <c r="E48" s="478">
        <f t="shared" ref="E48:E55" si="4">SUM(F48:H48)</f>
        <v>0</v>
      </c>
      <c r="F48" s="486"/>
      <c r="G48" s="486"/>
      <c r="H48" s="486"/>
      <c r="I48" s="478">
        <f t="shared" ref="I48:I55" si="5">SUM(J48:L48)</f>
        <v>0</v>
      </c>
      <c r="J48" s="488"/>
      <c r="K48" s="488"/>
      <c r="L48" s="488"/>
      <c r="M48" s="485" t="s">
        <v>295</v>
      </c>
      <c r="N48" s="80"/>
    </row>
    <row r="49" spans="2:14" ht="16.149999999999999" customHeight="1" x14ac:dyDescent="0.2">
      <c r="B49" s="437" t="s">
        <v>2245</v>
      </c>
      <c r="C49"/>
      <c r="D49" s="385" t="s">
        <v>16</v>
      </c>
      <c r="E49" s="478">
        <f t="shared" si="4"/>
        <v>0</v>
      </c>
      <c r="F49" s="486"/>
      <c r="G49" s="486"/>
      <c r="H49" s="486"/>
      <c r="I49" s="478">
        <f t="shared" si="5"/>
        <v>0</v>
      </c>
      <c r="J49" s="488"/>
      <c r="K49" s="488"/>
      <c r="L49" s="488"/>
      <c r="M49" s="485" t="s">
        <v>296</v>
      </c>
      <c r="N49" s="80"/>
    </row>
    <row r="50" spans="2:14" ht="28.5" customHeight="1" x14ac:dyDescent="0.2">
      <c r="B50" s="358" t="s">
        <v>2246</v>
      </c>
      <c r="C50" s="375"/>
      <c r="D50" s="385" t="s">
        <v>16</v>
      </c>
      <c r="E50" s="478">
        <f t="shared" si="4"/>
        <v>0</v>
      </c>
      <c r="F50" s="486"/>
      <c r="G50" s="486"/>
      <c r="H50" s="486"/>
      <c r="I50" s="478">
        <f t="shared" si="5"/>
        <v>0</v>
      </c>
      <c r="J50" s="488"/>
      <c r="K50" s="488"/>
      <c r="L50" s="488"/>
      <c r="M50" s="485" t="s">
        <v>297</v>
      </c>
      <c r="N50" s="80"/>
    </row>
    <row r="51" spans="2:14" ht="16.149999999999999" customHeight="1" x14ac:dyDescent="0.2">
      <c r="B51" s="365" t="s">
        <v>2247</v>
      </c>
      <c r="C51" s="387" t="s">
        <v>0</v>
      </c>
      <c r="D51" s="385" t="s">
        <v>16</v>
      </c>
      <c r="E51" s="478">
        <f t="shared" si="4"/>
        <v>0</v>
      </c>
      <c r="F51" s="486"/>
      <c r="G51" s="486"/>
      <c r="H51" s="486"/>
      <c r="I51" s="478">
        <f t="shared" si="5"/>
        <v>0</v>
      </c>
      <c r="J51" s="488"/>
      <c r="K51" s="488"/>
      <c r="L51" s="488"/>
      <c r="M51" s="485" t="s">
        <v>298</v>
      </c>
      <c r="N51" s="80"/>
    </row>
    <row r="52" spans="2:14" ht="16.149999999999999" customHeight="1" x14ac:dyDescent="0.2">
      <c r="B52" s="120" t="s">
        <v>2248</v>
      </c>
      <c r="C52"/>
      <c r="D52" s="385" t="s">
        <v>16</v>
      </c>
      <c r="E52" s="478">
        <f t="shared" si="4"/>
        <v>0</v>
      </c>
      <c r="F52" s="486"/>
      <c r="G52" s="486"/>
      <c r="H52" s="486"/>
      <c r="I52" s="478">
        <f t="shared" si="5"/>
        <v>0</v>
      </c>
      <c r="J52" s="488"/>
      <c r="K52" s="488"/>
      <c r="L52" s="488"/>
      <c r="M52" s="485" t="s">
        <v>299</v>
      </c>
      <c r="N52" s="80"/>
    </row>
    <row r="53" spans="2:14" ht="16.149999999999999" customHeight="1" x14ac:dyDescent="0.2">
      <c r="B53" s="365" t="s">
        <v>2249</v>
      </c>
      <c r="C53" s="387" t="s">
        <v>0</v>
      </c>
      <c r="D53" s="385" t="s">
        <v>16</v>
      </c>
      <c r="E53" s="478">
        <f t="shared" si="4"/>
        <v>0</v>
      </c>
      <c r="F53" s="486"/>
      <c r="G53" s="486"/>
      <c r="H53" s="486"/>
      <c r="I53" s="478">
        <f t="shared" si="5"/>
        <v>0</v>
      </c>
      <c r="J53" s="488"/>
      <c r="K53" s="488"/>
      <c r="L53" s="488"/>
      <c r="M53" s="485" t="s">
        <v>300</v>
      </c>
      <c r="N53" s="80"/>
    </row>
    <row r="54" spans="2:14" ht="16.149999999999999" customHeight="1" x14ac:dyDescent="0.2">
      <c r="B54" s="438" t="s">
        <v>2250</v>
      </c>
      <c r="C54" s="191"/>
      <c r="D54" s="385" t="s">
        <v>16</v>
      </c>
      <c r="E54" s="478">
        <f t="shared" si="4"/>
        <v>0</v>
      </c>
      <c r="F54" s="486"/>
      <c r="G54" s="486"/>
      <c r="H54" s="486"/>
      <c r="I54" s="478">
        <f t="shared" si="5"/>
        <v>0</v>
      </c>
      <c r="J54" s="488"/>
      <c r="K54" s="488"/>
      <c r="L54" s="488"/>
      <c r="M54" s="485" t="s">
        <v>301</v>
      </c>
      <c r="N54" s="80"/>
    </row>
    <row r="55" spans="2:14" ht="16.149999999999999" customHeight="1" x14ac:dyDescent="0.2">
      <c r="B55" s="438" t="s">
        <v>2251</v>
      </c>
      <c r="C55" s="192"/>
      <c r="D55" s="385" t="s">
        <v>16</v>
      </c>
      <c r="E55" s="478">
        <f t="shared" si="4"/>
        <v>0</v>
      </c>
      <c r="F55" s="486"/>
      <c r="G55" s="486"/>
      <c r="H55" s="486"/>
      <c r="I55" s="478">
        <f t="shared" si="5"/>
        <v>0</v>
      </c>
      <c r="J55" s="488"/>
      <c r="K55" s="488"/>
      <c r="L55" s="488"/>
      <c r="M55" s="485" t="s">
        <v>302</v>
      </c>
      <c r="N55" s="80"/>
    </row>
    <row r="56" spans="2:14" ht="33.4" customHeight="1" x14ac:dyDescent="0.2">
      <c r="B56" s="439" t="s">
        <v>2252</v>
      </c>
      <c r="C56"/>
      <c r="D56"/>
      <c r="E56" s="27"/>
      <c r="F56" s="27"/>
      <c r="G56" s="27"/>
      <c r="H56" s="27"/>
      <c r="I56" s="27"/>
      <c r="J56" s="27"/>
      <c r="K56" s="27"/>
      <c r="L56" s="27"/>
      <c r="M56" s="85"/>
      <c r="N56" s="80"/>
    </row>
    <row r="57" spans="2:14" ht="16.149999999999999" customHeight="1" x14ac:dyDescent="0.2">
      <c r="B57" s="440" t="s">
        <v>2835</v>
      </c>
      <c r="C57" s="387" t="s">
        <v>0</v>
      </c>
      <c r="D57" s="385" t="s">
        <v>16</v>
      </c>
      <c r="E57" s="478">
        <f>SUM(F57:H57)</f>
        <v>0</v>
      </c>
      <c r="F57" s="486"/>
      <c r="G57" s="486"/>
      <c r="H57" s="486"/>
      <c r="I57" s="478">
        <f>SUM(J57:L57)</f>
        <v>0</v>
      </c>
      <c r="J57" s="488"/>
      <c r="K57" s="488"/>
      <c r="L57" s="488"/>
      <c r="M57" s="485" t="s">
        <v>303</v>
      </c>
      <c r="N57" s="80"/>
    </row>
    <row r="58" spans="2:14" ht="16.149999999999999" customHeight="1" x14ac:dyDescent="0.2">
      <c r="B58" s="441" t="s">
        <v>2836</v>
      </c>
      <c r="C58" s="387" t="s">
        <v>0</v>
      </c>
      <c r="D58" s="385" t="s">
        <v>16</v>
      </c>
      <c r="E58" s="478">
        <f>SUM(F58:H58)</f>
        <v>0</v>
      </c>
      <c r="F58" s="486"/>
      <c r="G58" s="486"/>
      <c r="H58" s="486"/>
      <c r="I58" s="478">
        <f>SUM(J58:L58)</f>
        <v>0</v>
      </c>
      <c r="J58" s="488"/>
      <c r="K58" s="488"/>
      <c r="L58" s="488"/>
      <c r="M58" s="485" t="s">
        <v>304</v>
      </c>
      <c r="N58" s="80"/>
    </row>
    <row r="59" spans="2:14" ht="16.149999999999999" customHeight="1" x14ac:dyDescent="0.2">
      <c r="B59" s="442"/>
      <c r="C59" s="190"/>
      <c r="D59"/>
      <c r="E59" s="27"/>
      <c r="F59" s="27"/>
      <c r="G59" s="27"/>
      <c r="H59" s="27"/>
      <c r="I59" s="27"/>
      <c r="J59" s="27"/>
      <c r="K59" s="27"/>
      <c r="L59" s="27"/>
      <c r="M59" s="85"/>
      <c r="N59" s="80"/>
    </row>
    <row r="60" spans="2:14" ht="16.149999999999999" customHeight="1" x14ac:dyDescent="0.2">
      <c r="B60" s="377" t="s">
        <v>305</v>
      </c>
      <c r="C60" s="191"/>
      <c r="D60" s="385" t="s">
        <v>16</v>
      </c>
      <c r="E60" s="478">
        <f>E45+SUM(E57:E58)</f>
        <v>0</v>
      </c>
      <c r="F60" s="478">
        <f>F45+SUM(F57:F58)</f>
        <v>0</v>
      </c>
      <c r="G60" s="478">
        <f t="shared" ref="G60:L60" si="6">G45+SUM(G57:G58)</f>
        <v>0</v>
      </c>
      <c r="H60" s="478">
        <f t="shared" si="6"/>
        <v>0</v>
      </c>
      <c r="I60" s="478">
        <f t="shared" si="6"/>
        <v>0</v>
      </c>
      <c r="J60" s="478">
        <f t="shared" si="6"/>
        <v>0</v>
      </c>
      <c r="K60" s="478">
        <f t="shared" si="6"/>
        <v>0</v>
      </c>
      <c r="L60" s="478">
        <f t="shared" si="6"/>
        <v>0</v>
      </c>
      <c r="M60" s="485" t="s">
        <v>306</v>
      </c>
      <c r="N60" s="80"/>
    </row>
    <row r="61" spans="2:14" ht="16.149999999999999" customHeight="1" x14ac:dyDescent="0.2">
      <c r="B61" s="205"/>
      <c r="C61"/>
      <c r="D61"/>
      <c r="E61" s="27"/>
      <c r="F61" s="27"/>
      <c r="G61" s="27"/>
      <c r="H61" s="27"/>
      <c r="I61" s="27"/>
      <c r="J61" s="27"/>
      <c r="K61" s="27"/>
      <c r="L61" s="27"/>
      <c r="M61" s="85"/>
      <c r="N61" s="80"/>
    </row>
    <row r="62" spans="2:14" ht="16.149999999999999" customHeight="1" thickBot="1" x14ac:dyDescent="0.25">
      <c r="B62" s="443" t="s">
        <v>2253</v>
      </c>
      <c r="C62" s="199" t="s">
        <v>0</v>
      </c>
      <c r="D62" s="135" t="s">
        <v>16</v>
      </c>
      <c r="E62" s="478">
        <f>SUM(F62:H62)</f>
        <v>0</v>
      </c>
      <c r="F62" s="486"/>
      <c r="G62" s="486"/>
      <c r="H62" s="486"/>
      <c r="I62" s="478">
        <f>SUM(J62:L62)</f>
        <v>0</v>
      </c>
      <c r="J62" s="488"/>
      <c r="K62" s="488"/>
      <c r="L62" s="488"/>
      <c r="M62" s="485" t="s">
        <v>2254</v>
      </c>
      <c r="N62" s="80"/>
    </row>
    <row r="63" spans="2:14" ht="16.149999999999999" customHeight="1" thickTop="1" x14ac:dyDescent="0.2">
      <c r="B63" s="104"/>
      <c r="C63" s="104"/>
      <c r="D63" s="104"/>
      <c r="E63" s="104"/>
      <c r="F63" s="104"/>
      <c r="G63" s="104"/>
      <c r="H63" s="104"/>
      <c r="I63" s="104"/>
      <c r="J63" s="104"/>
      <c r="K63" s="104"/>
      <c r="L63" s="104"/>
      <c r="M63" s="105"/>
    </row>
  </sheetData>
  <mergeCells count="8">
    <mergeCell ref="B34:B35"/>
    <mergeCell ref="D35:D37"/>
    <mergeCell ref="B41:B42"/>
    <mergeCell ref="D42:D44"/>
    <mergeCell ref="B7:B8"/>
    <mergeCell ref="D8:D10"/>
    <mergeCell ref="B23:B24"/>
    <mergeCell ref="D24:D26"/>
  </mergeCells>
  <dataValidations count="9">
    <dataValidation allowBlank="1" showInputMessage="1" showErrorMessage="1" promptTitle="Net lease obligation" prompt="This will equate to the total PFI, LIFT or other service concession liability recorded in the borrowings note on your balance sheet." sqref="C17" xr:uid="{04181857-025F-4F79-B008-8724FEABB565}"/>
    <dataValidation allowBlank="1" showInputMessage="1" showErrorMessage="1" promptTitle="Total future commitments" prompt="The FReM requires disclosure of total future commitments under the scheme. This is likely to be the total future unitary payments plus other payments committed to under the scheme. It should reflect any committed contract variations." sqref="C27" xr:uid="{5A54534E-0421-426E-A923-C68583769DD6}"/>
    <dataValidation allowBlank="1" showInputMessage="1" showErrorMessage="1" promptTitle="Interest expense" prompt="The interest charge recorded in this row will populate the interest expense note on TAC11 Finance &amp; other." sqref="C48" xr:uid="{0FD22AC8-F1AD-4511-8AD5-A2CDCAD48199}"/>
    <dataValidation allowBlank="1" showInputMessage="1" showErrorMessage="1" promptTitle="Capital lifecycle" prompt="Capital lifecycle additions should be categorised as 'additions-purchased' rather then 'additions-leased' on TAC14 PPE." sqref="C51" xr:uid="{46778195-F163-41C0-9ABB-F62B59BAE311}"/>
    <dataValidation allowBlank="1" showInputMessage="1" showErrorMessage="1" promptTitle="Contingent rent" prompt="Contingent rent recorded in this row will populate the interest expense note on TAC11 Finance &amp; other." sqref="C53" xr:uid="{3617FFEB-E178-4FB6-9626-8D8B3A8EFC4D}"/>
    <dataValidation allowBlank="1" showInputMessage="1" showErrorMessage="1" promptTitle="Other amounts payable" prompt="This should include only payments committed to as part of the PFI contract in addition to the unitary payment.  It should NOT include capital or revenue schemes from the provider OUTSIDE of the PFI scheme.  Use of these lines are expected to be limited." sqref="C57:C58" xr:uid="{A1D02EE2-CDA7-465E-AFC6-7F020524ACB2}"/>
    <dataValidation allowBlank="1" showInputMessage="1" showErrorMessage="1" promptTitle="PFI support income" prompt="This figure should include amounts recognised in I&amp;E in the period only.  It should not include any PFI support received in the form of PDC." sqref="C62" xr:uid="{4023B40A-FA2B-42A5-9646-F94BA0310B11}"/>
    <dataValidation type="list" allowBlank="1" showInputMessage="1" showErrorMessage="1" errorTitle="Input figure must be positive" error="Please select figure from dropdown " sqref="J38:L38" xr:uid="{1C7C00BE-162F-43F7-8D05-21716D6AAE10}">
      <formula1>"0,1,2,3,4,5,6,7,8,9,10"</formula1>
    </dataValidation>
    <dataValidation type="list" allowBlank="1" showInputMessage="1" showErrorMessage="1" errorTitle="Input must be a positive" error="Please select number from list" sqref="F38:H38" xr:uid="{7AF8C01E-1392-4EF9-AC4A-8BB73E6DE2E5}">
      <formula1>"0,1,2,3,4,5,6,7,8,9,10"</formula1>
    </dataValidation>
  </dataValidations>
  <pageMargins left="0.25" right="0.25" top="0.75" bottom="0.75" header="0.3" footer="0.3"/>
  <pageSetup paperSize="9" scale="48"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D958C-5AF9-4B08-8862-03377C732A33}">
  <sheetPr codeName="Sheet85">
    <tabColor theme="2"/>
    <pageSetUpPr fitToPage="1"/>
  </sheetPr>
  <dimension ref="A1:L2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37" width="13.28515625" style="9" customWidth="1"/>
    <col min="38" max="16384" width="9.28515625" style="9"/>
  </cols>
  <sheetData>
    <row r="1" spans="1:12" ht="18.75" customHeight="1" x14ac:dyDescent="0.2">
      <c r="B1" s="46"/>
    </row>
    <row r="2" spans="1:12" ht="18.75" customHeight="1" x14ac:dyDescent="0.25">
      <c r="B2" s="47" t="s">
        <v>2781</v>
      </c>
    </row>
    <row r="3" spans="1:12" ht="18.75" customHeight="1" x14ac:dyDescent="0.25">
      <c r="B3" s="47" t="s">
        <v>2632</v>
      </c>
    </row>
    <row r="4" spans="1:12" ht="18.75" customHeight="1" x14ac:dyDescent="0.2">
      <c r="B4" s="48" t="s">
        <v>375</v>
      </c>
    </row>
    <row r="6" spans="1:12" ht="16.149999999999999" customHeight="1" thickBot="1" x14ac:dyDescent="0.25">
      <c r="A6" s="79"/>
      <c r="B6" s="53"/>
    </row>
    <row r="7" spans="1:12" ht="16.149999999999999" customHeight="1" thickTop="1" thickBot="1" x14ac:dyDescent="0.25">
      <c r="B7" s="78"/>
      <c r="C7" s="78"/>
      <c r="D7" s="78"/>
      <c r="E7" s="78"/>
      <c r="F7" s="78"/>
      <c r="G7" s="78"/>
      <c r="H7" s="78"/>
      <c r="I7" s="78"/>
      <c r="J7" s="532" t="s">
        <v>2686</v>
      </c>
      <c r="K7" s="533">
        <v>1</v>
      </c>
    </row>
    <row r="8" spans="1:12" ht="16.149999999999999" customHeight="1" thickTop="1" x14ac:dyDescent="0.2">
      <c r="A8" s="81"/>
      <c r="B8" s="684" t="s">
        <v>357</v>
      </c>
      <c r="C8"/>
      <c r="D8"/>
      <c r="E8" s="482" t="s">
        <v>2255</v>
      </c>
      <c r="F8" s="482" t="s">
        <v>2256</v>
      </c>
      <c r="G8" s="482" t="s">
        <v>2257</v>
      </c>
      <c r="H8" s="483" t="s">
        <v>2258</v>
      </c>
      <c r="I8" s="483" t="s">
        <v>2259</v>
      </c>
      <c r="J8" s="483" t="s">
        <v>2260</v>
      </c>
      <c r="K8" s="481" t="s">
        <v>13</v>
      </c>
      <c r="L8" s="80"/>
    </row>
    <row r="9" spans="1:12" ht="31.9" customHeight="1" x14ac:dyDescent="0.2">
      <c r="A9" s="81"/>
      <c r="B9" s="684"/>
      <c r="C9"/>
      <c r="D9" s="678" t="s">
        <v>2</v>
      </c>
      <c r="E9" s="3" t="s">
        <v>9</v>
      </c>
      <c r="F9" s="3" t="s">
        <v>2218</v>
      </c>
      <c r="G9" s="3" t="s">
        <v>2219</v>
      </c>
      <c r="H9" s="3" t="s">
        <v>9</v>
      </c>
      <c r="I9" s="3" t="s">
        <v>2218</v>
      </c>
      <c r="J9" s="3" t="s">
        <v>2219</v>
      </c>
      <c r="K9" s="83"/>
      <c r="L9" s="80"/>
    </row>
    <row r="10" spans="1:12" ht="16.149999999999999" customHeight="1" x14ac:dyDescent="0.2">
      <c r="A10" s="81"/>
      <c r="B10" s="113"/>
      <c r="C10"/>
      <c r="D10" s="678"/>
      <c r="E10" s="21" t="s">
        <v>2688</v>
      </c>
      <c r="F10" s="21" t="s">
        <v>2688</v>
      </c>
      <c r="G10" s="21" t="s">
        <v>2688</v>
      </c>
      <c r="H10" s="21" t="s">
        <v>2689</v>
      </c>
      <c r="I10" s="21" t="s">
        <v>2689</v>
      </c>
      <c r="J10" s="21" t="s">
        <v>2689</v>
      </c>
      <c r="K10" s="83"/>
      <c r="L10" s="80"/>
    </row>
    <row r="11" spans="1:12" ht="16.149999999999999" customHeight="1" thickBot="1" x14ac:dyDescent="0.25">
      <c r="A11" s="81"/>
      <c r="B11" s="114"/>
      <c r="C11" s="42"/>
      <c r="D11" s="679"/>
      <c r="E11" s="115" t="s">
        <v>14</v>
      </c>
      <c r="F11" s="115" t="s">
        <v>14</v>
      </c>
      <c r="G11" s="115" t="s">
        <v>14</v>
      </c>
      <c r="H11" s="115" t="s">
        <v>14</v>
      </c>
      <c r="I11" s="115" t="s">
        <v>14</v>
      </c>
      <c r="J11" s="115" t="s">
        <v>14</v>
      </c>
      <c r="K11" s="485" t="s">
        <v>15</v>
      </c>
      <c r="L11" s="80"/>
    </row>
    <row r="12" spans="1:12" ht="16.149999999999999" customHeight="1" x14ac:dyDescent="0.2">
      <c r="B12" s="445" t="s">
        <v>395</v>
      </c>
      <c r="C12" s="117"/>
      <c r="D12" s="446" t="s">
        <v>16</v>
      </c>
      <c r="E12" s="478">
        <f>SUM(F12:G12)</f>
        <v>0</v>
      </c>
      <c r="F12" s="486"/>
      <c r="G12" s="486"/>
      <c r="H12" s="478">
        <f>SUM(I12:J12)</f>
        <v>0</v>
      </c>
      <c r="I12" s="488"/>
      <c r="J12" s="488"/>
      <c r="K12" s="485" t="s">
        <v>2261</v>
      </c>
      <c r="L12" s="80"/>
    </row>
    <row r="13" spans="1:12" ht="16.149999999999999" customHeight="1" x14ac:dyDescent="0.2">
      <c r="A13" s="81"/>
      <c r="B13" s="123" t="s">
        <v>396</v>
      </c>
      <c r="C13" s="69"/>
      <c r="D13" s="446" t="s">
        <v>16</v>
      </c>
      <c r="E13" s="478">
        <f>SUM(F13:G13)</f>
        <v>0</v>
      </c>
      <c r="F13" s="486"/>
      <c r="G13" s="486"/>
      <c r="H13" s="478">
        <f>SUM(I13:J13)</f>
        <v>0</v>
      </c>
      <c r="I13" s="488"/>
      <c r="J13" s="488"/>
      <c r="K13" s="485" t="s">
        <v>2262</v>
      </c>
      <c r="L13" s="80"/>
    </row>
    <row r="14" spans="1:12" ht="16.149999999999999" customHeight="1" thickBot="1" x14ac:dyDescent="0.25">
      <c r="A14" s="81"/>
      <c r="B14" s="123" t="s">
        <v>397</v>
      </c>
      <c r="C14" s="69"/>
      <c r="D14" s="446" t="s">
        <v>16</v>
      </c>
      <c r="E14" s="478">
        <f>SUM(F14:G14)</f>
        <v>0</v>
      </c>
      <c r="F14" s="486"/>
      <c r="G14" s="486"/>
      <c r="H14" s="478">
        <f>SUM(I14:J14)</f>
        <v>0</v>
      </c>
      <c r="I14" s="488"/>
      <c r="J14" s="488"/>
      <c r="K14" s="485" t="s">
        <v>2263</v>
      </c>
      <c r="L14" s="80"/>
    </row>
    <row r="15" spans="1:12" ht="16.149999999999999" customHeight="1" x14ac:dyDescent="0.2">
      <c r="B15" s="121" t="s">
        <v>9</v>
      </c>
      <c r="C15" s="69"/>
      <c r="D15" s="447" t="s">
        <v>16</v>
      </c>
      <c r="E15" s="45">
        <f>SUM(E12:E14)</f>
        <v>0</v>
      </c>
      <c r="F15" s="45">
        <f>SUM(F12:F14)</f>
        <v>0</v>
      </c>
      <c r="G15" s="45">
        <f>SUM(G12:G14)</f>
        <v>0</v>
      </c>
      <c r="H15" s="45">
        <f t="shared" ref="H15:J15" si="0">SUM(H12:H14)</f>
        <v>0</v>
      </c>
      <c r="I15" s="45">
        <f t="shared" si="0"/>
        <v>0</v>
      </c>
      <c r="J15" s="45">
        <f t="shared" si="0"/>
        <v>0</v>
      </c>
      <c r="K15" s="485" t="s">
        <v>2264</v>
      </c>
      <c r="L15" s="80"/>
    </row>
    <row r="16" spans="1:12" ht="16.149999999999999" customHeight="1" thickBot="1" x14ac:dyDescent="0.25">
      <c r="B16" s="202" t="s">
        <v>2265</v>
      </c>
      <c r="C16" s="138"/>
      <c r="D16" s="448" t="s">
        <v>16</v>
      </c>
      <c r="E16" s="478">
        <f>SUM(F16:G16)</f>
        <v>0</v>
      </c>
      <c r="F16" s="486"/>
      <c r="G16" s="486"/>
      <c r="H16" s="478">
        <f>SUM(I16:J16)</f>
        <v>0</v>
      </c>
      <c r="I16" s="488"/>
      <c r="J16" s="488"/>
      <c r="K16" s="485" t="s">
        <v>2266</v>
      </c>
      <c r="L16" s="80"/>
    </row>
    <row r="17" spans="2:12" ht="16.149999999999999" customHeight="1" thickTop="1" thickBot="1" x14ac:dyDescent="0.25">
      <c r="B17" s="104"/>
      <c r="C17" s="104"/>
      <c r="D17" s="104"/>
      <c r="E17" s="104"/>
      <c r="F17" s="104"/>
      <c r="G17" s="104"/>
      <c r="H17" s="104"/>
      <c r="I17" s="104"/>
      <c r="J17" s="104"/>
      <c r="K17" s="105"/>
    </row>
    <row r="18" spans="2:12" ht="16.149999999999999" customHeight="1" thickTop="1" thickBot="1" x14ac:dyDescent="0.25">
      <c r="B18" s="62"/>
      <c r="C18" s="62"/>
      <c r="D18" s="62"/>
      <c r="E18" s="62"/>
      <c r="F18" s="62"/>
      <c r="G18" s="62"/>
      <c r="H18" s="62"/>
      <c r="I18" s="62"/>
      <c r="J18" s="595" t="s">
        <v>2686</v>
      </c>
      <c r="K18" s="596">
        <v>2</v>
      </c>
    </row>
    <row r="19" spans="2:12" ht="16.149999999999999" customHeight="1" thickTop="1" x14ac:dyDescent="0.2">
      <c r="B19" s="713" t="s">
        <v>358</v>
      </c>
      <c r="C19" s="106"/>
      <c r="D19" s="106"/>
      <c r="E19" s="482" t="s">
        <v>2255</v>
      </c>
      <c r="F19" s="482" t="s">
        <v>2256</v>
      </c>
      <c r="G19" s="482" t="s">
        <v>2257</v>
      </c>
      <c r="H19" s="483" t="s">
        <v>2258</v>
      </c>
      <c r="I19" s="483" t="s">
        <v>2259</v>
      </c>
      <c r="J19" s="483" t="s">
        <v>2260</v>
      </c>
      <c r="K19" s="481" t="s">
        <v>13</v>
      </c>
      <c r="L19" s="63"/>
    </row>
    <row r="20" spans="2:12" ht="28.5" customHeight="1" x14ac:dyDescent="0.2">
      <c r="B20" s="714"/>
      <c r="C20"/>
      <c r="D20" s="678" t="s">
        <v>2</v>
      </c>
      <c r="E20" s="3" t="s">
        <v>9</v>
      </c>
      <c r="F20" s="3" t="s">
        <v>2218</v>
      </c>
      <c r="G20" s="3" t="s">
        <v>2219</v>
      </c>
      <c r="H20" s="3" t="s">
        <v>9</v>
      </c>
      <c r="I20" s="3" t="s">
        <v>2218</v>
      </c>
      <c r="J20" s="3" t="s">
        <v>2219</v>
      </c>
      <c r="K20" s="107"/>
      <c r="L20" s="63"/>
    </row>
    <row r="21" spans="2:12" ht="16.149999999999999" customHeight="1" x14ac:dyDescent="0.2">
      <c r="B21" s="142"/>
      <c r="C21"/>
      <c r="D21" s="678"/>
      <c r="E21" s="21" t="s">
        <v>2688</v>
      </c>
      <c r="F21" s="21" t="s">
        <v>2688</v>
      </c>
      <c r="G21" s="21" t="s">
        <v>2688</v>
      </c>
      <c r="H21" s="21" t="s">
        <v>2689</v>
      </c>
      <c r="I21" s="21" t="s">
        <v>2689</v>
      </c>
      <c r="J21" s="21" t="s">
        <v>2689</v>
      </c>
      <c r="K21" s="107"/>
      <c r="L21" s="63"/>
    </row>
    <row r="22" spans="2:12" ht="13.5" thickBot="1" x14ac:dyDescent="0.25">
      <c r="B22" s="145"/>
      <c r="C22" s="42"/>
      <c r="D22" s="678"/>
      <c r="E22" s="313" t="s">
        <v>462</v>
      </c>
      <c r="F22" s="313" t="s">
        <v>1653</v>
      </c>
      <c r="G22" s="313" t="s">
        <v>1653</v>
      </c>
      <c r="H22" s="313" t="s">
        <v>462</v>
      </c>
      <c r="I22" s="313" t="s">
        <v>1653</v>
      </c>
      <c r="J22" s="313" t="s">
        <v>1653</v>
      </c>
      <c r="K22" s="485" t="s">
        <v>15</v>
      </c>
      <c r="L22" s="63"/>
    </row>
    <row r="23" spans="2:12" ht="26.25" thickBot="1" x14ac:dyDescent="0.25">
      <c r="B23" s="449" t="s">
        <v>2767</v>
      </c>
      <c r="C23" s="117"/>
      <c r="D23" s="450" t="s">
        <v>16</v>
      </c>
      <c r="E23" s="478">
        <f>SUM(F23:G23)</f>
        <v>0</v>
      </c>
      <c r="F23" s="486"/>
      <c r="G23" s="486"/>
      <c r="H23" s="478">
        <f>SUM(I23:J23)</f>
        <v>0</v>
      </c>
      <c r="I23" s="488"/>
      <c r="J23" s="488"/>
      <c r="K23" s="485" t="s">
        <v>2267</v>
      </c>
      <c r="L23" s="63"/>
    </row>
    <row r="24" spans="2:12" ht="16.149999999999999" customHeight="1" thickTop="1" x14ac:dyDescent="0.2">
      <c r="B24" s="74"/>
      <c r="C24" s="74"/>
      <c r="D24" s="395"/>
      <c r="E24" s="74"/>
      <c r="F24" s="74"/>
      <c r="G24" s="74"/>
      <c r="H24" s="74"/>
      <c r="I24" s="74"/>
      <c r="J24" s="74"/>
      <c r="K24" s="75"/>
      <c r="L24" s="353"/>
    </row>
  </sheetData>
  <mergeCells count="4">
    <mergeCell ref="B8:B9"/>
    <mergeCell ref="D9:D11"/>
    <mergeCell ref="B19:B20"/>
    <mergeCell ref="D20:D22"/>
  </mergeCells>
  <dataValidations count="1">
    <dataValidation type="list" allowBlank="1" showInputMessage="1" showErrorMessage="1" errorTitle="This must be a positive figure" error="Please select from dropdown menu" sqref="F23:G23 I23:J23" xr:uid="{429F3E2F-4A2B-48DE-9A69-054A2509E98C}">
      <formula1>"0,1,2,3,4,5,6,7,8,9,10"</formula1>
    </dataValidation>
  </dataValidations>
  <pageMargins left="0.7" right="0.7" top="0.75" bottom="0.75" header="0.3" footer="0.3"/>
  <pageSetup paperSize="9" scale="73"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03F90-8F51-4C64-9E6D-B661D3C6CDD0}">
  <sheetPr codeName="Sheet86">
    <tabColor theme="2"/>
    <pageSetUpPr fitToPage="1"/>
  </sheetPr>
  <dimension ref="A1:N6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7" width="13.28515625" style="9" customWidth="1"/>
    <col min="8" max="8" width="4.28515625" style="9" customWidth="1"/>
    <col min="9" max="39" width="13.28515625" style="9" customWidth="1"/>
    <col min="40" max="16384" width="9.28515625" style="9"/>
  </cols>
  <sheetData>
    <row r="1" spans="1:8" ht="18.75" customHeight="1" x14ac:dyDescent="0.2">
      <c r="B1" s="46"/>
    </row>
    <row r="2" spans="1:8" ht="18.75" customHeight="1" x14ac:dyDescent="0.25">
      <c r="B2" s="47" t="s">
        <v>2781</v>
      </c>
    </row>
    <row r="3" spans="1:8" ht="18.75" customHeight="1" x14ac:dyDescent="0.25">
      <c r="B3" s="47" t="s">
        <v>326</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A6" s="79"/>
      <c r="B6" s="682" t="s">
        <v>359</v>
      </c>
      <c r="C6" s="112"/>
      <c r="D6" s="112"/>
      <c r="E6" s="482" t="s">
        <v>2268</v>
      </c>
      <c r="F6" s="483" t="s">
        <v>2269</v>
      </c>
      <c r="G6" s="481" t="s">
        <v>13</v>
      </c>
      <c r="H6" s="80"/>
    </row>
    <row r="7" spans="1:8" ht="16.149999999999999" customHeight="1" x14ac:dyDescent="0.2">
      <c r="A7" s="81"/>
      <c r="B7" s="684"/>
      <c r="C7"/>
      <c r="D7" s="678"/>
      <c r="E7" s="21" t="s">
        <v>310</v>
      </c>
      <c r="F7" s="21" t="s">
        <v>17</v>
      </c>
      <c r="G7" s="83"/>
      <c r="H7" s="80"/>
    </row>
    <row r="8" spans="1:8" ht="16.149999999999999" customHeight="1" thickBot="1" x14ac:dyDescent="0.25">
      <c r="A8" s="81"/>
      <c r="B8" s="686"/>
      <c r="C8" s="42"/>
      <c r="D8" s="679"/>
      <c r="E8" s="115" t="s">
        <v>14</v>
      </c>
      <c r="F8" s="115" t="s">
        <v>14</v>
      </c>
      <c r="G8" s="485" t="s">
        <v>15</v>
      </c>
      <c r="H8" s="80"/>
    </row>
    <row r="9" spans="1:8" ht="16.149999999999999" customHeight="1" x14ac:dyDescent="0.2">
      <c r="A9" s="81"/>
      <c r="B9" s="345" t="s">
        <v>2771</v>
      </c>
      <c r="C9" s="283"/>
      <c r="D9" s="161" t="s">
        <v>20</v>
      </c>
      <c r="E9" s="477">
        <f>F24</f>
        <v>0</v>
      </c>
      <c r="F9" s="488"/>
      <c r="G9" s="485" t="s">
        <v>2270</v>
      </c>
      <c r="H9" s="80"/>
    </row>
    <row r="10" spans="1:8" ht="16.149999999999999" customHeight="1" thickBot="1" x14ac:dyDescent="0.25">
      <c r="A10" s="81"/>
      <c r="B10" s="123" t="s">
        <v>576</v>
      </c>
      <c r="C10" s="69"/>
      <c r="D10" s="415" t="s">
        <v>1</v>
      </c>
      <c r="E10" s="479"/>
      <c r="F10" s="488"/>
      <c r="G10" s="485" t="s">
        <v>2271</v>
      </c>
      <c r="H10" s="80"/>
    </row>
    <row r="11" spans="1:8" ht="16.149999999999999" customHeight="1" x14ac:dyDescent="0.2">
      <c r="A11" s="81"/>
      <c r="B11" s="121" t="s">
        <v>2771</v>
      </c>
      <c r="C11" s="69"/>
      <c r="D11" s="403" t="s">
        <v>20</v>
      </c>
      <c r="E11" s="45">
        <f>SUM(E9:E10)</f>
        <v>0</v>
      </c>
      <c r="F11" s="45">
        <f>SUM(F9:F10)</f>
        <v>0</v>
      </c>
      <c r="G11" s="485" t="s">
        <v>2272</v>
      </c>
      <c r="H11" s="80"/>
    </row>
    <row r="12" spans="1:8" ht="16.149999999999999" customHeight="1" x14ac:dyDescent="0.2">
      <c r="B12" s="97" t="s">
        <v>1212</v>
      </c>
      <c r="C12" s="122"/>
      <c r="D12" s="403" t="s">
        <v>20</v>
      </c>
      <c r="E12" s="577"/>
      <c r="F12" s="641"/>
      <c r="G12" s="485" t="s">
        <v>2273</v>
      </c>
      <c r="H12" s="80"/>
    </row>
    <row r="13" spans="1:8" ht="16.149999999999999" customHeight="1" x14ac:dyDescent="0.2">
      <c r="A13" s="81"/>
      <c r="B13" s="176" t="s">
        <v>264</v>
      </c>
      <c r="C13" s="387" t="s">
        <v>0</v>
      </c>
      <c r="D13" s="403" t="s">
        <v>1</v>
      </c>
      <c r="E13" s="567"/>
      <c r="F13" s="560"/>
      <c r="G13" s="485" t="s">
        <v>2274</v>
      </c>
      <c r="H13" s="80"/>
    </row>
    <row r="14" spans="1:8" ht="16.149999999999999" customHeight="1" x14ac:dyDescent="0.2">
      <c r="A14" s="81"/>
      <c r="B14" s="123" t="s">
        <v>2275</v>
      </c>
      <c r="C14" s="160"/>
      <c r="D14" s="403" t="s">
        <v>20</v>
      </c>
      <c r="E14" s="486"/>
      <c r="F14" s="488"/>
      <c r="G14" s="485" t="s">
        <v>2276</v>
      </c>
      <c r="H14" s="80"/>
    </row>
    <row r="15" spans="1:8" ht="16.149999999999999" customHeight="1" x14ac:dyDescent="0.2">
      <c r="B15" s="123" t="s">
        <v>2277</v>
      </c>
      <c r="C15" s="69"/>
      <c r="D15" s="403" t="s">
        <v>20</v>
      </c>
      <c r="E15" s="486"/>
      <c r="F15" s="488"/>
      <c r="G15" s="485" t="s">
        <v>2278</v>
      </c>
      <c r="H15" s="80"/>
    </row>
    <row r="16" spans="1:8" ht="16.149999999999999" customHeight="1" x14ac:dyDescent="0.2">
      <c r="B16" s="123" t="s">
        <v>2279</v>
      </c>
      <c r="C16" s="69"/>
      <c r="D16" s="403" t="s">
        <v>20</v>
      </c>
      <c r="E16" s="486"/>
      <c r="F16" s="488"/>
      <c r="G16" s="485" t="s">
        <v>2280</v>
      </c>
      <c r="H16" s="80"/>
    </row>
    <row r="17" spans="2:8" ht="16.149999999999999" customHeight="1" x14ac:dyDescent="0.2">
      <c r="B17" s="123" t="s">
        <v>2281</v>
      </c>
      <c r="C17" s="66"/>
      <c r="D17"/>
      <c r="E17" s="27"/>
      <c r="F17" s="27"/>
      <c r="G17" s="85"/>
      <c r="H17" s="80"/>
    </row>
    <row r="18" spans="2:8" ht="16.149999999999999" customHeight="1" x14ac:dyDescent="0.2">
      <c r="B18" s="123" t="s">
        <v>2282</v>
      </c>
      <c r="C18" s="69"/>
      <c r="D18" s="403" t="s">
        <v>1</v>
      </c>
      <c r="E18" s="486"/>
      <c r="F18" s="488"/>
      <c r="G18" s="485" t="s">
        <v>2283</v>
      </c>
      <c r="H18" s="80"/>
    </row>
    <row r="19" spans="2:8" ht="16.149999999999999" customHeight="1" x14ac:dyDescent="0.2">
      <c r="B19" s="123" t="s">
        <v>2284</v>
      </c>
      <c r="C19" s="66"/>
      <c r="D19" s="385" t="s">
        <v>16</v>
      </c>
      <c r="E19" s="486"/>
      <c r="F19" s="488"/>
      <c r="G19" s="485" t="s">
        <v>2285</v>
      </c>
      <c r="H19" s="80"/>
    </row>
    <row r="20" spans="2:8" ht="16.149999999999999" customHeight="1" x14ac:dyDescent="0.2">
      <c r="B20" s="123" t="s">
        <v>2286</v>
      </c>
      <c r="C20" s="72"/>
      <c r="D20" s="385" t="s">
        <v>266</v>
      </c>
      <c r="E20" s="486"/>
      <c r="F20" s="488"/>
      <c r="G20" s="485" t="s">
        <v>2287</v>
      </c>
      <c r="H20" s="80"/>
    </row>
    <row r="21" spans="2:8" ht="16.149999999999999" customHeight="1" x14ac:dyDescent="0.2">
      <c r="B21" s="176" t="s">
        <v>2288</v>
      </c>
      <c r="C21" s="387" t="s">
        <v>0</v>
      </c>
      <c r="D21" s="385" t="s">
        <v>1</v>
      </c>
      <c r="E21" s="486"/>
      <c r="F21" s="488"/>
      <c r="G21" s="485" t="s">
        <v>2289</v>
      </c>
      <c r="H21" s="80"/>
    </row>
    <row r="22" spans="2:8" ht="16.149999999999999" customHeight="1" x14ac:dyDescent="0.2">
      <c r="B22" s="123" t="s">
        <v>2290</v>
      </c>
      <c r="C22" s="96"/>
      <c r="D22" s="403" t="s">
        <v>16</v>
      </c>
      <c r="E22" s="486"/>
      <c r="F22" s="488"/>
      <c r="G22" s="485" t="s">
        <v>2291</v>
      </c>
      <c r="H22" s="80"/>
    </row>
    <row r="23" spans="2:8" ht="16.149999999999999" customHeight="1" thickBot="1" x14ac:dyDescent="0.25">
      <c r="B23" s="97" t="s">
        <v>2292</v>
      </c>
      <c r="C23" s="69"/>
      <c r="D23" s="385" t="s">
        <v>16</v>
      </c>
      <c r="E23" s="577"/>
      <c r="F23" s="641"/>
      <c r="G23" s="485" t="s">
        <v>2293</v>
      </c>
      <c r="H23" s="80"/>
    </row>
    <row r="24" spans="2:8" ht="16.149999999999999" customHeight="1" x14ac:dyDescent="0.2">
      <c r="B24" s="100" t="s">
        <v>2768</v>
      </c>
      <c r="C24" s="69"/>
      <c r="D24" s="403" t="s">
        <v>20</v>
      </c>
      <c r="E24" s="45">
        <f>SUM(E11:E23)</f>
        <v>0</v>
      </c>
      <c r="F24" s="45">
        <f>SUM(F11:F23)</f>
        <v>0</v>
      </c>
      <c r="G24" s="485" t="s">
        <v>2294</v>
      </c>
      <c r="H24" s="80"/>
    </row>
    <row r="25" spans="2:8" ht="16.149999999999999" customHeight="1" x14ac:dyDescent="0.2">
      <c r="B25" s="229"/>
      <c r="C25" s="66"/>
      <c r="D25"/>
      <c r="E25" s="27"/>
      <c r="F25" s="27"/>
      <c r="G25" s="85"/>
      <c r="H25" s="80"/>
    </row>
    <row r="26" spans="2:8" ht="16.149999999999999" customHeight="1" x14ac:dyDescent="0.2">
      <c r="B26" s="121" t="s">
        <v>2769</v>
      </c>
      <c r="C26" s="69"/>
      <c r="D26" s="385" t="s">
        <v>16</v>
      </c>
      <c r="E26" s="477">
        <f>F42</f>
        <v>0</v>
      </c>
      <c r="F26" s="488"/>
      <c r="G26" s="485" t="s">
        <v>2295</v>
      </c>
      <c r="H26" s="80"/>
    </row>
    <row r="27" spans="2:8" ht="16.149999999999999" customHeight="1" thickBot="1" x14ac:dyDescent="0.25">
      <c r="B27" s="123" t="s">
        <v>576</v>
      </c>
      <c r="C27" s="69"/>
      <c r="D27" s="403" t="s">
        <v>1</v>
      </c>
      <c r="E27" s="479"/>
      <c r="F27" s="488"/>
      <c r="G27" s="485" t="s">
        <v>2296</v>
      </c>
      <c r="H27" s="80"/>
    </row>
    <row r="28" spans="2:8" ht="16.149999999999999" customHeight="1" x14ac:dyDescent="0.2">
      <c r="B28" s="121" t="s">
        <v>2770</v>
      </c>
      <c r="C28" s="69"/>
      <c r="D28" s="385" t="s">
        <v>16</v>
      </c>
      <c r="E28" s="45">
        <f>SUM(E26:E27)</f>
        <v>0</v>
      </c>
      <c r="F28" s="45">
        <f>SUM(F26:F27)</f>
        <v>0</v>
      </c>
      <c r="G28" s="485" t="s">
        <v>2297</v>
      </c>
      <c r="H28" s="80"/>
    </row>
    <row r="29" spans="2:8" ht="16.149999999999999" customHeight="1" x14ac:dyDescent="0.2">
      <c r="B29" s="123" t="s">
        <v>1212</v>
      </c>
      <c r="C29" s="122"/>
      <c r="D29" s="385" t="s">
        <v>16</v>
      </c>
      <c r="E29" s="577"/>
      <c r="F29" s="641"/>
      <c r="G29" s="485" t="s">
        <v>2298</v>
      </c>
      <c r="H29" s="80"/>
    </row>
    <row r="30" spans="2:8" ht="16.149999999999999" customHeight="1" x14ac:dyDescent="0.2">
      <c r="B30" s="176" t="s">
        <v>264</v>
      </c>
      <c r="C30" s="387" t="s">
        <v>0</v>
      </c>
      <c r="D30" s="403" t="s">
        <v>1</v>
      </c>
      <c r="E30" s="486"/>
      <c r="F30" s="488"/>
      <c r="G30" s="485" t="s">
        <v>2299</v>
      </c>
      <c r="H30" s="80"/>
    </row>
    <row r="31" spans="2:8" ht="16.149999999999999" customHeight="1" x14ac:dyDescent="0.2">
      <c r="B31" s="123" t="s">
        <v>2300</v>
      </c>
      <c r="C31" s="96"/>
      <c r="D31" s="385" t="s">
        <v>16</v>
      </c>
      <c r="E31" s="486"/>
      <c r="F31" s="488"/>
      <c r="G31" s="485" t="s">
        <v>2301</v>
      </c>
      <c r="H31" s="80"/>
    </row>
    <row r="32" spans="2:8" ht="16.149999999999999" customHeight="1" x14ac:dyDescent="0.2">
      <c r="B32" s="123" t="s">
        <v>2302</v>
      </c>
      <c r="C32" s="66"/>
      <c r="D32"/>
      <c r="E32" s="27"/>
      <c r="F32" s="27"/>
      <c r="G32" s="85"/>
      <c r="H32" s="80"/>
    </row>
    <row r="33" spans="2:8" ht="25.5" x14ac:dyDescent="0.2">
      <c r="B33" s="451" t="s">
        <v>2303</v>
      </c>
      <c r="C33" s="66"/>
      <c r="D33" s="385" t="s">
        <v>16</v>
      </c>
      <c r="E33" s="486"/>
      <c r="F33" s="488"/>
      <c r="G33" s="485" t="s">
        <v>2304</v>
      </c>
      <c r="H33" s="80"/>
    </row>
    <row r="34" spans="2:8" ht="16.149999999999999" customHeight="1" x14ac:dyDescent="0.2">
      <c r="B34" s="452" t="s">
        <v>2305</v>
      </c>
      <c r="C34" s="69"/>
      <c r="D34" s="403" t="s">
        <v>1</v>
      </c>
      <c r="E34" s="486"/>
      <c r="F34" s="488"/>
      <c r="G34" s="485" t="s">
        <v>2306</v>
      </c>
      <c r="H34" s="80"/>
    </row>
    <row r="35" spans="2:8" ht="43.15" customHeight="1" x14ac:dyDescent="0.2">
      <c r="B35" s="451" t="s">
        <v>2307</v>
      </c>
      <c r="C35" s="69"/>
      <c r="D35" s="403" t="s">
        <v>1</v>
      </c>
      <c r="E35" s="486"/>
      <c r="F35" s="488"/>
      <c r="G35" s="485" t="s">
        <v>2308</v>
      </c>
      <c r="H35" s="80"/>
    </row>
    <row r="36" spans="2:8" ht="16.149999999999999" customHeight="1" x14ac:dyDescent="0.2">
      <c r="B36" s="123" t="s">
        <v>2309</v>
      </c>
      <c r="C36" s="69"/>
      <c r="D36" s="385" t="s">
        <v>16</v>
      </c>
      <c r="E36" s="486"/>
      <c r="F36" s="488"/>
      <c r="G36" s="485" t="s">
        <v>2310</v>
      </c>
      <c r="H36" s="80"/>
    </row>
    <row r="37" spans="2:8" ht="16.149999999999999" customHeight="1" x14ac:dyDescent="0.2">
      <c r="B37" s="123" t="s">
        <v>2311</v>
      </c>
      <c r="C37" s="66"/>
      <c r="D37" s="385" t="s">
        <v>16</v>
      </c>
      <c r="E37" s="477">
        <f>-E16</f>
        <v>0</v>
      </c>
      <c r="F37" s="477">
        <f>-F16</f>
        <v>0</v>
      </c>
      <c r="G37" s="485" t="s">
        <v>2312</v>
      </c>
      <c r="H37" s="80"/>
    </row>
    <row r="38" spans="2:8" ht="16.149999999999999" customHeight="1" x14ac:dyDescent="0.2">
      <c r="B38" s="123" t="s">
        <v>2284</v>
      </c>
      <c r="C38" s="72"/>
      <c r="D38" s="403" t="s">
        <v>20</v>
      </c>
      <c r="E38" s="477">
        <f>-E19</f>
        <v>0</v>
      </c>
      <c r="F38" s="477">
        <f>-F19</f>
        <v>0</v>
      </c>
      <c r="G38" s="485" t="s">
        <v>2313</v>
      </c>
      <c r="H38" s="80"/>
    </row>
    <row r="39" spans="2:8" ht="16.149999999999999" customHeight="1" x14ac:dyDescent="0.2">
      <c r="B39" s="176" t="s">
        <v>2288</v>
      </c>
      <c r="C39" s="387" t="s">
        <v>0</v>
      </c>
      <c r="D39" s="385" t="s">
        <v>1</v>
      </c>
      <c r="E39" s="486"/>
      <c r="F39" s="488"/>
      <c r="G39" s="485" t="s">
        <v>2314</v>
      </c>
      <c r="H39" s="80"/>
    </row>
    <row r="40" spans="2:8" ht="16.149999999999999" customHeight="1" x14ac:dyDescent="0.2">
      <c r="B40" s="123" t="s">
        <v>2315</v>
      </c>
      <c r="C40" s="160"/>
      <c r="D40" s="403" t="s">
        <v>20</v>
      </c>
      <c r="E40" s="486"/>
      <c r="F40" s="488"/>
      <c r="G40" s="485" t="s">
        <v>2316</v>
      </c>
      <c r="H40" s="80"/>
    </row>
    <row r="41" spans="2:8" ht="16.149999999999999" customHeight="1" thickBot="1" x14ac:dyDescent="0.25">
      <c r="B41" s="97" t="s">
        <v>2292</v>
      </c>
      <c r="C41" s="69"/>
      <c r="D41" s="403" t="s">
        <v>20</v>
      </c>
      <c r="E41" s="577"/>
      <c r="F41" s="641"/>
      <c r="G41" s="485" t="s">
        <v>2317</v>
      </c>
      <c r="H41" s="80"/>
    </row>
    <row r="42" spans="2:8" ht="16.149999999999999" customHeight="1" thickBot="1" x14ac:dyDescent="0.25">
      <c r="B42" s="121" t="s">
        <v>2772</v>
      </c>
      <c r="C42" s="69"/>
      <c r="D42" s="385" t="s">
        <v>16</v>
      </c>
      <c r="E42" s="45">
        <f>SUM(E28:E41)</f>
        <v>0</v>
      </c>
      <c r="F42" s="45">
        <f>SUM(F28:F41)</f>
        <v>0</v>
      </c>
      <c r="G42" s="485" t="s">
        <v>2318</v>
      </c>
      <c r="H42" s="80"/>
    </row>
    <row r="43" spans="2:8" ht="16.149999999999999" customHeight="1" thickBot="1" x14ac:dyDescent="0.25">
      <c r="B43" s="137" t="s">
        <v>2773</v>
      </c>
      <c r="C43" s="134"/>
      <c r="D43" s="135" t="s">
        <v>1</v>
      </c>
      <c r="E43" s="45">
        <f>E24+E42</f>
        <v>0</v>
      </c>
      <c r="F43" s="45">
        <f>F24+F42</f>
        <v>0</v>
      </c>
      <c r="G43" s="485" t="s">
        <v>2319</v>
      </c>
      <c r="H43" s="80"/>
    </row>
    <row r="44" spans="2:8" ht="16.149999999999999" customHeight="1" thickTop="1" thickBot="1" x14ac:dyDescent="0.25">
      <c r="B44" s="104"/>
      <c r="C44" s="104"/>
      <c r="D44" s="104"/>
      <c r="E44" s="104"/>
      <c r="F44" s="104"/>
      <c r="G44" s="105"/>
    </row>
    <row r="45" spans="2:8" ht="16.149999999999999" customHeight="1" thickTop="1" thickBot="1" x14ac:dyDescent="0.25">
      <c r="B45" s="78"/>
      <c r="C45" s="78"/>
      <c r="D45" s="78"/>
      <c r="E45" s="78"/>
      <c r="F45" s="532" t="s">
        <v>2686</v>
      </c>
      <c r="G45" s="533">
        <v>2</v>
      </c>
    </row>
    <row r="46" spans="2:8" ht="16.149999999999999" customHeight="1" thickTop="1" x14ac:dyDescent="0.2">
      <c r="B46" s="682" t="s">
        <v>360</v>
      </c>
      <c r="C46" s="112"/>
      <c r="D46" s="112"/>
      <c r="E46" s="482" t="s">
        <v>2268</v>
      </c>
      <c r="F46" s="483" t="s">
        <v>2269</v>
      </c>
      <c r="G46" s="481" t="s">
        <v>13</v>
      </c>
      <c r="H46" s="80"/>
    </row>
    <row r="47" spans="2:8" ht="16.149999999999999" customHeight="1" x14ac:dyDescent="0.2">
      <c r="B47" s="684"/>
      <c r="C47"/>
      <c r="D47" s="678"/>
      <c r="E47" s="21" t="s">
        <v>2688</v>
      </c>
      <c r="F47" s="21" t="s">
        <v>2689</v>
      </c>
      <c r="G47" s="83"/>
      <c r="H47" s="80"/>
    </row>
    <row r="48" spans="2:8" ht="16.149999999999999" customHeight="1" thickBot="1" x14ac:dyDescent="0.25">
      <c r="B48" s="686"/>
      <c r="C48" s="42"/>
      <c r="D48" s="679"/>
      <c r="E48" s="115" t="s">
        <v>14</v>
      </c>
      <c r="F48" s="115" t="s">
        <v>14</v>
      </c>
      <c r="G48" s="485" t="s">
        <v>15</v>
      </c>
      <c r="H48" s="80"/>
    </row>
    <row r="49" spans="2:14" ht="16.149999999999999" customHeight="1" x14ac:dyDescent="0.2">
      <c r="B49" s="120" t="s">
        <v>2320</v>
      </c>
      <c r="C49"/>
      <c r="D49" s="161" t="s">
        <v>20</v>
      </c>
      <c r="E49" s="477">
        <f>E24</f>
        <v>0</v>
      </c>
      <c r="F49" s="477">
        <f>F24</f>
        <v>0</v>
      </c>
      <c r="G49" s="485" t="s">
        <v>2321</v>
      </c>
      <c r="H49" s="80"/>
    </row>
    <row r="50" spans="2:14" ht="16.149999999999999" customHeight="1" thickBot="1" x14ac:dyDescent="0.25">
      <c r="B50" s="123" t="s">
        <v>2322</v>
      </c>
      <c r="C50" s="69"/>
      <c r="D50" s="385" t="s">
        <v>16</v>
      </c>
      <c r="E50" s="477">
        <f>E42</f>
        <v>0</v>
      </c>
      <c r="F50" s="477">
        <f>F42</f>
        <v>0</v>
      </c>
      <c r="G50" s="485" t="s">
        <v>2323</v>
      </c>
      <c r="H50" s="80"/>
    </row>
    <row r="51" spans="2:14" ht="25.5" x14ac:dyDescent="0.2">
      <c r="B51" s="100" t="s">
        <v>2774</v>
      </c>
      <c r="C51" s="72"/>
      <c r="D51" s="385" t="s">
        <v>1</v>
      </c>
      <c r="E51" s="45">
        <f>SUM(E49:E50)</f>
        <v>0</v>
      </c>
      <c r="F51" s="45">
        <f>SUM(F49:F50)</f>
        <v>0</v>
      </c>
      <c r="G51" s="485" t="s">
        <v>2324</v>
      </c>
      <c r="H51" s="80"/>
    </row>
    <row r="52" spans="2:14" ht="28.5" customHeight="1" thickBot="1" x14ac:dyDescent="0.25">
      <c r="B52" s="173" t="s">
        <v>2325</v>
      </c>
      <c r="C52" s="387" t="s">
        <v>0</v>
      </c>
      <c r="D52" s="403" t="s">
        <v>20</v>
      </c>
      <c r="E52" s="486"/>
      <c r="F52" s="488"/>
      <c r="G52" s="485" t="s">
        <v>2326</v>
      </c>
      <c r="H52" s="453"/>
      <c r="I52" s="693"/>
      <c r="J52" s="693"/>
      <c r="K52" s="693"/>
      <c r="L52" s="693"/>
      <c r="M52" s="693"/>
      <c r="N52" s="693"/>
    </row>
    <row r="53" spans="2:14" ht="26.25" thickBot="1" x14ac:dyDescent="0.25">
      <c r="B53" s="195" t="s">
        <v>2775</v>
      </c>
      <c r="C53" s="375"/>
      <c r="D53" s="403"/>
      <c r="E53" s="45">
        <f>SUM(E51:E52)</f>
        <v>0</v>
      </c>
      <c r="F53" s="45">
        <f>SUM(F51:F52)</f>
        <v>0</v>
      </c>
      <c r="G53" s="485" t="s">
        <v>2327</v>
      </c>
      <c r="H53" s="80"/>
    </row>
    <row r="54" spans="2:14" ht="16.149999999999999" customHeight="1" thickTop="1" thickBot="1" x14ac:dyDescent="0.25">
      <c r="B54" s="104"/>
      <c r="C54" s="104"/>
      <c r="D54" s="104"/>
      <c r="E54" s="104"/>
      <c r="F54" s="104"/>
      <c r="G54" s="105"/>
    </row>
    <row r="55" spans="2:14" ht="16.149999999999999" customHeight="1" thickTop="1" thickBot="1" x14ac:dyDescent="0.25">
      <c r="B55" s="78"/>
      <c r="C55" s="78"/>
      <c r="D55" s="78"/>
      <c r="E55" s="78"/>
      <c r="F55" s="532" t="s">
        <v>2686</v>
      </c>
      <c r="G55" s="533">
        <v>3</v>
      </c>
    </row>
    <row r="56" spans="2:14" ht="16.149999999999999" customHeight="1" thickTop="1" x14ac:dyDescent="0.2">
      <c r="B56" s="194" t="s">
        <v>361</v>
      </c>
      <c r="C56" s="112"/>
      <c r="D56" s="112"/>
      <c r="E56" s="482" t="s">
        <v>2268</v>
      </c>
      <c r="F56" s="483" t="s">
        <v>2269</v>
      </c>
      <c r="G56" s="481" t="s">
        <v>13</v>
      </c>
      <c r="H56" s="80"/>
    </row>
    <row r="57" spans="2:14" ht="16.149999999999999" customHeight="1" x14ac:dyDescent="0.2">
      <c r="B57" s="113"/>
      <c r="C57"/>
      <c r="D57" s="678"/>
      <c r="E57" s="21" t="s">
        <v>310</v>
      </c>
      <c r="F57" s="21" t="s">
        <v>17</v>
      </c>
      <c r="G57" s="83"/>
      <c r="H57" s="80"/>
    </row>
    <row r="58" spans="2:14" ht="16.149999999999999" customHeight="1" thickBot="1" x14ac:dyDescent="0.25">
      <c r="B58" s="114"/>
      <c r="C58" s="42"/>
      <c r="D58" s="679"/>
      <c r="E58" s="115" t="s">
        <v>14</v>
      </c>
      <c r="F58" s="115" t="s">
        <v>14</v>
      </c>
      <c r="G58" s="485" t="s">
        <v>15</v>
      </c>
      <c r="H58" s="80"/>
    </row>
    <row r="59" spans="2:14" ht="16.149999999999999" customHeight="1" x14ac:dyDescent="0.2">
      <c r="B59" s="399" t="s">
        <v>2275</v>
      </c>
      <c r="C59" s="283"/>
      <c r="D59" s="403" t="s">
        <v>1</v>
      </c>
      <c r="E59" s="477">
        <f>E14</f>
        <v>0</v>
      </c>
      <c r="F59" s="477">
        <f>F14</f>
        <v>0</v>
      </c>
      <c r="G59" s="485" t="s">
        <v>2328</v>
      </c>
      <c r="H59" s="80"/>
    </row>
    <row r="60" spans="2:14" ht="16.149999999999999" customHeight="1" x14ac:dyDescent="0.2">
      <c r="B60" s="229" t="s">
        <v>2329</v>
      </c>
      <c r="C60" s="69"/>
      <c r="D60" s="403" t="s">
        <v>1</v>
      </c>
      <c r="E60" s="477">
        <f>E15+E31</f>
        <v>0</v>
      </c>
      <c r="F60" s="477">
        <f>F15+F31</f>
        <v>0</v>
      </c>
      <c r="G60" s="485" t="s">
        <v>2330</v>
      </c>
      <c r="H60" s="80"/>
    </row>
    <row r="61" spans="2:14" ht="16.149999999999999" customHeight="1" x14ac:dyDescent="0.2">
      <c r="B61" s="229" t="s">
        <v>2331</v>
      </c>
      <c r="C61" s="69"/>
      <c r="D61" s="403" t="s">
        <v>1</v>
      </c>
      <c r="E61" s="477">
        <f>E20</f>
        <v>0</v>
      </c>
      <c r="F61" s="477">
        <f>F20</f>
        <v>0</v>
      </c>
      <c r="G61" s="485" t="s">
        <v>2332</v>
      </c>
      <c r="H61" s="80"/>
    </row>
    <row r="62" spans="2:14" ht="16.149999999999999" customHeight="1" thickBot="1" x14ac:dyDescent="0.25">
      <c r="B62" s="229" t="s">
        <v>2333</v>
      </c>
      <c r="C62" s="69"/>
      <c r="D62" s="403" t="s">
        <v>1</v>
      </c>
      <c r="E62" s="486"/>
      <c r="F62" s="488"/>
      <c r="G62" s="485" t="s">
        <v>2334</v>
      </c>
      <c r="H62" s="80"/>
    </row>
    <row r="63" spans="2:14" ht="16.149999999999999" customHeight="1" thickBot="1" x14ac:dyDescent="0.25">
      <c r="B63" s="137" t="s">
        <v>2335</v>
      </c>
      <c r="C63" s="389"/>
      <c r="D63" s="135" t="s">
        <v>266</v>
      </c>
      <c r="E63" s="45">
        <f>SUM(E59:E62)</f>
        <v>0</v>
      </c>
      <c r="F63" s="45">
        <f>SUM(F59:F62)</f>
        <v>0</v>
      </c>
      <c r="G63" s="485" t="s">
        <v>2336</v>
      </c>
      <c r="H63" s="80"/>
    </row>
    <row r="64" spans="2:14" ht="16.149999999999999" customHeight="1" thickTop="1" x14ac:dyDescent="0.2">
      <c r="B64" s="104"/>
      <c r="C64" s="104"/>
      <c r="D64" s="104"/>
      <c r="E64" s="104"/>
      <c r="F64" s="104"/>
      <c r="G64" s="105"/>
    </row>
  </sheetData>
  <mergeCells count="6">
    <mergeCell ref="I52:N52"/>
    <mergeCell ref="D57:D58"/>
    <mergeCell ref="B6:B8"/>
    <mergeCell ref="D7:D8"/>
    <mergeCell ref="B46:B48"/>
    <mergeCell ref="D47:D48"/>
  </mergeCells>
  <dataValidations count="3">
    <dataValidation allowBlank="1" showInputMessage="1" showErrorMessage="1" promptTitle="Separate assets on the SoFP" prompt="Per paragraph 116(a) of IAS 19, any reimbursement right (e.g. from an insurer) is recognised as a separate asset and is not offset against the net defined benefit obligation on the SoFP." sqref="C52" xr:uid="{159326D6-35CF-4F86-BEA0-1EACF76C5B6C}"/>
    <dataValidation allowBlank="1" showInputMessage="1" showErrorMessage="1" promptTitle="Pension for TUPE'd staff" prompt="If staff have TUPE'd in or out of your organisation, and this is not part of an absorption transfer, the transferring pension asset/liability should be recorded coming in or out of here." sqref="C39 C21" xr:uid="{067F7376-38D0-4D87-A6FF-36340EA2ED90}"/>
    <dataValidation allowBlank="1" showInputMessage="1" showErrorMessage="1" promptTitle="Transfer by absorption: pension" prompt="As the net asset/liability is recorded on either TAC20 Payables or TAC18 Receivables, when completing TAC30 Transfers, enter the net pension liability/asset taken on in the 'other liabilities' or 'other assets' column as appropriate." sqref="C13 C30" xr:uid="{4B16EDBB-3A9E-484D-B6AF-33767C563D15}"/>
  </dataValidations>
  <pageMargins left="0.7" right="0.7" top="0.75" bottom="0.75" header="0.3" footer="0.3"/>
  <pageSetup paperSize="9" scale="48"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FAC8D-ADD0-406D-A346-3B4F31A0B5BC}">
  <sheetPr codeName="Sheet87">
    <tabColor theme="2"/>
    <pageSetUpPr fitToPage="1"/>
  </sheetPr>
  <dimension ref="A1:K106"/>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9" width="15" style="9" customWidth="1"/>
    <col min="20" max="41" width="13.28515625" style="9" customWidth="1"/>
    <col min="42" max="16384" width="9.28515625" style="9"/>
  </cols>
  <sheetData>
    <row r="1" spans="1:11" ht="18.75" customHeight="1" x14ac:dyDescent="0.2">
      <c r="B1" s="46"/>
    </row>
    <row r="2" spans="1:11" ht="18.75" customHeight="1" x14ac:dyDescent="0.25">
      <c r="B2" s="47" t="s">
        <v>2781</v>
      </c>
    </row>
    <row r="3" spans="1:11" ht="18.75" customHeight="1" x14ac:dyDescent="0.25">
      <c r="B3" s="47" t="s">
        <v>2633</v>
      </c>
    </row>
    <row r="4" spans="1:11" ht="18.75" customHeight="1" x14ac:dyDescent="0.2">
      <c r="B4" s="48" t="s">
        <v>375</v>
      </c>
    </row>
    <row r="5" spans="1:11" ht="18.75" customHeight="1" thickBot="1" x14ac:dyDescent="0.25">
      <c r="B5" s="48"/>
    </row>
    <row r="6" spans="1:11" ht="18.75" customHeight="1" thickTop="1" thickBot="1" x14ac:dyDescent="0.25">
      <c r="A6" s="79"/>
      <c r="B6" s="454"/>
      <c r="C6" s="454"/>
      <c r="D6" s="454"/>
      <c r="E6" s="454"/>
      <c r="F6" s="454"/>
      <c r="G6" s="532" t="s">
        <v>2686</v>
      </c>
      <c r="H6" s="533">
        <v>1</v>
      </c>
      <c r="J6" s="454"/>
      <c r="K6" s="454"/>
    </row>
    <row r="7" spans="1:11" ht="16.149999999999999" customHeight="1" thickTop="1" thickBot="1" x14ac:dyDescent="0.25">
      <c r="B7" s="78"/>
      <c r="C7" s="78"/>
      <c r="D7" s="78"/>
      <c r="E7" s="688" t="s">
        <v>2337</v>
      </c>
      <c r="F7" s="690"/>
      <c r="G7" s="690"/>
      <c r="H7" s="689"/>
      <c r="I7" s="78"/>
    </row>
    <row r="8" spans="1:11" ht="16.149999999999999" customHeight="1" thickTop="1" x14ac:dyDescent="0.2">
      <c r="A8" s="81"/>
      <c r="B8" s="111" t="s">
        <v>2718</v>
      </c>
      <c r="C8"/>
      <c r="D8"/>
      <c r="E8" s="482" t="s">
        <v>2339</v>
      </c>
      <c r="F8" s="482" t="s">
        <v>2340</v>
      </c>
      <c r="G8" s="482" t="s">
        <v>2341</v>
      </c>
      <c r="H8" s="482" t="s">
        <v>2342</v>
      </c>
      <c r="I8" s="481" t="s">
        <v>13</v>
      </c>
      <c r="J8" s="80"/>
    </row>
    <row r="9" spans="1:11" ht="51" x14ac:dyDescent="0.2">
      <c r="A9" s="81"/>
      <c r="B9" s="699" t="s">
        <v>2343</v>
      </c>
      <c r="C9" s="700"/>
      <c r="D9" s="259"/>
      <c r="E9" s="3" t="s">
        <v>2344</v>
      </c>
      <c r="F9" s="3" t="s">
        <v>2345</v>
      </c>
      <c r="G9" s="82" t="s">
        <v>2346</v>
      </c>
      <c r="H9" s="671" t="s">
        <v>2347</v>
      </c>
      <c r="I9" s="83"/>
      <c r="J9" s="80"/>
    </row>
    <row r="10" spans="1:11" ht="16.149999999999999" customHeight="1" x14ac:dyDescent="0.2">
      <c r="A10" s="81"/>
      <c r="B10" s="699"/>
      <c r="C10" s="700"/>
      <c r="D10" s="678" t="s">
        <v>2</v>
      </c>
      <c r="E10" s="21" t="s">
        <v>2688</v>
      </c>
      <c r="F10" s="21" t="s">
        <v>2688</v>
      </c>
      <c r="G10" s="21" t="s">
        <v>2688</v>
      </c>
      <c r="H10" s="21" t="s">
        <v>2688</v>
      </c>
      <c r="I10" s="83"/>
      <c r="J10" s="80"/>
    </row>
    <row r="11" spans="1:11" ht="16.149999999999999" customHeight="1" thickBot="1" x14ac:dyDescent="0.25">
      <c r="A11" s="81"/>
      <c r="B11" s="701"/>
      <c r="C11" s="702"/>
      <c r="D11" s="679"/>
      <c r="E11" s="65" t="s">
        <v>14</v>
      </c>
      <c r="F11" s="65" t="s">
        <v>14</v>
      </c>
      <c r="G11" s="65" t="s">
        <v>14</v>
      </c>
      <c r="H11" s="65" t="s">
        <v>14</v>
      </c>
      <c r="I11" s="672" t="s">
        <v>15</v>
      </c>
      <c r="J11" s="80"/>
    </row>
    <row r="12" spans="1:11" ht="16.149999999999999" customHeight="1" x14ac:dyDescent="0.2">
      <c r="B12" s="362" t="s">
        <v>2348</v>
      </c>
      <c r="C12" s="372"/>
      <c r="D12"/>
      <c r="E12" s="27"/>
      <c r="F12" s="27"/>
      <c r="G12" s="27"/>
      <c r="H12" s="402"/>
      <c r="I12" s="85"/>
      <c r="J12" s="80"/>
    </row>
    <row r="13" spans="1:11" s="49" customFormat="1" ht="16.149999999999999" customHeight="1" x14ac:dyDescent="0.2">
      <c r="A13" s="81"/>
      <c r="B13" s="210" t="s">
        <v>2349</v>
      </c>
      <c r="C13" s="422" t="s">
        <v>0</v>
      </c>
      <c r="D13" s="427" t="s">
        <v>16</v>
      </c>
      <c r="E13" s="478">
        <f>SUM(F13:H13)</f>
        <v>0</v>
      </c>
      <c r="F13" s="486"/>
      <c r="G13" s="479"/>
      <c r="H13" s="665"/>
      <c r="I13" s="664" t="s">
        <v>2350</v>
      </c>
      <c r="J13" s="80"/>
      <c r="K13" s="109"/>
    </row>
    <row r="14" spans="1:11" s="49" customFormat="1" ht="16.149999999999999" customHeight="1" x14ac:dyDescent="0.2">
      <c r="A14" s="81"/>
      <c r="B14" s="220" t="s">
        <v>2351</v>
      </c>
      <c r="C14" s="387" t="s">
        <v>0</v>
      </c>
      <c r="D14" s="430" t="s">
        <v>16</v>
      </c>
      <c r="E14" s="478">
        <f t="shared" ref="E14:E17" si="0">SUM(F14:H14)</f>
        <v>0</v>
      </c>
      <c r="F14" s="486"/>
      <c r="G14" s="479"/>
      <c r="H14" s="665"/>
      <c r="I14" s="664" t="s">
        <v>2352</v>
      </c>
      <c r="J14" s="80"/>
      <c r="K14" s="455"/>
    </row>
    <row r="15" spans="1:11" ht="16.149999999999999" customHeight="1" x14ac:dyDescent="0.2">
      <c r="B15" s="366" t="s">
        <v>44</v>
      </c>
      <c r="C15" s="191"/>
      <c r="D15" s="385" t="s">
        <v>16</v>
      </c>
      <c r="E15" s="478">
        <f>SUM(F15:H15)</f>
        <v>0</v>
      </c>
      <c r="F15" s="486"/>
      <c r="G15" s="486"/>
      <c r="H15" s="567"/>
      <c r="I15" s="664" t="s">
        <v>2353</v>
      </c>
      <c r="J15" s="80"/>
      <c r="K15" s="455"/>
    </row>
    <row r="16" spans="1:11" ht="16.149999999999999" customHeight="1" x14ac:dyDescent="0.2">
      <c r="B16" s="366" t="s">
        <v>530</v>
      </c>
      <c r="C16" s="191"/>
      <c r="D16" s="385" t="s">
        <v>16</v>
      </c>
      <c r="E16" s="478">
        <f t="shared" si="0"/>
        <v>0</v>
      </c>
      <c r="F16" s="477">
        <f>'TAC19 CCE'!E29</f>
        <v>0</v>
      </c>
      <c r="G16" s="479"/>
      <c r="H16" s="665"/>
      <c r="I16" s="664" t="s">
        <v>2354</v>
      </c>
      <c r="J16" s="80"/>
      <c r="K16" s="455"/>
    </row>
    <row r="17" spans="2:11" ht="16.149999999999999" customHeight="1" thickBot="1" x14ac:dyDescent="0.25">
      <c r="B17" s="456" t="s">
        <v>2355</v>
      </c>
      <c r="C17" s="457"/>
      <c r="D17" s="458" t="s">
        <v>16</v>
      </c>
      <c r="E17" s="478">
        <f t="shared" si="0"/>
        <v>0</v>
      </c>
      <c r="F17" s="486"/>
      <c r="G17" s="486"/>
      <c r="H17" s="567"/>
      <c r="I17" s="664" t="s">
        <v>2356</v>
      </c>
      <c r="J17" s="80"/>
      <c r="K17" s="455"/>
    </row>
    <row r="18" spans="2:11" ht="16.149999999999999" customHeight="1" thickBot="1" x14ac:dyDescent="0.25">
      <c r="B18" s="137" t="s">
        <v>2778</v>
      </c>
      <c r="C18" s="134"/>
      <c r="D18" s="135" t="s">
        <v>16</v>
      </c>
      <c r="E18" s="45">
        <f>SUM(F18:H18)</f>
        <v>0</v>
      </c>
      <c r="F18" s="45">
        <f>SUM(F13:F17)</f>
        <v>0</v>
      </c>
      <c r="G18" s="45">
        <f>SUM(G13:G17)</f>
        <v>0</v>
      </c>
      <c r="H18" s="574">
        <f>SUM(H13:H17)</f>
        <v>0</v>
      </c>
      <c r="I18" s="664" t="s">
        <v>2357</v>
      </c>
      <c r="J18" s="80"/>
    </row>
    <row r="19" spans="2:11" ht="16.149999999999999" customHeight="1" thickTop="1" thickBot="1" x14ac:dyDescent="0.25">
      <c r="B19" s="459"/>
      <c r="C19" s="104"/>
      <c r="D19" s="104"/>
      <c r="E19" s="104"/>
      <c r="F19" s="104"/>
      <c r="G19" s="104"/>
      <c r="H19" s="104"/>
      <c r="I19" s="105"/>
    </row>
    <row r="20" spans="2:11" ht="16.149999999999999" customHeight="1" thickTop="1" thickBot="1" x14ac:dyDescent="0.25">
      <c r="E20" s="78"/>
      <c r="F20" s="454"/>
      <c r="G20" s="532" t="s">
        <v>2686</v>
      </c>
      <c r="H20" s="533">
        <v>2</v>
      </c>
    </row>
    <row r="21" spans="2:11" ht="16.149999999999999" customHeight="1" thickTop="1" thickBot="1" x14ac:dyDescent="0.25">
      <c r="B21" s="78"/>
      <c r="C21" s="78"/>
      <c r="D21" s="78"/>
      <c r="E21" s="688" t="s">
        <v>2337</v>
      </c>
      <c r="F21" s="690"/>
      <c r="G21" s="690"/>
      <c r="H21" s="689"/>
      <c r="I21" s="426"/>
    </row>
    <row r="22" spans="2:11" ht="16.149999999999999" customHeight="1" thickTop="1" x14ac:dyDescent="0.2">
      <c r="B22" s="111" t="s">
        <v>2717</v>
      </c>
      <c r="C22" s="112"/>
      <c r="D22" s="112"/>
      <c r="E22" s="483" t="s">
        <v>2358</v>
      </c>
      <c r="F22" s="483" t="s">
        <v>2359</v>
      </c>
      <c r="G22" s="483" t="s">
        <v>2360</v>
      </c>
      <c r="H22" s="483" t="s">
        <v>2361</v>
      </c>
      <c r="I22" s="481" t="s">
        <v>13</v>
      </c>
      <c r="J22" s="80"/>
    </row>
    <row r="23" spans="2:11" ht="51" x14ac:dyDescent="0.2">
      <c r="B23" s="699" t="s">
        <v>2343</v>
      </c>
      <c r="C23" s="700"/>
      <c r="D23" s="678" t="s">
        <v>2</v>
      </c>
      <c r="E23" s="3" t="s">
        <v>9</v>
      </c>
      <c r="F23" s="3" t="s">
        <v>2345</v>
      </c>
      <c r="G23" s="82" t="s">
        <v>2346</v>
      </c>
      <c r="H23" s="543" t="s">
        <v>2347</v>
      </c>
      <c r="I23" s="83"/>
      <c r="J23" s="80"/>
    </row>
    <row r="24" spans="2:11" ht="16.149999999999999" customHeight="1" x14ac:dyDescent="0.2">
      <c r="B24" s="699"/>
      <c r="C24" s="700"/>
      <c r="D24" s="678"/>
      <c r="E24" s="21" t="s">
        <v>2689</v>
      </c>
      <c r="F24" s="21" t="s">
        <v>2689</v>
      </c>
      <c r="G24" s="21" t="s">
        <v>2689</v>
      </c>
      <c r="H24" s="21" t="s">
        <v>2689</v>
      </c>
      <c r="I24" s="83"/>
      <c r="J24" s="80"/>
    </row>
    <row r="25" spans="2:11" ht="16.149999999999999" customHeight="1" thickBot="1" x14ac:dyDescent="0.25">
      <c r="B25" s="701"/>
      <c r="C25" s="702"/>
      <c r="D25" s="679"/>
      <c r="E25" s="65" t="s">
        <v>14</v>
      </c>
      <c r="F25" s="65" t="s">
        <v>14</v>
      </c>
      <c r="G25" s="65" t="s">
        <v>14</v>
      </c>
      <c r="H25" s="65" t="s">
        <v>14</v>
      </c>
      <c r="I25" s="672" t="s">
        <v>15</v>
      </c>
      <c r="J25" s="80"/>
    </row>
    <row r="26" spans="2:11" ht="16.149999999999999" customHeight="1" x14ac:dyDescent="0.2">
      <c r="B26" s="362" t="s">
        <v>2348</v>
      </c>
      <c r="C26" s="372"/>
      <c r="D26"/>
      <c r="E26" s="27"/>
      <c r="F26" s="27"/>
      <c r="G26" s="27"/>
      <c r="H26" s="402"/>
      <c r="I26" s="85"/>
      <c r="J26" s="80"/>
    </row>
    <row r="27" spans="2:11" ht="16.149999999999999" customHeight="1" x14ac:dyDescent="0.2">
      <c r="B27" s="210" t="s">
        <v>2349</v>
      </c>
      <c r="C27" s="387" t="s">
        <v>0</v>
      </c>
      <c r="D27" s="385" t="s">
        <v>16</v>
      </c>
      <c r="E27" s="478">
        <f t="shared" ref="E27:E32" si="1">SUM(F27:H27)</f>
        <v>0</v>
      </c>
      <c r="F27" s="488"/>
      <c r="G27" s="479"/>
      <c r="H27" s="666"/>
      <c r="I27" s="664" t="s">
        <v>2350</v>
      </c>
      <c r="J27" s="80"/>
      <c r="K27" s="455"/>
    </row>
    <row r="28" spans="2:11" ht="16.149999999999999" customHeight="1" x14ac:dyDescent="0.2">
      <c r="B28" s="220" t="s">
        <v>2351</v>
      </c>
      <c r="C28" s="422" t="s">
        <v>0</v>
      </c>
      <c r="D28" s="414" t="s">
        <v>16</v>
      </c>
      <c r="E28" s="478">
        <f t="shared" si="1"/>
        <v>0</v>
      </c>
      <c r="F28" s="488"/>
      <c r="G28" s="479"/>
      <c r="H28" s="666"/>
      <c r="I28" s="664" t="s">
        <v>2352</v>
      </c>
      <c r="J28" s="80"/>
      <c r="K28" s="455"/>
    </row>
    <row r="29" spans="2:11" ht="16.149999999999999" customHeight="1" x14ac:dyDescent="0.2">
      <c r="B29" s="366" t="s">
        <v>44</v>
      </c>
      <c r="C29" s="191"/>
      <c r="D29" s="414" t="s">
        <v>16</v>
      </c>
      <c r="E29" s="478">
        <f>SUM(F29:H29)</f>
        <v>0</v>
      </c>
      <c r="F29" s="488"/>
      <c r="G29" s="488"/>
      <c r="H29" s="667"/>
      <c r="I29" s="664" t="s">
        <v>2353</v>
      </c>
      <c r="J29" s="80"/>
      <c r="K29" s="455"/>
    </row>
    <row r="30" spans="2:11" ht="16.149999999999999" customHeight="1" x14ac:dyDescent="0.2">
      <c r="B30" s="366" t="s">
        <v>530</v>
      </c>
      <c r="C30" s="191"/>
      <c r="D30" s="414" t="s">
        <v>16</v>
      </c>
      <c r="E30" s="478">
        <f t="shared" si="1"/>
        <v>0</v>
      </c>
      <c r="F30" s="477">
        <f>'TAC19 CCE'!G29</f>
        <v>0</v>
      </c>
      <c r="G30" s="479"/>
      <c r="H30" s="666"/>
      <c r="I30" s="664" t="s">
        <v>2354</v>
      </c>
      <c r="J30" s="80"/>
      <c r="K30" s="455"/>
    </row>
    <row r="31" spans="2:11" ht="16.149999999999999" customHeight="1" thickBot="1" x14ac:dyDescent="0.25">
      <c r="B31" s="456" t="s">
        <v>2355</v>
      </c>
      <c r="C31" s="457"/>
      <c r="D31" s="458" t="s">
        <v>16</v>
      </c>
      <c r="E31" s="478">
        <f t="shared" si="1"/>
        <v>0</v>
      </c>
      <c r="F31" s="488"/>
      <c r="G31" s="488"/>
      <c r="H31" s="667"/>
      <c r="I31" s="664" t="s">
        <v>2356</v>
      </c>
      <c r="J31" s="80"/>
      <c r="K31" s="455"/>
    </row>
    <row r="32" spans="2:11" ht="16.149999999999999" customHeight="1" thickBot="1" x14ac:dyDescent="0.25">
      <c r="B32" s="137" t="s">
        <v>2777</v>
      </c>
      <c r="C32" s="134"/>
      <c r="D32" s="135" t="s">
        <v>16</v>
      </c>
      <c r="E32" s="45">
        <f t="shared" si="1"/>
        <v>0</v>
      </c>
      <c r="F32" s="45">
        <f>SUM(F27:F31)</f>
        <v>0</v>
      </c>
      <c r="G32" s="45">
        <f>SUM(G27:G31)</f>
        <v>0</v>
      </c>
      <c r="H32" s="574">
        <f>SUM(H27:H31)</f>
        <v>0</v>
      </c>
      <c r="I32" s="664" t="s">
        <v>2357</v>
      </c>
      <c r="J32" s="80"/>
    </row>
    <row r="33" spans="2:10" ht="16.149999999999999" customHeight="1" thickTop="1" thickBot="1" x14ac:dyDescent="0.25">
      <c r="B33" s="104"/>
      <c r="C33" s="104"/>
      <c r="D33" s="104"/>
      <c r="E33" s="104"/>
      <c r="F33" s="104"/>
      <c r="G33" s="104"/>
      <c r="H33" s="104"/>
      <c r="I33" s="105"/>
    </row>
    <row r="34" spans="2:10" ht="16.149999999999999" customHeight="1" thickTop="1" thickBot="1" x14ac:dyDescent="0.25">
      <c r="E34" s="454"/>
      <c r="F34" s="532" t="s">
        <v>2686</v>
      </c>
      <c r="G34" s="533">
        <v>3</v>
      </c>
    </row>
    <row r="35" spans="2:10" ht="16.149999999999999" customHeight="1" thickTop="1" thickBot="1" x14ac:dyDescent="0.25">
      <c r="B35" s="78"/>
      <c r="C35" s="78"/>
      <c r="D35" s="78"/>
      <c r="E35" s="688" t="s">
        <v>2337</v>
      </c>
      <c r="F35" s="690"/>
      <c r="G35" s="689"/>
      <c r="H35" s="78"/>
    </row>
    <row r="36" spans="2:10" ht="16.149999999999999" customHeight="1" thickTop="1" x14ac:dyDescent="0.2">
      <c r="B36" s="682" t="s">
        <v>2776</v>
      </c>
      <c r="C36"/>
      <c r="D36"/>
      <c r="E36" s="482" t="s">
        <v>2339</v>
      </c>
      <c r="F36" s="482" t="s">
        <v>2362</v>
      </c>
      <c r="G36" s="482" t="s">
        <v>2363</v>
      </c>
      <c r="H36" s="481" t="s">
        <v>13</v>
      </c>
      <c r="I36" s="80"/>
    </row>
    <row r="37" spans="2:10" ht="51" x14ac:dyDescent="0.2">
      <c r="B37" s="684"/>
      <c r="C37"/>
      <c r="D37" s="678" t="s">
        <v>2</v>
      </c>
      <c r="E37" s="3" t="s">
        <v>9</v>
      </c>
      <c r="F37" s="3" t="s">
        <v>2364</v>
      </c>
      <c r="G37" s="543" t="s">
        <v>2365</v>
      </c>
      <c r="H37" s="83"/>
      <c r="I37" s="80"/>
    </row>
    <row r="38" spans="2:10" ht="16.149999999999999" customHeight="1" x14ac:dyDescent="0.2">
      <c r="B38" s="707" t="s">
        <v>2366</v>
      </c>
      <c r="C38" s="708"/>
      <c r="D38" s="678"/>
      <c r="E38" s="21" t="s">
        <v>2688</v>
      </c>
      <c r="F38" s="21" t="s">
        <v>2688</v>
      </c>
      <c r="G38" s="21" t="s">
        <v>2688</v>
      </c>
      <c r="H38" s="83"/>
      <c r="I38" s="80"/>
    </row>
    <row r="39" spans="2:10" ht="16.149999999999999" customHeight="1" thickBot="1" x14ac:dyDescent="0.25">
      <c r="B39" s="709"/>
      <c r="C39" s="710"/>
      <c r="D39" s="679"/>
      <c r="E39" s="65" t="s">
        <v>14</v>
      </c>
      <c r="F39" s="65" t="s">
        <v>14</v>
      </c>
      <c r="G39" s="65" t="s">
        <v>14</v>
      </c>
      <c r="H39" s="672" t="s">
        <v>15</v>
      </c>
      <c r="I39" s="80"/>
    </row>
    <row r="40" spans="2:10" ht="16.149999999999999" customHeight="1" x14ac:dyDescent="0.2">
      <c r="B40" s="362" t="s">
        <v>2367</v>
      </c>
      <c r="C40" s="372"/>
      <c r="D40"/>
      <c r="E40" s="27"/>
      <c r="F40" s="27"/>
      <c r="G40" s="402"/>
      <c r="H40" s="85"/>
      <c r="I40" s="80"/>
    </row>
    <row r="41" spans="2:10" ht="16.149999999999999" customHeight="1" x14ac:dyDescent="0.2">
      <c r="B41" s="220" t="s">
        <v>2116</v>
      </c>
      <c r="C41" s="191"/>
      <c r="D41" s="385" t="s">
        <v>16</v>
      </c>
      <c r="E41" s="478">
        <f t="shared" ref="E41:E50" si="2">SUM(F41:G41)</f>
        <v>0</v>
      </c>
      <c r="F41" s="477">
        <f>SUM('TAC21 Borrowings'!E16:E17,'TAC21 Borrowings'!E25:E26)</f>
        <v>0</v>
      </c>
      <c r="G41" s="666"/>
      <c r="H41" s="664" t="s">
        <v>2368</v>
      </c>
      <c r="I41" s="80"/>
      <c r="J41" s="455"/>
    </row>
    <row r="42" spans="2:10" ht="16.149999999999999" customHeight="1" x14ac:dyDescent="0.2">
      <c r="B42" s="366" t="s">
        <v>2636</v>
      </c>
      <c r="C42" s="191"/>
      <c r="D42" s="385" t="s">
        <v>16</v>
      </c>
      <c r="E42" s="478">
        <f>SUM(F42:G42)</f>
        <v>0</v>
      </c>
      <c r="F42" s="477">
        <f>SUM('TAC21 Borrowings'!E11:E12,'TAC21 Borrowings'!E14,'TAC21 Borrowings'!E18,'TAC21 Borrowings'!E27)-SUM(G42:G42)</f>
        <v>0</v>
      </c>
      <c r="G42" s="668"/>
      <c r="H42" s="664" t="s">
        <v>2370</v>
      </c>
      <c r="I42" s="80"/>
      <c r="J42" s="455"/>
    </row>
    <row r="43" spans="2:10" ht="16.149999999999999" customHeight="1" x14ac:dyDescent="0.2">
      <c r="B43" s="461" t="s">
        <v>2791</v>
      </c>
      <c r="C43" s="191"/>
      <c r="D43" s="385" t="s">
        <v>16</v>
      </c>
      <c r="E43" s="478">
        <f t="shared" si="2"/>
        <v>0</v>
      </c>
      <c r="F43" s="477">
        <f>'TAC21 Borrowings'!E19+'TAC21 Borrowings'!E28</f>
        <v>0</v>
      </c>
      <c r="G43" s="666"/>
      <c r="H43" s="664" t="s">
        <v>2371</v>
      </c>
      <c r="I43" s="80"/>
      <c r="J43" s="455"/>
    </row>
    <row r="44" spans="2:10" ht="16.149999999999999" customHeight="1" x14ac:dyDescent="0.2">
      <c r="B44" s="366" t="s">
        <v>2372</v>
      </c>
      <c r="C44" s="191"/>
      <c r="D44" s="385" t="s">
        <v>16</v>
      </c>
      <c r="E44" s="478">
        <f t="shared" si="2"/>
        <v>0</v>
      </c>
      <c r="F44" s="477">
        <f>'TAC21 Borrowings'!E20+'TAC21 Borrowings'!E29</f>
        <v>0</v>
      </c>
      <c r="G44" s="666"/>
      <c r="H44" s="664" t="s">
        <v>2373</v>
      </c>
      <c r="I44" s="80"/>
      <c r="J44" s="455"/>
    </row>
    <row r="45" spans="2:10" ht="25.5" x14ac:dyDescent="0.2">
      <c r="B45" s="460" t="s">
        <v>2374</v>
      </c>
      <c r="C45" s="387" t="s">
        <v>0</v>
      </c>
      <c r="D45" s="385" t="s">
        <v>16</v>
      </c>
      <c r="E45" s="478">
        <f t="shared" si="2"/>
        <v>0</v>
      </c>
      <c r="F45" s="486"/>
      <c r="G45" s="666"/>
      <c r="H45" s="664" t="s">
        <v>2375</v>
      </c>
      <c r="I45" s="80"/>
      <c r="J45" s="455"/>
    </row>
    <row r="46" spans="2:10" ht="25.5" x14ac:dyDescent="0.2">
      <c r="B46" s="460" t="s">
        <v>2376</v>
      </c>
      <c r="C46" s="387" t="s">
        <v>0</v>
      </c>
      <c r="D46" s="385" t="s">
        <v>16</v>
      </c>
      <c r="E46" s="478">
        <f t="shared" si="2"/>
        <v>0</v>
      </c>
      <c r="F46" s="486"/>
      <c r="G46" s="666"/>
      <c r="H46" s="664" t="s">
        <v>2377</v>
      </c>
      <c r="I46" s="80"/>
      <c r="J46" s="455"/>
    </row>
    <row r="47" spans="2:10" ht="16.149999999999999" customHeight="1" x14ac:dyDescent="0.2">
      <c r="B47" s="366" t="s">
        <v>50</v>
      </c>
      <c r="C47" s="191"/>
      <c r="D47" s="385" t="s">
        <v>16</v>
      </c>
      <c r="E47" s="478">
        <f>SUM(F47:G47)</f>
        <v>0</v>
      </c>
      <c r="F47" s="477">
        <f>'TAC20 Payables'!E81+'TAC20 Payables'!E85-SUM(G47:G47)</f>
        <v>0</v>
      </c>
      <c r="G47" s="668"/>
      <c r="H47" s="664" t="s">
        <v>2378</v>
      </c>
      <c r="I47" s="80"/>
      <c r="J47" s="455"/>
    </row>
    <row r="48" spans="2:10" ht="16.149999999999999" customHeight="1" x14ac:dyDescent="0.2">
      <c r="B48" s="366" t="s">
        <v>2379</v>
      </c>
      <c r="C48" s="387" t="s">
        <v>0</v>
      </c>
      <c r="D48" s="385" t="s">
        <v>16</v>
      </c>
      <c r="E48" s="478">
        <f t="shared" si="2"/>
        <v>0</v>
      </c>
      <c r="F48" s="486"/>
      <c r="G48" s="666"/>
      <c r="H48" s="664" t="s">
        <v>2380</v>
      </c>
      <c r="I48" s="80"/>
      <c r="J48" s="455"/>
    </row>
    <row r="49" spans="2:10" ht="16.149999999999999" customHeight="1" thickBot="1" x14ac:dyDescent="0.25">
      <c r="B49" s="456" t="s">
        <v>2381</v>
      </c>
      <c r="C49" s="457"/>
      <c r="D49" s="385" t="s">
        <v>16</v>
      </c>
      <c r="E49" s="478">
        <f t="shared" si="2"/>
        <v>0</v>
      </c>
      <c r="F49" s="486"/>
      <c r="G49" s="668"/>
      <c r="H49" s="664" t="s">
        <v>2382</v>
      </c>
      <c r="I49" s="80"/>
      <c r="J49" s="455"/>
    </row>
    <row r="50" spans="2:10" ht="16.149999999999999" customHeight="1" thickBot="1" x14ac:dyDescent="0.25">
      <c r="B50" s="137" t="s">
        <v>2778</v>
      </c>
      <c r="C50" s="134"/>
      <c r="D50" s="135" t="s">
        <v>16</v>
      </c>
      <c r="E50" s="45">
        <f t="shared" si="2"/>
        <v>0</v>
      </c>
      <c r="F50" s="45">
        <f>SUM(F41:F49)</f>
        <v>0</v>
      </c>
      <c r="G50" s="574">
        <f t="shared" ref="G50" si="3">SUM(G41:G49)</f>
        <v>0</v>
      </c>
      <c r="H50" s="664" t="s">
        <v>2383</v>
      </c>
      <c r="I50" s="80"/>
      <c r="J50" s="455"/>
    </row>
    <row r="51" spans="2:10" ht="16.149999999999999" customHeight="1" thickTop="1" thickBot="1" x14ac:dyDescent="0.25">
      <c r="B51" s="459"/>
      <c r="C51" s="104"/>
      <c r="D51" s="104"/>
      <c r="E51" s="104"/>
      <c r="F51" s="104"/>
      <c r="G51" s="104"/>
      <c r="H51" s="105"/>
    </row>
    <row r="52" spans="2:10" ht="16.149999999999999" customHeight="1" thickTop="1" thickBot="1" x14ac:dyDescent="0.25">
      <c r="E52" s="454"/>
      <c r="F52" s="532" t="s">
        <v>2686</v>
      </c>
      <c r="G52" s="533">
        <v>4</v>
      </c>
    </row>
    <row r="53" spans="2:10" ht="16.149999999999999" customHeight="1" thickTop="1" thickBot="1" x14ac:dyDescent="0.25">
      <c r="B53" s="78"/>
      <c r="C53" s="78"/>
      <c r="D53" s="78"/>
      <c r="E53" s="688" t="s">
        <v>2337</v>
      </c>
      <c r="F53" s="690"/>
      <c r="G53" s="689"/>
      <c r="H53" s="78"/>
    </row>
    <row r="54" spans="2:10" ht="16.149999999999999" customHeight="1" thickTop="1" x14ac:dyDescent="0.2">
      <c r="B54" s="682" t="s">
        <v>2716</v>
      </c>
      <c r="C54" s="112"/>
      <c r="D54" s="112"/>
      <c r="E54" s="483" t="s">
        <v>2358</v>
      </c>
      <c r="F54" s="483" t="s">
        <v>2384</v>
      </c>
      <c r="G54" s="483" t="s">
        <v>2385</v>
      </c>
      <c r="H54" s="481" t="s">
        <v>13</v>
      </c>
      <c r="I54" s="80"/>
    </row>
    <row r="55" spans="2:10" ht="51" x14ac:dyDescent="0.2">
      <c r="B55" s="684"/>
      <c r="C55"/>
      <c r="D55" s="678" t="s">
        <v>2</v>
      </c>
      <c r="E55" s="3" t="s">
        <v>9</v>
      </c>
      <c r="F55" s="3" t="s">
        <v>2364</v>
      </c>
      <c r="G55" s="671" t="s">
        <v>2365</v>
      </c>
      <c r="H55" s="83"/>
      <c r="I55" s="80"/>
    </row>
    <row r="56" spans="2:10" ht="16.149999999999999" customHeight="1" x14ac:dyDescent="0.2">
      <c r="B56" s="707" t="s">
        <v>2366</v>
      </c>
      <c r="C56" s="708"/>
      <c r="D56" s="678"/>
      <c r="E56" s="21" t="s">
        <v>2689</v>
      </c>
      <c r="F56" s="21" t="s">
        <v>2689</v>
      </c>
      <c r="G56" s="21" t="s">
        <v>2689</v>
      </c>
      <c r="H56" s="83"/>
      <c r="I56" s="80"/>
    </row>
    <row r="57" spans="2:10" ht="16.149999999999999" customHeight="1" thickBot="1" x14ac:dyDescent="0.25">
      <c r="B57" s="709"/>
      <c r="C57" s="710"/>
      <c r="D57" s="679"/>
      <c r="E57" s="65" t="s">
        <v>14</v>
      </c>
      <c r="F57" s="65" t="s">
        <v>14</v>
      </c>
      <c r="G57" s="65" t="s">
        <v>14</v>
      </c>
      <c r="H57" s="672" t="s">
        <v>15</v>
      </c>
      <c r="I57" s="80"/>
    </row>
    <row r="58" spans="2:10" ht="16.149999999999999" customHeight="1" x14ac:dyDescent="0.2">
      <c r="B58" s="362" t="s">
        <v>2367</v>
      </c>
      <c r="C58" s="372"/>
      <c r="D58"/>
      <c r="E58" s="27"/>
      <c r="F58" s="27"/>
      <c r="G58" s="402"/>
      <c r="H58" s="85"/>
      <c r="I58" s="80"/>
    </row>
    <row r="59" spans="2:10" ht="16.149999999999999" customHeight="1" x14ac:dyDescent="0.2">
      <c r="B59" s="220" t="s">
        <v>2116</v>
      </c>
      <c r="C59" s="191"/>
      <c r="D59" s="385" t="s">
        <v>16</v>
      </c>
      <c r="E59" s="478">
        <f t="shared" ref="E59:E68" si="4">SUM(F59:G59)</f>
        <v>0</v>
      </c>
      <c r="F59" s="477">
        <f>SUM('TAC21 Borrowings'!F16:F17,'TAC21 Borrowings'!F25:F26)</f>
        <v>0</v>
      </c>
      <c r="G59" s="669"/>
      <c r="H59" s="664" t="s">
        <v>2368</v>
      </c>
      <c r="I59" s="80"/>
      <c r="J59" s="455"/>
    </row>
    <row r="60" spans="2:10" ht="16.149999999999999" customHeight="1" x14ac:dyDescent="0.2">
      <c r="B60" s="461" t="s">
        <v>2369</v>
      </c>
      <c r="C60" s="462"/>
      <c r="D60" s="414" t="s">
        <v>16</v>
      </c>
      <c r="E60" s="478">
        <f t="shared" si="4"/>
        <v>0</v>
      </c>
      <c r="F60" s="477">
        <f>SUM('TAC21 Borrowings'!F11:F12,'TAC21 Borrowings'!F14,'TAC21 Borrowings'!F18,'TAC21 Borrowings'!F27)-SUM(G60:G60)</f>
        <v>0</v>
      </c>
      <c r="G60" s="670"/>
      <c r="H60" s="664" t="s">
        <v>2370</v>
      </c>
      <c r="I60" s="80"/>
      <c r="J60" s="455"/>
    </row>
    <row r="61" spans="2:10" ht="16.149999999999999" customHeight="1" x14ac:dyDescent="0.2">
      <c r="B61" s="366" t="s">
        <v>2386</v>
      </c>
      <c r="C61" s="191"/>
      <c r="D61" s="414" t="s">
        <v>16</v>
      </c>
      <c r="E61" s="478">
        <f t="shared" si="4"/>
        <v>0</v>
      </c>
      <c r="F61" s="477">
        <f>'TAC21 Borrowings'!F19+'TAC21 Borrowings'!F28</f>
        <v>0</v>
      </c>
      <c r="G61" s="669"/>
      <c r="H61" s="664" t="s">
        <v>2371</v>
      </c>
      <c r="I61" s="80"/>
      <c r="J61" s="455"/>
    </row>
    <row r="62" spans="2:10" ht="16.149999999999999" customHeight="1" x14ac:dyDescent="0.2">
      <c r="B62" s="366" t="s">
        <v>2372</v>
      </c>
      <c r="C62" s="191"/>
      <c r="D62" s="414" t="s">
        <v>16</v>
      </c>
      <c r="E62" s="478">
        <f t="shared" si="4"/>
        <v>0</v>
      </c>
      <c r="F62" s="477">
        <f>'TAC21 Borrowings'!F20+'TAC21 Borrowings'!F29</f>
        <v>0</v>
      </c>
      <c r="G62" s="669"/>
      <c r="H62" s="664" t="s">
        <v>2373</v>
      </c>
      <c r="I62" s="80"/>
      <c r="J62" s="455"/>
    </row>
    <row r="63" spans="2:10" ht="25.5" x14ac:dyDescent="0.2">
      <c r="B63" s="460" t="s">
        <v>2374</v>
      </c>
      <c r="C63" s="422" t="s">
        <v>0</v>
      </c>
      <c r="D63" s="414" t="s">
        <v>16</v>
      </c>
      <c r="E63" s="478">
        <f t="shared" si="4"/>
        <v>0</v>
      </c>
      <c r="F63" s="488"/>
      <c r="G63" s="669"/>
      <c r="H63" s="664" t="s">
        <v>2375</v>
      </c>
      <c r="I63" s="80"/>
      <c r="J63" s="455"/>
    </row>
    <row r="64" spans="2:10" ht="25.5" x14ac:dyDescent="0.2">
      <c r="B64" s="460" t="s">
        <v>2376</v>
      </c>
      <c r="C64" s="422" t="s">
        <v>0</v>
      </c>
      <c r="D64" s="414" t="s">
        <v>16</v>
      </c>
      <c r="E64" s="478">
        <f t="shared" si="4"/>
        <v>0</v>
      </c>
      <c r="F64" s="488"/>
      <c r="G64" s="669"/>
      <c r="H64" s="664" t="s">
        <v>2377</v>
      </c>
      <c r="I64" s="80"/>
      <c r="J64" s="455"/>
    </row>
    <row r="65" spans="2:10" ht="16.149999999999999" customHeight="1" x14ac:dyDescent="0.2">
      <c r="B65" s="366" t="s">
        <v>50</v>
      </c>
      <c r="C65" s="191"/>
      <c r="D65" s="414" t="s">
        <v>16</v>
      </c>
      <c r="E65" s="478">
        <f t="shared" si="4"/>
        <v>0</v>
      </c>
      <c r="F65" s="477">
        <f>'TAC20 Payables'!F81+'TAC20 Payables'!F85-SUM(G65:G65)</f>
        <v>0</v>
      </c>
      <c r="G65" s="670"/>
      <c r="H65" s="664" t="s">
        <v>2378</v>
      </c>
      <c r="I65" s="80"/>
      <c r="J65" s="455"/>
    </row>
    <row r="66" spans="2:10" ht="16.149999999999999" customHeight="1" x14ac:dyDescent="0.2">
      <c r="B66" s="366" t="s">
        <v>2379</v>
      </c>
      <c r="C66" s="422" t="s">
        <v>0</v>
      </c>
      <c r="D66" s="414" t="s">
        <v>16</v>
      </c>
      <c r="E66" s="478">
        <f t="shared" si="4"/>
        <v>0</v>
      </c>
      <c r="F66" s="488"/>
      <c r="G66" s="669"/>
      <c r="H66" s="664" t="s">
        <v>2380</v>
      </c>
      <c r="I66" s="80"/>
      <c r="J66" s="455"/>
    </row>
    <row r="67" spans="2:10" ht="16.149999999999999" customHeight="1" thickBot="1" x14ac:dyDescent="0.25">
      <c r="B67" s="456" t="s">
        <v>2381</v>
      </c>
      <c r="C67" s="457"/>
      <c r="D67" s="458" t="s">
        <v>16</v>
      </c>
      <c r="E67" s="478">
        <f t="shared" si="4"/>
        <v>0</v>
      </c>
      <c r="F67" s="488"/>
      <c r="G67" s="670"/>
      <c r="H67" s="664" t="s">
        <v>2382</v>
      </c>
      <c r="I67" s="80"/>
      <c r="J67" s="455"/>
    </row>
    <row r="68" spans="2:10" ht="16.149999999999999" customHeight="1" thickBot="1" x14ac:dyDescent="0.25">
      <c r="B68" s="137" t="s">
        <v>2777</v>
      </c>
      <c r="C68" s="134"/>
      <c r="D68" s="135" t="s">
        <v>16</v>
      </c>
      <c r="E68" s="45">
        <f t="shared" si="4"/>
        <v>0</v>
      </c>
      <c r="F68" s="45">
        <f>SUM(F59:F67)</f>
        <v>0</v>
      </c>
      <c r="G68" s="574">
        <f t="shared" ref="G68" si="5">SUM(G59:G67)</f>
        <v>0</v>
      </c>
      <c r="H68" s="664" t="s">
        <v>2383</v>
      </c>
      <c r="I68" s="80"/>
    </row>
    <row r="69" spans="2:10" ht="16.149999999999999" customHeight="1" thickTop="1" thickBot="1" x14ac:dyDescent="0.25">
      <c r="B69" s="104"/>
      <c r="C69" s="104"/>
      <c r="D69" s="104"/>
      <c r="E69" s="104"/>
      <c r="F69" s="104"/>
      <c r="G69" s="104"/>
      <c r="H69" s="105"/>
    </row>
    <row r="70" spans="2:10" ht="16.149999999999999" customHeight="1" thickTop="1" thickBot="1" x14ac:dyDescent="0.25">
      <c r="B70" s="597"/>
      <c r="C70" s="597"/>
      <c r="D70" s="597"/>
      <c r="E70" s="597"/>
      <c r="F70" s="598" t="s">
        <v>2686</v>
      </c>
      <c r="G70" s="599">
        <v>5</v>
      </c>
    </row>
    <row r="71" spans="2:10" ht="16.149999999999999" customHeight="1" thickTop="1" x14ac:dyDescent="0.2">
      <c r="B71" s="531" t="s">
        <v>362</v>
      </c>
      <c r="C71" s="29"/>
      <c r="D71" s="29"/>
      <c r="E71" s="600" t="s">
        <v>2339</v>
      </c>
      <c r="F71" s="601" t="s">
        <v>2358</v>
      </c>
      <c r="G71" s="602" t="s">
        <v>13</v>
      </c>
      <c r="H71" s="80"/>
    </row>
    <row r="72" spans="2:10" ht="21.75" customHeight="1" x14ac:dyDescent="0.2">
      <c r="B72" s="703" t="s">
        <v>2387</v>
      </c>
      <c r="C72" s="704"/>
      <c r="D72" s="678" t="s">
        <v>2</v>
      </c>
      <c r="E72" s="3" t="s">
        <v>9</v>
      </c>
      <c r="F72" s="3" t="s">
        <v>9</v>
      </c>
      <c r="G72"/>
      <c r="H72" s="80"/>
    </row>
    <row r="73" spans="2:10" ht="16.149999999999999" customHeight="1" x14ac:dyDescent="0.2">
      <c r="B73" s="703"/>
      <c r="C73" s="704"/>
      <c r="D73" s="678"/>
      <c r="E73" s="21" t="s">
        <v>2688</v>
      </c>
      <c r="F73" s="21" t="s">
        <v>2689</v>
      </c>
      <c r="G73"/>
      <c r="H73" s="80"/>
    </row>
    <row r="74" spans="2:10" ht="16.149999999999999" customHeight="1" thickBot="1" x14ac:dyDescent="0.25">
      <c r="B74" s="705"/>
      <c r="C74" s="706"/>
      <c r="D74" s="679"/>
      <c r="E74" s="65" t="s">
        <v>14</v>
      </c>
      <c r="F74" s="65" t="s">
        <v>14</v>
      </c>
      <c r="G74" s="485" t="s">
        <v>15</v>
      </c>
      <c r="H74" s="80"/>
    </row>
    <row r="75" spans="2:10" ht="16.149999999999999" customHeight="1" x14ac:dyDescent="0.2">
      <c r="B75" s="362" t="s">
        <v>2388</v>
      </c>
      <c r="C75" s="372"/>
      <c r="D75"/>
      <c r="E75" s="27"/>
      <c r="F75" s="27"/>
      <c r="G75" s="27"/>
      <c r="H75" s="80"/>
    </row>
    <row r="76" spans="2:10" ht="16.149999999999999" customHeight="1" x14ac:dyDescent="0.2">
      <c r="B76" s="120" t="s">
        <v>2389</v>
      </c>
      <c r="C76"/>
      <c r="D76" s="385" t="s">
        <v>16</v>
      </c>
      <c r="E76" s="567"/>
      <c r="F76" s="560"/>
      <c r="G76" s="485" t="s">
        <v>2390</v>
      </c>
      <c r="H76" s="80"/>
    </row>
    <row r="77" spans="2:10" ht="16.149999999999999" customHeight="1" x14ac:dyDescent="0.2">
      <c r="B77" s="220" t="s">
        <v>2391</v>
      </c>
      <c r="C77" s="192"/>
      <c r="D77" s="385" t="s">
        <v>16</v>
      </c>
      <c r="E77" s="567"/>
      <c r="F77" s="560"/>
      <c r="G77" s="485" t="s">
        <v>2392</v>
      </c>
      <c r="H77" s="80"/>
    </row>
    <row r="78" spans="2:10" ht="16.149999999999999" customHeight="1" thickBot="1" x14ac:dyDescent="0.25">
      <c r="B78" s="220" t="s">
        <v>2393</v>
      </c>
      <c r="C78" s="192"/>
      <c r="D78" s="385" t="s">
        <v>16</v>
      </c>
      <c r="E78" s="567"/>
      <c r="F78" s="560"/>
      <c r="G78" s="485" t="s">
        <v>2394</v>
      </c>
      <c r="H78" s="80"/>
    </row>
    <row r="79" spans="2:10" ht="16.149999999999999" customHeight="1" thickBot="1" x14ac:dyDescent="0.25">
      <c r="B79" s="137" t="s">
        <v>2395</v>
      </c>
      <c r="C79" s="134"/>
      <c r="D79" s="583" t="s">
        <v>16</v>
      </c>
      <c r="E79" s="574">
        <f>SUM(E76:E78)</f>
        <v>0</v>
      </c>
      <c r="F79" s="675">
        <f t="shared" ref="F79" si="6">SUM(F76:F78)</f>
        <v>0</v>
      </c>
      <c r="G79" s="676" t="s">
        <v>2396</v>
      </c>
      <c r="H79" s="80"/>
    </row>
    <row r="80" spans="2:10" ht="16.149999999999999" customHeight="1" thickTop="1" thickBot="1" x14ac:dyDescent="0.25">
      <c r="B80" s="50"/>
      <c r="H80" s="62"/>
    </row>
    <row r="81" spans="1:10" ht="16.149999999999999" customHeight="1" thickTop="1" thickBot="1" x14ac:dyDescent="0.25">
      <c r="B81" s="62"/>
      <c r="C81" s="62"/>
      <c r="D81" s="62"/>
      <c r="E81" s="62"/>
      <c r="F81" s="62"/>
      <c r="G81" s="609"/>
      <c r="H81" s="610" t="s">
        <v>2686</v>
      </c>
      <c r="I81" s="596">
        <v>6</v>
      </c>
    </row>
    <row r="82" spans="1:10" ht="16.149999999999999" customHeight="1" thickTop="1" x14ac:dyDescent="0.2">
      <c r="B82" s="464" t="s">
        <v>2397</v>
      </c>
      <c r="C82" s="106"/>
      <c r="D82" s="106"/>
      <c r="E82" s="482" t="s">
        <v>2398</v>
      </c>
      <c r="F82" s="482" t="s">
        <v>2399</v>
      </c>
      <c r="G82" s="511" t="s">
        <v>2400</v>
      </c>
      <c r="H82" s="483" t="s">
        <v>2401</v>
      </c>
      <c r="I82" s="481" t="s">
        <v>13</v>
      </c>
      <c r="J82" s="63"/>
    </row>
    <row r="83" spans="1:10" ht="12.75" x14ac:dyDescent="0.2">
      <c r="B83" s="267"/>
      <c r="C83"/>
      <c r="D83" s="678" t="s">
        <v>2</v>
      </c>
      <c r="E83" s="3" t="s">
        <v>2402</v>
      </c>
      <c r="F83" s="3" t="s">
        <v>2338</v>
      </c>
      <c r="G83" s="3" t="s">
        <v>2402</v>
      </c>
      <c r="H83" s="3" t="s">
        <v>2338</v>
      </c>
      <c r="I83" s="107"/>
      <c r="J83" s="63"/>
    </row>
    <row r="84" spans="1:10" ht="16.149999999999999" customHeight="1" x14ac:dyDescent="0.2">
      <c r="B84" s="142"/>
      <c r="C84"/>
      <c r="D84" s="678"/>
      <c r="E84" s="21" t="s">
        <v>408</v>
      </c>
      <c r="F84" s="21" t="s">
        <v>408</v>
      </c>
      <c r="G84" s="21" t="s">
        <v>408</v>
      </c>
      <c r="H84" s="21" t="s">
        <v>408</v>
      </c>
      <c r="I84" s="107"/>
      <c r="J84" s="63"/>
    </row>
    <row r="85" spans="1:10" ht="16.149999999999999" customHeight="1" x14ac:dyDescent="0.2">
      <c r="B85" s="142"/>
      <c r="C85"/>
      <c r="D85" s="678"/>
      <c r="E85" s="21" t="s">
        <v>2688</v>
      </c>
      <c r="F85" s="21" t="s">
        <v>2688</v>
      </c>
      <c r="G85" s="21" t="s">
        <v>2689</v>
      </c>
      <c r="H85" s="21" t="s">
        <v>2689</v>
      </c>
      <c r="I85" s="107"/>
      <c r="J85" s="63"/>
    </row>
    <row r="86" spans="1:10" ht="16.149999999999999" customHeight="1" x14ac:dyDescent="0.2">
      <c r="B86" s="142"/>
      <c r="C86"/>
      <c r="D86" s="678"/>
      <c r="E86" s="21" t="s">
        <v>310</v>
      </c>
      <c r="F86" s="21" t="s">
        <v>310</v>
      </c>
      <c r="G86" s="21" t="s">
        <v>17</v>
      </c>
      <c r="H86" s="21" t="s">
        <v>17</v>
      </c>
      <c r="I86" s="107"/>
      <c r="J86" s="63"/>
    </row>
    <row r="87" spans="1:10" ht="16.149999999999999" customHeight="1" thickBot="1" x14ac:dyDescent="0.25">
      <c r="B87" s="145"/>
      <c r="C87" s="42"/>
      <c r="D87" s="679"/>
      <c r="E87" s="65" t="s">
        <v>14</v>
      </c>
      <c r="F87" s="65" t="s">
        <v>14</v>
      </c>
      <c r="G87" s="65" t="s">
        <v>14</v>
      </c>
      <c r="H87" s="65" t="s">
        <v>14</v>
      </c>
      <c r="I87" s="485" t="s">
        <v>15</v>
      </c>
      <c r="J87" s="63"/>
    </row>
    <row r="88" spans="1:10" ht="16.149999999999999" customHeight="1" x14ac:dyDescent="0.2">
      <c r="B88" s="369" t="s">
        <v>2403</v>
      </c>
      <c r="C88" s="372"/>
      <c r="D88"/>
      <c r="E88" s="27"/>
      <c r="F88" s="27"/>
      <c r="G88" s="27"/>
      <c r="H88" s="27"/>
      <c r="I88" s="67"/>
      <c r="J88" s="63"/>
    </row>
    <row r="89" spans="1:10" ht="25.5" x14ac:dyDescent="0.2">
      <c r="B89" s="217" t="s">
        <v>2404</v>
      </c>
      <c r="C89" s="191"/>
      <c r="D89" s="385" t="s">
        <v>16</v>
      </c>
      <c r="E89" s="477">
        <f>E13</f>
        <v>0</v>
      </c>
      <c r="F89" s="603"/>
      <c r="G89" s="477">
        <f>E27</f>
        <v>0</v>
      </c>
      <c r="H89" s="586"/>
      <c r="I89" s="485" t="s">
        <v>2405</v>
      </c>
      <c r="J89" s="63"/>
    </row>
    <row r="90" spans="1:10" ht="16.5" customHeight="1" x14ac:dyDescent="0.2">
      <c r="B90" s="217" t="s">
        <v>2351</v>
      </c>
      <c r="C90" s="191"/>
      <c r="D90" s="385" t="s">
        <v>16</v>
      </c>
      <c r="E90" s="477">
        <f>E14</f>
        <v>0</v>
      </c>
      <c r="F90" s="603"/>
      <c r="G90" s="477">
        <f>E28</f>
        <v>0</v>
      </c>
      <c r="H90" s="586"/>
      <c r="I90" s="485" t="s">
        <v>2406</v>
      </c>
      <c r="J90" s="63"/>
    </row>
    <row r="91" spans="1:10" ht="15.6" customHeight="1" x14ac:dyDescent="0.2">
      <c r="B91" s="217" t="s">
        <v>44</v>
      </c>
      <c r="C91" s="191"/>
      <c r="D91" s="385" t="s">
        <v>16</v>
      </c>
      <c r="E91" s="477">
        <f>E15</f>
        <v>0</v>
      </c>
      <c r="F91" s="603"/>
      <c r="G91" s="477">
        <f>E29</f>
        <v>0</v>
      </c>
      <c r="H91" s="586"/>
      <c r="I91" s="485" t="s">
        <v>2407</v>
      </c>
      <c r="J91" s="63"/>
    </row>
    <row r="92" spans="1:10" ht="16.149999999999999" customHeight="1" x14ac:dyDescent="0.2">
      <c r="B92" s="217" t="s">
        <v>530</v>
      </c>
      <c r="C92" s="191"/>
      <c r="D92" s="385" t="s">
        <v>16</v>
      </c>
      <c r="E92" s="477">
        <f>E16</f>
        <v>0</v>
      </c>
      <c r="F92" s="603"/>
      <c r="G92" s="477">
        <f>E30</f>
        <v>0</v>
      </c>
      <c r="H92" s="586"/>
      <c r="I92" s="485" t="s">
        <v>2408</v>
      </c>
      <c r="J92" s="63"/>
    </row>
    <row r="93" spans="1:10" ht="16.149999999999999" customHeight="1" thickBot="1" x14ac:dyDescent="0.25">
      <c r="A93" s="639"/>
      <c r="B93" s="1" t="s">
        <v>2355</v>
      </c>
      <c r="C93" s="368"/>
      <c r="D93" s="385" t="s">
        <v>16</v>
      </c>
      <c r="E93" s="477">
        <f>E17</f>
        <v>0</v>
      </c>
      <c r="F93" s="603"/>
      <c r="G93" s="477">
        <f>E31</f>
        <v>0</v>
      </c>
      <c r="H93" s="586"/>
      <c r="I93" s="485" t="s">
        <v>2409</v>
      </c>
      <c r="J93" s="63"/>
    </row>
    <row r="94" spans="1:10" ht="16.149999999999999" customHeight="1" x14ac:dyDescent="0.2">
      <c r="B94" s="370" t="s">
        <v>410</v>
      </c>
      <c r="C94" s="191"/>
      <c r="D94" s="385" t="s">
        <v>16</v>
      </c>
      <c r="E94" s="45">
        <f>SUM(E89:E93)</f>
        <v>0</v>
      </c>
      <c r="F94" s="604">
        <f>SUM(F89:F93)</f>
        <v>0</v>
      </c>
      <c r="G94" s="45">
        <f>SUM(G89:G93)</f>
        <v>0</v>
      </c>
      <c r="H94" s="604">
        <f>SUM(H89:H93)</f>
        <v>0</v>
      </c>
      <c r="I94" s="485" t="s">
        <v>2410</v>
      </c>
      <c r="J94" s="63"/>
    </row>
    <row r="95" spans="1:10" ht="16.149999999999999" customHeight="1" x14ac:dyDescent="0.2">
      <c r="B95" s="370" t="s">
        <v>2411</v>
      </c>
      <c r="C95" s="190"/>
      <c r="D95"/>
      <c r="E95" s="27"/>
      <c r="F95" s="605"/>
      <c r="G95" s="27"/>
      <c r="H95" s="605"/>
      <c r="I95" s="67"/>
      <c r="J95" s="63"/>
    </row>
    <row r="96" spans="1:10" ht="16.149999999999999" customHeight="1" x14ac:dyDescent="0.2">
      <c r="B96" s="310" t="s">
        <v>2116</v>
      </c>
      <c r="C96" s="191"/>
      <c r="D96" s="385" t="s">
        <v>16</v>
      </c>
      <c r="E96" s="477">
        <f t="shared" ref="E96:E104" si="7">E41</f>
        <v>0</v>
      </c>
      <c r="F96" s="603"/>
      <c r="G96" s="477">
        <f>E59</f>
        <v>0</v>
      </c>
      <c r="H96" s="586"/>
      <c r="I96" s="485" t="s">
        <v>2412</v>
      </c>
      <c r="J96" s="63"/>
    </row>
    <row r="97" spans="1:10" ht="16.149999999999999" customHeight="1" x14ac:dyDescent="0.2">
      <c r="B97" s="310" t="s">
        <v>2369</v>
      </c>
      <c r="C97" s="191"/>
      <c r="D97" s="385" t="s">
        <v>16</v>
      </c>
      <c r="E97" s="477">
        <f t="shared" si="7"/>
        <v>0</v>
      </c>
      <c r="F97" s="603"/>
      <c r="G97" s="477">
        <f t="shared" ref="G97:G104" si="8">E60</f>
        <v>0</v>
      </c>
      <c r="H97" s="586"/>
      <c r="I97" s="485" t="s">
        <v>2413</v>
      </c>
      <c r="J97" s="63"/>
    </row>
    <row r="98" spans="1:10" ht="16.149999999999999" customHeight="1" x14ac:dyDescent="0.2">
      <c r="B98" s="310" t="s">
        <v>2414</v>
      </c>
      <c r="C98" s="191"/>
      <c r="D98" s="385" t="s">
        <v>16</v>
      </c>
      <c r="E98" s="477">
        <f t="shared" si="7"/>
        <v>0</v>
      </c>
      <c r="F98" s="603"/>
      <c r="G98" s="477">
        <f t="shared" si="8"/>
        <v>0</v>
      </c>
      <c r="H98" s="586"/>
      <c r="I98" s="485" t="s">
        <v>2415</v>
      </c>
      <c r="J98" s="63"/>
    </row>
    <row r="99" spans="1:10" ht="16.149999999999999" customHeight="1" x14ac:dyDescent="0.2">
      <c r="B99" s="175" t="s">
        <v>2372</v>
      </c>
      <c r="C99"/>
      <c r="D99" s="385" t="s">
        <v>16</v>
      </c>
      <c r="E99" s="477">
        <f t="shared" si="7"/>
        <v>0</v>
      </c>
      <c r="F99" s="603"/>
      <c r="G99" s="477">
        <f t="shared" si="8"/>
        <v>0</v>
      </c>
      <c r="H99" s="586"/>
      <c r="I99" s="485" t="s">
        <v>2416</v>
      </c>
      <c r="J99" s="63"/>
    </row>
    <row r="100" spans="1:10" ht="25.5" x14ac:dyDescent="0.2">
      <c r="B100" s="189" t="s">
        <v>2417</v>
      </c>
      <c r="C100" s="192"/>
      <c r="D100" s="385" t="s">
        <v>16</v>
      </c>
      <c r="E100" s="477">
        <f t="shared" si="7"/>
        <v>0</v>
      </c>
      <c r="F100" s="603"/>
      <c r="G100" s="477">
        <f t="shared" si="8"/>
        <v>0</v>
      </c>
      <c r="H100" s="586"/>
      <c r="I100" s="485" t="s">
        <v>2418</v>
      </c>
      <c r="J100" s="63"/>
    </row>
    <row r="101" spans="1:10" ht="25.5" x14ac:dyDescent="0.2">
      <c r="B101" s="217" t="s">
        <v>2376</v>
      </c>
      <c r="C101" s="192"/>
      <c r="D101" s="385" t="s">
        <v>16</v>
      </c>
      <c r="E101" s="477">
        <f t="shared" si="7"/>
        <v>0</v>
      </c>
      <c r="F101" s="603"/>
      <c r="G101" s="477">
        <f t="shared" si="8"/>
        <v>0</v>
      </c>
      <c r="H101" s="586"/>
      <c r="I101" s="485" t="s">
        <v>2419</v>
      </c>
      <c r="J101" s="63"/>
    </row>
    <row r="102" spans="1:10" ht="16.149999999999999" customHeight="1" x14ac:dyDescent="0.2">
      <c r="B102" s="310" t="s">
        <v>50</v>
      </c>
      <c r="C102" s="191"/>
      <c r="D102" s="385" t="s">
        <v>16</v>
      </c>
      <c r="E102" s="477">
        <f t="shared" si="7"/>
        <v>0</v>
      </c>
      <c r="F102" s="603"/>
      <c r="G102" s="477">
        <f t="shared" si="8"/>
        <v>0</v>
      </c>
      <c r="H102" s="586"/>
      <c r="I102" s="485" t="s">
        <v>2420</v>
      </c>
      <c r="J102" s="63"/>
    </row>
    <row r="103" spans="1:10" ht="16.149999999999999" customHeight="1" x14ac:dyDescent="0.2">
      <c r="B103" s="310" t="s">
        <v>2379</v>
      </c>
      <c r="C103" s="191"/>
      <c r="D103" s="385" t="s">
        <v>16</v>
      </c>
      <c r="E103" s="477">
        <f t="shared" si="7"/>
        <v>0</v>
      </c>
      <c r="F103" s="603"/>
      <c r="G103" s="477">
        <f t="shared" si="8"/>
        <v>0</v>
      </c>
      <c r="H103" s="586"/>
      <c r="I103" s="485" t="s">
        <v>2421</v>
      </c>
      <c r="J103" s="63"/>
    </row>
    <row r="104" spans="1:10" ht="16.149999999999999" customHeight="1" thickBot="1" x14ac:dyDescent="0.25">
      <c r="A104" s="639"/>
      <c r="B104" s="638" t="s">
        <v>2381</v>
      </c>
      <c r="C104" s="457"/>
      <c r="D104" s="385" t="s">
        <v>16</v>
      </c>
      <c r="E104" s="477">
        <f t="shared" si="7"/>
        <v>0</v>
      </c>
      <c r="F104" s="603"/>
      <c r="G104" s="477">
        <f t="shared" si="8"/>
        <v>0</v>
      </c>
      <c r="H104" s="586"/>
      <c r="I104" s="485" t="s">
        <v>2422</v>
      </c>
      <c r="J104" s="63"/>
    </row>
    <row r="105" spans="1:10" ht="16.149999999999999" customHeight="1" thickBot="1" x14ac:dyDescent="0.25">
      <c r="B105" s="149" t="s">
        <v>411</v>
      </c>
      <c r="C105" s="108"/>
      <c r="D105" s="444" t="s">
        <v>16</v>
      </c>
      <c r="E105" s="45">
        <f>SUM(E96:E104)</f>
        <v>0</v>
      </c>
      <c r="F105" s="45">
        <f>SUM(F96:F104)</f>
        <v>0</v>
      </c>
      <c r="G105" s="45">
        <f>SUM(G96:G104)</f>
        <v>0</v>
      </c>
      <c r="H105" s="45">
        <f>SUM(H96:H104)</f>
        <v>0</v>
      </c>
      <c r="I105" s="485" t="s">
        <v>2423</v>
      </c>
      <c r="J105" s="63"/>
    </row>
    <row r="106" spans="1:10" ht="16.149999999999999" customHeight="1" thickTop="1" x14ac:dyDescent="0.2">
      <c r="B106" s="74"/>
      <c r="C106" s="74"/>
      <c r="D106" s="74"/>
      <c r="E106" s="74"/>
      <c r="F106" s="74"/>
      <c r="G106" s="74"/>
      <c r="H106" s="74"/>
      <c r="I106" s="75"/>
    </row>
  </sheetData>
  <mergeCells count="17">
    <mergeCell ref="D83:D87"/>
    <mergeCell ref="E53:G53"/>
    <mergeCell ref="B54:B55"/>
    <mergeCell ref="D55:D57"/>
    <mergeCell ref="B56:C57"/>
    <mergeCell ref="E35:G35"/>
    <mergeCell ref="B36:B37"/>
    <mergeCell ref="D37:D39"/>
    <mergeCell ref="B38:C39"/>
    <mergeCell ref="B72:C74"/>
    <mergeCell ref="D72:D74"/>
    <mergeCell ref="E21:H21"/>
    <mergeCell ref="E7:H7"/>
    <mergeCell ref="B9:C11"/>
    <mergeCell ref="D10:D11"/>
    <mergeCell ref="B23:C25"/>
    <mergeCell ref="D23:D25"/>
  </mergeCells>
  <dataValidations count="4">
    <dataValidation allowBlank="1" showInputMessage="1" showErrorMessage="1" promptTitle="Provisions" prompt="Constructive obligations are not financial liabilities. They must be contractual obligations to be considered a financial liability. Provisions for taxes are not financial liabilities" sqref="C66 C48" xr:uid="{05B196D1-82C0-4D89-A2E2-DF7DCCC70378}"/>
    <dataValidation allowBlank="1" showInputMessage="1" showErrorMessage="1" promptTitle="Trade and other payables" prompt="The carrying value of trade and other payables here should exclude amounts which are not settled in cash (deferred income), taxes and amounts that do not arise from financial instruments (PDC dividends). Accruals must be included." sqref="C45:C46 C63:C64" xr:uid="{372DB436-21ED-457B-A4F5-4EB022D0F132}"/>
    <dataValidation allowBlank="1" showInputMessage="1" showErrorMessage="1" promptTitle="Receivables" prompt="The carrying value of other receivables here should exclude amounts which are not settled in cash (prepayments), taxes, and amounts that do not arise from financial instruments (PDC dividend). Accrued income must be included." sqref="C13 C27" xr:uid="{63A716D5-DBFB-4F3D-A842-5A540E428D46}"/>
    <dataValidation allowBlank="1" showInputMessage="1" showErrorMessage="1" promptTitle="Receivables" prompt="The carrying value of other receivables here should exclude amounts which are not settled in cash (prepayments), taxes, and amounts that do not arise from financial instruments. Accrued income must be included." sqref="C14 C28" xr:uid="{1C9016D4-1C5F-4ACA-A650-203CE378D6D0}"/>
  </dataValidations>
  <pageMargins left="0.25" right="0.25" top="0.75" bottom="0.75" header="0.3" footer="0.3"/>
  <pageSetup paperSize="9" scale="48" fitToHeight="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29AF38-5A3B-4C8B-85EE-318C1A6EF799}">
  <sheetPr codeName="Sheet88">
    <tabColor theme="2"/>
    <pageSetUpPr fitToPage="1"/>
  </sheetPr>
  <dimension ref="A1:U105"/>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6" width="14.28515625" style="9" customWidth="1"/>
    <col min="7" max="16384" width="13.28515625" style="9"/>
  </cols>
  <sheetData>
    <row r="1" spans="1:8" ht="18.75" customHeight="1" x14ac:dyDescent="0.2">
      <c r="B1" s="46"/>
    </row>
    <row r="2" spans="1:8" ht="18.75" customHeight="1" x14ac:dyDescent="0.25">
      <c r="B2" s="47" t="s">
        <v>2781</v>
      </c>
    </row>
    <row r="3" spans="1:8" ht="18.75" customHeight="1" x14ac:dyDescent="0.25">
      <c r="B3" s="47" t="s">
        <v>327</v>
      </c>
    </row>
    <row r="4" spans="1:8" ht="18.75" customHeight="1" x14ac:dyDescent="0.2">
      <c r="B4" s="48" t="s">
        <v>375</v>
      </c>
    </row>
    <row r="5" spans="1:8" ht="18.75" customHeight="1" thickBot="1" x14ac:dyDescent="0.25">
      <c r="B5" s="48"/>
    </row>
    <row r="6" spans="1:8" ht="16.149999999999999" customHeight="1" thickTop="1" thickBot="1" x14ac:dyDescent="0.25">
      <c r="A6" s="79"/>
      <c r="B6" s="78"/>
      <c r="C6" s="78"/>
      <c r="D6" s="78"/>
      <c r="E6" s="425"/>
      <c r="F6" s="532" t="s">
        <v>2686</v>
      </c>
      <c r="G6" s="533">
        <v>1</v>
      </c>
    </row>
    <row r="7" spans="1:8" ht="16.149999999999999" customHeight="1" thickTop="1" x14ac:dyDescent="0.2">
      <c r="A7" s="81"/>
      <c r="B7" s="684" t="s">
        <v>363</v>
      </c>
      <c r="C7"/>
      <c r="D7"/>
      <c r="E7" s="482" t="s">
        <v>2424</v>
      </c>
      <c r="F7" s="483" t="s">
        <v>2425</v>
      </c>
      <c r="G7" s="481" t="s">
        <v>13</v>
      </c>
      <c r="H7" s="80"/>
    </row>
    <row r="8" spans="1:8" ht="16.149999999999999" customHeight="1" x14ac:dyDescent="0.2">
      <c r="A8" s="81"/>
      <c r="B8" s="684"/>
      <c r="C8"/>
      <c r="D8" s="678"/>
      <c r="E8" s="21" t="s">
        <v>2688</v>
      </c>
      <c r="F8" s="21" t="s">
        <v>2689</v>
      </c>
      <c r="G8" s="83"/>
      <c r="H8" s="80"/>
    </row>
    <row r="9" spans="1:8" ht="16.149999999999999" customHeight="1" thickBot="1" x14ac:dyDescent="0.25">
      <c r="A9" s="81"/>
      <c r="B9" s="686"/>
      <c r="C9" s="42"/>
      <c r="D9" s="679"/>
      <c r="E9" s="115" t="s">
        <v>14</v>
      </c>
      <c r="F9" s="115" t="s">
        <v>14</v>
      </c>
      <c r="G9" s="485" t="s">
        <v>15</v>
      </c>
      <c r="H9" s="80"/>
    </row>
    <row r="10" spans="1:8" ht="16.149999999999999" customHeight="1" x14ac:dyDescent="0.2">
      <c r="A10" s="81"/>
      <c r="B10" s="514" t="s">
        <v>409</v>
      </c>
      <c r="C10" s="283"/>
      <c r="D10" s="414" t="s">
        <v>16</v>
      </c>
      <c r="E10" s="486"/>
      <c r="F10" s="488"/>
      <c r="G10" s="485" t="s">
        <v>2426</v>
      </c>
      <c r="H10" s="80"/>
    </row>
    <row r="11" spans="1:8" ht="16.149999999999999" customHeight="1" thickBot="1" x14ac:dyDescent="0.25">
      <c r="A11" s="81"/>
      <c r="B11" s="123" t="s">
        <v>42</v>
      </c>
      <c r="C11" s="69"/>
      <c r="D11" s="414" t="s">
        <v>16</v>
      </c>
      <c r="E11" s="486"/>
      <c r="F11" s="488"/>
      <c r="G11" s="485" t="s">
        <v>2427</v>
      </c>
      <c r="H11" s="80"/>
    </row>
    <row r="12" spans="1:8" ht="16.149999999999999" customHeight="1" thickBot="1" x14ac:dyDescent="0.25">
      <c r="B12" s="137" t="s">
        <v>9</v>
      </c>
      <c r="C12" s="134"/>
      <c r="D12" s="135" t="s">
        <v>16</v>
      </c>
      <c r="E12" s="45">
        <f>SUM(E10:E11)</f>
        <v>0</v>
      </c>
      <c r="F12" s="45">
        <f>SUM(F10:F11)</f>
        <v>0</v>
      </c>
      <c r="G12" s="485" t="s">
        <v>2428</v>
      </c>
      <c r="H12" s="80"/>
    </row>
    <row r="13" spans="1:8" ht="16.149999999999999" customHeight="1" thickTop="1" thickBot="1" x14ac:dyDescent="0.25">
      <c r="B13" s="104"/>
      <c r="C13" s="104"/>
      <c r="D13" s="104"/>
      <c r="E13" s="104"/>
      <c r="F13" s="104"/>
      <c r="G13" s="105"/>
    </row>
    <row r="14" spans="1:8" ht="16.149999999999999" customHeight="1" thickTop="1" thickBot="1" x14ac:dyDescent="0.25">
      <c r="B14" s="78"/>
      <c r="C14" s="78"/>
      <c r="D14" s="78"/>
      <c r="E14" s="425"/>
      <c r="F14" s="532" t="s">
        <v>2686</v>
      </c>
      <c r="G14" s="533">
        <v>2</v>
      </c>
    </row>
    <row r="15" spans="1:8" ht="16.149999999999999" customHeight="1" thickTop="1" x14ac:dyDescent="0.2">
      <c r="B15" s="682" t="s">
        <v>2677</v>
      </c>
      <c r="C15"/>
      <c r="D15"/>
      <c r="E15" s="482" t="s">
        <v>2424</v>
      </c>
      <c r="F15" s="483" t="s">
        <v>2425</v>
      </c>
      <c r="G15" s="481" t="s">
        <v>13</v>
      </c>
      <c r="H15" s="80"/>
    </row>
    <row r="16" spans="1:8" ht="15.75" customHeight="1" x14ac:dyDescent="0.2">
      <c r="B16" s="684"/>
      <c r="C16"/>
      <c r="D16" s="678" t="s">
        <v>2</v>
      </c>
      <c r="E16" s="3" t="s">
        <v>9</v>
      </c>
      <c r="F16" s="3" t="s">
        <v>9</v>
      </c>
      <c r="G16" s="83"/>
      <c r="H16" s="80"/>
    </row>
    <row r="17" spans="2:8" ht="16.149999999999999" customHeight="1" x14ac:dyDescent="0.2">
      <c r="B17" s="703" t="s">
        <v>2672</v>
      </c>
      <c r="C17"/>
      <c r="D17" s="678"/>
      <c r="E17" s="21" t="s">
        <v>2688</v>
      </c>
      <c r="F17" s="21" t="s">
        <v>2689</v>
      </c>
      <c r="G17" s="83"/>
      <c r="H17" s="80"/>
    </row>
    <row r="18" spans="2:8" ht="17.100000000000001" customHeight="1" thickBot="1" x14ac:dyDescent="0.25">
      <c r="B18" s="705"/>
      <c r="C18" s="42"/>
      <c r="D18" s="679"/>
      <c r="E18" s="115" t="s">
        <v>14</v>
      </c>
      <c r="F18" s="115" t="s">
        <v>14</v>
      </c>
      <c r="G18" s="485" t="s">
        <v>15</v>
      </c>
      <c r="H18" s="80"/>
    </row>
    <row r="19" spans="2:8" ht="30" customHeight="1" x14ac:dyDescent="0.2">
      <c r="B19" s="525" t="s">
        <v>2676</v>
      </c>
      <c r="C19"/>
      <c r="D19" s="41"/>
      <c r="E19" s="40"/>
      <c r="F19" s="40"/>
      <c r="G19" s="28"/>
      <c r="H19" s="80"/>
    </row>
    <row r="20" spans="2:8" ht="27.75" customHeight="1" x14ac:dyDescent="0.2">
      <c r="B20" s="173" t="s">
        <v>2665</v>
      </c>
      <c r="C20" s="524" t="s">
        <v>0</v>
      </c>
      <c r="D20" s="414" t="s">
        <v>16</v>
      </c>
      <c r="E20" s="486"/>
      <c r="F20" s="513"/>
      <c r="G20" s="485" t="s">
        <v>2666</v>
      </c>
      <c r="H20" s="80"/>
    </row>
    <row r="21" spans="2:8" ht="15.75" customHeight="1" x14ac:dyDescent="0.2">
      <c r="B21" s="318" t="s">
        <v>2673</v>
      </c>
      <c r="C21" s="160"/>
      <c r="D21" s="414" t="s">
        <v>16</v>
      </c>
      <c r="E21" s="486"/>
      <c r="F21" s="513"/>
      <c r="G21" s="485" t="s">
        <v>2668</v>
      </c>
      <c r="H21" s="80"/>
    </row>
    <row r="22" spans="2:8" ht="27.75" customHeight="1" x14ac:dyDescent="0.2">
      <c r="B22" s="97" t="s">
        <v>2674</v>
      </c>
      <c r="C22" s="69"/>
      <c r="D22" s="414" t="s">
        <v>16</v>
      </c>
      <c r="E22" s="486"/>
      <c r="F22" s="513"/>
      <c r="G22" s="485" t="s">
        <v>2669</v>
      </c>
      <c r="H22" s="80"/>
    </row>
    <row r="23" spans="2:8" ht="15.75" customHeight="1" x14ac:dyDescent="0.2">
      <c r="B23" s="97" t="s">
        <v>2675</v>
      </c>
      <c r="C23" s="72"/>
      <c r="D23" s="414" t="s">
        <v>16</v>
      </c>
      <c r="E23" s="486"/>
      <c r="F23" s="513"/>
      <c r="G23" s="485" t="s">
        <v>2670</v>
      </c>
      <c r="H23" s="80"/>
    </row>
    <row r="24" spans="2:8" ht="15.75" customHeight="1" thickBot="1" x14ac:dyDescent="0.25">
      <c r="B24" s="97" t="s">
        <v>224</v>
      </c>
      <c r="C24" s="69"/>
      <c r="D24" s="414" t="s">
        <v>16</v>
      </c>
      <c r="E24" s="486"/>
      <c r="F24" s="513"/>
      <c r="G24" s="485" t="s">
        <v>2667</v>
      </c>
      <c r="H24" s="80"/>
    </row>
    <row r="25" spans="2:8" ht="16.149999999999999" customHeight="1" thickBot="1" x14ac:dyDescent="0.25">
      <c r="B25" s="137" t="s">
        <v>9</v>
      </c>
      <c r="C25" s="134"/>
      <c r="D25" s="135" t="s">
        <v>16</v>
      </c>
      <c r="E25" s="45">
        <f>SUM(E20:E24)</f>
        <v>0</v>
      </c>
      <c r="F25" s="45">
        <f>SUM(F20:F24)</f>
        <v>0</v>
      </c>
      <c r="G25" s="485" t="s">
        <v>2671</v>
      </c>
      <c r="H25" s="80"/>
    </row>
    <row r="26" spans="2:8" ht="16.149999999999999" customHeight="1" thickTop="1" thickBot="1" x14ac:dyDescent="0.25">
      <c r="B26" s="104"/>
      <c r="C26" s="104"/>
      <c r="D26" s="104"/>
      <c r="E26" s="104"/>
      <c r="F26" s="104"/>
      <c r="G26" s="105"/>
    </row>
    <row r="27" spans="2:8" ht="16.149999999999999" customHeight="1" thickTop="1" thickBot="1" x14ac:dyDescent="0.25">
      <c r="B27" s="78"/>
      <c r="C27" s="78"/>
      <c r="D27" s="78"/>
      <c r="E27" s="425"/>
      <c r="F27" s="532" t="s">
        <v>2686</v>
      </c>
      <c r="G27" s="533">
        <v>3</v>
      </c>
    </row>
    <row r="28" spans="2:8" ht="16.149999999999999" customHeight="1" thickTop="1" x14ac:dyDescent="0.2">
      <c r="B28" s="509" t="s">
        <v>2827</v>
      </c>
      <c r="C28"/>
      <c r="D28"/>
      <c r="E28" s="510" t="s">
        <v>2424</v>
      </c>
      <c r="F28" s="511" t="s">
        <v>2425</v>
      </c>
      <c r="G28" s="512" t="s">
        <v>13</v>
      </c>
      <c r="H28" s="80"/>
    </row>
    <row r="29" spans="2:8" ht="15.75" customHeight="1" x14ac:dyDescent="0.2">
      <c r="B29" s="715"/>
      <c r="C29"/>
      <c r="D29" s="678"/>
      <c r="E29" s="21" t="s">
        <v>2688</v>
      </c>
      <c r="F29" s="21" t="s">
        <v>2689</v>
      </c>
      <c r="G29" s="83"/>
      <c r="H29" s="80"/>
    </row>
    <row r="30" spans="2:8" ht="16.149999999999999" customHeight="1" thickBot="1" x14ac:dyDescent="0.25">
      <c r="B30" s="716"/>
      <c r="C30" s="42"/>
      <c r="D30" s="679"/>
      <c r="E30" s="115" t="s">
        <v>14</v>
      </c>
      <c r="F30" s="115" t="s">
        <v>14</v>
      </c>
      <c r="G30" s="485" t="s">
        <v>15</v>
      </c>
      <c r="H30" s="80"/>
    </row>
    <row r="31" spans="2:8" ht="16.149999999999999" customHeight="1" x14ac:dyDescent="0.2">
      <c r="B31" s="515" t="s">
        <v>2429</v>
      </c>
      <c r="C31" s="516"/>
      <c r="D31" s="414" t="s">
        <v>16</v>
      </c>
      <c r="E31" s="486"/>
      <c r="F31" s="488"/>
      <c r="G31" s="485" t="s">
        <v>2430</v>
      </c>
      <c r="H31" s="80"/>
    </row>
    <row r="32" spans="2:8" ht="16.149999999999999" customHeight="1" x14ac:dyDescent="0.2">
      <c r="B32" s="123" t="s">
        <v>2431</v>
      </c>
      <c r="C32" s="69"/>
      <c r="D32" s="414" t="s">
        <v>16</v>
      </c>
      <c r="E32" s="486"/>
      <c r="F32" s="488"/>
      <c r="G32" s="485" t="s">
        <v>2432</v>
      </c>
      <c r="H32" s="80"/>
    </row>
    <row r="33" spans="2:10" ht="16.149999999999999" customHeight="1" thickBot="1" x14ac:dyDescent="0.25">
      <c r="B33" s="123" t="s">
        <v>2433</v>
      </c>
      <c r="C33" s="69"/>
      <c r="D33" s="414" t="s">
        <v>16</v>
      </c>
      <c r="E33" s="486"/>
      <c r="F33" s="488"/>
      <c r="G33" s="485" t="s">
        <v>2434</v>
      </c>
      <c r="H33" s="80"/>
    </row>
    <row r="34" spans="2:10" ht="16.149999999999999" customHeight="1" thickBot="1" x14ac:dyDescent="0.25">
      <c r="B34" s="133" t="s">
        <v>9</v>
      </c>
      <c r="C34" s="138"/>
      <c r="D34" s="135" t="s">
        <v>16</v>
      </c>
      <c r="E34" s="45">
        <f>SUM(E31:E33)</f>
        <v>0</v>
      </c>
      <c r="F34" s="45">
        <f>SUM(F31:F33)</f>
        <v>0</v>
      </c>
      <c r="G34" s="485" t="s">
        <v>2435</v>
      </c>
      <c r="H34" s="80"/>
    </row>
    <row r="35" spans="2:10" ht="16.149999999999999" customHeight="1" thickTop="1" thickBot="1" x14ac:dyDescent="0.25">
      <c r="B35" s="346"/>
      <c r="C35" s="104"/>
      <c r="D35" s="104"/>
      <c r="E35" s="104"/>
      <c r="F35" s="104"/>
      <c r="G35" s="105"/>
    </row>
    <row r="36" spans="2:10" ht="16.149999999999999" customHeight="1" thickTop="1" thickBot="1" x14ac:dyDescent="0.25">
      <c r="B36" s="78"/>
      <c r="C36" s="78"/>
      <c r="D36" s="78"/>
      <c r="E36" s="78"/>
      <c r="F36" s="78"/>
      <c r="G36" s="425"/>
      <c r="H36" s="532" t="s">
        <v>2686</v>
      </c>
      <c r="I36" s="533">
        <v>4</v>
      </c>
    </row>
    <row r="37" spans="2:10" ht="16.149999999999999" customHeight="1" thickTop="1" x14ac:dyDescent="0.2">
      <c r="B37" s="465" t="s">
        <v>364</v>
      </c>
      <c r="C37" s="112"/>
      <c r="D37" s="112"/>
      <c r="E37" s="482" t="s">
        <v>2436</v>
      </c>
      <c r="F37" s="482" t="s">
        <v>2437</v>
      </c>
      <c r="G37" s="483" t="s">
        <v>2438</v>
      </c>
      <c r="H37" s="483" t="s">
        <v>2439</v>
      </c>
      <c r="I37" s="481" t="s">
        <v>13</v>
      </c>
      <c r="J37" s="80"/>
    </row>
    <row r="38" spans="2:10" ht="15.75" customHeight="1" x14ac:dyDescent="0.2">
      <c r="B38" s="717"/>
      <c r="C38"/>
      <c r="D38" s="678" t="s">
        <v>2</v>
      </c>
      <c r="E38" s="3" t="s">
        <v>2440</v>
      </c>
      <c r="F38" s="3" t="s">
        <v>307</v>
      </c>
      <c r="G38" s="3" t="s">
        <v>2440</v>
      </c>
      <c r="H38" s="3" t="s">
        <v>307</v>
      </c>
      <c r="I38" s="83"/>
      <c r="J38" s="80"/>
    </row>
    <row r="39" spans="2:10" ht="16.149999999999999" customHeight="1" x14ac:dyDescent="0.2">
      <c r="B39" s="718"/>
      <c r="C39"/>
      <c r="D39" s="678"/>
      <c r="E39" s="21" t="s">
        <v>310</v>
      </c>
      <c r="F39" s="21" t="s">
        <v>310</v>
      </c>
      <c r="G39" s="21" t="s">
        <v>17</v>
      </c>
      <c r="H39" s="21" t="s">
        <v>17</v>
      </c>
      <c r="I39" s="83"/>
      <c r="J39" s="80"/>
    </row>
    <row r="40" spans="2:10" ht="15.6" customHeight="1" thickBot="1" x14ac:dyDescent="0.25">
      <c r="B40" s="719"/>
      <c r="C40" s="42"/>
      <c r="D40" s="679"/>
      <c r="E40" s="65" t="s">
        <v>14</v>
      </c>
      <c r="F40" s="65" t="s">
        <v>14</v>
      </c>
      <c r="G40" s="65" t="s">
        <v>14</v>
      </c>
      <c r="H40" s="65" t="s">
        <v>14</v>
      </c>
      <c r="I40" s="485" t="s">
        <v>15</v>
      </c>
      <c r="J40" s="80"/>
    </row>
    <row r="41" spans="2:10" ht="15.75" customHeight="1" x14ac:dyDescent="0.2">
      <c r="B41" s="517" t="s">
        <v>2441</v>
      </c>
      <c r="C41" s="466" t="s">
        <v>0</v>
      </c>
      <c r="D41" s="415" t="s">
        <v>16</v>
      </c>
      <c r="E41" s="486"/>
      <c r="F41" s="486"/>
      <c r="G41" s="488"/>
      <c r="H41" s="488"/>
      <c r="I41" s="485" t="s">
        <v>2442</v>
      </c>
      <c r="J41" s="80"/>
    </row>
    <row r="42" spans="2:10" ht="27.75" customHeight="1" x14ac:dyDescent="0.2">
      <c r="B42" s="97" t="s">
        <v>2443</v>
      </c>
      <c r="C42" s="466" t="s">
        <v>0</v>
      </c>
      <c r="D42" s="415" t="s">
        <v>16</v>
      </c>
      <c r="E42" s="486"/>
      <c r="F42" s="486"/>
      <c r="G42" s="488"/>
      <c r="H42" s="488"/>
      <c r="I42" s="485" t="s">
        <v>2444</v>
      </c>
      <c r="J42" s="80"/>
    </row>
    <row r="43" spans="2:10" ht="16.149999999999999" customHeight="1" x14ac:dyDescent="0.2">
      <c r="B43" s="123" t="s">
        <v>2445</v>
      </c>
      <c r="C43" s="96"/>
      <c r="D43" s="36"/>
      <c r="E43" s="27"/>
      <c r="F43" s="27"/>
      <c r="G43" s="27"/>
      <c r="H43" s="27"/>
      <c r="I43" s="212"/>
      <c r="J43" s="80"/>
    </row>
    <row r="44" spans="2:10" ht="16.149999999999999" customHeight="1" x14ac:dyDescent="0.2">
      <c r="B44" s="126" t="s">
        <v>2446</v>
      </c>
      <c r="C44" s="69"/>
      <c r="D44" s="415" t="s">
        <v>16</v>
      </c>
      <c r="E44" s="486"/>
      <c r="F44" s="486"/>
      <c r="G44" s="488"/>
      <c r="H44" s="488"/>
      <c r="I44" s="485" t="s">
        <v>2447</v>
      </c>
      <c r="J44" s="80"/>
    </row>
    <row r="45" spans="2:10" ht="16.149999999999999" customHeight="1" x14ac:dyDescent="0.2">
      <c r="B45" s="126" t="s">
        <v>2448</v>
      </c>
      <c r="C45" s="72"/>
      <c r="D45" s="415" t="s">
        <v>16</v>
      </c>
      <c r="E45" s="486"/>
      <c r="F45" s="486"/>
      <c r="G45" s="488"/>
      <c r="H45" s="488"/>
      <c r="I45" s="485" t="s">
        <v>2449</v>
      </c>
      <c r="J45" s="80"/>
    </row>
    <row r="46" spans="2:10" ht="26.25" thickBot="1" x14ac:dyDescent="0.25">
      <c r="B46" s="129" t="s">
        <v>2450</v>
      </c>
      <c r="C46" s="466" t="s">
        <v>0</v>
      </c>
      <c r="D46" s="415" t="s">
        <v>16</v>
      </c>
      <c r="E46" s="486"/>
      <c r="F46" s="486"/>
      <c r="G46" s="488"/>
      <c r="H46" s="488"/>
      <c r="I46" s="485" t="s">
        <v>2451</v>
      </c>
      <c r="J46" s="80"/>
    </row>
    <row r="47" spans="2:10" ht="16.149999999999999" customHeight="1" thickBot="1" x14ac:dyDescent="0.25">
      <c r="B47" s="133" t="s">
        <v>2452</v>
      </c>
      <c r="C47" s="134"/>
      <c r="D47" s="171" t="s">
        <v>16</v>
      </c>
      <c r="E47" s="45">
        <f>SUM(E41:E46)</f>
        <v>0</v>
      </c>
      <c r="F47" s="45">
        <f>SUM(F41:F46)</f>
        <v>0</v>
      </c>
      <c r="G47" s="45">
        <f>SUM(G41:G46)</f>
        <v>0</v>
      </c>
      <c r="H47" s="45">
        <f>SUM(H41:H46)</f>
        <v>0</v>
      </c>
      <c r="I47" s="485" t="s">
        <v>2453</v>
      </c>
      <c r="J47" s="80"/>
    </row>
    <row r="48" spans="2:10" ht="16.149999999999999" customHeight="1" thickTop="1" thickBot="1" x14ac:dyDescent="0.25">
      <c r="B48" s="104"/>
      <c r="C48" s="104"/>
      <c r="D48" s="104"/>
      <c r="E48" s="104"/>
      <c r="F48" s="104"/>
      <c r="G48" s="104"/>
      <c r="H48" s="104"/>
      <c r="I48" s="105"/>
    </row>
    <row r="49" spans="2:10" ht="16.149999999999999" customHeight="1" thickTop="1" thickBot="1" x14ac:dyDescent="0.25">
      <c r="B49" s="78"/>
      <c r="C49" s="78"/>
      <c r="D49" s="78"/>
      <c r="E49" s="78"/>
      <c r="F49" s="78"/>
      <c r="G49" s="425"/>
      <c r="H49" s="532" t="s">
        <v>2686</v>
      </c>
      <c r="I49" s="533">
        <v>5</v>
      </c>
    </row>
    <row r="50" spans="2:10" ht="16.149999999999999" customHeight="1" thickTop="1" x14ac:dyDescent="0.2">
      <c r="B50" s="465" t="s">
        <v>365</v>
      </c>
      <c r="C50" s="112"/>
      <c r="D50" s="112"/>
      <c r="E50" s="482" t="s">
        <v>2436</v>
      </c>
      <c r="F50" s="482" t="s">
        <v>2437</v>
      </c>
      <c r="G50" s="483" t="s">
        <v>2438</v>
      </c>
      <c r="H50" s="483" t="s">
        <v>2439</v>
      </c>
      <c r="I50" s="481" t="s">
        <v>13</v>
      </c>
      <c r="J50" s="80"/>
    </row>
    <row r="51" spans="2:10" ht="15.75" customHeight="1" x14ac:dyDescent="0.2">
      <c r="B51" s="717"/>
      <c r="C51"/>
      <c r="D51" s="678" t="s">
        <v>2</v>
      </c>
      <c r="E51" s="3" t="s">
        <v>520</v>
      </c>
      <c r="F51" s="3" t="s">
        <v>2454</v>
      </c>
      <c r="G51" s="3" t="s">
        <v>520</v>
      </c>
      <c r="H51" s="3" t="s">
        <v>2454</v>
      </c>
      <c r="I51" s="83"/>
      <c r="J51" s="80"/>
    </row>
    <row r="52" spans="2:10" ht="16.149999999999999" customHeight="1" x14ac:dyDescent="0.2">
      <c r="B52" s="718"/>
      <c r="C52"/>
      <c r="D52" s="678"/>
      <c r="E52" s="21" t="s">
        <v>2688</v>
      </c>
      <c r="F52" s="21" t="s">
        <v>2688</v>
      </c>
      <c r="G52" s="21" t="s">
        <v>2689</v>
      </c>
      <c r="H52" s="21" t="s">
        <v>2689</v>
      </c>
      <c r="I52" s="83"/>
      <c r="J52" s="80"/>
    </row>
    <row r="53" spans="2:10" ht="16.149999999999999" customHeight="1" thickBot="1" x14ac:dyDescent="0.25">
      <c r="B53" s="719"/>
      <c r="C53" s="42"/>
      <c r="D53" s="679"/>
      <c r="E53" s="65" t="s">
        <v>14</v>
      </c>
      <c r="F53" s="65" t="s">
        <v>14</v>
      </c>
      <c r="G53" s="65" t="s">
        <v>14</v>
      </c>
      <c r="H53" s="65" t="s">
        <v>14</v>
      </c>
      <c r="I53" s="485" t="s">
        <v>15</v>
      </c>
      <c r="J53" s="80"/>
    </row>
    <row r="54" spans="2:10" ht="15.75" customHeight="1" x14ac:dyDescent="0.2">
      <c r="B54" s="517" t="s">
        <v>2455</v>
      </c>
      <c r="C54" s="466" t="s">
        <v>0</v>
      </c>
      <c r="D54" s="415" t="s">
        <v>16</v>
      </c>
      <c r="E54" s="486"/>
      <c r="F54" s="486"/>
      <c r="G54" s="488"/>
      <c r="H54" s="488"/>
      <c r="I54" s="485" t="s">
        <v>2456</v>
      </c>
      <c r="J54" s="80"/>
    </row>
    <row r="55" spans="2:10" ht="15.75" customHeight="1" x14ac:dyDescent="0.2">
      <c r="B55" s="97" t="s">
        <v>2457</v>
      </c>
      <c r="C55" s="466" t="s">
        <v>0</v>
      </c>
      <c r="D55" s="415" t="s">
        <v>16</v>
      </c>
      <c r="E55" s="486"/>
      <c r="F55" s="486"/>
      <c r="G55" s="488"/>
      <c r="H55" s="488"/>
      <c r="I55" s="485" t="s">
        <v>2458</v>
      </c>
      <c r="J55" s="80"/>
    </row>
    <row r="56" spans="2:10" ht="15.75" customHeight="1" x14ac:dyDescent="0.2">
      <c r="B56" s="123" t="s">
        <v>2459</v>
      </c>
      <c r="C56" s="96"/>
      <c r="D56" s="30"/>
      <c r="E56" s="27"/>
      <c r="F56" s="27"/>
      <c r="G56" s="27"/>
      <c r="H56" s="27"/>
      <c r="I56" s="212"/>
      <c r="J56" s="80"/>
    </row>
    <row r="57" spans="2:10" ht="16.149999999999999" customHeight="1" x14ac:dyDescent="0.2">
      <c r="B57" s="126" t="s">
        <v>2460</v>
      </c>
      <c r="C57" s="69"/>
      <c r="D57" s="415" t="s">
        <v>16</v>
      </c>
      <c r="E57" s="486"/>
      <c r="F57" s="486"/>
      <c r="G57" s="488"/>
      <c r="H57" s="488"/>
      <c r="I57" s="485" t="s">
        <v>2461</v>
      </c>
      <c r="J57" s="80"/>
    </row>
    <row r="58" spans="2:10" ht="16.149999999999999" customHeight="1" x14ac:dyDescent="0.2">
      <c r="B58" s="126" t="s">
        <v>2448</v>
      </c>
      <c r="C58" s="72"/>
      <c r="D58" s="415" t="s">
        <v>16</v>
      </c>
      <c r="E58" s="486"/>
      <c r="F58" s="486"/>
      <c r="G58" s="488"/>
      <c r="H58" s="488"/>
      <c r="I58" s="485" t="s">
        <v>2462</v>
      </c>
      <c r="J58" s="80"/>
    </row>
    <row r="59" spans="2:10" ht="25.5" x14ac:dyDescent="0.2">
      <c r="B59" s="132" t="s">
        <v>2450</v>
      </c>
      <c r="C59" s="466" t="s">
        <v>0</v>
      </c>
      <c r="D59" s="415" t="s">
        <v>16</v>
      </c>
      <c r="E59" s="486"/>
      <c r="F59" s="486"/>
      <c r="G59" s="488"/>
      <c r="H59" s="488"/>
      <c r="I59" s="485" t="s">
        <v>2463</v>
      </c>
      <c r="J59" s="80"/>
    </row>
    <row r="60" spans="2:10" ht="26.25" thickBot="1" x14ac:dyDescent="0.25">
      <c r="B60" s="97" t="s">
        <v>2464</v>
      </c>
      <c r="C60" s="160"/>
      <c r="D60" s="414" t="s">
        <v>20</v>
      </c>
      <c r="E60" s="486"/>
      <c r="F60" s="479"/>
      <c r="G60" s="488"/>
      <c r="H60" s="479"/>
      <c r="I60" s="485" t="s">
        <v>2465</v>
      </c>
      <c r="J60" s="80"/>
    </row>
    <row r="61" spans="2:10" ht="16.149999999999999" customHeight="1" x14ac:dyDescent="0.2">
      <c r="B61" s="121" t="s">
        <v>2466</v>
      </c>
      <c r="C61" s="66"/>
      <c r="D61" s="415" t="s">
        <v>16</v>
      </c>
      <c r="E61" s="45">
        <f>SUM(E54:E60)</f>
        <v>0</v>
      </c>
      <c r="F61" s="45">
        <f>SUM(F54:F60)</f>
        <v>0</v>
      </c>
      <c r="G61" s="45">
        <f>SUM(G54:G60)</f>
        <v>0</v>
      </c>
      <c r="H61" s="45">
        <f>SUM(H54:H60)</f>
        <v>0</v>
      </c>
      <c r="I61" s="485" t="s">
        <v>2467</v>
      </c>
      <c r="J61" s="80"/>
    </row>
    <row r="62" spans="2:10" ht="26.25" thickBot="1" x14ac:dyDescent="0.25">
      <c r="B62" s="518" t="s">
        <v>2468</v>
      </c>
      <c r="C62" s="519"/>
      <c r="D62" s="110" t="s">
        <v>20</v>
      </c>
      <c r="E62" s="486"/>
      <c r="F62" s="479"/>
      <c r="G62" s="488"/>
      <c r="H62" s="479"/>
      <c r="I62" s="485" t="s">
        <v>2469</v>
      </c>
      <c r="J62" s="80"/>
    </row>
    <row r="63" spans="2:10" ht="16.149999999999999" customHeight="1" thickTop="1" thickBot="1" x14ac:dyDescent="0.25">
      <c r="B63" s="104"/>
      <c r="C63" s="104"/>
      <c r="D63" s="104"/>
      <c r="E63" s="104"/>
      <c r="F63" s="104"/>
      <c r="G63" s="104"/>
      <c r="H63" s="104"/>
      <c r="I63" s="105"/>
    </row>
    <row r="64" spans="2:10" ht="16.149999999999999" customHeight="1" thickTop="1" thickBot="1" x14ac:dyDescent="0.25">
      <c r="B64" s="644" t="s">
        <v>2810</v>
      </c>
      <c r="C64" s="78"/>
      <c r="D64" s="78"/>
      <c r="E64" s="532" t="s">
        <v>2686</v>
      </c>
      <c r="F64" s="533">
        <v>7</v>
      </c>
    </row>
    <row r="65" spans="2:21" ht="16.149999999999999" customHeight="1" thickTop="1" x14ac:dyDescent="0.2">
      <c r="B65" s="465" t="s">
        <v>2719</v>
      </c>
      <c r="C65" s="112"/>
      <c r="D65" s="112"/>
      <c r="E65" s="482" t="s">
        <v>2424</v>
      </c>
      <c r="F65" s="481" t="s">
        <v>13</v>
      </c>
      <c r="G65" s="80"/>
    </row>
    <row r="66" spans="2:21" ht="16.149999999999999" customHeight="1" x14ac:dyDescent="0.2">
      <c r="B66" s="718"/>
      <c r="C66"/>
      <c r="D66" s="678"/>
      <c r="E66" s="21" t="s">
        <v>310</v>
      </c>
      <c r="F66" s="83"/>
      <c r="G66" s="80"/>
    </row>
    <row r="67" spans="2:21" ht="16.149999999999999" customHeight="1" thickBot="1" x14ac:dyDescent="0.25">
      <c r="B67" s="719"/>
      <c r="C67" s="42"/>
      <c r="D67" s="679"/>
      <c r="E67" s="463" t="s">
        <v>14</v>
      </c>
      <c r="F67" s="485" t="s">
        <v>15</v>
      </c>
      <c r="G67" s="80"/>
    </row>
    <row r="68" spans="2:21" ht="16.149999999999999" customHeight="1" x14ac:dyDescent="0.2">
      <c r="B68" s="520" t="s">
        <v>2470</v>
      </c>
      <c r="C68" s="516"/>
      <c r="D68" s="415" t="s">
        <v>1</v>
      </c>
      <c r="E68" s="486"/>
      <c r="F68" s="485" t="s">
        <v>2471</v>
      </c>
      <c r="G68" s="80"/>
    </row>
    <row r="69" spans="2:21" ht="16.149999999999999" customHeight="1" x14ac:dyDescent="0.2">
      <c r="B69" s="97" t="s">
        <v>2472</v>
      </c>
      <c r="C69" s="69"/>
      <c r="D69" s="415" t="s">
        <v>1</v>
      </c>
      <c r="E69" s="486"/>
      <c r="F69" s="485" t="s">
        <v>2473</v>
      </c>
      <c r="G69" s="80"/>
    </row>
    <row r="70" spans="2:21" ht="16.149999999999999" customHeight="1" x14ac:dyDescent="0.2">
      <c r="B70" s="123" t="s">
        <v>2474</v>
      </c>
      <c r="C70" s="69"/>
      <c r="D70" s="414" t="s">
        <v>266</v>
      </c>
      <c r="E70" s="486"/>
      <c r="F70" s="485" t="s">
        <v>2475</v>
      </c>
      <c r="G70" s="80"/>
    </row>
    <row r="71" spans="2:21" ht="16.149999999999999" customHeight="1" thickBot="1" x14ac:dyDescent="0.25">
      <c r="B71" s="97" t="s">
        <v>2476</v>
      </c>
      <c r="C71" s="69"/>
      <c r="D71" s="414" t="s">
        <v>16</v>
      </c>
      <c r="E71" s="486"/>
      <c r="F71" s="485" t="s">
        <v>2477</v>
      </c>
      <c r="G71" s="80"/>
    </row>
    <row r="72" spans="2:21" ht="16.149999999999999" customHeight="1" thickBot="1" x14ac:dyDescent="0.25">
      <c r="B72" s="339" t="s">
        <v>2478</v>
      </c>
      <c r="C72" s="138"/>
      <c r="D72" s="171" t="s">
        <v>1</v>
      </c>
      <c r="E72" s="45">
        <f>SUM(E68:E71)</f>
        <v>0</v>
      </c>
      <c r="F72" s="485" t="s">
        <v>2479</v>
      </c>
      <c r="G72" s="80"/>
    </row>
    <row r="73" spans="2:21" ht="16.149999999999999" customHeight="1" thickTop="1" thickBot="1" x14ac:dyDescent="0.25">
      <c r="E73" s="104"/>
      <c r="F73" s="105"/>
    </row>
    <row r="74" spans="2:21" ht="16.149999999999999" customHeight="1" thickTop="1" thickBot="1" x14ac:dyDescent="0.25">
      <c r="B74" s="644" t="s">
        <v>2810</v>
      </c>
      <c r="C74" s="78"/>
      <c r="D74" s="78"/>
      <c r="E74" s="78"/>
      <c r="F74" s="78"/>
      <c r="G74" s="78"/>
      <c r="H74" s="78"/>
      <c r="I74" s="78"/>
      <c r="J74" s="78"/>
      <c r="K74" s="78"/>
      <c r="L74" s="78"/>
      <c r="M74" s="78"/>
      <c r="N74" s="78"/>
      <c r="O74" s="78"/>
      <c r="P74" s="78"/>
      <c r="Q74" s="78"/>
      <c r="R74" s="425"/>
      <c r="S74" s="532" t="s">
        <v>2686</v>
      </c>
      <c r="T74" s="533">
        <v>8</v>
      </c>
    </row>
    <row r="75" spans="2:21" ht="16.149999999999999" customHeight="1" thickTop="1" x14ac:dyDescent="0.2">
      <c r="B75" s="465" t="s">
        <v>366</v>
      </c>
      <c r="C75" s="112"/>
      <c r="D75" s="112"/>
      <c r="E75" s="483" t="s">
        <v>2438</v>
      </c>
      <c r="F75" s="483" t="s">
        <v>2439</v>
      </c>
      <c r="G75" s="483" t="s">
        <v>2480</v>
      </c>
      <c r="H75" s="483" t="s">
        <v>2481</v>
      </c>
      <c r="I75" s="483" t="s">
        <v>2482</v>
      </c>
      <c r="J75" s="483" t="s">
        <v>2483</v>
      </c>
      <c r="K75" s="483" t="s">
        <v>2484</v>
      </c>
      <c r="L75" s="483" t="s">
        <v>2485</v>
      </c>
      <c r="M75" s="483" t="s">
        <v>2486</v>
      </c>
      <c r="N75" s="483" t="s">
        <v>2487</v>
      </c>
      <c r="O75" s="483" t="s">
        <v>2488</v>
      </c>
      <c r="P75" s="483" t="s">
        <v>2489</v>
      </c>
      <c r="Q75" s="483" t="s">
        <v>2490</v>
      </c>
      <c r="R75" s="483" t="s">
        <v>2491</v>
      </c>
      <c r="S75" s="482" t="s">
        <v>2424</v>
      </c>
      <c r="T75" s="481" t="s">
        <v>13</v>
      </c>
      <c r="U75" s="80"/>
    </row>
    <row r="76" spans="2:21" ht="25.5" x14ac:dyDescent="0.2">
      <c r="B76" s="718"/>
      <c r="C76"/>
      <c r="D76" s="678" t="s">
        <v>2</v>
      </c>
      <c r="E76" s="3" t="s">
        <v>2492</v>
      </c>
      <c r="F76" s="3" t="s">
        <v>2493</v>
      </c>
      <c r="G76" s="3" t="s">
        <v>2494</v>
      </c>
      <c r="H76" s="3" t="s">
        <v>2495</v>
      </c>
      <c r="I76" s="3" t="s">
        <v>2496</v>
      </c>
      <c r="J76" s="3" t="s">
        <v>2497</v>
      </c>
      <c r="K76" s="3" t="s">
        <v>2498</v>
      </c>
      <c r="L76" s="3" t="s">
        <v>2499</v>
      </c>
      <c r="M76" s="3" t="s">
        <v>2500</v>
      </c>
      <c r="N76" s="3" t="s">
        <v>2501</v>
      </c>
      <c r="O76" s="3" t="s">
        <v>2502</v>
      </c>
      <c r="P76" s="3" t="s">
        <v>2503</v>
      </c>
      <c r="Q76" s="3" t="s">
        <v>318</v>
      </c>
      <c r="R76" s="3" t="s">
        <v>17</v>
      </c>
      <c r="S76" s="3" t="s">
        <v>310</v>
      </c>
      <c r="T76" s="83"/>
      <c r="U76" s="80"/>
    </row>
    <row r="77" spans="2:21" ht="16.149999999999999" customHeight="1" thickBot="1" x14ac:dyDescent="0.25">
      <c r="B77" s="719"/>
      <c r="C77" s="42"/>
      <c r="D77" s="679"/>
      <c r="E77" s="65" t="s">
        <v>14</v>
      </c>
      <c r="F77" s="65" t="s">
        <v>14</v>
      </c>
      <c r="G77" s="65" t="s">
        <v>14</v>
      </c>
      <c r="H77" s="65" t="s">
        <v>14</v>
      </c>
      <c r="I77" s="65" t="s">
        <v>14</v>
      </c>
      <c r="J77" s="65" t="s">
        <v>14</v>
      </c>
      <c r="K77" s="65" t="s">
        <v>14</v>
      </c>
      <c r="L77" s="65" t="s">
        <v>14</v>
      </c>
      <c r="M77" s="65" t="s">
        <v>14</v>
      </c>
      <c r="N77" s="65" t="s">
        <v>14</v>
      </c>
      <c r="O77" s="65" t="s">
        <v>14</v>
      </c>
      <c r="P77" s="65" t="s">
        <v>14</v>
      </c>
      <c r="Q77" s="65" t="s">
        <v>14</v>
      </c>
      <c r="R77" s="65" t="s">
        <v>14</v>
      </c>
      <c r="S77" s="65" t="s">
        <v>14</v>
      </c>
      <c r="T77" s="485" t="s">
        <v>15</v>
      </c>
      <c r="U77" s="80"/>
    </row>
    <row r="78" spans="2:21" ht="16.149999999999999" customHeight="1" x14ac:dyDescent="0.2">
      <c r="B78" s="521" t="s">
        <v>2504</v>
      </c>
      <c r="C78" s="516"/>
      <c r="D78" s="415" t="s">
        <v>1</v>
      </c>
      <c r="E78" s="479"/>
      <c r="F78" s="484"/>
      <c r="G78" s="484"/>
      <c r="H78" s="484"/>
      <c r="I78" s="484"/>
      <c r="J78" s="484"/>
      <c r="K78" s="484"/>
      <c r="L78" s="484"/>
      <c r="M78" s="484"/>
      <c r="N78" s="484"/>
      <c r="O78" s="484"/>
      <c r="P78" s="484"/>
      <c r="Q78" s="484"/>
      <c r="R78" s="484"/>
      <c r="S78" s="477">
        <f>E72</f>
        <v>0</v>
      </c>
      <c r="T78" s="485" t="s">
        <v>2505</v>
      </c>
      <c r="U78" s="80"/>
    </row>
    <row r="79" spans="2:21" ht="16.149999999999999" customHeight="1" x14ac:dyDescent="0.2">
      <c r="B79" s="88" t="s">
        <v>2506</v>
      </c>
      <c r="C79" s="69"/>
      <c r="D79" s="415" t="s">
        <v>1</v>
      </c>
      <c r="E79" s="484"/>
      <c r="F79" s="477">
        <f>E79+F78</f>
        <v>0</v>
      </c>
      <c r="G79" s="477">
        <f t="shared" ref="G79:Q79" si="0">F79+G78</f>
        <v>0</v>
      </c>
      <c r="H79" s="477">
        <f t="shared" si="0"/>
        <v>0</v>
      </c>
      <c r="I79" s="477">
        <f t="shared" si="0"/>
        <v>0</v>
      </c>
      <c r="J79" s="477">
        <f t="shared" si="0"/>
        <v>0</v>
      </c>
      <c r="K79" s="477">
        <f t="shared" si="0"/>
        <v>0</v>
      </c>
      <c r="L79" s="477">
        <f t="shared" si="0"/>
        <v>0</v>
      </c>
      <c r="M79" s="477">
        <f t="shared" si="0"/>
        <v>0</v>
      </c>
      <c r="N79" s="477">
        <f t="shared" si="0"/>
        <v>0</v>
      </c>
      <c r="O79" s="477">
        <f t="shared" si="0"/>
        <v>0</v>
      </c>
      <c r="P79" s="477">
        <f t="shared" si="0"/>
        <v>0</v>
      </c>
      <c r="Q79" s="477">
        <f t="shared" si="0"/>
        <v>0</v>
      </c>
      <c r="R79" s="477">
        <f>Q79+R78</f>
        <v>0</v>
      </c>
      <c r="S79" s="477">
        <f>R79+S78</f>
        <v>0</v>
      </c>
      <c r="T79" s="485" t="s">
        <v>2507</v>
      </c>
      <c r="U79" s="80"/>
    </row>
    <row r="80" spans="2:21" ht="16.149999999999999" customHeight="1" x14ac:dyDescent="0.2">
      <c r="B80" s="229" t="s">
        <v>2508</v>
      </c>
      <c r="C80" s="69"/>
      <c r="D80" s="414" t="s">
        <v>16</v>
      </c>
      <c r="E80" s="479"/>
      <c r="F80" s="484"/>
      <c r="G80" s="484"/>
      <c r="H80" s="484"/>
      <c r="I80" s="484"/>
      <c r="J80" s="484"/>
      <c r="K80" s="484"/>
      <c r="L80" s="484"/>
      <c r="M80" s="484"/>
      <c r="N80" s="484"/>
      <c r="O80" s="484"/>
      <c r="P80" s="484"/>
      <c r="Q80" s="484"/>
      <c r="R80" s="484"/>
      <c r="S80" s="486"/>
      <c r="T80" s="485" t="s">
        <v>2509</v>
      </c>
      <c r="U80" s="80"/>
    </row>
    <row r="81" spans="2:21" ht="16.149999999999999" customHeight="1" thickBot="1" x14ac:dyDescent="0.25">
      <c r="B81" s="342" t="s">
        <v>2510</v>
      </c>
      <c r="C81" s="138"/>
      <c r="D81" s="643" t="s">
        <v>267</v>
      </c>
      <c r="E81" s="592"/>
      <c r="F81" s="468">
        <f t="shared" ref="F81:N81" si="1">IFERROR(F79/F80,0)</f>
        <v>0</v>
      </c>
      <c r="G81" s="468">
        <f t="shared" si="1"/>
        <v>0</v>
      </c>
      <c r="H81" s="468">
        <f t="shared" si="1"/>
        <v>0</v>
      </c>
      <c r="I81" s="468">
        <f t="shared" si="1"/>
        <v>0</v>
      </c>
      <c r="J81" s="468">
        <f t="shared" si="1"/>
        <v>0</v>
      </c>
      <c r="K81" s="468">
        <f t="shared" si="1"/>
        <v>0</v>
      </c>
      <c r="L81" s="468">
        <f t="shared" si="1"/>
        <v>0</v>
      </c>
      <c r="M81" s="468">
        <f t="shared" si="1"/>
        <v>0</v>
      </c>
      <c r="N81" s="468">
        <f t="shared" si="1"/>
        <v>0</v>
      </c>
      <c r="O81" s="468">
        <f>IFERROR(O79/O80,0)</f>
        <v>0</v>
      </c>
      <c r="P81" s="468">
        <f>IFERROR(P79/P80,0)</f>
        <v>0</v>
      </c>
      <c r="Q81" s="468">
        <f>IFERROR(Q79/Q80,0)</f>
        <v>0</v>
      </c>
      <c r="R81" s="468">
        <f>IFERROR(R79/R80,0)</f>
        <v>0</v>
      </c>
      <c r="S81" s="468">
        <f>IFERROR(S79/S80,0)</f>
        <v>0</v>
      </c>
      <c r="T81" s="594" t="s">
        <v>2511</v>
      </c>
      <c r="U81" s="80"/>
    </row>
    <row r="82" spans="2:21" ht="16.149999999999999" customHeight="1" thickTop="1" thickBot="1" x14ac:dyDescent="0.3">
      <c r="B82" s="642"/>
      <c r="C82" s="642"/>
      <c r="D82" s="642"/>
      <c r="E82" s="642"/>
      <c r="F82" s="642"/>
      <c r="G82" s="642"/>
      <c r="H82" s="469"/>
      <c r="I82" s="469"/>
      <c r="J82" s="469"/>
      <c r="K82" s="469"/>
      <c r="L82" s="469"/>
      <c r="M82" s="469"/>
      <c r="N82" s="469"/>
      <c r="O82" s="469"/>
      <c r="P82" s="469"/>
      <c r="Q82" s="469"/>
      <c r="R82" s="469"/>
      <c r="S82" s="469"/>
      <c r="T82" s="561"/>
    </row>
    <row r="83" spans="2:21" ht="16.149999999999999" customHeight="1" thickTop="1" thickBot="1" x14ac:dyDescent="0.3">
      <c r="B83" s="644" t="s">
        <v>2810</v>
      </c>
      <c r="C83" s="78"/>
      <c r="D83" s="78"/>
      <c r="E83" s="425"/>
      <c r="F83" s="532" t="s">
        <v>2686</v>
      </c>
      <c r="G83" s="533">
        <v>9</v>
      </c>
      <c r="I83" s="469"/>
      <c r="J83" s="469"/>
      <c r="K83" s="469"/>
      <c r="L83" s="469"/>
      <c r="M83" s="469"/>
      <c r="N83" s="469"/>
      <c r="O83" s="469"/>
    </row>
    <row r="84" spans="2:21" ht="16.149999999999999" customHeight="1" thickTop="1" x14ac:dyDescent="0.2">
      <c r="B84" s="684" t="s">
        <v>367</v>
      </c>
      <c r="C84"/>
      <c r="D84"/>
      <c r="E84" s="482" t="s">
        <v>2424</v>
      </c>
      <c r="F84" s="483" t="s">
        <v>2425</v>
      </c>
      <c r="G84" s="481" t="s">
        <v>13</v>
      </c>
      <c r="H84" s="80"/>
    </row>
    <row r="85" spans="2:21" ht="16.149999999999999" customHeight="1" x14ac:dyDescent="0.2">
      <c r="B85" s="684"/>
      <c r="C85"/>
      <c r="D85" s="678"/>
      <c r="E85" s="21" t="s">
        <v>310</v>
      </c>
      <c r="F85" s="21" t="s">
        <v>17</v>
      </c>
      <c r="G85" s="83"/>
      <c r="H85" s="80"/>
    </row>
    <row r="86" spans="2:21" ht="16.149999999999999" customHeight="1" thickBot="1" x14ac:dyDescent="0.25">
      <c r="B86" s="686"/>
      <c r="C86" s="42"/>
      <c r="D86" s="679"/>
      <c r="E86" s="115" t="s">
        <v>14</v>
      </c>
      <c r="F86" s="115" t="s">
        <v>14</v>
      </c>
      <c r="G86" s="485" t="s">
        <v>15</v>
      </c>
      <c r="H86" s="80"/>
    </row>
    <row r="87" spans="2:21" ht="16.149999999999999" customHeight="1" x14ac:dyDescent="0.2">
      <c r="B87" s="520" t="s">
        <v>308</v>
      </c>
      <c r="C87" s="522"/>
      <c r="D87" s="470"/>
      <c r="E87" s="34"/>
      <c r="F87" s="278"/>
      <c r="G87" s="28"/>
      <c r="H87" s="80"/>
    </row>
    <row r="88" spans="2:21" ht="16.149999999999999" customHeight="1" x14ac:dyDescent="0.2">
      <c r="B88" s="118" t="s">
        <v>2512</v>
      </c>
      <c r="C88" s="160"/>
      <c r="D88" s="290" t="s">
        <v>16</v>
      </c>
      <c r="E88" s="486"/>
      <c r="F88" s="484"/>
      <c r="G88" s="485" t="s">
        <v>2513</v>
      </c>
      <c r="H88" s="80"/>
    </row>
    <row r="89" spans="2:21" ht="16.149999999999999" customHeight="1" x14ac:dyDescent="0.2">
      <c r="B89" s="123" t="s">
        <v>42</v>
      </c>
      <c r="C89" s="69"/>
      <c r="D89" s="414" t="s">
        <v>16</v>
      </c>
      <c r="E89" s="486"/>
      <c r="F89" s="484"/>
      <c r="G89" s="485" t="s">
        <v>2514</v>
      </c>
      <c r="H89" s="80"/>
    </row>
    <row r="90" spans="2:21" ht="16.149999999999999" customHeight="1" x14ac:dyDescent="0.2">
      <c r="B90" s="123" t="s">
        <v>43</v>
      </c>
      <c r="C90" s="69"/>
      <c r="D90" s="414" t="s">
        <v>16</v>
      </c>
      <c r="E90" s="486"/>
      <c r="F90" s="484"/>
      <c r="G90" s="485" t="s">
        <v>2515</v>
      </c>
      <c r="H90" s="80"/>
    </row>
    <row r="91" spans="2:21" ht="16.149999999999999" customHeight="1" thickBot="1" x14ac:dyDescent="0.25">
      <c r="B91" s="123" t="s">
        <v>384</v>
      </c>
      <c r="C91" s="69"/>
      <c r="D91" s="528" t="s">
        <v>16</v>
      </c>
      <c r="E91" s="486"/>
      <c r="F91" s="479"/>
      <c r="G91" s="485" t="s">
        <v>2516</v>
      </c>
      <c r="H91" s="80"/>
    </row>
    <row r="92" spans="2:21" ht="16.149999999999999" customHeight="1" x14ac:dyDescent="0.2">
      <c r="B92" s="121" t="s">
        <v>2517</v>
      </c>
      <c r="C92" s="69"/>
      <c r="D92" s="414" t="s">
        <v>16</v>
      </c>
      <c r="E92" s="45">
        <f>SUM(E88:E91)</f>
        <v>0</v>
      </c>
      <c r="F92" s="45">
        <f>SUM(F88:F91)</f>
        <v>0</v>
      </c>
      <c r="G92" s="485" t="s">
        <v>2518</v>
      </c>
      <c r="H92" s="80"/>
    </row>
    <row r="93" spans="2:21" ht="16.149999999999999" customHeight="1" x14ac:dyDescent="0.2">
      <c r="B93" s="121" t="s">
        <v>2519</v>
      </c>
      <c r="C93" s="66"/>
      <c r="D93" s="471"/>
      <c r="E93" s="27"/>
      <c r="F93" s="27"/>
      <c r="G93" s="212"/>
      <c r="H93" s="80"/>
    </row>
    <row r="94" spans="2:21" ht="16.149999999999999" customHeight="1" x14ac:dyDescent="0.2">
      <c r="B94" s="123" t="s">
        <v>2512</v>
      </c>
      <c r="C94" s="69"/>
      <c r="D94" s="414" t="s">
        <v>20</v>
      </c>
      <c r="E94" s="486"/>
      <c r="F94" s="484"/>
      <c r="G94" s="485" t="s">
        <v>2520</v>
      </c>
      <c r="H94" s="80"/>
    </row>
    <row r="95" spans="2:21" ht="16.149999999999999" customHeight="1" x14ac:dyDescent="0.2">
      <c r="B95" s="123" t="s">
        <v>42</v>
      </c>
      <c r="C95" s="69"/>
      <c r="D95" s="414" t="s">
        <v>20</v>
      </c>
      <c r="E95" s="486"/>
      <c r="F95" s="484"/>
      <c r="G95" s="485" t="s">
        <v>2521</v>
      </c>
      <c r="H95" s="80"/>
    </row>
    <row r="96" spans="2:21" ht="16.149999999999999" customHeight="1" x14ac:dyDescent="0.2">
      <c r="B96" s="123" t="s">
        <v>43</v>
      </c>
      <c r="C96" s="69"/>
      <c r="D96" s="414" t="s">
        <v>20</v>
      </c>
      <c r="E96" s="486"/>
      <c r="F96" s="484"/>
      <c r="G96" s="485" t="s">
        <v>2522</v>
      </c>
      <c r="H96" s="80"/>
    </row>
    <row r="97" spans="2:9" ht="16.149999999999999" customHeight="1" thickBot="1" x14ac:dyDescent="0.25">
      <c r="B97" s="123" t="s">
        <v>384</v>
      </c>
      <c r="C97" s="69"/>
      <c r="D97" s="528" t="s">
        <v>20</v>
      </c>
      <c r="E97" s="486"/>
      <c r="F97" s="479"/>
      <c r="G97" s="485" t="s">
        <v>2523</v>
      </c>
      <c r="H97" s="80"/>
    </row>
    <row r="98" spans="2:9" ht="16.149999999999999" customHeight="1" x14ac:dyDescent="0.2">
      <c r="B98" s="121" t="s">
        <v>309</v>
      </c>
      <c r="C98" s="69"/>
      <c r="D98" s="414" t="s">
        <v>20</v>
      </c>
      <c r="E98" s="45">
        <f>SUM(E94:E97)</f>
        <v>0</v>
      </c>
      <c r="F98" s="45">
        <f>SUM(F94:F97)</f>
        <v>0</v>
      </c>
      <c r="G98" s="485" t="s">
        <v>2524</v>
      </c>
      <c r="H98" s="80"/>
    </row>
    <row r="99" spans="2:9" ht="16.149999999999999" customHeight="1" x14ac:dyDescent="0.2">
      <c r="B99" s="615" t="s">
        <v>2792</v>
      </c>
      <c r="C99" s="626"/>
      <c r="D99" s="528" t="s">
        <v>20</v>
      </c>
      <c r="E99" s="486"/>
      <c r="F99" s="484"/>
      <c r="G99" s="485" t="s">
        <v>2525</v>
      </c>
      <c r="H99" s="80"/>
    </row>
    <row r="100" spans="2:9" ht="16.149999999999999" customHeight="1" thickBot="1" x14ac:dyDescent="0.25">
      <c r="B100" s="615" t="s">
        <v>2793</v>
      </c>
      <c r="C100" s="626"/>
      <c r="D100" s="528" t="s">
        <v>16</v>
      </c>
      <c r="E100" s="486"/>
      <c r="F100" s="484"/>
      <c r="G100" s="485" t="s">
        <v>2526</v>
      </c>
      <c r="H100" s="80"/>
    </row>
    <row r="101" spans="2:9" ht="16.149999999999999" customHeight="1" x14ac:dyDescent="0.2">
      <c r="B101" s="121" t="s">
        <v>2527</v>
      </c>
      <c r="C101" s="69"/>
      <c r="D101" s="414" t="s">
        <v>1</v>
      </c>
      <c r="E101" s="45">
        <f>SUM(E98:E100,E92)</f>
        <v>0</v>
      </c>
      <c r="F101" s="45">
        <f>SUM(F98:F100,F92)</f>
        <v>0</v>
      </c>
      <c r="G101" s="485" t="s">
        <v>2528</v>
      </c>
      <c r="H101" s="80"/>
    </row>
    <row r="102" spans="2:9" ht="16.149999999999999" customHeight="1" x14ac:dyDescent="0.2">
      <c r="B102" s="150"/>
      <c r="C102" s="187"/>
      <c r="D102" s="471"/>
      <c r="E102" s="27"/>
      <c r="F102" s="27"/>
      <c r="G102" s="85"/>
      <c r="H102" s="80"/>
      <c r="I102" s="53"/>
    </row>
    <row r="103" spans="2:9" ht="16.149999999999999" customHeight="1" thickBot="1" x14ac:dyDescent="0.25">
      <c r="B103" s="523" t="s">
        <v>2529</v>
      </c>
      <c r="C103" s="422" t="s">
        <v>0</v>
      </c>
      <c r="D103" s="414" t="s">
        <v>16</v>
      </c>
      <c r="E103" s="486"/>
      <c r="F103" s="484"/>
      <c r="G103" s="485" t="s">
        <v>2530</v>
      </c>
      <c r="H103" s="80"/>
    </row>
    <row r="104" spans="2:9" ht="16.149999999999999" customHeight="1" thickBot="1" x14ac:dyDescent="0.25">
      <c r="B104" s="124" t="s">
        <v>2531</v>
      </c>
      <c r="C104" s="35"/>
      <c r="D104" s="390" t="s">
        <v>1</v>
      </c>
      <c r="E104" s="45">
        <f>E103-E101</f>
        <v>0</v>
      </c>
      <c r="F104" s="45">
        <f>F103-F101</f>
        <v>0</v>
      </c>
      <c r="G104" s="591" t="s">
        <v>2532</v>
      </c>
      <c r="H104" s="80"/>
    </row>
    <row r="105" spans="2:9" ht="16.149999999999999" customHeight="1" thickTop="1" x14ac:dyDescent="0.2">
      <c r="B105" s="104"/>
      <c r="C105" s="104"/>
      <c r="D105" s="104"/>
      <c r="E105" s="104"/>
      <c r="F105" s="104"/>
      <c r="G105" s="105"/>
    </row>
  </sheetData>
  <mergeCells count="17">
    <mergeCell ref="B76:B77"/>
    <mergeCell ref="D76:D77"/>
    <mergeCell ref="B84:B86"/>
    <mergeCell ref="D85:D86"/>
    <mergeCell ref="B51:B53"/>
    <mergeCell ref="D51:D53"/>
    <mergeCell ref="B66:B67"/>
    <mergeCell ref="D66:D67"/>
    <mergeCell ref="B7:B9"/>
    <mergeCell ref="D8:D9"/>
    <mergeCell ref="B29:B30"/>
    <mergeCell ref="D29:D30"/>
    <mergeCell ref="B38:B40"/>
    <mergeCell ref="D38:D40"/>
    <mergeCell ref="D16:D18"/>
    <mergeCell ref="B15:B16"/>
    <mergeCell ref="B17:B18"/>
  </mergeCells>
  <phoneticPr fontId="34" type="noConversion"/>
  <dataValidations count="12">
    <dataValidation type="decimal" operator="greaterThanOrEqual" allowBlank="1" showInputMessage="1" showErrorMessage="1" errorTitle="Negative values not permitted" error="All amounts with related parties should be entered as positive figures" sqref="E41:H42 E44:H46 E54:H55 E61 E57:E59 F57:F62 H57:H62 G57:G59 G61" xr:uid="{ACA22818-FCD4-44F6-97AC-D7373D173F61}">
      <formula1>0</formula1>
    </dataValidation>
    <dataValidation allowBlank="1" showInputMessage="1" showErrorMessage="1" promptTitle="Capital Resource Limit" prompt="This limit is picked up from row 16 on the sheet '16. Limits - NHS Trusts Only' in the monthly monitoring section of this return." sqref="C103" xr:uid="{BC77BED2-B5E8-435B-8FDF-968789B4E315}"/>
    <dataValidation allowBlank="1" showInputMessage="1" showErrorMessage="1" promptTitle="Other related parties" prompt="In addition to other related parties of the trust and its key personnel (outside of WGA), this should include transactions with related parties of DHSC ministers and other senior officials. Refer to TAC completion instructions." sqref="C46" xr:uid="{B3046A98-897F-4D1C-BD1B-AC30C588BFB2}"/>
    <dataValidation allowBlank="1" showInputMessage="1" showErrorMessage="1" promptTitle="Other related parties" prompt="In addition to other related parties of the trust and its key personnel (outside of WGA), this should include balances with related parties of DHSC ministers and other senior officials. Refer to TAC completion instructions." sqref="C59" xr:uid="{43BD5B61-AD05-435B-BA35-7AD25ECCF6C9}"/>
    <dataValidation type="decimal" operator="lessThanOrEqual" allowBlank="1" showInputMessage="1" showErrorMessage="1" errorTitle="Positive values not permitted" error="All credit loss allowances against related parties should be entered as negative figures" sqref="E60 G60" xr:uid="{7385E2BB-DA45-4B4C-89A1-B3E365944395}">
      <formula1>0</formula1>
    </dataValidation>
    <dataValidation type="decimal" operator="lessThanOrEqual" allowBlank="1" showInputMessage="1" showErrorMessage="1" errorTitle="Positive values not permitted" error="All amounts with related parties witten off in year should be entered as negative figures" sqref="E62" xr:uid="{D8CA53D1-EDD1-481A-A810-98932FCA9E1E}">
      <formula1>0</formula1>
    </dataValidation>
    <dataValidation type="decimal" operator="lessThanOrEqual" allowBlank="1" showInputMessage="1" showErrorMessage="1" errorTitle="Positive values not permitted" error="All amounts with related parties written off in year should be entered as negative figures" sqref="G62" xr:uid="{640FFE39-01DE-4E3F-B8AD-9F706FE41391}">
      <formula1>0</formula1>
    </dataValidation>
    <dataValidation allowBlank="1" showInputMessage="1" showErrorMessage="1" promptTitle="Board members" prompt="These rows should be used only for transactions with the board member directly / individually. Transactions with bodies deemed to be related parties by connection with these members should be included on OTD0120" sqref="C41" xr:uid="{59416A25-37D1-4D54-9E5C-58DA77040865}"/>
    <dataValidation allowBlank="1" showInputMessage="1" showErrorMessage="1" promptTitle="Key staff members" prompt="These rows should be used only for transactions with the key staff member directly / individually. Transactions with bodies deemed to be related parties by connection with these members should be included on OTD0120" sqref="C42" xr:uid="{CD37EA9C-81FE-446A-9702-5C3413B972A3}"/>
    <dataValidation allowBlank="1" showInputMessage="1" showErrorMessage="1" promptTitle="Board members" prompt="These rows should be used only for balances with the board member directly / individually. Balances with bodies deemed to be related parties by connection with these members should be included on OTD0180" sqref="C54" xr:uid="{CA5CA2AC-2F42-44BE-AB6A-A9A4BAD6AFB4}"/>
    <dataValidation allowBlank="1" showInputMessage="1" showErrorMessage="1" promptTitle="Key staff members" prompt="These rows should be used only for balances with the key staff member directly / individually. Balances with bodies deemed to be related parties by connection with these members should be included on OTD0180" sqref="C55" xr:uid="{C4474F0E-6305-440C-B84A-82557BCAA154}"/>
    <dataValidation allowBlank="1" showInputMessage="1" showErrorMessage="1" promptTitle="Leases not commenced" prompt="This disclosure should include total future lease payments (undiscounted) to which the Trust is committed through signing a lease, but the lease has not commenced so no liability has been recognised on the SoFP at the reporting date." sqref="C20" xr:uid="{09095000-3E20-41D0-99F5-4B9C65C4DD62}"/>
  </dataValidations>
  <pageMargins left="0.7" right="0.7" top="0.75" bottom="0.75" header="0.3" footer="0.3"/>
  <pageSetup paperSize="9" scale="5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13C1-1580-4EC5-B2AB-A295B453F4B2}">
  <sheetPr codeName="Sheet59">
    <tabColor theme="2"/>
    <pageSetUpPr fitToPage="1"/>
  </sheetPr>
  <dimension ref="A1:H54"/>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7" width="13.28515625" style="9" customWidth="1"/>
    <col min="8" max="8" width="7" style="9" customWidth="1"/>
    <col min="9" max="9" width="14.28515625" style="9" customWidth="1"/>
    <col min="10" max="10" width="4.28515625" style="9" customWidth="1"/>
    <col min="11" max="39" width="13.28515625" style="9" customWidth="1"/>
    <col min="40" max="16384" width="9.28515625" style="9"/>
  </cols>
  <sheetData>
    <row r="1" spans="1:8" ht="18.75" customHeight="1" x14ac:dyDescent="0.2"/>
    <row r="2" spans="1:8" ht="18.75" customHeight="1" x14ac:dyDescent="0.25">
      <c r="B2" s="47" t="s">
        <v>2781</v>
      </c>
    </row>
    <row r="3" spans="1:8" ht="18.75" customHeight="1" x14ac:dyDescent="0.25">
      <c r="B3" s="47" t="s">
        <v>2617</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11" t="s">
        <v>328</v>
      </c>
      <c r="C6" s="112"/>
      <c r="D6" s="112"/>
      <c r="E6" s="482" t="s">
        <v>463</v>
      </c>
      <c r="F6" s="483" t="s">
        <v>464</v>
      </c>
      <c r="G6" s="481" t="s">
        <v>13</v>
      </c>
      <c r="H6" s="80"/>
    </row>
    <row r="7" spans="1:8" ht="15.75" customHeight="1" x14ac:dyDescent="0.2">
      <c r="A7" s="79"/>
      <c r="B7" s="113"/>
      <c r="C7"/>
      <c r="D7" s="678" t="s">
        <v>2</v>
      </c>
      <c r="E7" s="21" t="s">
        <v>465</v>
      </c>
      <c r="F7" s="21" t="s">
        <v>465</v>
      </c>
      <c r="G7" s="83"/>
      <c r="H7" s="80"/>
    </row>
    <row r="8" spans="1:8" ht="16.149999999999999" customHeight="1" x14ac:dyDescent="0.2">
      <c r="A8" s="81"/>
      <c r="B8" s="113"/>
      <c r="C8"/>
      <c r="D8" s="678"/>
      <c r="E8" s="21" t="s">
        <v>310</v>
      </c>
      <c r="F8" s="21" t="s">
        <v>17</v>
      </c>
      <c r="G8" s="83"/>
      <c r="H8" s="80"/>
    </row>
    <row r="9" spans="1:8" ht="16.149999999999999" customHeight="1" thickBot="1" x14ac:dyDescent="0.25">
      <c r="A9" s="81"/>
      <c r="B9" s="114"/>
      <c r="C9" s="42"/>
      <c r="D9" s="679"/>
      <c r="E9" s="65" t="s">
        <v>14</v>
      </c>
      <c r="F9" s="65" t="s">
        <v>14</v>
      </c>
      <c r="G9" s="485" t="s">
        <v>15</v>
      </c>
      <c r="H9" s="80"/>
    </row>
    <row r="10" spans="1:8" ht="16.149999999999999" customHeight="1" x14ac:dyDescent="0.2">
      <c r="A10" s="81"/>
      <c r="B10" s="116" t="s">
        <v>18</v>
      </c>
      <c r="C10" s="117"/>
      <c r="D10" s="110" t="s">
        <v>16</v>
      </c>
      <c r="E10" s="477">
        <f>'TAC06 Op Inc 1'!E55</f>
        <v>0</v>
      </c>
      <c r="F10" s="477">
        <f>'TAC06 Op Inc 1'!F55</f>
        <v>0</v>
      </c>
      <c r="G10" s="485" t="s">
        <v>466</v>
      </c>
      <c r="H10" s="80"/>
    </row>
    <row r="11" spans="1:8" ht="16.149999999999999" customHeight="1" x14ac:dyDescent="0.2">
      <c r="A11" s="81"/>
      <c r="B11" s="118" t="s">
        <v>19</v>
      </c>
      <c r="C11" s="69"/>
      <c r="D11" s="119" t="s">
        <v>16</v>
      </c>
      <c r="E11" s="477">
        <f>'TAC07 Op Inc 2'!E43</f>
        <v>0</v>
      </c>
      <c r="F11" s="477">
        <f>'TAC07 Op Inc 2'!F43</f>
        <v>0</v>
      </c>
      <c r="G11" s="485" t="s">
        <v>467</v>
      </c>
      <c r="H11" s="80"/>
    </row>
    <row r="12" spans="1:8" ht="16.149999999999999" customHeight="1" thickBot="1" x14ac:dyDescent="0.25">
      <c r="A12" s="81"/>
      <c r="B12" s="120" t="s">
        <v>371</v>
      </c>
      <c r="C12" s="72"/>
      <c r="D12" s="119" t="s">
        <v>20</v>
      </c>
      <c r="E12" s="477">
        <f>-'TAC08 Op Exp'!E75</f>
        <v>0</v>
      </c>
      <c r="F12" s="477">
        <f>-'TAC08 Op Exp'!F75</f>
        <v>0</v>
      </c>
      <c r="G12" s="485" t="s">
        <v>468</v>
      </c>
      <c r="H12" s="80"/>
    </row>
    <row r="13" spans="1:8" ht="16.149999999999999" customHeight="1" x14ac:dyDescent="0.2">
      <c r="B13" s="121" t="s">
        <v>21</v>
      </c>
      <c r="C13" s="72"/>
      <c r="D13" s="119" t="s">
        <v>1</v>
      </c>
      <c r="E13" s="45">
        <f>SUM(E10:E12)</f>
        <v>0</v>
      </c>
      <c r="F13" s="45">
        <f>SUM(F10:F12)</f>
        <v>0</v>
      </c>
      <c r="G13" s="485" t="s">
        <v>469</v>
      </c>
      <c r="H13" s="80"/>
    </row>
    <row r="14" spans="1:8" ht="16.149999999999999" customHeight="1" x14ac:dyDescent="0.2">
      <c r="A14" s="81"/>
      <c r="B14" s="121" t="s">
        <v>22</v>
      </c>
      <c r="C14" s="122"/>
      <c r="D14" s="31"/>
      <c r="E14" s="27"/>
      <c r="F14" s="27"/>
      <c r="G14" s="85"/>
      <c r="H14" s="80"/>
    </row>
    <row r="15" spans="1:8" ht="16.149999999999999" customHeight="1" x14ac:dyDescent="0.2">
      <c r="A15" s="81"/>
      <c r="B15" s="118" t="s">
        <v>23</v>
      </c>
      <c r="C15" s="72"/>
      <c r="D15" s="119" t="s">
        <v>16</v>
      </c>
      <c r="E15" s="477">
        <f>'TAC11 Finance &amp; other'!E15</f>
        <v>0</v>
      </c>
      <c r="F15" s="477">
        <f>'TAC11 Finance &amp; other'!F15</f>
        <v>0</v>
      </c>
      <c r="G15" s="485" t="s">
        <v>24</v>
      </c>
      <c r="H15" s="80"/>
    </row>
    <row r="16" spans="1:8" ht="16.149999999999999" customHeight="1" x14ac:dyDescent="0.2">
      <c r="B16" s="118" t="s">
        <v>25</v>
      </c>
      <c r="C16" s="72"/>
      <c r="D16" s="119" t="s">
        <v>20</v>
      </c>
      <c r="E16" s="477">
        <f>-'TAC11 Finance &amp; other'!E39</f>
        <v>0</v>
      </c>
      <c r="F16" s="477">
        <f>-'TAC11 Finance &amp; other'!F39</f>
        <v>0</v>
      </c>
      <c r="G16" s="485" t="s">
        <v>26</v>
      </c>
      <c r="H16" s="80"/>
    </row>
    <row r="17" spans="2:8" ht="16.149999999999999" customHeight="1" thickBot="1" x14ac:dyDescent="0.25">
      <c r="B17" s="120" t="s">
        <v>470</v>
      </c>
      <c r="C17" s="69"/>
      <c r="D17" s="119" t="s">
        <v>20</v>
      </c>
      <c r="E17" s="486"/>
      <c r="F17" s="488"/>
      <c r="G17" s="485" t="s">
        <v>27</v>
      </c>
      <c r="H17" s="80"/>
    </row>
    <row r="18" spans="2:8" ht="16.149999999999999" customHeight="1" x14ac:dyDescent="0.2">
      <c r="B18" s="121" t="s">
        <v>28</v>
      </c>
      <c r="C18" s="69"/>
      <c r="D18" s="119" t="s">
        <v>1</v>
      </c>
      <c r="E18" s="45">
        <f>SUM(E15:E17)</f>
        <v>0</v>
      </c>
      <c r="F18" s="45">
        <f>SUM(F15:F17)</f>
        <v>0</v>
      </c>
      <c r="G18" s="485" t="s">
        <v>29</v>
      </c>
      <c r="H18" s="80"/>
    </row>
    <row r="19" spans="2:8" ht="16.149999999999999" customHeight="1" x14ac:dyDescent="0.2">
      <c r="B19" s="120" t="s">
        <v>471</v>
      </c>
      <c r="C19"/>
      <c r="D19" s="119" t="s">
        <v>1</v>
      </c>
      <c r="E19" s="477">
        <f>'TAC11 Finance &amp; other'!E86</f>
        <v>0</v>
      </c>
      <c r="F19" s="477">
        <f>'TAC11 Finance &amp; other'!F86</f>
        <v>0</v>
      </c>
      <c r="G19" s="485" t="s">
        <v>472</v>
      </c>
      <c r="H19" s="80"/>
    </row>
    <row r="20" spans="2:8" ht="16.149999999999999" customHeight="1" x14ac:dyDescent="0.2">
      <c r="B20" s="123" t="s">
        <v>473</v>
      </c>
      <c r="C20" s="72"/>
      <c r="D20" s="119" t="s">
        <v>1</v>
      </c>
      <c r="E20" s="486"/>
      <c r="F20" s="488"/>
      <c r="G20" s="485" t="s">
        <v>30</v>
      </c>
      <c r="H20" s="80"/>
    </row>
    <row r="21" spans="2:8" ht="16.149999999999999" customHeight="1" x14ac:dyDescent="0.2">
      <c r="B21" s="123" t="s">
        <v>31</v>
      </c>
      <c r="C21" s="69"/>
      <c r="D21" s="119" t="s">
        <v>1</v>
      </c>
      <c r="E21" s="486"/>
      <c r="F21" s="488"/>
      <c r="G21" s="485" t="s">
        <v>32</v>
      </c>
      <c r="H21" s="80"/>
    </row>
    <row r="22" spans="2:8" ht="16.149999999999999" customHeight="1" thickBot="1" x14ac:dyDescent="0.25">
      <c r="B22" s="118" t="s">
        <v>33</v>
      </c>
      <c r="C22"/>
      <c r="D22" s="119" t="s">
        <v>20</v>
      </c>
      <c r="E22" s="486"/>
      <c r="F22" s="488"/>
      <c r="G22" s="485" t="s">
        <v>34</v>
      </c>
      <c r="H22" s="80"/>
    </row>
    <row r="23" spans="2:8" ht="16.149999999999999" customHeight="1" x14ac:dyDescent="0.2">
      <c r="B23" s="124" t="s">
        <v>474</v>
      </c>
      <c r="C23" s="69"/>
      <c r="D23" s="119" t="s">
        <v>1</v>
      </c>
      <c r="E23" s="45">
        <f>E13+E18+SUM(E19:E22)</f>
        <v>0</v>
      </c>
      <c r="F23" s="45">
        <f>F13+F18+SUM(F19:F22)</f>
        <v>0</v>
      </c>
      <c r="G23" s="485" t="s">
        <v>475</v>
      </c>
      <c r="H23" s="80"/>
    </row>
    <row r="24" spans="2:8" ht="26.25" thickBot="1" x14ac:dyDescent="0.25">
      <c r="B24" s="97" t="s">
        <v>476</v>
      </c>
      <c r="C24" s="69"/>
      <c r="D24" s="119" t="s">
        <v>1</v>
      </c>
      <c r="E24" s="477">
        <f>'TAC11 Finance &amp; other'!E97</f>
        <v>0</v>
      </c>
      <c r="F24" s="477">
        <f>'TAC11 Finance &amp; other'!F97</f>
        <v>0</v>
      </c>
      <c r="G24" s="485" t="s">
        <v>477</v>
      </c>
      <c r="H24" s="80"/>
    </row>
    <row r="25" spans="2:8" ht="16.149999999999999" customHeight="1" x14ac:dyDescent="0.2">
      <c r="B25" s="124" t="s">
        <v>478</v>
      </c>
      <c r="C25"/>
      <c r="D25" s="119" t="s">
        <v>1</v>
      </c>
      <c r="E25" s="45">
        <f>SUM(E23:E24)</f>
        <v>0</v>
      </c>
      <c r="F25" s="45">
        <f>SUM(F23:F24)</f>
        <v>0</v>
      </c>
      <c r="G25" s="485" t="s">
        <v>35</v>
      </c>
      <c r="H25" s="80"/>
    </row>
    <row r="26" spans="2:8" ht="16.149999999999999" customHeight="1" x14ac:dyDescent="0.2">
      <c r="B26" s="124" t="s">
        <v>479</v>
      </c>
      <c r="C26"/>
      <c r="D26" s="31"/>
      <c r="E26" s="27"/>
      <c r="F26" s="27"/>
      <c r="G26" s="85"/>
      <c r="H26" s="80"/>
    </row>
    <row r="27" spans="2:8" ht="16.149999999999999" customHeight="1" x14ac:dyDescent="0.2">
      <c r="B27" s="125" t="s">
        <v>480</v>
      </c>
      <c r="C27"/>
      <c r="D27" s="31"/>
      <c r="E27" s="27"/>
      <c r="F27" s="27"/>
      <c r="G27" s="85"/>
      <c r="H27" s="80"/>
    </row>
    <row r="28" spans="2:8" ht="16.149999999999999" customHeight="1" x14ac:dyDescent="0.2">
      <c r="B28" s="126" t="s">
        <v>481</v>
      </c>
      <c r="C28" s="69"/>
      <c r="D28" s="119" t="s">
        <v>20</v>
      </c>
      <c r="E28" s="477">
        <f>'TAC04 SOCIE'!E20</f>
        <v>0</v>
      </c>
      <c r="F28" s="477">
        <f>'TAC04 SOCIE'!E59</f>
        <v>0</v>
      </c>
      <c r="G28" s="485" t="s">
        <v>482</v>
      </c>
      <c r="H28" s="80"/>
    </row>
    <row r="29" spans="2:8" ht="16.149999999999999" customHeight="1" x14ac:dyDescent="0.2">
      <c r="B29" s="127" t="s">
        <v>483</v>
      </c>
      <c r="C29" s="69"/>
      <c r="D29" s="119" t="s">
        <v>1</v>
      </c>
      <c r="E29" s="477">
        <f>SUM('TAC04 SOCIE'!E21:E24)</f>
        <v>0</v>
      </c>
      <c r="F29" s="477">
        <f>SUM('TAC04 SOCIE'!E60:E62)</f>
        <v>0</v>
      </c>
      <c r="G29" s="485" t="s">
        <v>484</v>
      </c>
      <c r="H29" s="80"/>
    </row>
    <row r="30" spans="2:8" ht="16.149999999999999" customHeight="1" x14ac:dyDescent="0.2">
      <c r="B30" s="128" t="s">
        <v>485</v>
      </c>
      <c r="C30" s="69"/>
      <c r="D30" s="119" t="s">
        <v>1</v>
      </c>
      <c r="E30" s="477">
        <f>'TAC04 SOCIE'!E26</f>
        <v>0</v>
      </c>
      <c r="F30" s="477">
        <f>'TAC04 SOCIE'!E64</f>
        <v>0</v>
      </c>
      <c r="G30" s="485" t="s">
        <v>486</v>
      </c>
      <c r="H30" s="80"/>
    </row>
    <row r="31" spans="2:8" ht="25.5" x14ac:dyDescent="0.2">
      <c r="B31" s="129" t="s">
        <v>487</v>
      </c>
      <c r="C31" s="69"/>
      <c r="D31" s="119" t="s">
        <v>1</v>
      </c>
      <c r="E31" s="477">
        <f>'TAC04 SOCIE'!E28</f>
        <v>0</v>
      </c>
      <c r="F31" s="477">
        <f>'TAC04 SOCIE'!E66</f>
        <v>0</v>
      </c>
      <c r="G31" s="485" t="s">
        <v>488</v>
      </c>
      <c r="H31" s="80"/>
    </row>
    <row r="32" spans="2:8" ht="16.149999999999999" customHeight="1" x14ac:dyDescent="0.2">
      <c r="B32" s="128" t="s">
        <v>489</v>
      </c>
      <c r="C32"/>
      <c r="D32" s="119" t="s">
        <v>1</v>
      </c>
      <c r="E32" s="477">
        <f>'TAC04 SOCIE'!E31</f>
        <v>0</v>
      </c>
      <c r="F32" s="477">
        <f>'TAC04 SOCIE'!E69</f>
        <v>0</v>
      </c>
      <c r="G32" s="485" t="s">
        <v>490</v>
      </c>
      <c r="H32" s="80"/>
    </row>
    <row r="33" spans="2:8" ht="16.149999999999999" customHeight="1" x14ac:dyDescent="0.2">
      <c r="B33" s="126" t="s">
        <v>491</v>
      </c>
      <c r="C33" s="72"/>
      <c r="D33" s="119" t="s">
        <v>1</v>
      </c>
      <c r="E33" s="477">
        <f>'TAC04 SOCIE'!E32</f>
        <v>0</v>
      </c>
      <c r="F33" s="477">
        <f>'TAC04 SOCIE'!E70</f>
        <v>0</v>
      </c>
      <c r="G33" s="485" t="s">
        <v>492</v>
      </c>
      <c r="H33" s="80"/>
    </row>
    <row r="34" spans="2:8" ht="15.6" customHeight="1" x14ac:dyDescent="0.2">
      <c r="B34" s="126" t="s">
        <v>493</v>
      </c>
      <c r="C34" s="72"/>
      <c r="D34" s="119" t="s">
        <v>1</v>
      </c>
      <c r="E34" s="477">
        <f>'TAC04 SOCIE'!E15</f>
        <v>0</v>
      </c>
      <c r="F34" s="477">
        <f>'TAC04 SOCIE'!E54</f>
        <v>0</v>
      </c>
      <c r="G34" s="485" t="s">
        <v>494</v>
      </c>
      <c r="H34" s="80"/>
    </row>
    <row r="35" spans="2:8" ht="16.149999999999999" customHeight="1" x14ac:dyDescent="0.2">
      <c r="B35" s="126" t="s">
        <v>495</v>
      </c>
      <c r="C35" s="69"/>
      <c r="D35" s="119" t="s">
        <v>1</v>
      </c>
      <c r="E35" s="477">
        <f>SUM('TAC04 SOCIE'!E38:E39)</f>
        <v>0</v>
      </c>
      <c r="F35" s="477">
        <f>SUM('TAC04 SOCIE'!E76:E77)</f>
        <v>0</v>
      </c>
      <c r="G35" s="485" t="s">
        <v>496</v>
      </c>
      <c r="H35" s="80"/>
    </row>
    <row r="36" spans="2:8" ht="25.5" x14ac:dyDescent="0.2">
      <c r="B36" s="130" t="s">
        <v>497</v>
      </c>
      <c r="C36" s="66"/>
      <c r="D36" s="31"/>
      <c r="E36" s="27"/>
      <c r="F36" s="27"/>
      <c r="G36" s="85"/>
      <c r="H36" s="80"/>
    </row>
    <row r="37" spans="2:8" ht="25.5" x14ac:dyDescent="0.2">
      <c r="B37" s="131" t="s">
        <v>498</v>
      </c>
      <c r="C37" s="69"/>
      <c r="D37" s="119" t="s">
        <v>1</v>
      </c>
      <c r="E37" s="477">
        <f>'TAC04 SOCIE'!E27</f>
        <v>0</v>
      </c>
      <c r="F37" s="477">
        <f>'TAC04 SOCIE'!E65</f>
        <v>0</v>
      </c>
      <c r="G37" s="485" t="s">
        <v>499</v>
      </c>
      <c r="H37" s="80"/>
    </row>
    <row r="38" spans="2:8" ht="25.5" x14ac:dyDescent="0.2">
      <c r="B38" s="132" t="s">
        <v>500</v>
      </c>
      <c r="C38" s="69"/>
      <c r="D38" s="119" t="s">
        <v>1</v>
      </c>
      <c r="E38" s="477">
        <f>'TAC04 SOCIE'!E29</f>
        <v>0</v>
      </c>
      <c r="F38" s="477">
        <f>'TAC04 SOCIE'!E67</f>
        <v>0</v>
      </c>
      <c r="G38" s="485" t="s">
        <v>501</v>
      </c>
      <c r="H38" s="80"/>
    </row>
    <row r="39" spans="2:8" ht="16.149999999999999" customHeight="1" thickBot="1" x14ac:dyDescent="0.25">
      <c r="B39" s="127" t="s">
        <v>502</v>
      </c>
      <c r="C39" s="69"/>
      <c r="D39" s="119" t="s">
        <v>1</v>
      </c>
      <c r="E39" s="477">
        <f>'TAC04 SOCIE'!E30</f>
        <v>0</v>
      </c>
      <c r="F39" s="477">
        <f>'TAC04 SOCIE'!E68</f>
        <v>0</v>
      </c>
      <c r="G39" s="485" t="s">
        <v>503</v>
      </c>
      <c r="H39" s="80"/>
    </row>
    <row r="40" spans="2:8" ht="16.149999999999999" customHeight="1" thickBot="1" x14ac:dyDescent="0.25">
      <c r="B40" s="133" t="s">
        <v>504</v>
      </c>
      <c r="C40" s="134"/>
      <c r="D40" s="135" t="s">
        <v>1</v>
      </c>
      <c r="E40" s="45">
        <f>E25+SUM(E28:E35)+SUM(E37:E39)</f>
        <v>0</v>
      </c>
      <c r="F40" s="45">
        <f>F25+SUM(F28:F35)+SUM(F37:F39)</f>
        <v>0</v>
      </c>
      <c r="G40" s="485" t="s">
        <v>505</v>
      </c>
      <c r="H40" s="80"/>
    </row>
    <row r="41" spans="2:8" ht="16.149999999999999" customHeight="1" thickTop="1" thickBot="1" x14ac:dyDescent="0.25">
      <c r="B41" s="104"/>
      <c r="C41" s="104"/>
      <c r="D41" s="104"/>
      <c r="E41" s="104"/>
      <c r="F41" s="104"/>
      <c r="G41" s="105"/>
    </row>
    <row r="42" spans="2:8" ht="16.149999999999999" customHeight="1" thickTop="1" thickBot="1" x14ac:dyDescent="0.25">
      <c r="B42" s="78"/>
      <c r="C42" s="78"/>
      <c r="D42" s="78"/>
      <c r="E42" s="78"/>
      <c r="F42" s="532" t="s">
        <v>2686</v>
      </c>
      <c r="G42" s="533">
        <v>2</v>
      </c>
    </row>
    <row r="43" spans="2:8" ht="16.149999999999999" customHeight="1" thickTop="1" x14ac:dyDescent="0.2">
      <c r="B43" s="111" t="s">
        <v>329</v>
      </c>
      <c r="C43" s="112"/>
      <c r="D43" s="112"/>
      <c r="E43" s="482" t="s">
        <v>463</v>
      </c>
      <c r="F43" s="483" t="s">
        <v>464</v>
      </c>
      <c r="G43" s="481" t="s">
        <v>13</v>
      </c>
      <c r="H43" s="80"/>
    </row>
    <row r="44" spans="2:8" ht="16.149999999999999" customHeight="1" x14ac:dyDescent="0.2">
      <c r="B44" s="113"/>
      <c r="C44"/>
      <c r="D44" s="678"/>
      <c r="E44" s="21" t="s">
        <v>310</v>
      </c>
      <c r="F44" s="21" t="s">
        <v>17</v>
      </c>
      <c r="G44" s="83"/>
      <c r="H44" s="80"/>
    </row>
    <row r="45" spans="2:8" ht="16.149999999999999" customHeight="1" thickBot="1" x14ac:dyDescent="0.25">
      <c r="B45" s="114"/>
      <c r="C45" s="42"/>
      <c r="D45" s="679"/>
      <c r="E45" s="115" t="s">
        <v>14</v>
      </c>
      <c r="F45" s="115" t="s">
        <v>14</v>
      </c>
      <c r="G45" s="485" t="s">
        <v>15</v>
      </c>
      <c r="H45" s="80"/>
    </row>
    <row r="46" spans="2:8" ht="16.149999999999999" customHeight="1" x14ac:dyDescent="0.2">
      <c r="B46" s="136" t="s">
        <v>506</v>
      </c>
      <c r="C46"/>
      <c r="D46"/>
      <c r="E46" s="27"/>
      <c r="F46" s="27"/>
      <c r="G46" s="85"/>
      <c r="H46" s="80"/>
    </row>
    <row r="47" spans="2:8" ht="16.149999999999999" customHeight="1" x14ac:dyDescent="0.2">
      <c r="B47" s="123" t="s">
        <v>507</v>
      </c>
      <c r="C47" s="69"/>
      <c r="D47" s="119" t="s">
        <v>1</v>
      </c>
      <c r="E47" s="486"/>
      <c r="F47" s="488"/>
      <c r="G47" s="485" t="s">
        <v>36</v>
      </c>
      <c r="H47" s="80"/>
    </row>
    <row r="48" spans="2:8" ht="16.149999999999999" customHeight="1" thickBot="1" x14ac:dyDescent="0.25">
      <c r="B48" s="120" t="s">
        <v>508</v>
      </c>
      <c r="C48"/>
      <c r="D48" s="119" t="s">
        <v>1</v>
      </c>
      <c r="E48" s="477">
        <f>E49-E47</f>
        <v>0</v>
      </c>
      <c r="F48" s="477">
        <f>F49-F47</f>
        <v>0</v>
      </c>
      <c r="G48" s="485" t="s">
        <v>37</v>
      </c>
      <c r="H48" s="80"/>
    </row>
    <row r="49" spans="2:8" ht="16.149999999999999" customHeight="1" x14ac:dyDescent="0.2">
      <c r="B49" s="121" t="s">
        <v>509</v>
      </c>
      <c r="C49" s="69"/>
      <c r="D49" s="119" t="s">
        <v>1</v>
      </c>
      <c r="E49" s="45">
        <f>E25</f>
        <v>0</v>
      </c>
      <c r="F49" s="45">
        <f>F25</f>
        <v>0</v>
      </c>
      <c r="G49" s="485" t="s">
        <v>38</v>
      </c>
      <c r="H49" s="80"/>
    </row>
    <row r="50" spans="2:8" ht="16.149999999999999" customHeight="1" x14ac:dyDescent="0.2">
      <c r="B50" s="124" t="s">
        <v>510</v>
      </c>
      <c r="C50" s="66"/>
      <c r="D50"/>
      <c r="E50" s="27"/>
      <c r="F50" s="27"/>
      <c r="G50" s="85"/>
      <c r="H50" s="80"/>
    </row>
    <row r="51" spans="2:8" ht="16.149999999999999" customHeight="1" x14ac:dyDescent="0.2">
      <c r="B51" s="123" t="s">
        <v>507</v>
      </c>
      <c r="C51" s="69"/>
      <c r="D51" s="119" t="s">
        <v>1</v>
      </c>
      <c r="E51" s="486"/>
      <c r="F51" s="488"/>
      <c r="G51" s="485" t="s">
        <v>39</v>
      </c>
      <c r="H51" s="80"/>
    </row>
    <row r="52" spans="2:8" ht="16.149999999999999" customHeight="1" thickBot="1" x14ac:dyDescent="0.25">
      <c r="B52" s="123" t="s">
        <v>508</v>
      </c>
      <c r="C52"/>
      <c r="D52" s="119" t="s">
        <v>1</v>
      </c>
      <c r="E52" s="477">
        <f>E53-E51</f>
        <v>0</v>
      </c>
      <c r="F52" s="477">
        <f>F53-F51</f>
        <v>0</v>
      </c>
      <c r="G52" s="485" t="s">
        <v>40</v>
      </c>
      <c r="H52" s="80"/>
    </row>
    <row r="53" spans="2:8" ht="16.149999999999999" customHeight="1" thickBot="1" x14ac:dyDescent="0.25">
      <c r="B53" s="137" t="s">
        <v>509</v>
      </c>
      <c r="C53" s="138"/>
      <c r="D53" s="135" t="s">
        <v>1</v>
      </c>
      <c r="E53" s="45">
        <f>E40</f>
        <v>0</v>
      </c>
      <c r="F53" s="45">
        <f>F40</f>
        <v>0</v>
      </c>
      <c r="G53" s="485" t="s">
        <v>41</v>
      </c>
      <c r="H53" s="80"/>
    </row>
    <row r="54" spans="2:8" ht="16.149999999999999" customHeight="1" thickTop="1" x14ac:dyDescent="0.2">
      <c r="B54" s="104"/>
      <c r="C54" s="104"/>
      <c r="D54" s="104"/>
      <c r="E54" s="104"/>
      <c r="F54" s="104"/>
      <c r="G54" s="105"/>
    </row>
  </sheetData>
  <mergeCells count="2">
    <mergeCell ref="D7:D9"/>
    <mergeCell ref="D44:D45"/>
  </mergeCells>
  <pageMargins left="0.70866141732283472" right="0.70866141732283472" top="0.74803149606299213" bottom="0.74803149606299213" header="0.31496062992125984" footer="0.31496062992125984"/>
  <pageSetup paperSize="9" scale="55"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DF31D-D597-4D77-A39B-5BAC13158191}">
  <sheetPr codeName="Sheet89">
    <tabColor theme="2"/>
    <pageSetUpPr fitToPage="1"/>
  </sheetPr>
  <dimension ref="A1:J67"/>
  <sheetViews>
    <sheetView showGridLines="0" zoomScale="85" zoomScaleNormal="85" workbookViewId="0"/>
  </sheetViews>
  <sheetFormatPr defaultColWidth="9.28515625" defaultRowHeight="16.149999999999999" customHeight="1" x14ac:dyDescent="0.2"/>
  <cols>
    <col min="1" max="1" width="4.28515625" style="9" customWidth="1"/>
    <col min="2" max="2" width="64.7109375" style="9" customWidth="1"/>
    <col min="3" max="3" width="5.28515625" style="9" customWidth="1"/>
    <col min="4" max="4" width="9.28515625" style="9" customWidth="1"/>
    <col min="5" max="9" width="13.28515625" style="9" customWidth="1"/>
    <col min="10" max="10" width="5.7109375" style="9" customWidth="1"/>
    <col min="11" max="32" width="13.28515625" style="9" customWidth="1"/>
    <col min="33" max="16384" width="9.28515625" style="9"/>
  </cols>
  <sheetData>
    <row r="1" spans="1:10" ht="18.75" customHeight="1" x14ac:dyDescent="0.2">
      <c r="B1" s="46"/>
    </row>
    <row r="2" spans="1:10" ht="18.75" customHeight="1" x14ac:dyDescent="0.25">
      <c r="B2" s="47" t="s">
        <v>2781</v>
      </c>
    </row>
    <row r="3" spans="1:10" ht="18.75" customHeight="1" x14ac:dyDescent="0.25">
      <c r="B3" s="47" t="s">
        <v>2634</v>
      </c>
    </row>
    <row r="4" spans="1:10" ht="18.75" customHeight="1" thickBot="1" x14ac:dyDescent="0.25">
      <c r="B4" s="48" t="s">
        <v>375</v>
      </c>
    </row>
    <row r="5" spans="1:10" ht="16.149999999999999" customHeight="1" thickTop="1" thickBot="1" x14ac:dyDescent="0.25">
      <c r="B5" s="78"/>
      <c r="C5" s="78"/>
      <c r="D5" s="78"/>
      <c r="E5" s="78"/>
      <c r="F5" s="78"/>
      <c r="G5" s="78"/>
      <c r="H5" s="532" t="s">
        <v>2686</v>
      </c>
      <c r="I5" s="533">
        <v>1</v>
      </c>
    </row>
    <row r="6" spans="1:10" ht="16.149999999999999" customHeight="1" thickTop="1" x14ac:dyDescent="0.2">
      <c r="A6" s="79"/>
      <c r="B6" s="311" t="s">
        <v>2533</v>
      </c>
      <c r="C6"/>
      <c r="D6"/>
      <c r="E6" s="482" t="s">
        <v>2534</v>
      </c>
      <c r="F6" s="482" t="s">
        <v>2535</v>
      </c>
      <c r="G6" s="483" t="s">
        <v>2536</v>
      </c>
      <c r="H6" s="483" t="s">
        <v>2537</v>
      </c>
      <c r="I6" s="481" t="s">
        <v>13</v>
      </c>
      <c r="J6" s="80"/>
    </row>
    <row r="7" spans="1:10" ht="25.5" x14ac:dyDescent="0.2">
      <c r="A7" s="81"/>
      <c r="B7" s="113"/>
      <c r="C7"/>
      <c r="D7" s="678" t="s">
        <v>2</v>
      </c>
      <c r="E7" s="3" t="s">
        <v>2538</v>
      </c>
      <c r="F7" s="3" t="s">
        <v>2539</v>
      </c>
      <c r="G7" s="3" t="s">
        <v>2538</v>
      </c>
      <c r="H7" s="3" t="s">
        <v>2539</v>
      </c>
      <c r="I7" s="83"/>
      <c r="J7" s="80"/>
    </row>
    <row r="8" spans="1:10" ht="16.149999999999999" customHeight="1" x14ac:dyDescent="0.2">
      <c r="A8" s="81"/>
      <c r="B8" s="703"/>
      <c r="C8"/>
      <c r="D8" s="678"/>
      <c r="E8" s="21" t="s">
        <v>310</v>
      </c>
      <c r="F8" s="21" t="s">
        <v>310</v>
      </c>
      <c r="G8" s="21" t="s">
        <v>17</v>
      </c>
      <c r="H8" s="21" t="s">
        <v>17</v>
      </c>
      <c r="I8" s="83"/>
      <c r="J8" s="80"/>
    </row>
    <row r="9" spans="1:10" ht="16.149999999999999" customHeight="1" thickBot="1" x14ac:dyDescent="0.25">
      <c r="A9" s="81"/>
      <c r="B9" s="705"/>
      <c r="C9" s="42"/>
      <c r="D9" s="679"/>
      <c r="E9" s="115" t="s">
        <v>462</v>
      </c>
      <c r="F9" s="115" t="s">
        <v>14</v>
      </c>
      <c r="G9" s="115" t="s">
        <v>462</v>
      </c>
      <c r="H9" s="115" t="s">
        <v>14</v>
      </c>
      <c r="I9" s="485" t="s">
        <v>15</v>
      </c>
      <c r="J9" s="80"/>
    </row>
    <row r="10" spans="1:10" ht="16.149999999999999" customHeight="1" x14ac:dyDescent="0.2">
      <c r="A10" s="81"/>
      <c r="B10" s="345" t="s">
        <v>2540</v>
      </c>
      <c r="C10" s="285"/>
      <c r="D10" s="285"/>
      <c r="E10" s="402"/>
      <c r="F10" s="402"/>
      <c r="G10" s="402"/>
      <c r="H10" s="402"/>
      <c r="I10" s="472"/>
      <c r="J10" s="80"/>
    </row>
    <row r="11" spans="1:10" ht="16.149999999999999" customHeight="1" x14ac:dyDescent="0.2">
      <c r="A11" s="81"/>
      <c r="B11" s="120" t="s">
        <v>2541</v>
      </c>
      <c r="C11"/>
      <c r="D11"/>
      <c r="E11" s="27"/>
      <c r="F11" s="27"/>
      <c r="G11" s="27"/>
      <c r="H11" s="27"/>
      <c r="I11" s="85"/>
      <c r="J11" s="80"/>
    </row>
    <row r="12" spans="1:10" ht="16.149999999999999" customHeight="1" x14ac:dyDescent="0.2">
      <c r="B12" s="126" t="s">
        <v>2542</v>
      </c>
      <c r="C12" s="66"/>
      <c r="D12" s="414" t="s">
        <v>16</v>
      </c>
      <c r="E12" s="486"/>
      <c r="F12" s="486"/>
      <c r="G12" s="488"/>
      <c r="H12" s="488"/>
      <c r="I12" s="485" t="s">
        <v>2543</v>
      </c>
      <c r="J12" s="80"/>
    </row>
    <row r="13" spans="1:10" ht="16.149999999999999" customHeight="1" x14ac:dyDescent="0.2">
      <c r="A13" s="81"/>
      <c r="B13" s="126" t="s">
        <v>2544</v>
      </c>
      <c r="C13" s="69"/>
      <c r="D13" s="414" t="s">
        <v>16</v>
      </c>
      <c r="E13" s="486"/>
      <c r="F13" s="486"/>
      <c r="G13" s="488"/>
      <c r="H13" s="488"/>
      <c r="I13" s="485" t="s">
        <v>2545</v>
      </c>
      <c r="J13" s="80"/>
    </row>
    <row r="14" spans="1:10" ht="16.149999999999999" customHeight="1" x14ac:dyDescent="0.2">
      <c r="A14" s="81"/>
      <c r="B14" s="126" t="s">
        <v>2546</v>
      </c>
      <c r="C14" s="66"/>
      <c r="D14" s="414" t="s">
        <v>16</v>
      </c>
      <c r="E14" s="486"/>
      <c r="F14" s="486"/>
      <c r="G14" s="488"/>
      <c r="H14" s="488"/>
      <c r="I14" s="485" t="s">
        <v>2547</v>
      </c>
      <c r="J14" s="80"/>
    </row>
    <row r="15" spans="1:10" ht="16.149999999999999" customHeight="1" x14ac:dyDescent="0.2">
      <c r="B15" s="123" t="s">
        <v>2548</v>
      </c>
      <c r="C15" s="72"/>
      <c r="D15" s="414" t="s">
        <v>16</v>
      </c>
      <c r="E15" s="486"/>
      <c r="F15" s="486"/>
      <c r="G15" s="488"/>
      <c r="H15" s="488"/>
      <c r="I15" s="485" t="s">
        <v>2549</v>
      </c>
      <c r="J15" s="80"/>
    </row>
    <row r="16" spans="1:10" ht="16.149999999999999" customHeight="1" x14ac:dyDescent="0.2">
      <c r="B16" s="176" t="s">
        <v>2550</v>
      </c>
      <c r="C16" s="422" t="s">
        <v>0</v>
      </c>
      <c r="D16"/>
      <c r="E16" s="27"/>
      <c r="F16" s="27"/>
      <c r="G16" s="27"/>
      <c r="H16" s="27"/>
      <c r="I16" s="85"/>
      <c r="J16" s="80"/>
    </row>
    <row r="17" spans="2:10" ht="16.149999999999999" customHeight="1" x14ac:dyDescent="0.2">
      <c r="B17" s="126" t="s">
        <v>2551</v>
      </c>
      <c r="C17" s="160"/>
      <c r="D17" s="414" t="s">
        <v>16</v>
      </c>
      <c r="E17" s="486"/>
      <c r="F17" s="486"/>
      <c r="G17" s="488"/>
      <c r="H17" s="488"/>
      <c r="I17" s="485" t="s">
        <v>2552</v>
      </c>
      <c r="J17" s="80"/>
    </row>
    <row r="18" spans="2:10" ht="16.149999999999999" customHeight="1" x14ac:dyDescent="0.2">
      <c r="B18" s="126" t="s">
        <v>2553</v>
      </c>
      <c r="C18" s="69"/>
      <c r="D18" s="414" t="s">
        <v>16</v>
      </c>
      <c r="E18" s="486"/>
      <c r="F18" s="486"/>
      <c r="G18" s="488"/>
      <c r="H18" s="488"/>
      <c r="I18" s="485" t="s">
        <v>2554</v>
      </c>
      <c r="J18" s="80"/>
    </row>
    <row r="19" spans="2:10" ht="16.149999999999999" customHeight="1" x14ac:dyDescent="0.2">
      <c r="B19" s="126" t="s">
        <v>2555</v>
      </c>
      <c r="C19" s="122"/>
      <c r="D19" s="414" t="s">
        <v>16</v>
      </c>
      <c r="E19" s="486"/>
      <c r="F19" s="486"/>
      <c r="G19" s="488"/>
      <c r="H19" s="488"/>
      <c r="I19" s="485" t="s">
        <v>2556</v>
      </c>
      <c r="J19" s="80"/>
    </row>
    <row r="20" spans="2:10" ht="16.149999999999999" customHeight="1" x14ac:dyDescent="0.2">
      <c r="B20" s="176" t="s">
        <v>2557</v>
      </c>
      <c r="C20" s="422" t="s">
        <v>0</v>
      </c>
      <c r="D20"/>
      <c r="E20" s="27"/>
      <c r="F20" s="27"/>
      <c r="G20" s="27"/>
      <c r="H20" s="27"/>
      <c r="I20" s="85"/>
      <c r="J20" s="80"/>
    </row>
    <row r="21" spans="2:10" ht="16.149999999999999" customHeight="1" x14ac:dyDescent="0.2">
      <c r="B21" s="126" t="s">
        <v>2542</v>
      </c>
      <c r="C21"/>
      <c r="D21" s="414" t="s">
        <v>16</v>
      </c>
      <c r="E21" s="486"/>
      <c r="F21" s="486"/>
      <c r="G21" s="488"/>
      <c r="H21" s="488"/>
      <c r="I21" s="485" t="s">
        <v>2558</v>
      </c>
      <c r="J21" s="80"/>
    </row>
    <row r="22" spans="2:10" ht="16.149999999999999" customHeight="1" x14ac:dyDescent="0.2">
      <c r="B22" s="473" t="s">
        <v>2559</v>
      </c>
      <c r="C22" s="422" t="s">
        <v>0</v>
      </c>
      <c r="D22" s="414" t="s">
        <v>16</v>
      </c>
      <c r="E22" s="486"/>
      <c r="F22" s="486"/>
      <c r="G22" s="488"/>
      <c r="H22" s="488"/>
      <c r="I22" s="485" t="s">
        <v>2560</v>
      </c>
      <c r="J22" s="80"/>
    </row>
    <row r="23" spans="2:10" ht="16.149999999999999" customHeight="1" thickBot="1" x14ac:dyDescent="0.25">
      <c r="B23" s="126" t="s">
        <v>2555</v>
      </c>
      <c r="C23" s="160"/>
      <c r="D23" s="414" t="s">
        <v>16</v>
      </c>
      <c r="E23" s="486"/>
      <c r="F23" s="486"/>
      <c r="G23" s="488"/>
      <c r="H23" s="488"/>
      <c r="I23" s="485" t="s">
        <v>2561</v>
      </c>
      <c r="J23" s="80"/>
    </row>
    <row r="24" spans="2:10" ht="16.149999999999999" customHeight="1" x14ac:dyDescent="0.2">
      <c r="B24" s="121" t="s">
        <v>2562</v>
      </c>
      <c r="C24" s="69"/>
      <c r="D24" s="414" t="s">
        <v>16</v>
      </c>
      <c r="E24" s="45">
        <f>SUM(E12:E23)</f>
        <v>0</v>
      </c>
      <c r="F24" s="45">
        <f>SUM(F12:F23)</f>
        <v>0</v>
      </c>
      <c r="G24" s="45">
        <f>SUM(G12:G23)</f>
        <v>0</v>
      </c>
      <c r="H24" s="45">
        <f>SUM(H12:H23)</f>
        <v>0</v>
      </c>
      <c r="I24" s="485" t="s">
        <v>2563</v>
      </c>
      <c r="J24" s="80"/>
    </row>
    <row r="25" spans="2:10" ht="16.149999999999999" customHeight="1" x14ac:dyDescent="0.2">
      <c r="B25" s="121" t="s">
        <v>2564</v>
      </c>
      <c r="C25" s="66"/>
      <c r="D25"/>
      <c r="E25" s="27"/>
      <c r="F25" s="27"/>
      <c r="G25" s="27"/>
      <c r="H25" s="27"/>
      <c r="I25" s="85"/>
      <c r="J25" s="80"/>
    </row>
    <row r="26" spans="2:10" ht="16.149999999999999" customHeight="1" x14ac:dyDescent="0.2">
      <c r="B26" s="123" t="s">
        <v>2565</v>
      </c>
      <c r="C26" s="422" t="s">
        <v>0</v>
      </c>
      <c r="D26" s="414" t="s">
        <v>16</v>
      </c>
      <c r="E26" s="486"/>
      <c r="F26" s="486"/>
      <c r="G26" s="488"/>
      <c r="H26" s="488"/>
      <c r="I26" s="485" t="s">
        <v>2566</v>
      </c>
      <c r="J26" s="80"/>
    </row>
    <row r="27" spans="2:10" ht="16.149999999999999" customHeight="1" x14ac:dyDescent="0.2">
      <c r="B27" s="123" t="s">
        <v>2567</v>
      </c>
      <c r="C27" s="422" t="s">
        <v>0</v>
      </c>
      <c r="D27" s="414" t="s">
        <v>16</v>
      </c>
      <c r="E27" s="486"/>
      <c r="F27" s="486"/>
      <c r="G27" s="488"/>
      <c r="H27" s="488"/>
      <c r="I27" s="485" t="s">
        <v>2568</v>
      </c>
      <c r="J27" s="80"/>
    </row>
    <row r="28" spans="2:10" ht="16.149999999999999" customHeight="1" x14ac:dyDescent="0.2">
      <c r="B28" s="123" t="s">
        <v>2569</v>
      </c>
      <c r="C28" s="422" t="s">
        <v>0</v>
      </c>
      <c r="D28"/>
      <c r="E28" s="27"/>
      <c r="F28" s="27"/>
      <c r="G28" s="27"/>
      <c r="H28" s="27"/>
      <c r="I28" s="85"/>
      <c r="J28" s="80"/>
    </row>
    <row r="29" spans="2:10" ht="16.149999999999999" customHeight="1" x14ac:dyDescent="0.2">
      <c r="B29" s="126" t="s">
        <v>2570</v>
      </c>
      <c r="C29" s="69"/>
      <c r="D29" s="414" t="s">
        <v>16</v>
      </c>
      <c r="E29" s="486"/>
      <c r="F29" s="486"/>
      <c r="G29" s="488"/>
      <c r="H29" s="488"/>
      <c r="I29" s="485" t="s">
        <v>2571</v>
      </c>
      <c r="J29" s="80"/>
    </row>
    <row r="30" spans="2:10" ht="16.149999999999999" customHeight="1" x14ac:dyDescent="0.2">
      <c r="B30" s="126" t="s">
        <v>2572</v>
      </c>
      <c r="C30" s="69"/>
      <c r="D30" s="414" t="s">
        <v>16</v>
      </c>
      <c r="E30" s="486"/>
      <c r="F30" s="486"/>
      <c r="G30" s="488"/>
      <c r="H30" s="488"/>
      <c r="I30" s="485" t="s">
        <v>2573</v>
      </c>
      <c r="J30" s="80"/>
    </row>
    <row r="31" spans="2:10" ht="16.149999999999999" customHeight="1" x14ac:dyDescent="0.2">
      <c r="B31" s="126" t="s">
        <v>2574</v>
      </c>
      <c r="C31" s="69"/>
      <c r="D31" s="414" t="s">
        <v>16</v>
      </c>
      <c r="E31" s="486"/>
      <c r="F31" s="486"/>
      <c r="G31" s="488"/>
      <c r="H31" s="488"/>
      <c r="I31" s="485" t="s">
        <v>2575</v>
      </c>
      <c r="J31" s="80"/>
    </row>
    <row r="32" spans="2:10" ht="16.149999999999999" customHeight="1" x14ac:dyDescent="0.2">
      <c r="B32" s="126" t="s">
        <v>2576</v>
      </c>
      <c r="C32" s="66"/>
      <c r="D32" s="414" t="s">
        <v>16</v>
      </c>
      <c r="E32" s="486"/>
      <c r="F32" s="486"/>
      <c r="G32" s="488"/>
      <c r="H32" s="488"/>
      <c r="I32" s="485" t="s">
        <v>2577</v>
      </c>
      <c r="J32" s="80"/>
    </row>
    <row r="33" spans="2:10" ht="38.25" x14ac:dyDescent="0.2">
      <c r="B33" s="625" t="s">
        <v>2794</v>
      </c>
      <c r="C33" s="69"/>
      <c r="D33" s="414" t="s">
        <v>16</v>
      </c>
      <c r="E33" s="486"/>
      <c r="F33" s="486"/>
      <c r="G33" s="488"/>
      <c r="H33" s="488"/>
      <c r="I33" s="485" t="s">
        <v>2578</v>
      </c>
      <c r="J33" s="80"/>
    </row>
    <row r="34" spans="2:10" ht="16.149999999999999" customHeight="1" x14ac:dyDescent="0.2">
      <c r="B34" s="126" t="s">
        <v>2579</v>
      </c>
      <c r="C34" s="69"/>
      <c r="D34" s="414" t="s">
        <v>16</v>
      </c>
      <c r="E34" s="486"/>
      <c r="F34" s="486"/>
      <c r="G34" s="488"/>
      <c r="H34" s="488"/>
      <c r="I34" s="485" t="s">
        <v>2580</v>
      </c>
      <c r="J34" s="80"/>
    </row>
    <row r="35" spans="2:10" ht="16.149999999999999" customHeight="1" x14ac:dyDescent="0.2">
      <c r="B35" s="126" t="s">
        <v>2581</v>
      </c>
      <c r="C35" s="69"/>
      <c r="D35" s="414" t="s">
        <v>16</v>
      </c>
      <c r="E35" s="486"/>
      <c r="F35" s="486"/>
      <c r="G35" s="488"/>
      <c r="H35" s="488"/>
      <c r="I35" s="485" t="s">
        <v>2582</v>
      </c>
      <c r="J35" s="80"/>
    </row>
    <row r="36" spans="2:10" ht="16.149999999999999" customHeight="1" x14ac:dyDescent="0.2">
      <c r="B36" s="126" t="s">
        <v>2583</v>
      </c>
      <c r="C36" s="122"/>
      <c r="D36" s="414" t="s">
        <v>16</v>
      </c>
      <c r="E36" s="486"/>
      <c r="F36" s="486"/>
      <c r="G36" s="488"/>
      <c r="H36" s="488"/>
      <c r="I36" s="485" t="s">
        <v>2584</v>
      </c>
      <c r="J36" s="80"/>
    </row>
    <row r="37" spans="2:10" ht="16.149999999999999" customHeight="1" x14ac:dyDescent="0.2">
      <c r="B37" s="176" t="s">
        <v>2585</v>
      </c>
      <c r="C37" s="422" t="s">
        <v>0</v>
      </c>
      <c r="D37" s="414" t="s">
        <v>16</v>
      </c>
      <c r="E37" s="486"/>
      <c r="F37" s="486"/>
      <c r="G37" s="488"/>
      <c r="H37" s="488"/>
      <c r="I37" s="485" t="s">
        <v>2586</v>
      </c>
      <c r="J37" s="80"/>
    </row>
    <row r="38" spans="2:10" ht="16.149999999999999" customHeight="1" thickBot="1" x14ac:dyDescent="0.25">
      <c r="B38" s="123" t="s">
        <v>2587</v>
      </c>
      <c r="C38" s="422" t="s">
        <v>0</v>
      </c>
      <c r="D38" s="414" t="s">
        <v>16</v>
      </c>
      <c r="E38" s="486"/>
      <c r="F38" s="486"/>
      <c r="G38" s="488"/>
      <c r="H38" s="488"/>
      <c r="I38" s="485" t="s">
        <v>2588</v>
      </c>
      <c r="J38" s="80"/>
    </row>
    <row r="39" spans="2:10" ht="16.149999999999999" customHeight="1" thickBot="1" x14ac:dyDescent="0.25">
      <c r="B39" s="121" t="s">
        <v>2589</v>
      </c>
      <c r="C39" s="69"/>
      <c r="D39" s="414" t="s">
        <v>16</v>
      </c>
      <c r="E39" s="45">
        <f>SUM(E26:E38)</f>
        <v>0</v>
      </c>
      <c r="F39" s="45">
        <f>SUM(F26:F38)</f>
        <v>0</v>
      </c>
      <c r="G39" s="45">
        <f>SUM(G26:G38)</f>
        <v>0</v>
      </c>
      <c r="H39" s="45">
        <f>SUM(H26:H38)</f>
        <v>0</v>
      </c>
      <c r="I39" s="485" t="s">
        <v>2590</v>
      </c>
      <c r="J39" s="80"/>
    </row>
    <row r="40" spans="2:10" ht="16.149999999999999" customHeight="1" x14ac:dyDescent="0.2">
      <c r="B40" s="121" t="s">
        <v>2591</v>
      </c>
      <c r="C40" s="69"/>
      <c r="D40" s="414" t="s">
        <v>16</v>
      </c>
      <c r="E40" s="45">
        <f>E24+E39</f>
        <v>0</v>
      </c>
      <c r="F40" s="45">
        <f>F24+F39</f>
        <v>0</v>
      </c>
      <c r="G40" s="45">
        <f>G24+G39</f>
        <v>0</v>
      </c>
      <c r="H40" s="45">
        <f>H24+H39</f>
        <v>0</v>
      </c>
      <c r="I40" s="485" t="s">
        <v>2592</v>
      </c>
      <c r="J40" s="80"/>
    </row>
    <row r="41" spans="2:10" ht="15.75" customHeight="1" x14ac:dyDescent="0.2">
      <c r="B41" s="474" t="s">
        <v>2828</v>
      </c>
      <c r="C41" s="66"/>
      <c r="D41"/>
      <c r="E41" s="27"/>
      <c r="F41" s="27"/>
      <c r="G41" s="27"/>
      <c r="H41" s="27"/>
      <c r="I41" s="85"/>
      <c r="J41" s="80"/>
    </row>
    <row r="42" spans="2:10" ht="16.149999999999999" customHeight="1" x14ac:dyDescent="0.2">
      <c r="B42" s="123" t="s">
        <v>2593</v>
      </c>
      <c r="C42" s="69"/>
      <c r="D42" s="414" t="s">
        <v>16</v>
      </c>
      <c r="E42" s="486"/>
      <c r="F42" s="486"/>
      <c r="G42" s="488"/>
      <c r="H42" s="488"/>
      <c r="I42" s="485" t="s">
        <v>2594</v>
      </c>
      <c r="J42" s="80"/>
    </row>
    <row r="43" spans="2:10" ht="16.149999999999999" customHeight="1" x14ac:dyDescent="0.2">
      <c r="B43" s="123" t="s">
        <v>2548</v>
      </c>
      <c r="C43" s="122"/>
      <c r="D43" s="414" t="s">
        <v>16</v>
      </c>
      <c r="E43" s="486"/>
      <c r="F43" s="486"/>
      <c r="G43" s="488"/>
      <c r="H43" s="488"/>
      <c r="I43" s="485" t="s">
        <v>2595</v>
      </c>
      <c r="J43" s="80"/>
    </row>
    <row r="44" spans="2:10" ht="16.149999999999999" customHeight="1" x14ac:dyDescent="0.2">
      <c r="B44" s="176" t="s">
        <v>2596</v>
      </c>
      <c r="C44" s="422" t="s">
        <v>0</v>
      </c>
      <c r="D44" s="414" t="s">
        <v>16</v>
      </c>
      <c r="E44" s="486"/>
      <c r="F44" s="486"/>
      <c r="G44" s="488"/>
      <c r="H44" s="488"/>
      <c r="I44" s="485" t="s">
        <v>2597</v>
      </c>
      <c r="J44" s="80"/>
    </row>
    <row r="45" spans="2:10" ht="16.149999999999999" customHeight="1" x14ac:dyDescent="0.2">
      <c r="B45" s="123" t="s">
        <v>2598</v>
      </c>
      <c r="C45" s="96"/>
      <c r="D45" s="414" t="s">
        <v>16</v>
      </c>
      <c r="E45" s="486"/>
      <c r="F45" s="486"/>
      <c r="G45" s="488"/>
      <c r="H45" s="488"/>
      <c r="I45" s="485" t="s">
        <v>2599</v>
      </c>
      <c r="J45" s="80"/>
    </row>
    <row r="46" spans="2:10" ht="9.75" customHeight="1" x14ac:dyDescent="0.2">
      <c r="B46" s="703"/>
      <c r="C46" s="704"/>
      <c r="D46" s="704"/>
      <c r="E46" s="27"/>
      <c r="F46" s="27"/>
      <c r="G46" s="27"/>
      <c r="H46" s="27"/>
      <c r="I46" s="28"/>
      <c r="J46" s="80"/>
    </row>
    <row r="47" spans="2:10" ht="15.75" customHeight="1" x14ac:dyDescent="0.2">
      <c r="B47" s="475" t="s">
        <v>2829</v>
      </c>
      <c r="C47" s="96"/>
      <c r="D47"/>
      <c r="E47" s="27"/>
      <c r="F47" s="27"/>
      <c r="G47" s="27"/>
      <c r="H47" s="27"/>
      <c r="I47" s="27"/>
      <c r="J47" s="80"/>
    </row>
    <row r="48" spans="2:10" ht="16.149999999999999" customHeight="1" x14ac:dyDescent="0.2">
      <c r="B48" s="123" t="s">
        <v>2600</v>
      </c>
      <c r="C48" s="69"/>
      <c r="D48" s="414" t="s">
        <v>16</v>
      </c>
      <c r="E48" s="486"/>
      <c r="F48" s="486"/>
      <c r="G48" s="488"/>
      <c r="H48" s="488"/>
      <c r="I48" s="485" t="s">
        <v>2601</v>
      </c>
      <c r="J48" s="80"/>
    </row>
    <row r="49" spans="2:10" ht="16.149999999999999" customHeight="1" x14ac:dyDescent="0.2">
      <c r="B49" s="123" t="s">
        <v>2567</v>
      </c>
      <c r="C49" s="66"/>
      <c r="D49" s="414" t="s">
        <v>16</v>
      </c>
      <c r="E49" s="486"/>
      <c r="F49" s="486"/>
      <c r="G49" s="488"/>
      <c r="H49" s="488"/>
      <c r="I49" s="485" t="s">
        <v>2602</v>
      </c>
      <c r="J49" s="80"/>
    </row>
    <row r="50" spans="2:10" ht="16.149999999999999" customHeight="1" x14ac:dyDescent="0.2">
      <c r="B50" s="177" t="s">
        <v>2795</v>
      </c>
      <c r="C50" s="66"/>
      <c r="D50" s="414" t="s">
        <v>16</v>
      </c>
      <c r="E50" s="486"/>
      <c r="F50" s="486"/>
      <c r="G50" s="488"/>
      <c r="H50" s="488"/>
      <c r="I50" s="485" t="s">
        <v>2603</v>
      </c>
      <c r="J50" s="80"/>
    </row>
    <row r="51" spans="2:10" ht="16.149999999999999" customHeight="1" x14ac:dyDescent="0.2">
      <c r="B51" s="176" t="s">
        <v>2585</v>
      </c>
      <c r="C51" s="422" t="s">
        <v>0</v>
      </c>
      <c r="D51" s="414" t="s">
        <v>16</v>
      </c>
      <c r="E51" s="486"/>
      <c r="F51" s="486"/>
      <c r="G51" s="488"/>
      <c r="H51" s="488"/>
      <c r="I51" s="485" t="s">
        <v>2604</v>
      </c>
      <c r="J51" s="80"/>
    </row>
    <row r="52" spans="2:10" ht="16.149999999999999" customHeight="1" thickBot="1" x14ac:dyDescent="0.25">
      <c r="B52" s="249" t="s">
        <v>2587</v>
      </c>
      <c r="C52" s="134"/>
      <c r="D52" s="135" t="s">
        <v>16</v>
      </c>
      <c r="E52" s="486"/>
      <c r="F52" s="486"/>
      <c r="G52" s="488"/>
      <c r="H52" s="488"/>
      <c r="I52" s="485" t="s">
        <v>2605</v>
      </c>
      <c r="J52" s="80"/>
    </row>
    <row r="53" spans="2:10" ht="16.149999999999999" customHeight="1" thickTop="1" thickBot="1" x14ac:dyDescent="0.25">
      <c r="B53" s="52"/>
    </row>
    <row r="54" spans="2:10" ht="16.149999999999999" customHeight="1" thickTop="1" thickBot="1" x14ac:dyDescent="0.25">
      <c r="B54" s="78"/>
      <c r="C54" s="78"/>
      <c r="D54" s="78"/>
      <c r="E54" s="78"/>
      <c r="F54" s="78"/>
      <c r="G54" s="78"/>
      <c r="H54" s="532" t="s">
        <v>2686</v>
      </c>
      <c r="I54" s="533">
        <v>2</v>
      </c>
    </row>
    <row r="55" spans="2:10" ht="16.149999999999999" customHeight="1" thickTop="1" x14ac:dyDescent="0.2">
      <c r="B55" s="111" t="s">
        <v>2606</v>
      </c>
      <c r="C55" s="112"/>
      <c r="D55" s="112"/>
      <c r="E55" s="482" t="s">
        <v>2534</v>
      </c>
      <c r="F55" s="482" t="s">
        <v>2535</v>
      </c>
      <c r="G55" s="483" t="s">
        <v>2536</v>
      </c>
      <c r="H55" s="483" t="s">
        <v>2537</v>
      </c>
      <c r="I55" s="481" t="s">
        <v>13</v>
      </c>
      <c r="J55" s="80"/>
    </row>
    <row r="56" spans="2:10" ht="25.5" x14ac:dyDescent="0.2">
      <c r="B56" s="703" t="s">
        <v>2607</v>
      </c>
      <c r="C56" s="704"/>
      <c r="D56" s="678" t="s">
        <v>2</v>
      </c>
      <c r="E56" s="3" t="s">
        <v>2538</v>
      </c>
      <c r="F56" s="3" t="s">
        <v>2539</v>
      </c>
      <c r="G56" s="3" t="s">
        <v>2538</v>
      </c>
      <c r="H56" s="3" t="s">
        <v>2539</v>
      </c>
      <c r="I56" s="83"/>
      <c r="J56" s="80"/>
    </row>
    <row r="57" spans="2:10" ht="16.149999999999999" customHeight="1" x14ac:dyDescent="0.2">
      <c r="B57" s="703"/>
      <c r="C57" s="704"/>
      <c r="D57" s="678"/>
      <c r="E57" s="21" t="s">
        <v>310</v>
      </c>
      <c r="F57" s="21" t="s">
        <v>310</v>
      </c>
      <c r="G57" s="21" t="s">
        <v>17</v>
      </c>
      <c r="H57" s="21" t="s">
        <v>17</v>
      </c>
      <c r="I57" s="83"/>
      <c r="J57" s="80"/>
    </row>
    <row r="58" spans="2:10" ht="16.149999999999999" customHeight="1" thickBot="1" x14ac:dyDescent="0.25">
      <c r="B58" s="114"/>
      <c r="C58" s="42"/>
      <c r="D58" s="679"/>
      <c r="E58" s="115" t="s">
        <v>462</v>
      </c>
      <c r="F58" s="115" t="s">
        <v>14</v>
      </c>
      <c r="G58" s="115" t="s">
        <v>462</v>
      </c>
      <c r="H58" s="115" t="s">
        <v>14</v>
      </c>
      <c r="I58" s="485" t="s">
        <v>15</v>
      </c>
      <c r="J58" s="80"/>
    </row>
    <row r="59" spans="2:10" ht="16.149999999999999" customHeight="1" x14ac:dyDescent="0.2">
      <c r="B59" s="124" t="s">
        <v>2608</v>
      </c>
      <c r="C59" s="422" t="s">
        <v>0</v>
      </c>
      <c r="D59" s="414" t="s">
        <v>16</v>
      </c>
      <c r="E59" s="486"/>
      <c r="F59" s="486"/>
      <c r="G59" s="488"/>
      <c r="H59" s="488"/>
      <c r="I59" s="485" t="s">
        <v>2609</v>
      </c>
      <c r="J59" s="80"/>
    </row>
    <row r="60" spans="2:10" ht="16.149999999999999" customHeight="1" x14ac:dyDescent="0.2">
      <c r="B60" s="442" t="s">
        <v>2610</v>
      </c>
      <c r="C60" s="190"/>
      <c r="D60" s="27"/>
      <c r="E60" s="27"/>
      <c r="F60" s="27"/>
      <c r="G60" s="27"/>
      <c r="H60" s="27"/>
      <c r="I60" s="85"/>
      <c r="J60" s="80"/>
    </row>
    <row r="61" spans="2:10" ht="16.149999999999999" customHeight="1" x14ac:dyDescent="0.2">
      <c r="B61" s="366" t="s">
        <v>2830</v>
      </c>
      <c r="C61" s="191"/>
      <c r="D61" s="414" t="s">
        <v>16</v>
      </c>
      <c r="E61" s="479"/>
      <c r="F61" s="486"/>
      <c r="G61" s="479"/>
      <c r="H61" s="488"/>
      <c r="I61" s="485" t="s">
        <v>2611</v>
      </c>
      <c r="J61" s="80"/>
    </row>
    <row r="62" spans="2:10" ht="16.149999999999999" customHeight="1" x14ac:dyDescent="0.2">
      <c r="B62" s="366" t="s">
        <v>2831</v>
      </c>
      <c r="C62" s="191"/>
      <c r="D62" s="414" t="s">
        <v>16</v>
      </c>
      <c r="E62" s="479"/>
      <c r="F62" s="486"/>
      <c r="G62" s="479"/>
      <c r="H62" s="488"/>
      <c r="I62" s="485" t="s">
        <v>2612</v>
      </c>
      <c r="J62" s="80"/>
    </row>
    <row r="63" spans="2:10" ht="16.149999999999999" customHeight="1" x14ac:dyDescent="0.2">
      <c r="B63" s="366" t="s">
        <v>2832</v>
      </c>
      <c r="C63" s="191"/>
      <c r="D63" s="414" t="s">
        <v>16</v>
      </c>
      <c r="E63" s="479"/>
      <c r="F63" s="486"/>
      <c r="G63" s="479"/>
      <c r="H63" s="488"/>
      <c r="I63" s="485" t="s">
        <v>2613</v>
      </c>
      <c r="J63" s="80"/>
    </row>
    <row r="64" spans="2:10" ht="16.149999999999999" customHeight="1" x14ac:dyDescent="0.2">
      <c r="B64" s="120" t="s">
        <v>2833</v>
      </c>
      <c r="C64"/>
      <c r="D64" s="414" t="s">
        <v>16</v>
      </c>
      <c r="E64" s="479"/>
      <c r="F64" s="486"/>
      <c r="G64" s="479"/>
      <c r="H64" s="488"/>
      <c r="I64" s="485" t="s">
        <v>2614</v>
      </c>
      <c r="J64" s="80"/>
    </row>
    <row r="65" spans="2:10" ht="16.149999999999999" customHeight="1" thickBot="1" x14ac:dyDescent="0.25">
      <c r="B65" s="476" t="s">
        <v>2834</v>
      </c>
      <c r="C65" s="467"/>
      <c r="D65" s="135" t="s">
        <v>16</v>
      </c>
      <c r="E65" s="479"/>
      <c r="F65" s="486"/>
      <c r="G65" s="479"/>
      <c r="H65" s="488"/>
      <c r="I65" s="485" t="s">
        <v>2615</v>
      </c>
      <c r="J65" s="80"/>
    </row>
    <row r="66" spans="2:10" ht="16.149999999999999" customHeight="1" thickTop="1" x14ac:dyDescent="0.2">
      <c r="B66" s="104"/>
      <c r="C66" s="104"/>
      <c r="D66" s="104"/>
      <c r="E66" s="104"/>
      <c r="F66" s="104"/>
      <c r="G66" s="104"/>
      <c r="H66" s="104"/>
      <c r="I66" s="105"/>
    </row>
    <row r="67" spans="2:10" ht="16.149999999999999" customHeight="1" x14ac:dyDescent="0.2">
      <c r="B67" s="52"/>
    </row>
  </sheetData>
  <mergeCells count="5">
    <mergeCell ref="B56:C57"/>
    <mergeCell ref="D56:D58"/>
    <mergeCell ref="D7:D9"/>
    <mergeCell ref="B8:B9"/>
    <mergeCell ref="B46:D46"/>
  </mergeCells>
  <dataValidations count="13">
    <dataValidation allowBlank="1" showInputMessage="1" showErrorMessage="1" promptTitle="Number of stores" prompt="The number of cases for stores losses, should be one case per store." sqref="E22" xr:uid="{B4E94D7B-D5BD-4C8A-BC68-0E617AA9C0DC}"/>
    <dataValidation allowBlank="1" showInputMessage="1" showErrorMessage="1" promptTitle="No. bad debts" prompt="The number of cases for bad debts and claims abandoned should be one case per debtor not each invoice." sqref="E17:E19" xr:uid="{C849044D-FB9B-4099-820A-1212B473B3A8}"/>
    <dataValidation allowBlank="1" showInputMessage="1" showErrorMessage="1" promptTitle="Ex gratia payments" prompt="Payments that the organisation does not have to make and/or go beyond statutory cover, legal liability or administrative rules." sqref="C28" xr:uid="{3D4C2561-F103-404C-B75B-1FA4042A5F3B}"/>
    <dataValidation allowBlank="1" showInputMessage="1" showErrorMessage="1" promptTitle="Extra contractual payments" prompt="An extra-contractual payment is one which, although not legally due under contract, appears to be an obligation which the courts might uphold. Typically these arise from the organisation’s action or inaction in relation to a contract." sqref="C27" xr:uid="{D1DCB232-53A1-4694-AB25-BBE121E5C17E}"/>
    <dataValidation allowBlank="1" showInputMessage="1" showErrorMessage="1" promptTitle="Extra statutory and regulatory" prompt="These are payments within the broad intention of the statute or regulation, but go beyond a strict interpretation of its terms." sqref="C38" xr:uid="{9E549948-6513-4B66-9303-AD02187C1008}"/>
    <dataValidation allowBlank="1" showInputMessage="1" showErrorMessage="1" promptTitle="Compensation payments" prompt="Only when liable under court order or legally binding arbitration. Excludes payments within provisions of a contract or statutory scheme. Also excludes payments into court. Also excludes out-of-court settlements, which are ex-gratia." sqref="C26" xr:uid="{ECB10878-9D9E-4D03-B22A-E3A48CC67584}"/>
    <dataValidation allowBlank="1" showInputMessage="1" showErrorMessage="1" promptTitle="Damage to property and stores:" prompt="Losses of property and other assets should be aggregated to produce a total loss per case." sqref="C20" xr:uid="{4EC1CF1B-04CF-43CB-97B1-E4C829B3159F}"/>
    <dataValidation allowBlank="1" showInputMessage="1" showErrorMessage="1" promptTitle="Stores losses" prompt="The total net losses revealed at any one store within the year should be aggregated and treated as one case (e.g. pharmaceutical stores)." sqref="C22" xr:uid="{C7DED62F-3D74-471C-9019-0C100E3F61AF}"/>
    <dataValidation allowBlank="1" showInputMessage="1" showErrorMessage="1" promptTitle="Special severance payments" prompt="This should be consistent with 'payments requiring HMT approval' in the exit packages note._x000a__x000a_Providers are reminded that HMT approval must be obtained through NHSI for all special severance payments due to their novel and contentious nature." sqref="C37" xr:uid="{B06075D4-874E-4E4B-852A-D9D1A4D4E91C}"/>
    <dataValidation allowBlank="1" showInputMessage="1" showErrorMessage="1" promptTitle="Special severance payments" prompt="Individual special severance payments over £95k that required HMT approval must be recorded in this line and no other." sqref="C51" xr:uid="{E8AB1732-F94F-41E6-BDC6-DA831BE4300B}"/>
    <dataValidation allowBlank="1" showInputMessage="1" showErrorMessage="1" promptTitle="Gifts" prompt="Refer to DHSC GAM (para 5.191) and MPM (Annex 4.12) for the definition of a gift and more information. In the unlikely event your organisation makes a gift over £300k, contact NHSI.  Do not include here any gifts made to other WGA bodies." sqref="C59" xr:uid="{D279F1C1-33DF-4E05-AF25-18F5640E58FA}"/>
    <dataValidation allowBlank="1" showInputMessage="1" showErrorMessage="1" promptTitle="Bad debts and claims abandoned" prompt="Excludes cases between the provider and other NHS bodies.  A case is defined as an individual debtor as opposed to an individual invoice." sqref="C44 C16" xr:uid="{19E33F94-6A0D-401B-82F7-88C2054A5489}"/>
    <dataValidation type="decimal" operator="greaterThanOrEqual" allowBlank="1" showInputMessage="1" showErrorMessage="1" sqref="F61:F65" xr:uid="{ABAD35D3-C264-40CB-A6F9-718A5384578C}">
      <formula1>0</formula1>
    </dataValidation>
  </dataValidations>
  <pageMargins left="0.7" right="0.7" top="0.75" bottom="0.75" header="0.3" footer="0.3"/>
  <pageSetup paperSize="9" scale="5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F1F0E-C6F0-46BD-9612-42563E43BC71}">
  <sheetPr codeName="Sheet61">
    <tabColor theme="2"/>
    <pageSetUpPr fitToPage="1"/>
  </sheetPr>
  <dimension ref="A1:G59"/>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9.28515625" style="9" customWidth="1"/>
    <col min="4" max="6" width="13.28515625" style="9" customWidth="1"/>
    <col min="7" max="7" width="7.28515625" style="9" customWidth="1"/>
    <col min="8" max="30" width="13.28515625" style="9" customWidth="1"/>
    <col min="31" max="16384" width="9.28515625" style="9"/>
  </cols>
  <sheetData>
    <row r="1" spans="1:7" ht="18.75" customHeight="1" x14ac:dyDescent="0.2">
      <c r="B1" s="46"/>
    </row>
    <row r="2" spans="1:7" ht="18.75" customHeight="1" x14ac:dyDescent="0.25">
      <c r="B2" s="47" t="s">
        <v>2781</v>
      </c>
    </row>
    <row r="3" spans="1:7" ht="18.75" customHeight="1" x14ac:dyDescent="0.25">
      <c r="B3" s="47" t="s">
        <v>2618</v>
      </c>
    </row>
    <row r="4" spans="1:7" ht="18.75" customHeight="1" thickBot="1" x14ac:dyDescent="0.25">
      <c r="B4" s="48" t="s">
        <v>375</v>
      </c>
    </row>
    <row r="5" spans="1:7" ht="16.149999999999999" customHeight="1" thickTop="1" thickBot="1" x14ac:dyDescent="0.25">
      <c r="B5" s="78"/>
      <c r="C5" s="78"/>
      <c r="D5" s="78"/>
      <c r="E5" s="532" t="s">
        <v>2686</v>
      </c>
      <c r="F5" s="533">
        <v>1</v>
      </c>
    </row>
    <row r="6" spans="1:7" ht="16.149999999999999" customHeight="1" thickTop="1" x14ac:dyDescent="0.2">
      <c r="B6" s="111" t="s">
        <v>330</v>
      </c>
      <c r="C6" s="112"/>
      <c r="D6" s="482" t="s">
        <v>561</v>
      </c>
      <c r="E6" s="483" t="s">
        <v>562</v>
      </c>
      <c r="F6" s="481" t="s">
        <v>13</v>
      </c>
      <c r="G6" s="80"/>
    </row>
    <row r="7" spans="1:7" ht="15.75" customHeight="1" x14ac:dyDescent="0.2">
      <c r="A7" s="79"/>
      <c r="B7" s="113"/>
      <c r="C7" s="678" t="s">
        <v>2</v>
      </c>
      <c r="D7" s="21" t="s">
        <v>512</v>
      </c>
      <c r="E7" s="21" t="s">
        <v>512</v>
      </c>
      <c r="F7"/>
      <c r="G7" s="80"/>
    </row>
    <row r="8" spans="1:7" ht="16.149999999999999" customHeight="1" x14ac:dyDescent="0.2">
      <c r="A8" s="81"/>
      <c r="B8" s="113"/>
      <c r="C8" s="678"/>
      <c r="D8" s="21" t="s">
        <v>2688</v>
      </c>
      <c r="E8" s="21" t="s">
        <v>2689</v>
      </c>
      <c r="F8"/>
      <c r="G8" s="80"/>
    </row>
    <row r="9" spans="1:7" ht="16.149999999999999" customHeight="1" thickBot="1" x14ac:dyDescent="0.25">
      <c r="A9" s="81"/>
      <c r="B9" s="114"/>
      <c r="C9" s="679"/>
      <c r="D9" s="115" t="s">
        <v>14</v>
      </c>
      <c r="E9" s="115" t="s">
        <v>14</v>
      </c>
      <c r="F9" s="485" t="s">
        <v>15</v>
      </c>
      <c r="G9" s="80"/>
    </row>
    <row r="10" spans="1:7" ht="16.149999999999999" customHeight="1" x14ac:dyDescent="0.2">
      <c r="A10" s="81"/>
      <c r="B10" s="124" t="s">
        <v>3</v>
      </c>
      <c r="C10"/>
      <c r="D10" s="27"/>
      <c r="E10" s="27"/>
      <c r="F10" s="27"/>
      <c r="G10" s="80"/>
    </row>
    <row r="11" spans="1:7" ht="16.149999999999999" customHeight="1" x14ac:dyDescent="0.2">
      <c r="A11" s="81"/>
      <c r="B11" s="123" t="s">
        <v>42</v>
      </c>
      <c r="C11" s="154" t="s">
        <v>16</v>
      </c>
      <c r="D11" s="477">
        <f>'TAC13 Intangibles'!E50</f>
        <v>0</v>
      </c>
      <c r="E11" s="477">
        <f>'TAC13 Intangibles'!E98</f>
        <v>0</v>
      </c>
      <c r="F11" s="485" t="s">
        <v>513</v>
      </c>
      <c r="G11" s="80"/>
    </row>
    <row r="12" spans="1:7" ht="16.149999999999999" customHeight="1" x14ac:dyDescent="0.2">
      <c r="A12" s="81"/>
      <c r="B12" s="123" t="s">
        <v>409</v>
      </c>
      <c r="C12" s="154" t="s">
        <v>16</v>
      </c>
      <c r="D12" s="477">
        <f>'TAC14 PPE'!E118</f>
        <v>0</v>
      </c>
      <c r="E12" s="477">
        <f>'TAC14 PPE'!E131</f>
        <v>0</v>
      </c>
      <c r="F12" s="485" t="s">
        <v>514</v>
      </c>
      <c r="G12" s="80"/>
    </row>
    <row r="13" spans="1:7" ht="16.149999999999999" customHeight="1" x14ac:dyDescent="0.2">
      <c r="B13" s="123" t="s">
        <v>384</v>
      </c>
      <c r="C13" s="154" t="s">
        <v>16</v>
      </c>
      <c r="D13" s="477">
        <f>'TAC14A RoU Assets'!E67</f>
        <v>0</v>
      </c>
      <c r="E13" s="479"/>
      <c r="F13" s="485" t="s">
        <v>515</v>
      </c>
      <c r="G13" s="80"/>
    </row>
    <row r="14" spans="1:7" ht="16.149999999999999" customHeight="1" x14ac:dyDescent="0.2">
      <c r="A14" s="81"/>
      <c r="B14" s="120" t="s">
        <v>43</v>
      </c>
      <c r="C14" s="154" t="s">
        <v>16</v>
      </c>
      <c r="D14" s="477">
        <f>'TAC15 Investments &amp; groups'!E27+'TAC15 Investments &amp; groups'!F27+'TAC15 Investments &amp; groups'!G27</f>
        <v>0</v>
      </c>
      <c r="E14" s="477">
        <f>'TAC15 Investments &amp; groups'!E12+'TAC15 Investments &amp; groups'!G12</f>
        <v>0</v>
      </c>
      <c r="F14" s="485" t="s">
        <v>516</v>
      </c>
      <c r="G14" s="80"/>
    </row>
    <row r="15" spans="1:7" ht="16.149999999999999" customHeight="1" x14ac:dyDescent="0.2">
      <c r="A15" s="81"/>
      <c r="B15" s="123" t="s">
        <v>517</v>
      </c>
      <c r="C15" s="154" t="s">
        <v>16</v>
      </c>
      <c r="D15" s="477">
        <f>'TAC15 Investments &amp; groups'!E49+'TAC15 Investments &amp; groups'!F49</f>
        <v>0</v>
      </c>
      <c r="E15" s="477">
        <f>'TAC15 Investments &amp; groups'!E36+'TAC15 Investments &amp; groups'!F36</f>
        <v>0</v>
      </c>
      <c r="F15" s="485" t="s">
        <v>518</v>
      </c>
      <c r="G15" s="80"/>
    </row>
    <row r="16" spans="1:7" ht="16.149999999999999" customHeight="1" x14ac:dyDescent="0.2">
      <c r="B16" s="123" t="s">
        <v>44</v>
      </c>
      <c r="C16" s="154" t="s">
        <v>16</v>
      </c>
      <c r="D16" s="477">
        <f>'TAC15 Investments &amp; groups'!E73+'TAC15 Investments &amp; groups'!F73</f>
        <v>0</v>
      </c>
      <c r="E16" s="477">
        <f>'TAC15 Investments &amp; groups'!E58+'TAC15 Investments &amp; groups'!F58</f>
        <v>0</v>
      </c>
      <c r="F16" s="485" t="s">
        <v>519</v>
      </c>
      <c r="G16" s="80"/>
    </row>
    <row r="17" spans="2:7" ht="16.149999999999999" customHeight="1" x14ac:dyDescent="0.2">
      <c r="B17" s="123" t="s">
        <v>520</v>
      </c>
      <c r="C17" s="154" t="s">
        <v>16</v>
      </c>
      <c r="D17" s="477">
        <f>'TAC18 Receivables'!E55</f>
        <v>0</v>
      </c>
      <c r="E17" s="477">
        <f>'TAC18 Receivables'!F55</f>
        <v>0</v>
      </c>
      <c r="F17" s="485" t="s">
        <v>521</v>
      </c>
      <c r="G17" s="80"/>
    </row>
    <row r="18" spans="2:7" ht="16.149999999999999" customHeight="1" thickBot="1" x14ac:dyDescent="0.25">
      <c r="B18" s="120" t="s">
        <v>45</v>
      </c>
      <c r="C18" s="154" t="s">
        <v>16</v>
      </c>
      <c r="D18" s="477">
        <f>'TAC18 Receivables'!E113</f>
        <v>0</v>
      </c>
      <c r="E18" s="477">
        <f>'TAC18 Receivables'!F113</f>
        <v>0</v>
      </c>
      <c r="F18" s="485" t="s">
        <v>522</v>
      </c>
      <c r="G18" s="80"/>
    </row>
    <row r="19" spans="2:7" ht="16.149999999999999" customHeight="1" x14ac:dyDescent="0.2">
      <c r="B19" s="121" t="s">
        <v>46</v>
      </c>
      <c r="C19" s="154" t="s">
        <v>16</v>
      </c>
      <c r="D19" s="45">
        <f>SUM(D11:D18)</f>
        <v>0</v>
      </c>
      <c r="E19" s="45">
        <f>SUM(E11:E18)</f>
        <v>0</v>
      </c>
      <c r="F19" s="485" t="s">
        <v>523</v>
      </c>
      <c r="G19" s="80"/>
    </row>
    <row r="20" spans="2:7" ht="16.149999999999999" customHeight="1" x14ac:dyDescent="0.2">
      <c r="B20" s="121" t="s">
        <v>4</v>
      </c>
      <c r="C20"/>
      <c r="D20" s="27"/>
      <c r="E20" s="27"/>
      <c r="F20" s="27"/>
      <c r="G20" s="80"/>
    </row>
    <row r="21" spans="2:7" ht="16.149999999999999" customHeight="1" x14ac:dyDescent="0.2">
      <c r="B21" s="120" t="s">
        <v>47</v>
      </c>
      <c r="C21" s="154" t="s">
        <v>16</v>
      </c>
      <c r="D21" s="477">
        <f>'TAC17 Inventories'!E25</f>
        <v>0</v>
      </c>
      <c r="E21" s="477">
        <f>'TAC17 Inventories'!E49</f>
        <v>0</v>
      </c>
      <c r="F21" s="485" t="s">
        <v>524</v>
      </c>
      <c r="G21" s="80"/>
    </row>
    <row r="22" spans="2:7" ht="16.149999999999999" customHeight="1" x14ac:dyDescent="0.2">
      <c r="B22" s="150" t="s">
        <v>520</v>
      </c>
      <c r="C22" s="154" t="s">
        <v>16</v>
      </c>
      <c r="D22" s="477">
        <f>'TAC18 Receivables'!E33</f>
        <v>0</v>
      </c>
      <c r="E22" s="477">
        <f>'TAC18 Receivables'!F33</f>
        <v>0</v>
      </c>
      <c r="F22" s="485" t="s">
        <v>525</v>
      </c>
      <c r="G22" s="80"/>
    </row>
    <row r="23" spans="2:7" ht="16.149999999999999" customHeight="1" x14ac:dyDescent="0.2">
      <c r="B23" s="123" t="s">
        <v>44</v>
      </c>
      <c r="C23" s="154" t="s">
        <v>16</v>
      </c>
      <c r="D23" s="477">
        <f>'TAC15 Investments &amp; groups'!E83+'TAC15 Investments &amp; groups'!F83</f>
        <v>0</v>
      </c>
      <c r="E23" s="477">
        <f>'TAC15 Investments &amp; groups'!G83+'TAC15 Investments &amp; groups'!H83</f>
        <v>0</v>
      </c>
      <c r="F23" s="485" t="s">
        <v>526</v>
      </c>
      <c r="G23" s="80"/>
    </row>
    <row r="24" spans="2:7" ht="16.149999999999999" customHeight="1" x14ac:dyDescent="0.2">
      <c r="B24" s="120" t="s">
        <v>45</v>
      </c>
      <c r="C24" s="154" t="s">
        <v>16</v>
      </c>
      <c r="D24" s="477">
        <f>'TAC18 Receivables'!E109</f>
        <v>0</v>
      </c>
      <c r="E24" s="477">
        <f>'TAC18 Receivables'!F109</f>
        <v>0</v>
      </c>
      <c r="F24" s="485" t="s">
        <v>527</v>
      </c>
      <c r="G24" s="80"/>
    </row>
    <row r="25" spans="2:7" ht="16.149999999999999" customHeight="1" x14ac:dyDescent="0.2">
      <c r="B25" s="150" t="s">
        <v>528</v>
      </c>
      <c r="C25" s="154" t="s">
        <v>16</v>
      </c>
      <c r="D25" s="477">
        <f>'TAC16 AHFS'!D19</f>
        <v>0</v>
      </c>
      <c r="E25" s="477">
        <f>'TAC16 AHFS'!D37</f>
        <v>0</v>
      </c>
      <c r="F25" s="485" t="s">
        <v>529</v>
      </c>
      <c r="G25" s="80"/>
    </row>
    <row r="26" spans="2:7" ht="16.149999999999999" customHeight="1" thickBot="1" x14ac:dyDescent="0.25">
      <c r="B26" s="123" t="s">
        <v>530</v>
      </c>
      <c r="C26" s="154" t="s">
        <v>16</v>
      </c>
      <c r="D26" s="477">
        <f>'TAC19 CCE'!E17+'TAC19 CCE'!F17</f>
        <v>0</v>
      </c>
      <c r="E26" s="477">
        <f>'TAC19 CCE'!E12+'TAC19 CCE'!F12</f>
        <v>0</v>
      </c>
      <c r="F26" s="485" t="s">
        <v>531</v>
      </c>
      <c r="G26" s="80"/>
    </row>
    <row r="27" spans="2:7" ht="16.149999999999999" customHeight="1" x14ac:dyDescent="0.2">
      <c r="B27" s="121" t="s">
        <v>48</v>
      </c>
      <c r="C27" s="154" t="s">
        <v>16</v>
      </c>
      <c r="D27" s="45">
        <f>SUM(D21:D26)</f>
        <v>0</v>
      </c>
      <c r="E27" s="45">
        <f>SUM(E21:E26)</f>
        <v>0</v>
      </c>
      <c r="F27" s="485" t="s">
        <v>532</v>
      </c>
      <c r="G27" s="80"/>
    </row>
    <row r="28" spans="2:7" ht="16.149999999999999" customHeight="1" x14ac:dyDescent="0.2">
      <c r="B28" s="121" t="s">
        <v>5</v>
      </c>
      <c r="C28"/>
      <c r="D28" s="27"/>
      <c r="E28" s="27"/>
      <c r="F28" s="27"/>
      <c r="G28" s="80"/>
    </row>
    <row r="29" spans="2:7" ht="16.149999999999999" customHeight="1" x14ac:dyDescent="0.2">
      <c r="B29" s="123" t="s">
        <v>533</v>
      </c>
      <c r="C29" s="154" t="s">
        <v>20</v>
      </c>
      <c r="D29" s="477">
        <f>-'TAC20 Payables'!E24</f>
        <v>0</v>
      </c>
      <c r="E29" s="477">
        <f>-'TAC20 Payables'!F24</f>
        <v>0</v>
      </c>
      <c r="F29" s="485" t="s">
        <v>534</v>
      </c>
      <c r="G29" s="80"/>
    </row>
    <row r="30" spans="2:7" ht="16.149999999999999" customHeight="1" x14ac:dyDescent="0.2">
      <c r="B30" s="120" t="s">
        <v>49</v>
      </c>
      <c r="C30" s="154" t="s">
        <v>20</v>
      </c>
      <c r="D30" s="477">
        <f>-'TAC21 Borrowings'!E22</f>
        <v>0</v>
      </c>
      <c r="E30" s="477">
        <f>-'TAC21 Borrowings'!F22</f>
        <v>0</v>
      </c>
      <c r="F30" s="485" t="s">
        <v>535</v>
      </c>
      <c r="G30" s="80"/>
    </row>
    <row r="31" spans="2:7" ht="16.149999999999999" customHeight="1" x14ac:dyDescent="0.2">
      <c r="B31" s="150" t="s">
        <v>50</v>
      </c>
      <c r="C31" s="154" t="s">
        <v>20</v>
      </c>
      <c r="D31" s="477">
        <f>-'TAC20 Payables'!E81</f>
        <v>0</v>
      </c>
      <c r="E31" s="477">
        <f>-'TAC20 Payables'!F81</f>
        <v>0</v>
      </c>
      <c r="F31" s="485" t="s">
        <v>536</v>
      </c>
      <c r="G31" s="80"/>
    </row>
    <row r="32" spans="2:7" ht="16.149999999999999" customHeight="1" x14ac:dyDescent="0.2">
      <c r="B32" s="150" t="s">
        <v>51</v>
      </c>
      <c r="C32" s="154" t="s">
        <v>20</v>
      </c>
      <c r="D32" s="477">
        <f>-'TAC22 Provisions'!E21</f>
        <v>0</v>
      </c>
      <c r="E32" s="477">
        <f>-'TAC22 Provisions'!F21</f>
        <v>0</v>
      </c>
      <c r="F32" s="485" t="s">
        <v>537</v>
      </c>
      <c r="G32" s="80"/>
    </row>
    <row r="33" spans="2:7" ht="16.149999999999999" customHeight="1" x14ac:dyDescent="0.2">
      <c r="B33" s="123" t="s">
        <v>538</v>
      </c>
      <c r="C33" s="154" t="s">
        <v>20</v>
      </c>
      <c r="D33" s="477">
        <f>-'TAC20 Payables'!E61</f>
        <v>0</v>
      </c>
      <c r="E33" s="477">
        <f>-'TAC20 Payables'!F61</f>
        <v>0</v>
      </c>
      <c r="F33" s="485" t="s">
        <v>539</v>
      </c>
      <c r="G33" s="80"/>
    </row>
    <row r="34" spans="2:7" ht="16.149999999999999" customHeight="1" thickBot="1" x14ac:dyDescent="0.25">
      <c r="B34" s="123" t="s">
        <v>540</v>
      </c>
      <c r="C34" s="154" t="s">
        <v>20</v>
      </c>
      <c r="D34" s="477">
        <f>-'TAC16 AHFS'!D47</f>
        <v>0</v>
      </c>
      <c r="E34" s="477">
        <f>-'TAC16 AHFS'!E47</f>
        <v>0</v>
      </c>
      <c r="F34" s="485" t="s">
        <v>541</v>
      </c>
      <c r="G34" s="80"/>
    </row>
    <row r="35" spans="2:7" ht="16.149999999999999" customHeight="1" thickBot="1" x14ac:dyDescent="0.25">
      <c r="B35" s="121" t="s">
        <v>52</v>
      </c>
      <c r="C35" s="154" t="s">
        <v>20</v>
      </c>
      <c r="D35" s="45">
        <f>SUM(D29:D34)</f>
        <v>0</v>
      </c>
      <c r="E35" s="45">
        <f>SUM(E29:E34)</f>
        <v>0</v>
      </c>
      <c r="F35" s="485" t="s">
        <v>542</v>
      </c>
      <c r="G35" s="80"/>
    </row>
    <row r="36" spans="2:7" ht="16.149999999999999" customHeight="1" x14ac:dyDescent="0.2">
      <c r="B36" s="121" t="s">
        <v>53</v>
      </c>
      <c r="C36" s="154" t="s">
        <v>1</v>
      </c>
      <c r="D36" s="45">
        <f>D27+D19+D35</f>
        <v>0</v>
      </c>
      <c r="E36" s="45">
        <f>E27+E19+E35</f>
        <v>0</v>
      </c>
      <c r="F36" s="485" t="s">
        <v>543</v>
      </c>
      <c r="G36" s="80"/>
    </row>
    <row r="37" spans="2:7" ht="16.149999999999999" customHeight="1" x14ac:dyDescent="0.2">
      <c r="B37" s="121" t="s">
        <v>6</v>
      </c>
      <c r="C37"/>
      <c r="D37" s="27"/>
      <c r="E37" s="27"/>
      <c r="F37" s="27"/>
      <c r="G37" s="80"/>
    </row>
    <row r="38" spans="2:7" ht="16.149999999999999" customHeight="1" x14ac:dyDescent="0.2">
      <c r="B38" s="123" t="s">
        <v>533</v>
      </c>
      <c r="C38" s="154" t="s">
        <v>20</v>
      </c>
      <c r="D38" s="477">
        <f>-'TAC20 Payables'!E35</f>
        <v>0</v>
      </c>
      <c r="E38" s="477">
        <f>-'TAC20 Payables'!F35</f>
        <v>0</v>
      </c>
      <c r="F38" s="485" t="s">
        <v>544</v>
      </c>
      <c r="G38" s="80"/>
    </row>
    <row r="39" spans="2:7" ht="16.149999999999999" customHeight="1" x14ac:dyDescent="0.2">
      <c r="B39" s="120" t="s">
        <v>49</v>
      </c>
      <c r="C39" s="154" t="s">
        <v>20</v>
      </c>
      <c r="D39" s="477">
        <f>-'TAC21 Borrowings'!E31</f>
        <v>0</v>
      </c>
      <c r="E39" s="477">
        <f>-'TAC21 Borrowings'!F31</f>
        <v>0</v>
      </c>
      <c r="F39" s="485" t="s">
        <v>545</v>
      </c>
      <c r="G39" s="80"/>
    </row>
    <row r="40" spans="2:7" ht="16.149999999999999" customHeight="1" x14ac:dyDescent="0.2">
      <c r="B40" s="150" t="s">
        <v>50</v>
      </c>
      <c r="C40" s="154" t="s">
        <v>20</v>
      </c>
      <c r="D40" s="477">
        <f>-'TAC20 Payables'!E85</f>
        <v>0</v>
      </c>
      <c r="E40" s="477">
        <f>-'TAC20 Payables'!F85</f>
        <v>0</v>
      </c>
      <c r="F40" s="485" t="s">
        <v>546</v>
      </c>
      <c r="G40" s="80"/>
    </row>
    <row r="41" spans="2:7" ht="16.149999999999999" customHeight="1" x14ac:dyDescent="0.2">
      <c r="B41" s="150" t="s">
        <v>51</v>
      </c>
      <c r="C41" s="154" t="s">
        <v>20</v>
      </c>
      <c r="D41" s="477">
        <f>-'TAC22 Provisions'!G21</f>
        <v>0</v>
      </c>
      <c r="E41" s="477">
        <f>-'TAC22 Provisions'!H21</f>
        <v>0</v>
      </c>
      <c r="F41" s="485" t="s">
        <v>547</v>
      </c>
      <c r="G41" s="80"/>
    </row>
    <row r="42" spans="2:7" ht="16.149999999999999" customHeight="1" thickBot="1" x14ac:dyDescent="0.25">
      <c r="B42" s="150" t="s">
        <v>538</v>
      </c>
      <c r="C42" s="154" t="s">
        <v>20</v>
      </c>
      <c r="D42" s="477">
        <f>-'TAC20 Payables'!E70</f>
        <v>0</v>
      </c>
      <c r="E42" s="477">
        <f>-'TAC20 Payables'!F70</f>
        <v>0</v>
      </c>
      <c r="F42" s="485" t="s">
        <v>548</v>
      </c>
      <c r="G42" s="80"/>
    </row>
    <row r="43" spans="2:7" ht="16.149999999999999" customHeight="1" thickBot="1" x14ac:dyDescent="0.25">
      <c r="B43" s="121" t="s">
        <v>54</v>
      </c>
      <c r="C43" s="154" t="s">
        <v>20</v>
      </c>
      <c r="D43" s="45">
        <f>SUM(D38:D42)</f>
        <v>0</v>
      </c>
      <c r="E43" s="45">
        <f>SUM(E38:E42)</f>
        <v>0</v>
      </c>
      <c r="F43" s="485" t="s">
        <v>549</v>
      </c>
      <c r="G43" s="80"/>
    </row>
    <row r="44" spans="2:7" ht="16.149999999999999" customHeight="1" x14ac:dyDescent="0.2">
      <c r="B44" s="121" t="s">
        <v>399</v>
      </c>
      <c r="C44" s="154" t="s">
        <v>1</v>
      </c>
      <c r="D44" s="45">
        <f>D36+D43</f>
        <v>0</v>
      </c>
      <c r="E44" s="45">
        <f>E36+E43</f>
        <v>0</v>
      </c>
      <c r="F44" s="485" t="s">
        <v>550</v>
      </c>
      <c r="G44" s="80"/>
    </row>
    <row r="45" spans="2:7" ht="16.149999999999999" customHeight="1" x14ac:dyDescent="0.2">
      <c r="B45" s="151" t="s">
        <v>551</v>
      </c>
      <c r="C45"/>
      <c r="D45" s="27"/>
      <c r="E45" s="27"/>
      <c r="F45" s="27"/>
      <c r="G45" s="80"/>
    </row>
    <row r="46" spans="2:7" ht="16.149999999999999" customHeight="1" x14ac:dyDescent="0.2">
      <c r="B46" s="152" t="s">
        <v>376</v>
      </c>
      <c r="C46"/>
      <c r="D46" s="27"/>
      <c r="E46" s="27"/>
      <c r="F46" s="27"/>
      <c r="G46" s="80"/>
    </row>
    <row r="47" spans="2:7" ht="16.149999999999999" customHeight="1" x14ac:dyDescent="0.2">
      <c r="B47" s="123" t="s">
        <v>55</v>
      </c>
      <c r="C47" s="154" t="s">
        <v>16</v>
      </c>
      <c r="D47" s="477">
        <f>'TAC04 SOCIE'!H41</f>
        <v>0</v>
      </c>
      <c r="E47" s="477">
        <f>'TAC04 SOCIE'!H79</f>
        <v>0</v>
      </c>
      <c r="F47" s="485" t="s">
        <v>552</v>
      </c>
      <c r="G47" s="80"/>
    </row>
    <row r="48" spans="2:7" ht="16.149999999999999" customHeight="1" x14ac:dyDescent="0.2">
      <c r="B48" s="123" t="s">
        <v>56</v>
      </c>
      <c r="C48" s="154" t="s">
        <v>16</v>
      </c>
      <c r="D48" s="477">
        <f>'TAC04 SOCIE'!I41</f>
        <v>0</v>
      </c>
      <c r="E48" s="477">
        <f>'TAC04 SOCIE'!I79</f>
        <v>0</v>
      </c>
      <c r="F48" s="485" t="s">
        <v>553</v>
      </c>
      <c r="G48" s="80"/>
    </row>
    <row r="49" spans="2:7" ht="16.149999999999999" customHeight="1" x14ac:dyDescent="0.2">
      <c r="B49" s="123" t="s">
        <v>57</v>
      </c>
      <c r="C49" s="154" t="s">
        <v>1</v>
      </c>
      <c r="D49" s="477">
        <f>'TAC04 SOCIE'!J41</f>
        <v>0</v>
      </c>
      <c r="E49" s="477">
        <f>'TAC04 SOCIE'!J79</f>
        <v>0</v>
      </c>
      <c r="F49" s="485" t="s">
        <v>554</v>
      </c>
      <c r="G49" s="80"/>
    </row>
    <row r="50" spans="2:7" ht="16.149999999999999" customHeight="1" x14ac:dyDescent="0.2">
      <c r="B50" s="150" t="s">
        <v>58</v>
      </c>
      <c r="C50" s="154" t="s">
        <v>1</v>
      </c>
      <c r="D50" s="477">
        <f>'TAC04 SOCIE'!K41</f>
        <v>0</v>
      </c>
      <c r="E50" s="477">
        <f>'TAC04 SOCIE'!K79</f>
        <v>0</v>
      </c>
      <c r="F50" s="485" t="s">
        <v>555</v>
      </c>
      <c r="G50" s="80"/>
    </row>
    <row r="51" spans="2:7" ht="16.149999999999999" customHeight="1" x14ac:dyDescent="0.2">
      <c r="B51" s="150" t="s">
        <v>59</v>
      </c>
      <c r="C51" s="154" t="s">
        <v>1</v>
      </c>
      <c r="D51" s="477">
        <f>'TAC04 SOCIE'!L41</f>
        <v>0</v>
      </c>
      <c r="E51" s="477">
        <f>'TAC04 SOCIE'!L79</f>
        <v>0</v>
      </c>
      <c r="F51" s="485" t="s">
        <v>556</v>
      </c>
      <c r="G51" s="80"/>
    </row>
    <row r="52" spans="2:7" ht="16.149999999999999" customHeight="1" x14ac:dyDescent="0.2">
      <c r="B52" s="123" t="s">
        <v>60</v>
      </c>
      <c r="C52" s="154" t="s">
        <v>1</v>
      </c>
      <c r="D52" s="477">
        <f>'TAC04 SOCIE'!M41</f>
        <v>0</v>
      </c>
      <c r="E52" s="477">
        <f>'TAC04 SOCIE'!M79</f>
        <v>0</v>
      </c>
      <c r="F52" s="485" t="s">
        <v>557</v>
      </c>
      <c r="G52" s="80"/>
    </row>
    <row r="53" spans="2:7" ht="16.149999999999999" customHeight="1" x14ac:dyDescent="0.2">
      <c r="B53" s="124" t="s">
        <v>377</v>
      </c>
      <c r="C53"/>
      <c r="D53" s="27"/>
      <c r="E53" s="27"/>
      <c r="F53" s="27"/>
      <c r="G53" s="80"/>
    </row>
    <row r="54" spans="2:7" ht="16.149999999999999" customHeight="1" x14ac:dyDescent="0.2">
      <c r="B54" s="123" t="s">
        <v>558</v>
      </c>
      <c r="C54" s="154" t="s">
        <v>16</v>
      </c>
      <c r="D54" s="477">
        <f>'TAC04 SOCIE'!G41</f>
        <v>0</v>
      </c>
      <c r="E54" s="477">
        <f>'TAC04 SOCIE'!G79</f>
        <v>0</v>
      </c>
      <c r="F54" s="485" t="s">
        <v>559</v>
      </c>
      <c r="G54" s="80"/>
    </row>
    <row r="55" spans="2:7" ht="16.149999999999999" customHeight="1" thickBot="1" x14ac:dyDescent="0.25">
      <c r="B55" s="155" t="s">
        <v>563</v>
      </c>
      <c r="C55" s="154" t="s">
        <v>16</v>
      </c>
      <c r="D55" s="477">
        <f>'TAC04 SOCIE'!F41</f>
        <v>0</v>
      </c>
      <c r="E55" s="477">
        <f>'TAC04 SOCIE'!F79</f>
        <v>0</v>
      </c>
      <c r="F55" s="485" t="s">
        <v>564</v>
      </c>
      <c r="G55" s="80"/>
    </row>
    <row r="56" spans="2:7" ht="16.149999999999999" customHeight="1" thickBot="1" x14ac:dyDescent="0.25">
      <c r="B56" s="137" t="s">
        <v>61</v>
      </c>
      <c r="C56" s="157" t="s">
        <v>1</v>
      </c>
      <c r="D56" s="45">
        <f>SUM(D47:D55)</f>
        <v>0</v>
      </c>
      <c r="E56" s="45">
        <f>SUM(E47:E55)</f>
        <v>0</v>
      </c>
      <c r="F56" s="485" t="s">
        <v>560</v>
      </c>
      <c r="G56" s="80"/>
    </row>
    <row r="57" spans="2:7" ht="16.149999999999999" customHeight="1" thickTop="1" x14ac:dyDescent="0.2">
      <c r="B57" s="104"/>
      <c r="C57" s="104"/>
      <c r="D57" s="104"/>
      <c r="E57" s="104"/>
      <c r="F57" s="105"/>
    </row>
    <row r="58" spans="2:7" ht="16.149999999999999" customHeight="1" x14ac:dyDescent="0.2">
      <c r="D58" s="58"/>
      <c r="E58" s="58"/>
    </row>
    <row r="59" spans="2:7" ht="16.149999999999999" customHeight="1" x14ac:dyDescent="0.2">
      <c r="D59" s="158"/>
      <c r="E59" s="158"/>
    </row>
  </sheetData>
  <mergeCells count="1">
    <mergeCell ref="C7:C9"/>
  </mergeCells>
  <conditionalFormatting sqref="D58:E58">
    <cfRule type="cellIs" dxfId="10" priority="2" operator="notEqual">
      <formula>""</formula>
    </cfRule>
  </conditionalFormatting>
  <conditionalFormatting sqref="D59:E59">
    <cfRule type="cellIs" dxfId="9" priority="1" operator="notEqual">
      <formula>0</formula>
    </cfRule>
  </conditionalFormatting>
  <pageMargins left="0.70866141732283472" right="0.70866141732283472" top="0.74803149606299213" bottom="0.74803149606299213"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6CA51-339E-48A3-A264-859436BB001B}">
  <sheetPr codeName="Sheet62">
    <tabColor theme="2"/>
  </sheetPr>
  <dimension ref="A1:O80"/>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6384" width="13.28515625" style="9"/>
  </cols>
  <sheetData>
    <row r="1" spans="1:15" ht="18.75" customHeight="1" x14ac:dyDescent="0.2">
      <c r="B1" s="46"/>
    </row>
    <row r="2" spans="1:15" ht="18.75" customHeight="1" x14ac:dyDescent="0.25">
      <c r="B2" s="47" t="s">
        <v>2781</v>
      </c>
    </row>
    <row r="3" spans="1:15" ht="18.75" customHeight="1" x14ac:dyDescent="0.25">
      <c r="B3" s="47" t="s">
        <v>2619</v>
      </c>
    </row>
    <row r="4" spans="1:15" ht="18.75" customHeight="1" thickBot="1" x14ac:dyDescent="0.25">
      <c r="B4" s="48" t="s">
        <v>375</v>
      </c>
    </row>
    <row r="5" spans="1:15" ht="18.75" customHeight="1" thickTop="1" thickBot="1" x14ac:dyDescent="0.25">
      <c r="B5" s="48"/>
      <c r="L5" s="532" t="s">
        <v>2686</v>
      </c>
      <c r="M5" s="533">
        <v>1</v>
      </c>
    </row>
    <row r="6" spans="1:15" ht="16.149999999999999" customHeight="1" thickTop="1" thickBot="1" x14ac:dyDescent="0.25">
      <c r="B6" s="78"/>
      <c r="C6" s="78"/>
      <c r="D6" s="78"/>
      <c r="E6" s="78"/>
      <c r="F6" s="688" t="s">
        <v>377</v>
      </c>
      <c r="G6" s="689"/>
      <c r="H6" s="688" t="s">
        <v>376</v>
      </c>
      <c r="I6" s="690"/>
      <c r="J6" s="690"/>
      <c r="K6" s="690"/>
      <c r="L6" s="690"/>
      <c r="M6" s="689"/>
      <c r="N6" s="78"/>
    </row>
    <row r="7" spans="1:15" ht="16.149999999999999" customHeight="1" thickTop="1" x14ac:dyDescent="0.2">
      <c r="A7" s="79"/>
      <c r="B7" s="111" t="s">
        <v>2691</v>
      </c>
      <c r="C7" s="112"/>
      <c r="D7" s="112"/>
      <c r="E7" s="482" t="s">
        <v>565</v>
      </c>
      <c r="F7" s="482" t="s">
        <v>566</v>
      </c>
      <c r="G7" s="482" t="s">
        <v>567</v>
      </c>
      <c r="H7" s="482" t="s">
        <v>568</v>
      </c>
      <c r="I7" s="482" t="s">
        <v>569</v>
      </c>
      <c r="J7" s="482" t="s">
        <v>570</v>
      </c>
      <c r="K7" s="482" t="s">
        <v>571</v>
      </c>
      <c r="L7" s="482" t="s">
        <v>572</v>
      </c>
      <c r="M7" s="482" t="s">
        <v>573</v>
      </c>
      <c r="N7" s="481" t="s">
        <v>13</v>
      </c>
      <c r="O7" s="80"/>
    </row>
    <row r="8" spans="1:15" ht="51" x14ac:dyDescent="0.2">
      <c r="A8" s="81"/>
      <c r="B8" s="113"/>
      <c r="C8"/>
      <c r="D8" s="678" t="s">
        <v>2</v>
      </c>
      <c r="E8" s="3" t="s">
        <v>9</v>
      </c>
      <c r="F8" s="143" t="s">
        <v>563</v>
      </c>
      <c r="G8" s="3" t="s">
        <v>62</v>
      </c>
      <c r="H8" s="3" t="s">
        <v>574</v>
      </c>
      <c r="I8" s="3" t="s">
        <v>56</v>
      </c>
      <c r="J8" s="3" t="s">
        <v>57</v>
      </c>
      <c r="K8" s="3" t="s">
        <v>58</v>
      </c>
      <c r="L8" s="3" t="s">
        <v>59</v>
      </c>
      <c r="M8" s="3" t="s">
        <v>60</v>
      </c>
      <c r="N8" s="83"/>
      <c r="O8" s="80"/>
    </row>
    <row r="9" spans="1:15" ht="16.149999999999999" customHeight="1" x14ac:dyDescent="0.2">
      <c r="A9" s="81"/>
      <c r="B9" s="113"/>
      <c r="C9"/>
      <c r="D9" s="678"/>
      <c r="E9" s="21" t="s">
        <v>310</v>
      </c>
      <c r="F9" s="144" t="s">
        <v>310</v>
      </c>
      <c r="G9" s="21" t="s">
        <v>310</v>
      </c>
      <c r="H9" s="21" t="s">
        <v>310</v>
      </c>
      <c r="I9" s="21" t="s">
        <v>310</v>
      </c>
      <c r="J9" s="21" t="s">
        <v>310</v>
      </c>
      <c r="K9" s="21" t="s">
        <v>310</v>
      </c>
      <c r="L9" s="21" t="s">
        <v>310</v>
      </c>
      <c r="M9" s="21" t="s">
        <v>310</v>
      </c>
      <c r="N9" s="83"/>
      <c r="O9" s="80"/>
    </row>
    <row r="10" spans="1:15" ht="16.149999999999999" customHeight="1" thickBot="1" x14ac:dyDescent="0.25">
      <c r="A10" s="81"/>
      <c r="B10" s="114"/>
      <c r="C10" s="42"/>
      <c r="D10" s="679"/>
      <c r="E10" s="65" t="s">
        <v>14</v>
      </c>
      <c r="F10" s="146" t="s">
        <v>14</v>
      </c>
      <c r="G10" s="65" t="s">
        <v>14</v>
      </c>
      <c r="H10" s="65" t="s">
        <v>14</v>
      </c>
      <c r="I10" s="65" t="s">
        <v>14</v>
      </c>
      <c r="J10" s="65" t="s">
        <v>14</v>
      </c>
      <c r="K10" s="65" t="s">
        <v>14</v>
      </c>
      <c r="L10" s="65" t="s">
        <v>14</v>
      </c>
      <c r="M10" s="65" t="s">
        <v>14</v>
      </c>
      <c r="N10" s="485" t="s">
        <v>15</v>
      </c>
      <c r="O10" s="80"/>
    </row>
    <row r="11" spans="1:15" ht="16.149999999999999" customHeight="1" x14ac:dyDescent="0.2">
      <c r="B11" s="159" t="s">
        <v>2720</v>
      </c>
      <c r="C11" s="160"/>
      <c r="D11" s="161" t="s">
        <v>1</v>
      </c>
      <c r="E11" s="478">
        <f>SUM(F11:M11)</f>
        <v>0</v>
      </c>
      <c r="F11" s="478">
        <f>F79</f>
        <v>0</v>
      </c>
      <c r="G11" s="478">
        <f>G79</f>
        <v>0</v>
      </c>
      <c r="H11" s="478">
        <f t="shared" ref="H11:M11" si="0">H79</f>
        <v>0</v>
      </c>
      <c r="I11" s="478">
        <f>I79</f>
        <v>0</v>
      </c>
      <c r="J11" s="478">
        <f t="shared" si="0"/>
        <v>0</v>
      </c>
      <c r="K11" s="478">
        <f t="shared" si="0"/>
        <v>0</v>
      </c>
      <c r="L11" s="478">
        <f t="shared" si="0"/>
        <v>0</v>
      </c>
      <c r="M11" s="478">
        <f t="shared" si="0"/>
        <v>0</v>
      </c>
      <c r="N11" s="485" t="s">
        <v>575</v>
      </c>
      <c r="O11" s="80"/>
    </row>
    <row r="12" spans="1:15" ht="16.149999999999999" customHeight="1" x14ac:dyDescent="0.2">
      <c r="A12" s="81"/>
      <c r="B12" s="162" t="s">
        <v>579</v>
      </c>
      <c r="C12" s="164" t="s">
        <v>0</v>
      </c>
      <c r="D12" s="163" t="s">
        <v>1</v>
      </c>
      <c r="E12" s="478">
        <f>SUM(F12:M12)</f>
        <v>0</v>
      </c>
      <c r="F12" s="486"/>
      <c r="G12" s="486"/>
      <c r="H12" s="479"/>
      <c r="I12" s="486"/>
      <c r="J12" s="479"/>
      <c r="K12" s="479"/>
      <c r="L12" s="479"/>
      <c r="M12" s="486"/>
      <c r="N12" s="485" t="s">
        <v>580</v>
      </c>
      <c r="O12" s="80"/>
    </row>
    <row r="13" spans="1:15" ht="16.149999999999999" customHeight="1" x14ac:dyDescent="0.2">
      <c r="A13" s="81"/>
      <c r="B13" s="162" t="s">
        <v>581</v>
      </c>
      <c r="C13" s="69"/>
      <c r="D13" s="163" t="s">
        <v>1</v>
      </c>
      <c r="E13" s="534">
        <f t="shared" ref="E13:E38" si="1">SUM(F13:M13)</f>
        <v>0</v>
      </c>
      <c r="F13" s="535"/>
      <c r="G13" s="535"/>
      <c r="H13" s="535"/>
      <c r="I13" s="535"/>
      <c r="J13" s="535"/>
      <c r="K13" s="535"/>
      <c r="L13" s="535"/>
      <c r="M13" s="535"/>
      <c r="N13" s="529" t="s">
        <v>582</v>
      </c>
      <c r="O13" s="80"/>
    </row>
    <row r="14" spans="1:15" ht="15.4" customHeight="1" x14ac:dyDescent="0.2">
      <c r="B14" s="162" t="s">
        <v>583</v>
      </c>
      <c r="C14" s="69"/>
      <c r="D14" s="163" t="s">
        <v>1</v>
      </c>
      <c r="E14" s="478">
        <f t="shared" si="1"/>
        <v>0</v>
      </c>
      <c r="F14" s="603"/>
      <c r="G14" s="652">
        <f>'TAC02 SoCI'!E47</f>
        <v>0</v>
      </c>
      <c r="H14" s="479"/>
      <c r="I14" s="479"/>
      <c r="J14" s="479"/>
      <c r="K14" s="479"/>
      <c r="L14" s="479"/>
      <c r="M14" s="652">
        <f>'TAC02 SoCI'!E48-F14</f>
        <v>0</v>
      </c>
      <c r="N14" s="485" t="s">
        <v>584</v>
      </c>
      <c r="O14" s="80"/>
    </row>
    <row r="15" spans="1:15" ht="15.4" customHeight="1" x14ac:dyDescent="0.2">
      <c r="B15" s="162" t="s">
        <v>585</v>
      </c>
      <c r="C15" s="69"/>
      <c r="D15" s="165" t="s">
        <v>1</v>
      </c>
      <c r="E15" s="478">
        <f>SUM(F15:M15)</f>
        <v>0</v>
      </c>
      <c r="F15" s="479"/>
      <c r="G15" s="479"/>
      <c r="H15" s="479"/>
      <c r="I15" s="479"/>
      <c r="J15" s="479"/>
      <c r="K15" s="479"/>
      <c r="L15" s="479"/>
      <c r="M15" s="603"/>
      <c r="N15" s="485" t="s">
        <v>586</v>
      </c>
      <c r="O15" s="80"/>
    </row>
    <row r="16" spans="1:15" ht="16.149999999999999" customHeight="1" x14ac:dyDescent="0.2">
      <c r="B16" s="162" t="s">
        <v>587</v>
      </c>
      <c r="C16" s="69"/>
      <c r="D16" s="165" t="s">
        <v>588</v>
      </c>
      <c r="E16" s="478">
        <f t="shared" si="1"/>
        <v>0</v>
      </c>
      <c r="F16" s="479"/>
      <c r="G16" s="603"/>
      <c r="H16" s="603"/>
      <c r="I16" s="603"/>
      <c r="J16" s="603"/>
      <c r="K16" s="603"/>
      <c r="L16" s="603"/>
      <c r="M16" s="652">
        <f>-SUM(G16:L16)</f>
        <v>0</v>
      </c>
      <c r="N16" s="485" t="s">
        <v>589</v>
      </c>
      <c r="O16" s="80"/>
    </row>
    <row r="17" spans="2:15" ht="16.149999999999999" customHeight="1" x14ac:dyDescent="0.2">
      <c r="B17" s="166" t="s">
        <v>590</v>
      </c>
      <c r="C17" s="156"/>
      <c r="D17" s="165" t="s">
        <v>588</v>
      </c>
      <c r="E17" s="478">
        <f t="shared" si="1"/>
        <v>0</v>
      </c>
      <c r="F17" s="603"/>
      <c r="G17" s="479"/>
      <c r="H17" s="479"/>
      <c r="I17" s="479"/>
      <c r="J17" s="479"/>
      <c r="K17" s="479"/>
      <c r="L17" s="479"/>
      <c r="M17" s="652">
        <f>-F17</f>
        <v>0</v>
      </c>
      <c r="N17" s="485" t="s">
        <v>591</v>
      </c>
      <c r="O17" s="80"/>
    </row>
    <row r="18" spans="2:15" ht="28.5" customHeight="1" x14ac:dyDescent="0.2">
      <c r="B18" s="167" t="s">
        <v>592</v>
      </c>
      <c r="C18" s="69"/>
      <c r="D18" s="165" t="s">
        <v>588</v>
      </c>
      <c r="E18" s="478">
        <f t="shared" si="1"/>
        <v>0</v>
      </c>
      <c r="F18" s="479"/>
      <c r="G18" s="479"/>
      <c r="H18" s="479"/>
      <c r="I18" s="486"/>
      <c r="J18" s="479"/>
      <c r="K18" s="479"/>
      <c r="L18" s="479"/>
      <c r="M18" s="652">
        <f>-I18</f>
        <v>0</v>
      </c>
      <c r="N18" s="485" t="s">
        <v>593</v>
      </c>
      <c r="O18" s="80"/>
    </row>
    <row r="19" spans="2:15" ht="16.149999999999999" customHeight="1" x14ac:dyDescent="0.2">
      <c r="B19" s="162" t="s">
        <v>594</v>
      </c>
      <c r="C19" s="69"/>
      <c r="D19" s="165" t="s">
        <v>588</v>
      </c>
      <c r="E19" s="478">
        <f t="shared" si="1"/>
        <v>0</v>
      </c>
      <c r="F19" s="479"/>
      <c r="G19" s="486"/>
      <c r="H19" s="479"/>
      <c r="I19" s="486"/>
      <c r="J19" s="486"/>
      <c r="K19" s="486"/>
      <c r="L19" s="486"/>
      <c r="M19" s="652">
        <f>-SUM(G19:L19)</f>
        <v>0</v>
      </c>
      <c r="N19" s="485" t="s">
        <v>595</v>
      </c>
      <c r="O19" s="80"/>
    </row>
    <row r="20" spans="2:15" ht="16.149999999999999" customHeight="1" x14ac:dyDescent="0.2">
      <c r="B20" s="162" t="s">
        <v>596</v>
      </c>
      <c r="C20" s="69"/>
      <c r="D20" s="165" t="s">
        <v>1</v>
      </c>
      <c r="E20" s="478">
        <f t="shared" si="1"/>
        <v>0</v>
      </c>
      <c r="F20" s="479"/>
      <c r="G20" s="479"/>
      <c r="H20" s="479"/>
      <c r="I20" s="486"/>
      <c r="J20" s="479"/>
      <c r="K20" s="479"/>
      <c r="L20" s="479"/>
      <c r="M20" s="479"/>
      <c r="N20" s="485" t="s">
        <v>597</v>
      </c>
      <c r="O20" s="80"/>
    </row>
    <row r="21" spans="2:15" ht="16.149999999999999" customHeight="1" x14ac:dyDescent="0.2">
      <c r="B21" s="162" t="s">
        <v>598</v>
      </c>
      <c r="C21" s="69"/>
      <c r="D21" s="165" t="s">
        <v>16</v>
      </c>
      <c r="E21" s="478">
        <f t="shared" si="1"/>
        <v>0</v>
      </c>
      <c r="F21" s="479"/>
      <c r="G21" s="479"/>
      <c r="H21" s="479"/>
      <c r="I21" s="486"/>
      <c r="J21" s="479"/>
      <c r="K21" s="479"/>
      <c r="L21" s="479"/>
      <c r="M21" s="479"/>
      <c r="N21" s="485" t="s">
        <v>599</v>
      </c>
      <c r="O21" s="80"/>
    </row>
    <row r="22" spans="2:15" ht="16.149999999999999" customHeight="1" x14ac:dyDescent="0.2">
      <c r="B22" s="162" t="s">
        <v>600</v>
      </c>
      <c r="C22" s="69"/>
      <c r="D22" s="165" t="s">
        <v>16</v>
      </c>
      <c r="E22" s="478">
        <f t="shared" si="1"/>
        <v>0</v>
      </c>
      <c r="F22" s="479"/>
      <c r="G22" s="479"/>
      <c r="H22" s="479"/>
      <c r="I22" s="486"/>
      <c r="J22" s="479"/>
      <c r="K22" s="479"/>
      <c r="L22" s="479"/>
      <c r="M22" s="479"/>
      <c r="N22" s="485" t="s">
        <v>601</v>
      </c>
      <c r="O22" s="80"/>
    </row>
    <row r="23" spans="2:15" ht="16.149999999999999" customHeight="1" x14ac:dyDescent="0.2">
      <c r="B23" s="162" t="s">
        <v>2650</v>
      </c>
      <c r="C23" s="69"/>
      <c r="D23" s="502" t="s">
        <v>16</v>
      </c>
      <c r="E23" s="503">
        <f>SUM(F23:M23)</f>
        <v>0</v>
      </c>
      <c r="F23" s="495"/>
      <c r="G23" s="497"/>
      <c r="H23" s="497"/>
      <c r="I23" s="486"/>
      <c r="J23" s="497"/>
      <c r="K23" s="497"/>
      <c r="L23" s="497"/>
      <c r="M23" s="497"/>
      <c r="N23" s="501" t="s">
        <v>2651</v>
      </c>
      <c r="O23" s="80"/>
    </row>
    <row r="24" spans="2:15" ht="16.149999999999999" customHeight="1" x14ac:dyDescent="0.2">
      <c r="B24" s="168" t="s">
        <v>602</v>
      </c>
      <c r="C24" s="156"/>
      <c r="D24" s="165" t="s">
        <v>1</v>
      </c>
      <c r="E24" s="478">
        <f t="shared" si="1"/>
        <v>0</v>
      </c>
      <c r="F24" s="603"/>
      <c r="G24" s="479"/>
      <c r="H24" s="479"/>
      <c r="I24" s="479"/>
      <c r="J24" s="479"/>
      <c r="K24" s="479"/>
      <c r="L24" s="479"/>
      <c r="M24" s="479"/>
      <c r="N24" s="485" t="s">
        <v>603</v>
      </c>
      <c r="O24" s="80"/>
    </row>
    <row r="25" spans="2:15" ht="16.149999999999999" customHeight="1" x14ac:dyDescent="0.2">
      <c r="B25" s="162" t="s">
        <v>604</v>
      </c>
      <c r="C25" s="69"/>
      <c r="D25" s="165" t="s">
        <v>588</v>
      </c>
      <c r="E25" s="478">
        <f t="shared" si="1"/>
        <v>0</v>
      </c>
      <c r="F25" s="479"/>
      <c r="G25" s="479"/>
      <c r="H25" s="479"/>
      <c r="I25" s="486"/>
      <c r="J25" s="479"/>
      <c r="K25" s="479"/>
      <c r="L25" s="479"/>
      <c r="M25" s="477">
        <f>-I25</f>
        <v>0</v>
      </c>
      <c r="N25" s="485" t="s">
        <v>605</v>
      </c>
      <c r="O25" s="80"/>
    </row>
    <row r="26" spans="2:15" ht="16.149999999999999" customHeight="1" x14ac:dyDescent="0.2">
      <c r="B26" s="162" t="s">
        <v>485</v>
      </c>
      <c r="C26" s="69"/>
      <c r="D26" s="165" t="s">
        <v>1</v>
      </c>
      <c r="E26" s="478">
        <f t="shared" si="1"/>
        <v>0</v>
      </c>
      <c r="F26" s="479"/>
      <c r="G26" s="479"/>
      <c r="H26" s="479"/>
      <c r="I26" s="479"/>
      <c r="J26" s="479"/>
      <c r="K26" s="479"/>
      <c r="L26" s="479"/>
      <c r="M26" s="477">
        <f>SUM('TAC15 Investments &amp; groups'!E46:F46)</f>
        <v>0</v>
      </c>
      <c r="N26" s="485" t="s">
        <v>606</v>
      </c>
      <c r="O26" s="80"/>
    </row>
    <row r="27" spans="2:15" ht="16.149999999999999" customHeight="1" x14ac:dyDescent="0.2">
      <c r="B27" s="162" t="s">
        <v>607</v>
      </c>
      <c r="C27" s="69"/>
      <c r="D27" s="165" t="s">
        <v>1</v>
      </c>
      <c r="E27" s="478">
        <f t="shared" si="1"/>
        <v>0</v>
      </c>
      <c r="F27" s="603"/>
      <c r="G27" s="479"/>
      <c r="H27" s="479"/>
      <c r="I27" s="479"/>
      <c r="J27" s="477">
        <f>'TAC15 Investments &amp; groups'!E64</f>
        <v>0</v>
      </c>
      <c r="K27" s="479"/>
      <c r="L27" s="479"/>
      <c r="M27" s="479"/>
      <c r="N27" s="485" t="s">
        <v>608</v>
      </c>
      <c r="O27" s="80"/>
    </row>
    <row r="28" spans="2:15" ht="25.5" x14ac:dyDescent="0.2">
      <c r="B28" s="167" t="s">
        <v>609</v>
      </c>
      <c r="C28" s="72"/>
      <c r="D28" s="165" t="s">
        <v>1</v>
      </c>
      <c r="E28" s="478">
        <f>SUM(F28:M28)</f>
        <v>0</v>
      </c>
      <c r="F28" s="603"/>
      <c r="G28" s="479"/>
      <c r="H28" s="479"/>
      <c r="I28" s="479"/>
      <c r="J28" s="477">
        <f>'TAC15 Investments &amp; groups'!E65</f>
        <v>0</v>
      </c>
      <c r="K28" s="479"/>
      <c r="L28" s="479"/>
      <c r="M28" s="479"/>
      <c r="N28" s="485" t="s">
        <v>610</v>
      </c>
      <c r="O28" s="80"/>
    </row>
    <row r="29" spans="2:15" ht="25.5" x14ac:dyDescent="0.2">
      <c r="B29" s="167" t="s">
        <v>611</v>
      </c>
      <c r="C29" s="72"/>
      <c r="D29" s="165" t="s">
        <v>1</v>
      </c>
      <c r="E29" s="478">
        <f t="shared" si="1"/>
        <v>0</v>
      </c>
      <c r="F29" s="603"/>
      <c r="G29" s="479"/>
      <c r="H29" s="479"/>
      <c r="I29" s="479"/>
      <c r="J29" s="486"/>
      <c r="K29" s="479"/>
      <c r="L29" s="479"/>
      <c r="M29" s="479"/>
      <c r="N29" s="485" t="s">
        <v>612</v>
      </c>
      <c r="O29" s="80"/>
    </row>
    <row r="30" spans="2:15" ht="16.149999999999999" customHeight="1" x14ac:dyDescent="0.2">
      <c r="B30" s="162" t="s">
        <v>502</v>
      </c>
      <c r="C30" s="57" t="s">
        <v>0</v>
      </c>
      <c r="D30" s="165" t="s">
        <v>1</v>
      </c>
      <c r="E30" s="478">
        <f t="shared" si="1"/>
        <v>0</v>
      </c>
      <c r="F30" s="479"/>
      <c r="G30" s="479"/>
      <c r="H30" s="479"/>
      <c r="I30" s="479"/>
      <c r="J30" s="479"/>
      <c r="K30" s="486"/>
      <c r="L30" s="479"/>
      <c r="M30" s="479"/>
      <c r="N30" s="485" t="s">
        <v>613</v>
      </c>
      <c r="O30" s="80"/>
    </row>
    <row r="31" spans="2:15" ht="16.149999999999999" customHeight="1" x14ac:dyDescent="0.2">
      <c r="B31" s="162" t="s">
        <v>489</v>
      </c>
      <c r="C31" s="160"/>
      <c r="D31" s="163" t="s">
        <v>1</v>
      </c>
      <c r="E31" s="478">
        <f t="shared" si="1"/>
        <v>0</v>
      </c>
      <c r="F31" s="479"/>
      <c r="G31" s="479"/>
      <c r="H31" s="479"/>
      <c r="I31" s="486"/>
      <c r="J31" s="479"/>
      <c r="K31" s="486"/>
      <c r="L31" s="486"/>
      <c r="M31" s="486"/>
      <c r="N31" s="485" t="s">
        <v>614</v>
      </c>
      <c r="O31" s="80"/>
    </row>
    <row r="32" spans="2:15" ht="16.149999999999999" customHeight="1" x14ac:dyDescent="0.2">
      <c r="B32" s="162" t="s">
        <v>398</v>
      </c>
      <c r="C32" s="69"/>
      <c r="D32" s="165" t="s">
        <v>1</v>
      </c>
      <c r="E32" s="478">
        <f t="shared" si="1"/>
        <v>0</v>
      </c>
      <c r="F32" s="479"/>
      <c r="G32" s="479"/>
      <c r="H32" s="479"/>
      <c r="I32" s="479"/>
      <c r="J32" s="479"/>
      <c r="K32" s="486"/>
      <c r="L32" s="479"/>
      <c r="M32" s="486"/>
      <c r="N32" s="485" t="s">
        <v>615</v>
      </c>
      <c r="O32" s="80"/>
    </row>
    <row r="33" spans="2:15" ht="16.149999999999999" customHeight="1" x14ac:dyDescent="0.2">
      <c r="B33" s="162" t="s">
        <v>7</v>
      </c>
      <c r="C33" s="69"/>
      <c r="D33" s="165" t="s">
        <v>16</v>
      </c>
      <c r="E33" s="478">
        <f t="shared" si="1"/>
        <v>0</v>
      </c>
      <c r="F33" s="479"/>
      <c r="G33" s="479"/>
      <c r="H33" s="486"/>
      <c r="I33" s="479"/>
      <c r="J33" s="479"/>
      <c r="K33" s="479"/>
      <c r="L33" s="479"/>
      <c r="M33" s="479"/>
      <c r="N33" s="485" t="s">
        <v>616</v>
      </c>
      <c r="O33" s="80"/>
    </row>
    <row r="34" spans="2:15" ht="16.149999999999999" customHeight="1" x14ac:dyDescent="0.2">
      <c r="B34" s="162" t="s">
        <v>8</v>
      </c>
      <c r="C34" s="69"/>
      <c r="D34" s="165" t="s">
        <v>20</v>
      </c>
      <c r="E34" s="478">
        <f t="shared" si="1"/>
        <v>0</v>
      </c>
      <c r="F34" s="479"/>
      <c r="G34" s="479"/>
      <c r="H34" s="486"/>
      <c r="I34" s="479"/>
      <c r="J34" s="479"/>
      <c r="K34" s="479"/>
      <c r="L34" s="479"/>
      <c r="M34" s="479"/>
      <c r="N34" s="485" t="s">
        <v>617</v>
      </c>
      <c r="O34" s="80"/>
    </row>
    <row r="35" spans="2:15" ht="16.149999999999999" customHeight="1" x14ac:dyDescent="0.2">
      <c r="B35" s="162" t="s">
        <v>378</v>
      </c>
      <c r="C35" s="69"/>
      <c r="D35" s="165" t="s">
        <v>588</v>
      </c>
      <c r="E35" s="478">
        <f t="shared" si="1"/>
        <v>0</v>
      </c>
      <c r="F35" s="479"/>
      <c r="G35" s="479"/>
      <c r="H35" s="486"/>
      <c r="I35" s="479"/>
      <c r="J35" s="479"/>
      <c r="K35" s="479"/>
      <c r="L35" s="479"/>
      <c r="M35" s="477">
        <f>-H35</f>
        <v>0</v>
      </c>
      <c r="N35" s="485" t="s">
        <v>618</v>
      </c>
      <c r="O35" s="80"/>
    </row>
    <row r="36" spans="2:15" ht="16.149999999999999" customHeight="1" x14ac:dyDescent="0.2">
      <c r="B36" s="162" t="s">
        <v>619</v>
      </c>
      <c r="C36" s="69"/>
      <c r="D36" s="165" t="s">
        <v>1</v>
      </c>
      <c r="E36" s="478">
        <f t="shared" si="1"/>
        <v>0</v>
      </c>
      <c r="F36" s="479"/>
      <c r="G36" s="479"/>
      <c r="H36" s="479"/>
      <c r="I36" s="479"/>
      <c r="J36" s="479"/>
      <c r="K36" s="479"/>
      <c r="L36" s="479"/>
      <c r="M36" s="479"/>
      <c r="N36" s="485" t="s">
        <v>620</v>
      </c>
      <c r="O36" s="80"/>
    </row>
    <row r="37" spans="2:15" ht="16.149999999999999" customHeight="1" x14ac:dyDescent="0.2">
      <c r="B37" s="162" t="s">
        <v>621</v>
      </c>
      <c r="C37" s="69"/>
      <c r="D37" s="165" t="s">
        <v>1</v>
      </c>
      <c r="E37" s="478">
        <f t="shared" si="1"/>
        <v>0</v>
      </c>
      <c r="F37" s="479"/>
      <c r="G37" s="479"/>
      <c r="H37" s="479"/>
      <c r="I37" s="479"/>
      <c r="J37" s="479"/>
      <c r="K37" s="479"/>
      <c r="L37" s="479"/>
      <c r="M37" s="479"/>
      <c r="N37" s="485" t="s">
        <v>622</v>
      </c>
      <c r="O37" s="80"/>
    </row>
    <row r="38" spans="2:15" ht="16.149999999999999" customHeight="1" x14ac:dyDescent="0.2">
      <c r="B38" s="162" t="s">
        <v>495</v>
      </c>
      <c r="C38" s="69"/>
      <c r="D38" s="165" t="s">
        <v>1</v>
      </c>
      <c r="E38" s="478">
        <f t="shared" si="1"/>
        <v>0</v>
      </c>
      <c r="F38" s="603"/>
      <c r="G38" s="479"/>
      <c r="H38" s="486"/>
      <c r="I38" s="486"/>
      <c r="J38" s="486"/>
      <c r="K38" s="486"/>
      <c r="L38" s="486"/>
      <c r="M38" s="486"/>
      <c r="N38" s="485" t="s">
        <v>623</v>
      </c>
      <c r="O38" s="80"/>
    </row>
    <row r="39" spans="2:15" ht="16.149999999999999" customHeight="1" x14ac:dyDescent="0.2">
      <c r="B39" s="155" t="s">
        <v>624</v>
      </c>
      <c r="C39" s="169"/>
      <c r="D39" s="76" t="s">
        <v>1</v>
      </c>
      <c r="E39" s="478">
        <f>SUM(F39:M39)</f>
        <v>0</v>
      </c>
      <c r="F39" s="603"/>
      <c r="G39" s="479"/>
      <c r="H39" s="479"/>
      <c r="I39" s="479"/>
      <c r="J39" s="479"/>
      <c r="K39" s="479"/>
      <c r="L39" s="479"/>
      <c r="M39" s="477">
        <f>-F39</f>
        <v>0</v>
      </c>
      <c r="N39" s="485" t="s">
        <v>625</v>
      </c>
      <c r="O39" s="80"/>
    </row>
    <row r="40" spans="2:15" ht="16.149999999999999" customHeight="1" thickBot="1" x14ac:dyDescent="0.25">
      <c r="B40" s="162" t="s">
        <v>626</v>
      </c>
      <c r="C40" s="69"/>
      <c r="D40" s="165" t="s">
        <v>1</v>
      </c>
      <c r="E40" s="534">
        <f>SUM(F40:M40)</f>
        <v>0</v>
      </c>
      <c r="F40" s="535"/>
      <c r="G40" s="535"/>
      <c r="H40" s="535"/>
      <c r="I40" s="535"/>
      <c r="J40" s="535"/>
      <c r="K40" s="535"/>
      <c r="L40" s="535"/>
      <c r="M40" s="535"/>
      <c r="N40" s="529" t="s">
        <v>627</v>
      </c>
      <c r="O40" s="80"/>
    </row>
    <row r="41" spans="2:15" ht="16.149999999999999" customHeight="1" thickBot="1" x14ac:dyDescent="0.25">
      <c r="B41" s="170" t="s">
        <v>2721</v>
      </c>
      <c r="C41" s="138"/>
      <c r="D41" s="171" t="s">
        <v>1</v>
      </c>
      <c r="E41" s="45">
        <f>SUM(F41:M41)</f>
        <v>0</v>
      </c>
      <c r="F41" s="45">
        <f>SUM(F11:F40)</f>
        <v>0</v>
      </c>
      <c r="G41" s="45">
        <f t="shared" ref="G41:M41" si="2">SUM(G11:G40)</f>
        <v>0</v>
      </c>
      <c r="H41" s="45">
        <f t="shared" si="2"/>
        <v>0</v>
      </c>
      <c r="I41" s="45">
        <f t="shared" si="2"/>
        <v>0</v>
      </c>
      <c r="J41" s="45">
        <f t="shared" si="2"/>
        <v>0</v>
      </c>
      <c r="K41" s="45">
        <f t="shared" si="2"/>
        <v>0</v>
      </c>
      <c r="L41" s="45">
        <f t="shared" si="2"/>
        <v>0</v>
      </c>
      <c r="M41" s="45">
        <f t="shared" si="2"/>
        <v>0</v>
      </c>
      <c r="N41" s="485" t="s">
        <v>628</v>
      </c>
      <c r="O41" s="80"/>
    </row>
    <row r="42" spans="2:15" ht="16.149999999999999" customHeight="1" thickTop="1" thickBot="1" x14ac:dyDescent="0.25">
      <c r="B42" s="104"/>
      <c r="C42" s="104"/>
      <c r="D42" s="104"/>
      <c r="E42" s="104"/>
      <c r="F42" s="104"/>
      <c r="G42" s="104"/>
      <c r="H42" s="104"/>
      <c r="I42" s="104"/>
      <c r="J42" s="104"/>
      <c r="K42" s="104"/>
      <c r="L42" s="104"/>
      <c r="M42" s="104"/>
      <c r="N42" s="105"/>
    </row>
    <row r="43" spans="2:15" ht="16.149999999999999" customHeight="1" thickTop="1" thickBot="1" x14ac:dyDescent="0.25">
      <c r="B43" s="52"/>
      <c r="L43" s="532" t="s">
        <v>2686</v>
      </c>
      <c r="M43" s="533">
        <v>2</v>
      </c>
    </row>
    <row r="44" spans="2:15" ht="16.149999999999999" customHeight="1" thickTop="1" thickBot="1" x14ac:dyDescent="0.25">
      <c r="B44" s="78"/>
      <c r="C44" s="78"/>
      <c r="D44" s="78"/>
      <c r="E44" s="78"/>
      <c r="F44" s="688" t="s">
        <v>377</v>
      </c>
      <c r="G44" s="689"/>
      <c r="H44" s="688" t="s">
        <v>376</v>
      </c>
      <c r="I44" s="690"/>
      <c r="J44" s="690"/>
      <c r="K44" s="690"/>
      <c r="L44" s="690"/>
      <c r="M44" s="689"/>
      <c r="N44" s="78"/>
    </row>
    <row r="45" spans="2:15" ht="16.149999999999999" customHeight="1" thickTop="1" x14ac:dyDescent="0.2">
      <c r="B45" s="111" t="s">
        <v>2690</v>
      </c>
      <c r="C45" s="112"/>
      <c r="D45" s="112"/>
      <c r="E45" s="483" t="s">
        <v>629</v>
      </c>
      <c r="F45" s="483" t="s">
        <v>630</v>
      </c>
      <c r="G45" s="483" t="s">
        <v>631</v>
      </c>
      <c r="H45" s="483" t="s">
        <v>632</v>
      </c>
      <c r="I45" s="483" t="s">
        <v>633</v>
      </c>
      <c r="J45" s="483" t="s">
        <v>634</v>
      </c>
      <c r="K45" s="483" t="s">
        <v>635</v>
      </c>
      <c r="L45" s="483" t="s">
        <v>636</v>
      </c>
      <c r="M45" s="483" t="s">
        <v>637</v>
      </c>
      <c r="N45" s="481" t="s">
        <v>13</v>
      </c>
      <c r="O45" s="80"/>
    </row>
    <row r="46" spans="2:15" ht="51" x14ac:dyDescent="0.2">
      <c r="B46" s="113"/>
      <c r="C46"/>
      <c r="D46" s="678" t="s">
        <v>2</v>
      </c>
      <c r="E46" s="3" t="s">
        <v>9</v>
      </c>
      <c r="F46" s="143" t="s">
        <v>563</v>
      </c>
      <c r="G46" s="3" t="s">
        <v>62</v>
      </c>
      <c r="H46" s="3" t="s">
        <v>574</v>
      </c>
      <c r="I46" s="3" t="s">
        <v>56</v>
      </c>
      <c r="J46" s="3" t="s">
        <v>57</v>
      </c>
      <c r="K46" s="3" t="s">
        <v>58</v>
      </c>
      <c r="L46" s="3" t="s">
        <v>59</v>
      </c>
      <c r="M46" s="3" t="s">
        <v>60</v>
      </c>
      <c r="N46" s="83"/>
      <c r="O46" s="80"/>
    </row>
    <row r="47" spans="2:15" ht="16.149999999999999" customHeight="1" x14ac:dyDescent="0.2">
      <c r="B47" s="113"/>
      <c r="C47"/>
      <c r="D47" s="678"/>
      <c r="E47" s="21" t="s">
        <v>17</v>
      </c>
      <c r="F47" s="144" t="s">
        <v>17</v>
      </c>
      <c r="G47" s="21" t="s">
        <v>17</v>
      </c>
      <c r="H47" s="21" t="s">
        <v>17</v>
      </c>
      <c r="I47" s="21" t="s">
        <v>17</v>
      </c>
      <c r="J47" s="21" t="s">
        <v>17</v>
      </c>
      <c r="K47" s="21" t="s">
        <v>17</v>
      </c>
      <c r="L47" s="21" t="s">
        <v>17</v>
      </c>
      <c r="M47" s="21" t="s">
        <v>17</v>
      </c>
      <c r="N47" s="83"/>
      <c r="O47" s="80"/>
    </row>
    <row r="48" spans="2:15" ht="16.149999999999999" customHeight="1" thickBot="1" x14ac:dyDescent="0.25">
      <c r="B48" s="114"/>
      <c r="C48" s="42"/>
      <c r="D48" s="679"/>
      <c r="E48" s="65" t="s">
        <v>14</v>
      </c>
      <c r="F48" s="146" t="s">
        <v>14</v>
      </c>
      <c r="G48" s="65" t="s">
        <v>14</v>
      </c>
      <c r="H48" s="65" t="s">
        <v>14</v>
      </c>
      <c r="I48" s="65" t="s">
        <v>14</v>
      </c>
      <c r="J48" s="65" t="s">
        <v>14</v>
      </c>
      <c r="K48" s="65" t="s">
        <v>14</v>
      </c>
      <c r="L48" s="65" t="s">
        <v>14</v>
      </c>
      <c r="M48" s="65" t="s">
        <v>14</v>
      </c>
      <c r="N48" s="485" t="s">
        <v>15</v>
      </c>
      <c r="O48" s="80"/>
    </row>
    <row r="49" spans="2:15" ht="16.149999999999999" customHeight="1" x14ac:dyDescent="0.2">
      <c r="B49" s="124" t="s">
        <v>2722</v>
      </c>
      <c r="C49"/>
      <c r="D49" s="161" t="s">
        <v>1</v>
      </c>
      <c r="E49" s="478">
        <f>SUM(F49:M49)</f>
        <v>0</v>
      </c>
      <c r="F49" s="488"/>
      <c r="G49" s="488"/>
      <c r="H49" s="488"/>
      <c r="I49" s="488"/>
      <c r="J49" s="488"/>
      <c r="K49" s="488"/>
      <c r="L49" s="488"/>
      <c r="M49" s="488"/>
      <c r="N49" s="485" t="s">
        <v>575</v>
      </c>
      <c r="O49" s="80"/>
    </row>
    <row r="50" spans="2:15" ht="16.149999999999999" customHeight="1" thickBot="1" x14ac:dyDescent="0.25">
      <c r="B50" s="150" t="s">
        <v>576</v>
      </c>
      <c r="C50" s="69"/>
      <c r="D50" s="165" t="s">
        <v>1</v>
      </c>
      <c r="E50" s="478">
        <f>SUM(F50:M50)</f>
        <v>0</v>
      </c>
      <c r="F50" s="479"/>
      <c r="G50" s="488"/>
      <c r="H50" s="488"/>
      <c r="I50" s="488"/>
      <c r="J50" s="488"/>
      <c r="K50" s="488"/>
      <c r="L50" s="488"/>
      <c r="M50" s="488"/>
      <c r="N50" s="485" t="s">
        <v>577</v>
      </c>
      <c r="O50" s="80"/>
    </row>
    <row r="51" spans="2:15" ht="16.149999999999999" customHeight="1" x14ac:dyDescent="0.2">
      <c r="B51" s="121" t="s">
        <v>2723</v>
      </c>
      <c r="C51" s="160"/>
      <c r="D51" s="163" t="s">
        <v>1</v>
      </c>
      <c r="E51" s="45">
        <f>SUM(F51:M51)</f>
        <v>0</v>
      </c>
      <c r="F51" s="45">
        <f>SUM(F49:F50)</f>
        <v>0</v>
      </c>
      <c r="G51" s="45">
        <f t="shared" ref="G51:M51" si="3">SUM(G49:G50)</f>
        <v>0</v>
      </c>
      <c r="H51" s="45">
        <f t="shared" si="3"/>
        <v>0</v>
      </c>
      <c r="I51" s="45">
        <f t="shared" si="3"/>
        <v>0</v>
      </c>
      <c r="J51" s="45">
        <f t="shared" si="3"/>
        <v>0</v>
      </c>
      <c r="K51" s="45">
        <f t="shared" si="3"/>
        <v>0</v>
      </c>
      <c r="L51" s="45">
        <f t="shared" si="3"/>
        <v>0</v>
      </c>
      <c r="M51" s="45">
        <f t="shared" si="3"/>
        <v>0</v>
      </c>
      <c r="N51" s="485" t="s">
        <v>578</v>
      </c>
      <c r="O51" s="80"/>
    </row>
    <row r="52" spans="2:15" ht="16.149999999999999" customHeight="1" x14ac:dyDescent="0.2">
      <c r="B52" s="123" t="s">
        <v>581</v>
      </c>
      <c r="C52"/>
      <c r="D52" s="163" t="s">
        <v>1</v>
      </c>
      <c r="E52" s="534">
        <f t="shared" ref="E52:E78" si="4">SUM(F52:M52)</f>
        <v>0</v>
      </c>
      <c r="F52" s="641"/>
      <c r="G52" s="641"/>
      <c r="H52" s="641"/>
      <c r="I52" s="641"/>
      <c r="J52" s="641"/>
      <c r="K52" s="641"/>
      <c r="L52" s="641"/>
      <c r="M52" s="641"/>
      <c r="N52" s="485" t="s">
        <v>582</v>
      </c>
      <c r="O52" s="80"/>
    </row>
    <row r="53" spans="2:15" ht="16.149999999999999" customHeight="1" x14ac:dyDescent="0.2">
      <c r="B53" s="123" t="s">
        <v>583</v>
      </c>
      <c r="C53" s="69"/>
      <c r="D53" s="165" t="s">
        <v>1</v>
      </c>
      <c r="E53" s="478">
        <f>SUM(F53:M53)</f>
        <v>0</v>
      </c>
      <c r="F53" s="590"/>
      <c r="G53" s="477">
        <f>'TAC02 SoCI'!F47</f>
        <v>0</v>
      </c>
      <c r="H53" s="479"/>
      <c r="I53" s="479"/>
      <c r="J53" s="479"/>
      <c r="K53" s="479"/>
      <c r="L53" s="479"/>
      <c r="M53" s="477">
        <f>'TAC02 SoCI'!F25-G53-F53</f>
        <v>0</v>
      </c>
      <c r="N53" s="485" t="s">
        <v>584</v>
      </c>
      <c r="O53" s="80"/>
    </row>
    <row r="54" spans="2:15" ht="15.4" customHeight="1" x14ac:dyDescent="0.2">
      <c r="B54" s="162" t="s">
        <v>585</v>
      </c>
      <c r="C54" s="69"/>
      <c r="D54" s="165" t="s">
        <v>1</v>
      </c>
      <c r="E54" s="478">
        <f>SUM(F54:M54)</f>
        <v>0</v>
      </c>
      <c r="F54" s="479"/>
      <c r="G54" s="479"/>
      <c r="H54" s="479"/>
      <c r="I54" s="479"/>
      <c r="J54" s="479"/>
      <c r="K54" s="479"/>
      <c r="L54" s="479"/>
      <c r="M54" s="488"/>
      <c r="N54" s="485" t="s">
        <v>586</v>
      </c>
      <c r="O54" s="80"/>
    </row>
    <row r="55" spans="2:15" ht="16.149999999999999" customHeight="1" x14ac:dyDescent="0.2">
      <c r="B55" s="150" t="s">
        <v>587</v>
      </c>
      <c r="C55"/>
      <c r="D55" s="165" t="s">
        <v>588</v>
      </c>
      <c r="E55" s="478">
        <f t="shared" si="4"/>
        <v>0</v>
      </c>
      <c r="F55" s="479"/>
      <c r="G55" s="488"/>
      <c r="H55" s="488"/>
      <c r="I55" s="488"/>
      <c r="J55" s="488"/>
      <c r="K55" s="488"/>
      <c r="L55" s="488"/>
      <c r="M55" s="477">
        <f>-SUM(G55:L55)</f>
        <v>0</v>
      </c>
      <c r="N55" s="485" t="s">
        <v>589</v>
      </c>
      <c r="O55" s="80"/>
    </row>
    <row r="56" spans="2:15" ht="16.149999999999999" customHeight="1" x14ac:dyDescent="0.2">
      <c r="B56" s="155" t="s">
        <v>590</v>
      </c>
      <c r="C56" s="172"/>
      <c r="D56" s="163" t="s">
        <v>588</v>
      </c>
      <c r="E56" s="478">
        <f t="shared" si="4"/>
        <v>0</v>
      </c>
      <c r="F56" s="586"/>
      <c r="G56" s="479"/>
      <c r="H56" s="479"/>
      <c r="I56" s="479"/>
      <c r="J56" s="479"/>
      <c r="K56" s="479"/>
      <c r="L56" s="479"/>
      <c r="M56" s="652">
        <f>-F56</f>
        <v>0</v>
      </c>
      <c r="N56" s="485" t="s">
        <v>591</v>
      </c>
      <c r="O56" s="80"/>
    </row>
    <row r="57" spans="2:15" ht="25.5" x14ac:dyDescent="0.2">
      <c r="B57" s="97" t="s">
        <v>592</v>
      </c>
      <c r="C57" s="69"/>
      <c r="D57" s="165" t="s">
        <v>588</v>
      </c>
      <c r="E57" s="478">
        <f t="shared" si="4"/>
        <v>0</v>
      </c>
      <c r="F57" s="479"/>
      <c r="G57" s="479"/>
      <c r="H57" s="479"/>
      <c r="I57" s="488"/>
      <c r="J57" s="479"/>
      <c r="K57" s="479"/>
      <c r="L57" s="479"/>
      <c r="M57" s="477">
        <f>-I57</f>
        <v>0</v>
      </c>
      <c r="N57" s="485" t="s">
        <v>593</v>
      </c>
      <c r="O57" s="80"/>
    </row>
    <row r="58" spans="2:15" ht="16.149999999999999" customHeight="1" x14ac:dyDescent="0.2">
      <c r="B58" s="123" t="s">
        <v>594</v>
      </c>
      <c r="C58" s="69"/>
      <c r="D58" s="165" t="s">
        <v>588</v>
      </c>
      <c r="E58" s="478">
        <f t="shared" si="4"/>
        <v>0</v>
      </c>
      <c r="F58" s="479"/>
      <c r="G58" s="488"/>
      <c r="H58" s="479"/>
      <c r="I58" s="488"/>
      <c r="J58" s="488"/>
      <c r="K58" s="488"/>
      <c r="L58" s="488"/>
      <c r="M58" s="477">
        <f>-SUM(G58:L58)</f>
        <v>0</v>
      </c>
      <c r="N58" s="485" t="s">
        <v>595</v>
      </c>
      <c r="O58" s="80"/>
    </row>
    <row r="59" spans="2:15" ht="16.149999999999999" customHeight="1" x14ac:dyDescent="0.2">
      <c r="B59" s="120" t="s">
        <v>596</v>
      </c>
      <c r="C59" s="160"/>
      <c r="D59" s="165" t="s">
        <v>1</v>
      </c>
      <c r="E59" s="478">
        <f t="shared" si="4"/>
        <v>0</v>
      </c>
      <c r="F59" s="479"/>
      <c r="G59" s="479"/>
      <c r="H59" s="479"/>
      <c r="I59" s="488"/>
      <c r="J59" s="479"/>
      <c r="K59" s="479"/>
      <c r="L59" s="479"/>
      <c r="M59" s="479"/>
      <c r="N59" s="485" t="s">
        <v>597</v>
      </c>
      <c r="O59" s="80"/>
    </row>
    <row r="60" spans="2:15" ht="16.149999999999999" customHeight="1" x14ac:dyDescent="0.2">
      <c r="B60" s="150" t="s">
        <v>598</v>
      </c>
      <c r="C60"/>
      <c r="D60" s="165" t="s">
        <v>16</v>
      </c>
      <c r="E60" s="478">
        <f t="shared" si="4"/>
        <v>0</v>
      </c>
      <c r="F60" s="479"/>
      <c r="G60" s="479"/>
      <c r="H60" s="479"/>
      <c r="I60" s="488"/>
      <c r="J60" s="479"/>
      <c r="K60" s="479"/>
      <c r="L60" s="479"/>
      <c r="M60" s="479"/>
      <c r="N60" s="485" t="s">
        <v>599</v>
      </c>
      <c r="O60" s="80"/>
    </row>
    <row r="61" spans="2:15" ht="16.149999999999999" customHeight="1" x14ac:dyDescent="0.2">
      <c r="B61" s="150" t="s">
        <v>600</v>
      </c>
      <c r="C61" s="69"/>
      <c r="D61" s="163" t="s">
        <v>16</v>
      </c>
      <c r="E61" s="478">
        <f t="shared" si="4"/>
        <v>0</v>
      </c>
      <c r="F61" s="479"/>
      <c r="G61" s="479"/>
      <c r="H61" s="479"/>
      <c r="I61" s="488"/>
      <c r="J61" s="479"/>
      <c r="K61" s="479"/>
      <c r="L61" s="479"/>
      <c r="M61" s="479"/>
      <c r="N61" s="485" t="s">
        <v>601</v>
      </c>
      <c r="O61" s="80"/>
    </row>
    <row r="62" spans="2:15" ht="16.149999999999999" customHeight="1" x14ac:dyDescent="0.2">
      <c r="B62" s="168" t="s">
        <v>602</v>
      </c>
      <c r="C62" s="156"/>
      <c r="D62" s="165" t="s">
        <v>1</v>
      </c>
      <c r="E62" s="478">
        <f t="shared" si="4"/>
        <v>0</v>
      </c>
      <c r="F62" s="488"/>
      <c r="G62" s="479"/>
      <c r="H62" s="479"/>
      <c r="I62" s="479"/>
      <c r="J62" s="479"/>
      <c r="K62" s="479"/>
      <c r="L62" s="479"/>
      <c r="M62" s="479"/>
      <c r="N62" s="485" t="s">
        <v>603</v>
      </c>
      <c r="O62" s="80"/>
    </row>
    <row r="63" spans="2:15" ht="16.149999999999999" customHeight="1" x14ac:dyDescent="0.2">
      <c r="B63" s="150" t="s">
        <v>604</v>
      </c>
      <c r="C63" s="69"/>
      <c r="D63" s="163" t="s">
        <v>588</v>
      </c>
      <c r="E63" s="478">
        <f t="shared" si="4"/>
        <v>0</v>
      </c>
      <c r="F63" s="479"/>
      <c r="G63" s="479"/>
      <c r="H63" s="479"/>
      <c r="I63" s="488"/>
      <c r="J63" s="479"/>
      <c r="K63" s="479"/>
      <c r="L63" s="479"/>
      <c r="M63" s="477">
        <f>-I63</f>
        <v>0</v>
      </c>
      <c r="N63" s="485" t="s">
        <v>605</v>
      </c>
      <c r="O63" s="80"/>
    </row>
    <row r="64" spans="2:15" ht="16.149999999999999" customHeight="1" x14ac:dyDescent="0.2">
      <c r="B64" s="123" t="s">
        <v>485</v>
      </c>
      <c r="C64" s="69"/>
      <c r="D64" s="165" t="s">
        <v>1</v>
      </c>
      <c r="E64" s="478">
        <f t="shared" si="4"/>
        <v>0</v>
      </c>
      <c r="F64" s="479"/>
      <c r="G64" s="479"/>
      <c r="H64" s="479"/>
      <c r="I64" s="479"/>
      <c r="J64" s="479"/>
      <c r="K64" s="479"/>
      <c r="L64" s="479"/>
      <c r="M64" s="477">
        <f>SUM('TAC15 Investments &amp; groups'!G46:H46)</f>
        <v>0</v>
      </c>
      <c r="N64" s="485" t="s">
        <v>606</v>
      </c>
      <c r="O64" s="80"/>
    </row>
    <row r="65" spans="2:15" ht="16.149999999999999" customHeight="1" x14ac:dyDescent="0.2">
      <c r="B65" s="120" t="s">
        <v>607</v>
      </c>
      <c r="C65" s="69"/>
      <c r="D65" s="165" t="s">
        <v>1</v>
      </c>
      <c r="E65" s="478">
        <f>SUM(F65:M65)</f>
        <v>0</v>
      </c>
      <c r="F65" s="488"/>
      <c r="G65" s="479"/>
      <c r="H65" s="479"/>
      <c r="I65" s="479"/>
      <c r="J65" s="477">
        <f>'TAC15 Investments &amp; groups'!G64</f>
        <v>0</v>
      </c>
      <c r="K65" s="479"/>
      <c r="L65" s="479"/>
      <c r="M65" s="479"/>
      <c r="N65" s="485" t="s">
        <v>608</v>
      </c>
      <c r="O65" s="80"/>
    </row>
    <row r="66" spans="2:15" ht="25.5" x14ac:dyDescent="0.2">
      <c r="B66" s="97" t="s">
        <v>609</v>
      </c>
      <c r="C66" s="69"/>
      <c r="D66" s="165" t="s">
        <v>1</v>
      </c>
      <c r="E66" s="478">
        <f>SUM(F66:M66)</f>
        <v>0</v>
      </c>
      <c r="F66" s="488"/>
      <c r="G66" s="479"/>
      <c r="H66" s="479"/>
      <c r="I66" s="479"/>
      <c r="J66" s="477">
        <f>'TAC15 Investments &amp; groups'!G65</f>
        <v>0</v>
      </c>
      <c r="K66" s="479"/>
      <c r="L66" s="479"/>
      <c r="M66" s="479"/>
      <c r="N66" s="485" t="s">
        <v>610</v>
      </c>
      <c r="O66" s="80"/>
    </row>
    <row r="67" spans="2:15" ht="25.5" x14ac:dyDescent="0.2">
      <c r="B67" s="97" t="s">
        <v>611</v>
      </c>
      <c r="C67"/>
      <c r="D67" s="165" t="s">
        <v>1</v>
      </c>
      <c r="E67" s="478">
        <f t="shared" si="4"/>
        <v>0</v>
      </c>
      <c r="F67" s="488"/>
      <c r="G67" s="479"/>
      <c r="H67" s="479"/>
      <c r="I67" s="479"/>
      <c r="J67" s="488"/>
      <c r="K67" s="479"/>
      <c r="L67" s="479"/>
      <c r="M67" s="479"/>
      <c r="N67" s="485" t="s">
        <v>612</v>
      </c>
      <c r="O67" s="80"/>
    </row>
    <row r="68" spans="2:15" ht="16.149999999999999" customHeight="1" x14ac:dyDescent="0.2">
      <c r="B68" s="173" t="s">
        <v>502</v>
      </c>
      <c r="C68" s="164" t="s">
        <v>0</v>
      </c>
      <c r="D68" s="163" t="s">
        <v>1</v>
      </c>
      <c r="E68" s="478">
        <f t="shared" si="4"/>
        <v>0</v>
      </c>
      <c r="F68" s="479"/>
      <c r="G68" s="479"/>
      <c r="H68" s="479"/>
      <c r="I68" s="479"/>
      <c r="J68" s="479"/>
      <c r="K68" s="488"/>
      <c r="L68" s="479"/>
      <c r="M68" s="479"/>
      <c r="N68" s="485" t="s">
        <v>613</v>
      </c>
      <c r="O68" s="80"/>
    </row>
    <row r="69" spans="2:15" ht="16.149999999999999" customHeight="1" x14ac:dyDescent="0.2">
      <c r="B69" s="123" t="s">
        <v>489</v>
      </c>
      <c r="C69" s="174"/>
      <c r="D69" s="163" t="s">
        <v>1</v>
      </c>
      <c r="E69" s="478">
        <f t="shared" si="4"/>
        <v>0</v>
      </c>
      <c r="F69" s="479"/>
      <c r="G69" s="479"/>
      <c r="H69" s="479"/>
      <c r="I69" s="488"/>
      <c r="J69" s="479"/>
      <c r="K69" s="488"/>
      <c r="L69" s="488"/>
      <c r="M69" s="488"/>
      <c r="N69" s="485" t="s">
        <v>614</v>
      </c>
      <c r="O69" s="80"/>
    </row>
    <row r="70" spans="2:15" ht="16.149999999999999" customHeight="1" x14ac:dyDescent="0.2">
      <c r="B70" s="120" t="s">
        <v>398</v>
      </c>
      <c r="C70" s="160"/>
      <c r="D70" s="163" t="s">
        <v>1</v>
      </c>
      <c r="E70" s="478">
        <f t="shared" si="4"/>
        <v>0</v>
      </c>
      <c r="F70" s="479"/>
      <c r="G70" s="479"/>
      <c r="H70" s="479"/>
      <c r="I70" s="479"/>
      <c r="J70" s="479"/>
      <c r="K70" s="488"/>
      <c r="L70" s="479"/>
      <c r="M70" s="488"/>
      <c r="N70" s="485" t="s">
        <v>615</v>
      </c>
      <c r="O70" s="80"/>
    </row>
    <row r="71" spans="2:15" ht="16.149999999999999" customHeight="1" x14ac:dyDescent="0.2">
      <c r="B71" s="123" t="s">
        <v>7</v>
      </c>
      <c r="C71" s="160"/>
      <c r="D71" s="163" t="s">
        <v>16</v>
      </c>
      <c r="E71" s="478">
        <f t="shared" si="4"/>
        <v>0</v>
      </c>
      <c r="F71" s="479"/>
      <c r="G71" s="479"/>
      <c r="H71" s="488"/>
      <c r="I71" s="479"/>
      <c r="J71" s="479"/>
      <c r="K71" s="479"/>
      <c r="L71" s="479"/>
      <c r="M71" s="479"/>
      <c r="N71" s="485" t="s">
        <v>616</v>
      </c>
      <c r="O71" s="80"/>
    </row>
    <row r="72" spans="2:15" ht="16.149999999999999" customHeight="1" x14ac:dyDescent="0.2">
      <c r="B72" s="123" t="s">
        <v>8</v>
      </c>
      <c r="C72" s="160"/>
      <c r="D72" s="163" t="s">
        <v>20</v>
      </c>
      <c r="E72" s="478">
        <f t="shared" si="4"/>
        <v>0</v>
      </c>
      <c r="F72" s="479"/>
      <c r="G72" s="479"/>
      <c r="H72" s="488"/>
      <c r="I72" s="479"/>
      <c r="J72" s="479"/>
      <c r="K72" s="479"/>
      <c r="L72" s="479"/>
      <c r="M72" s="479"/>
      <c r="N72" s="485" t="s">
        <v>617</v>
      </c>
      <c r="O72" s="80"/>
    </row>
    <row r="73" spans="2:15" ht="16.149999999999999" customHeight="1" x14ac:dyDescent="0.2">
      <c r="B73" s="120" t="s">
        <v>378</v>
      </c>
      <c r="C73" s="160"/>
      <c r="D73" s="163" t="s">
        <v>588</v>
      </c>
      <c r="E73" s="478">
        <f t="shared" si="4"/>
        <v>0</v>
      </c>
      <c r="F73" s="479"/>
      <c r="G73" s="479"/>
      <c r="H73" s="488"/>
      <c r="I73" s="479"/>
      <c r="J73" s="479"/>
      <c r="K73" s="479"/>
      <c r="L73" s="479"/>
      <c r="M73" s="477">
        <f>-H73</f>
        <v>0</v>
      </c>
      <c r="N73" s="485" t="s">
        <v>618</v>
      </c>
      <c r="O73" s="80"/>
    </row>
    <row r="74" spans="2:15" ht="16.149999999999999" customHeight="1" x14ac:dyDescent="0.2">
      <c r="B74" s="123" t="s">
        <v>638</v>
      </c>
      <c r="C74"/>
      <c r="D74" s="165" t="s">
        <v>1</v>
      </c>
      <c r="E74" s="478">
        <f t="shared" si="4"/>
        <v>0</v>
      </c>
      <c r="F74" s="479"/>
      <c r="G74" s="479"/>
      <c r="H74" s="488"/>
      <c r="I74" s="479"/>
      <c r="J74" s="479"/>
      <c r="K74" s="479"/>
      <c r="L74" s="479"/>
      <c r="M74" s="479"/>
      <c r="N74" s="485" t="s">
        <v>620</v>
      </c>
      <c r="O74" s="80"/>
    </row>
    <row r="75" spans="2:15" ht="16.149999999999999" customHeight="1" x14ac:dyDescent="0.2">
      <c r="B75" s="123" t="s">
        <v>621</v>
      </c>
      <c r="C75" s="69"/>
      <c r="D75" s="165" t="s">
        <v>1</v>
      </c>
      <c r="E75" s="478">
        <f t="shared" si="4"/>
        <v>0</v>
      </c>
      <c r="F75" s="479"/>
      <c r="G75" s="479"/>
      <c r="H75" s="479"/>
      <c r="I75" s="479"/>
      <c r="J75" s="479"/>
      <c r="K75" s="479"/>
      <c r="L75" s="479"/>
      <c r="M75" s="479"/>
      <c r="N75" s="485" t="s">
        <v>622</v>
      </c>
      <c r="O75" s="80"/>
    </row>
    <row r="76" spans="2:15" ht="16.149999999999999" customHeight="1" x14ac:dyDescent="0.2">
      <c r="B76" s="120" t="s">
        <v>495</v>
      </c>
      <c r="C76" s="69"/>
      <c r="D76" s="163" t="s">
        <v>1</v>
      </c>
      <c r="E76" s="478">
        <f t="shared" si="4"/>
        <v>0</v>
      </c>
      <c r="F76" s="488"/>
      <c r="G76" s="479"/>
      <c r="H76" s="488"/>
      <c r="I76" s="488"/>
      <c r="J76" s="488"/>
      <c r="K76" s="488"/>
      <c r="L76" s="488"/>
      <c r="M76" s="488"/>
      <c r="N76" s="485" t="s">
        <v>623</v>
      </c>
      <c r="O76" s="80"/>
    </row>
    <row r="77" spans="2:15" ht="16.149999999999999" customHeight="1" x14ac:dyDescent="0.2">
      <c r="B77" s="155" t="s">
        <v>624</v>
      </c>
      <c r="C77" s="169"/>
      <c r="D77" s="165" t="s">
        <v>1</v>
      </c>
      <c r="E77" s="478">
        <f>SUM(F77:M77)</f>
        <v>0</v>
      </c>
      <c r="F77" s="488"/>
      <c r="G77" s="479"/>
      <c r="H77" s="479"/>
      <c r="I77" s="479"/>
      <c r="J77" s="479"/>
      <c r="K77" s="479"/>
      <c r="L77" s="479"/>
      <c r="M77" s="477">
        <f>-F77</f>
        <v>0</v>
      </c>
      <c r="N77" s="485" t="s">
        <v>625</v>
      </c>
      <c r="O77" s="80"/>
    </row>
    <row r="78" spans="2:15" ht="16.149999999999999" customHeight="1" thickBot="1" x14ac:dyDescent="0.25">
      <c r="B78" s="123" t="s">
        <v>626</v>
      </c>
      <c r="C78" s="69"/>
      <c r="D78" s="165" t="s">
        <v>1</v>
      </c>
      <c r="E78" s="478">
        <f t="shared" si="4"/>
        <v>0</v>
      </c>
      <c r="F78" s="641"/>
      <c r="G78" s="641"/>
      <c r="H78" s="641"/>
      <c r="I78" s="641"/>
      <c r="J78" s="641"/>
      <c r="K78" s="641"/>
      <c r="L78" s="641"/>
      <c r="M78" s="641"/>
      <c r="N78" s="485" t="s">
        <v>627</v>
      </c>
      <c r="O78" s="80"/>
    </row>
    <row r="79" spans="2:15" ht="16.149999999999999" customHeight="1" thickBot="1" x14ac:dyDescent="0.25">
      <c r="B79" s="137" t="s">
        <v>2724</v>
      </c>
      <c r="C79" s="138"/>
      <c r="D79" s="171" t="s">
        <v>1</v>
      </c>
      <c r="E79" s="45">
        <f>SUM(F79:M79)</f>
        <v>0</v>
      </c>
      <c r="F79" s="45">
        <f>SUM(F51:F78)</f>
        <v>0</v>
      </c>
      <c r="G79" s="45">
        <f t="shared" ref="G79:M79" si="5">SUM(G51:G78)</f>
        <v>0</v>
      </c>
      <c r="H79" s="45">
        <f t="shared" si="5"/>
        <v>0</v>
      </c>
      <c r="I79" s="45">
        <f t="shared" si="5"/>
        <v>0</v>
      </c>
      <c r="J79" s="45">
        <f t="shared" si="5"/>
        <v>0</v>
      </c>
      <c r="K79" s="45">
        <f t="shared" si="5"/>
        <v>0</v>
      </c>
      <c r="L79" s="45">
        <f t="shared" si="5"/>
        <v>0</v>
      </c>
      <c r="M79" s="45">
        <f t="shared" si="5"/>
        <v>0</v>
      </c>
      <c r="N79" s="485" t="s">
        <v>628</v>
      </c>
      <c r="O79" s="80"/>
    </row>
    <row r="80" spans="2:15" ht="16.149999999999999" customHeight="1" thickTop="1" x14ac:dyDescent="0.2">
      <c r="B80" s="104"/>
      <c r="C80" s="104"/>
      <c r="D80" s="104"/>
      <c r="E80" s="104"/>
      <c r="F80" s="104"/>
      <c r="G80" s="104"/>
      <c r="H80" s="104"/>
      <c r="I80" s="104"/>
      <c r="J80" s="104"/>
      <c r="K80" s="104"/>
      <c r="L80" s="104"/>
      <c r="M80" s="104"/>
      <c r="N80" s="105"/>
    </row>
  </sheetData>
  <mergeCells count="6">
    <mergeCell ref="D46:D48"/>
    <mergeCell ref="F6:G6"/>
    <mergeCell ref="H6:M6"/>
    <mergeCell ref="D8:D10"/>
    <mergeCell ref="F44:G44"/>
    <mergeCell ref="H44:M44"/>
  </mergeCells>
  <phoneticPr fontId="34" type="noConversion"/>
  <dataValidations count="2">
    <dataValidation allowBlank="1" showInputMessage="1" showErrorMessage="1" promptTitle="IFRS 16 implementation" prompt="Adjustments to reserves on implementation of IFRS 16 are expected to be limited to peppercorn leases, capitalised initial direct costs, initial impairments (not already recognised as onerous lease provisions) and immaterial subsidiary differences." sqref="C12" xr:uid="{34418699-855D-426D-A85C-75AC6B9CBDD8}"/>
    <dataValidation allowBlank="1" showInputMessage="1" showErrorMessage="1" promptTitle="Foreign exchange gains/losses" prompt="Foreign exchange gains and losses recognised in OCI should be in accordance with IAS 21. This will include the gains/losses made on retranslation of an investment in an overseas operation denominated in a foreign currency." sqref="C30 C68" xr:uid="{C7893149-A537-47F5-9068-7ED1A5F5C59F}"/>
  </dataValidations>
  <pageMargins left="0.7" right="0.7" top="0.75" bottom="0.75" header="0.3" footer="0.3"/>
  <pageSetup paperSize="9" scale="45" orientation="landscape" r:id="rId1"/>
  <rowBreaks count="1" manualBreakCount="1">
    <brk id="43" min="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A82C4-DDFD-4830-99CD-F28C4B6CB6DF}">
  <sheetPr codeName="Sheet63">
    <tabColor theme="2"/>
    <pageSetUpPr fitToPage="1"/>
  </sheetPr>
  <dimension ref="A1:H79"/>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7" width="13.28515625" style="9" customWidth="1"/>
    <col min="8" max="8" width="7.28515625" style="9" customWidth="1"/>
    <col min="9" max="9" width="13.28515625" style="9" customWidth="1"/>
    <col min="10" max="16384" width="9.28515625" style="9"/>
  </cols>
  <sheetData>
    <row r="1" spans="1:8" ht="18.75" customHeight="1" x14ac:dyDescent="0.2">
      <c r="B1" s="46"/>
    </row>
    <row r="2" spans="1:8" ht="18.75" customHeight="1" x14ac:dyDescent="0.25">
      <c r="B2" s="47" t="s">
        <v>2781</v>
      </c>
    </row>
    <row r="3" spans="1:8" ht="18.75" customHeight="1" x14ac:dyDescent="0.25">
      <c r="B3" s="47" t="s">
        <v>2620</v>
      </c>
    </row>
    <row r="4" spans="1:8" ht="18.75" customHeight="1" x14ac:dyDescent="0.2">
      <c r="B4" s="48" t="s">
        <v>375</v>
      </c>
    </row>
    <row r="5" spans="1:8" ht="18.75" customHeight="1" thickBot="1" x14ac:dyDescent="0.25">
      <c r="B5" s="48"/>
    </row>
    <row r="6" spans="1:8" ht="16.149999999999999" customHeight="1" thickTop="1" thickBot="1" x14ac:dyDescent="0.25">
      <c r="B6" s="78"/>
      <c r="C6" s="78"/>
      <c r="D6" s="78"/>
      <c r="E6" s="78"/>
      <c r="F6" s="532" t="s">
        <v>2686</v>
      </c>
      <c r="G6" s="533">
        <v>1</v>
      </c>
    </row>
    <row r="7" spans="1:8" ht="16.149999999999999" customHeight="1" thickTop="1" x14ac:dyDescent="0.2">
      <c r="A7" s="79"/>
      <c r="B7" s="111" t="s">
        <v>331</v>
      </c>
      <c r="C7" s="112"/>
      <c r="D7" s="112"/>
      <c r="E7" s="482" t="s">
        <v>639</v>
      </c>
      <c r="F7" s="483" t="s">
        <v>640</v>
      </c>
      <c r="G7" s="481" t="s">
        <v>13</v>
      </c>
      <c r="H7" s="80"/>
    </row>
    <row r="8" spans="1:8" ht="16.149999999999999" customHeight="1" x14ac:dyDescent="0.2">
      <c r="A8" s="81"/>
      <c r="B8" s="113"/>
      <c r="C8"/>
      <c r="D8" s="678"/>
      <c r="E8" s="21" t="s">
        <v>310</v>
      </c>
      <c r="F8" s="21" t="s">
        <v>17</v>
      </c>
      <c r="G8" s="83"/>
      <c r="H8" s="80"/>
    </row>
    <row r="9" spans="1:8" ht="16.149999999999999" customHeight="1" thickBot="1" x14ac:dyDescent="0.25">
      <c r="A9" s="81"/>
      <c r="B9" s="114"/>
      <c r="C9" s="42"/>
      <c r="D9" s="679"/>
      <c r="E9" s="115" t="s">
        <v>14</v>
      </c>
      <c r="F9" s="115" t="s">
        <v>14</v>
      </c>
      <c r="G9" s="485" t="s">
        <v>15</v>
      </c>
      <c r="H9" s="80"/>
    </row>
    <row r="10" spans="1:8" ht="16.149999999999999" customHeight="1" x14ac:dyDescent="0.2">
      <c r="A10" s="81"/>
      <c r="B10" s="136" t="s">
        <v>63</v>
      </c>
      <c r="C10" s="147"/>
      <c r="D10"/>
      <c r="E10" s="27"/>
      <c r="F10" s="27"/>
      <c r="G10" s="85"/>
      <c r="H10" s="80"/>
    </row>
    <row r="11" spans="1:8" ht="16.149999999999999" customHeight="1" x14ac:dyDescent="0.2">
      <c r="A11" s="81"/>
      <c r="B11" s="123" t="s">
        <v>641</v>
      </c>
      <c r="C11" s="69"/>
      <c r="D11" s="154" t="s">
        <v>1</v>
      </c>
      <c r="E11" s="477">
        <f>'TAC02 SoCI'!E13</f>
        <v>0</v>
      </c>
      <c r="F11" s="477">
        <f>'TAC02 SoCI'!F13</f>
        <v>0</v>
      </c>
      <c r="G11" s="485" t="s">
        <v>642</v>
      </c>
      <c r="H11" s="80"/>
    </row>
    <row r="12" spans="1:8" ht="16.149999999999999" customHeight="1" thickBot="1" x14ac:dyDescent="0.25">
      <c r="A12" s="81"/>
      <c r="B12" s="123" t="s">
        <v>643</v>
      </c>
      <c r="C12" s="69"/>
      <c r="D12" s="154" t="s">
        <v>1</v>
      </c>
      <c r="E12" s="477">
        <f>SUM('TAC11 Finance &amp; other'!E92:E93)</f>
        <v>0</v>
      </c>
      <c r="F12" s="477">
        <f>SUM('TAC11 Finance &amp; other'!F92:F93)</f>
        <v>0</v>
      </c>
      <c r="G12" s="485" t="s">
        <v>644</v>
      </c>
      <c r="H12" s="80"/>
    </row>
    <row r="13" spans="1:8" ht="16.149999999999999" customHeight="1" x14ac:dyDescent="0.2">
      <c r="B13" s="121" t="s">
        <v>64</v>
      </c>
      <c r="C13" s="69"/>
      <c r="D13" s="154" t="s">
        <v>1</v>
      </c>
      <c r="E13" s="45">
        <f>SUM(E11:E12)</f>
        <v>0</v>
      </c>
      <c r="F13" s="45">
        <f>SUM(F11:F12)</f>
        <v>0</v>
      </c>
      <c r="G13" s="485" t="s">
        <v>65</v>
      </c>
      <c r="H13" s="80"/>
    </row>
    <row r="14" spans="1:8" ht="16.149999999999999" customHeight="1" x14ac:dyDescent="0.2">
      <c r="A14" s="81"/>
      <c r="B14" s="124" t="s">
        <v>645</v>
      </c>
      <c r="C14"/>
      <c r="D14"/>
      <c r="E14" s="27"/>
      <c r="F14" s="27"/>
      <c r="G14" s="85"/>
      <c r="H14" s="80"/>
    </row>
    <row r="15" spans="1:8" ht="16.149999999999999" customHeight="1" x14ac:dyDescent="0.2">
      <c r="A15" s="81"/>
      <c r="B15" s="123" t="s">
        <v>66</v>
      </c>
      <c r="C15" s="69"/>
      <c r="D15" s="154" t="s">
        <v>16</v>
      </c>
      <c r="E15" s="477">
        <f>SUM('TAC08 Op Exp'!E31:E32)</f>
        <v>0</v>
      </c>
      <c r="F15" s="477">
        <f>SUM('TAC08 Op Exp'!F31:F32)</f>
        <v>0</v>
      </c>
      <c r="G15" s="485" t="s">
        <v>67</v>
      </c>
      <c r="H15" s="80"/>
    </row>
    <row r="16" spans="1:8" ht="16.149999999999999" customHeight="1" x14ac:dyDescent="0.2">
      <c r="B16" s="123" t="s">
        <v>68</v>
      </c>
      <c r="C16"/>
      <c r="D16" s="154" t="s">
        <v>16</v>
      </c>
      <c r="E16" s="477">
        <f>'TAC08 Op Exp'!E33</f>
        <v>0</v>
      </c>
      <c r="F16" s="477">
        <f>'TAC08 Op Exp'!F33</f>
        <v>0</v>
      </c>
      <c r="G16" s="485" t="s">
        <v>69</v>
      </c>
      <c r="H16" s="80"/>
    </row>
    <row r="17" spans="2:8" ht="15.75" customHeight="1" x14ac:dyDescent="0.2">
      <c r="B17" s="173" t="s">
        <v>70</v>
      </c>
      <c r="C17" s="164" t="s">
        <v>0</v>
      </c>
      <c r="D17" s="154" t="s">
        <v>20</v>
      </c>
      <c r="E17" s="477">
        <f>-SUM('TAC07 Op Inc 2'!E20:E27)</f>
        <v>0</v>
      </c>
      <c r="F17" s="488"/>
      <c r="G17" s="485" t="s">
        <v>71</v>
      </c>
      <c r="H17" s="80"/>
    </row>
    <row r="18" spans="2:8" ht="16.149999999999999" customHeight="1" x14ac:dyDescent="0.2">
      <c r="B18" s="120" t="s">
        <v>646</v>
      </c>
      <c r="C18"/>
      <c r="D18" s="154" t="s">
        <v>20</v>
      </c>
      <c r="E18" s="477">
        <f>-'TAC07 Op Inc 2'!E38</f>
        <v>0</v>
      </c>
      <c r="F18" s="477">
        <f>-'TAC07 Op Inc 2'!F38</f>
        <v>0</v>
      </c>
      <c r="G18" s="485" t="s">
        <v>72</v>
      </c>
      <c r="H18" s="80"/>
    </row>
    <row r="19" spans="2:8" ht="25.5" x14ac:dyDescent="0.2">
      <c r="B19" s="173" t="s">
        <v>73</v>
      </c>
      <c r="C19" s="164" t="s">
        <v>0</v>
      </c>
      <c r="D19" s="154" t="s">
        <v>1</v>
      </c>
      <c r="E19" s="477">
        <f>-'TAC26 Pension'!E36-'TAC26 Pension'!E63</f>
        <v>0</v>
      </c>
      <c r="F19" s="477">
        <f>-'TAC26 Pension'!F36-'TAC26 Pension'!F63</f>
        <v>0</v>
      </c>
      <c r="G19" s="485" t="s">
        <v>74</v>
      </c>
      <c r="H19" s="80"/>
    </row>
    <row r="20" spans="2:8" ht="16.149999999999999" customHeight="1" x14ac:dyDescent="0.2">
      <c r="B20" s="118" t="s">
        <v>75</v>
      </c>
      <c r="C20" s="160"/>
      <c r="D20" s="154" t="s">
        <v>1</v>
      </c>
      <c r="E20" s="486"/>
      <c r="F20" s="488"/>
      <c r="G20" s="485" t="s">
        <v>76</v>
      </c>
      <c r="H20" s="80"/>
    </row>
    <row r="21" spans="2:8" ht="16.149999999999999" customHeight="1" x14ac:dyDescent="0.2">
      <c r="B21" s="123" t="s">
        <v>77</v>
      </c>
      <c r="C21" s="69"/>
      <c r="D21" s="154" t="s">
        <v>1</v>
      </c>
      <c r="E21" s="486"/>
      <c r="F21" s="488"/>
      <c r="G21" s="485" t="s">
        <v>647</v>
      </c>
      <c r="H21" s="80"/>
    </row>
    <row r="22" spans="2:8" ht="16.149999999999999" customHeight="1" x14ac:dyDescent="0.2">
      <c r="B22" s="123" t="s">
        <v>78</v>
      </c>
      <c r="C22" s="69"/>
      <c r="D22" s="154" t="s">
        <v>1</v>
      </c>
      <c r="E22" s="486"/>
      <c r="F22" s="488"/>
      <c r="G22" s="485" t="s">
        <v>79</v>
      </c>
      <c r="H22" s="80"/>
    </row>
    <row r="23" spans="2:8" ht="16.149999999999999" customHeight="1" x14ac:dyDescent="0.2">
      <c r="B23" s="123" t="s">
        <v>80</v>
      </c>
      <c r="C23" s="69"/>
      <c r="D23" s="154" t="s">
        <v>1</v>
      </c>
      <c r="E23" s="486"/>
      <c r="F23" s="488"/>
      <c r="G23" s="485" t="s">
        <v>81</v>
      </c>
      <c r="H23" s="80"/>
    </row>
    <row r="24" spans="2:8" ht="16.149999999999999" customHeight="1" x14ac:dyDescent="0.2">
      <c r="B24" s="120" t="s">
        <v>82</v>
      </c>
      <c r="C24"/>
      <c r="D24" s="154" t="s">
        <v>1</v>
      </c>
      <c r="E24" s="486"/>
      <c r="F24" s="488"/>
      <c r="G24" s="485" t="s">
        <v>83</v>
      </c>
      <c r="H24" s="80"/>
    </row>
    <row r="25" spans="2:8" ht="16.149999999999999" customHeight="1" x14ac:dyDescent="0.2">
      <c r="B25" s="123" t="s">
        <v>84</v>
      </c>
      <c r="C25" s="69"/>
      <c r="D25" s="154" t="s">
        <v>1</v>
      </c>
      <c r="E25" s="486"/>
      <c r="F25" s="488"/>
      <c r="G25" s="485" t="s">
        <v>85</v>
      </c>
      <c r="H25" s="80"/>
    </row>
    <row r="26" spans="2:8" ht="16.149999999999999" customHeight="1" x14ac:dyDescent="0.2">
      <c r="B26" s="155" t="s">
        <v>648</v>
      </c>
      <c r="C26" s="156"/>
      <c r="D26" s="154" t="s">
        <v>1</v>
      </c>
      <c r="E26" s="486"/>
      <c r="F26" s="488"/>
      <c r="G26" s="485" t="s">
        <v>649</v>
      </c>
      <c r="H26" s="80"/>
    </row>
    <row r="27" spans="2:8" ht="16.149999999999999" customHeight="1" x14ac:dyDescent="0.2">
      <c r="B27" s="123" t="s">
        <v>650</v>
      </c>
      <c r="C27" s="69"/>
      <c r="D27" s="154" t="s">
        <v>1</v>
      </c>
      <c r="E27" s="486"/>
      <c r="F27" s="488"/>
      <c r="G27" s="485" t="s">
        <v>86</v>
      </c>
      <c r="H27" s="80"/>
    </row>
    <row r="28" spans="2:8" ht="16.149999999999999" customHeight="1" x14ac:dyDescent="0.2">
      <c r="B28" s="97" t="s">
        <v>651</v>
      </c>
      <c r="C28" s="69"/>
      <c r="D28" s="154" t="s">
        <v>1</v>
      </c>
      <c r="E28" s="486"/>
      <c r="F28" s="488"/>
      <c r="G28" s="485" t="s">
        <v>652</v>
      </c>
      <c r="H28" s="80"/>
    </row>
    <row r="29" spans="2:8" ht="16.149999999999999" customHeight="1" x14ac:dyDescent="0.2">
      <c r="B29" s="155" t="s">
        <v>653</v>
      </c>
      <c r="C29" s="156"/>
      <c r="D29" s="154" t="s">
        <v>1</v>
      </c>
      <c r="E29" s="486"/>
      <c r="F29" s="488"/>
      <c r="G29" s="485" t="s">
        <v>654</v>
      </c>
      <c r="H29" s="80"/>
    </row>
    <row r="30" spans="2:8" ht="16.149999999999999" customHeight="1" thickBot="1" x14ac:dyDescent="0.25">
      <c r="B30" s="123" t="s">
        <v>655</v>
      </c>
      <c r="C30" s="69"/>
      <c r="D30" s="154" t="s">
        <v>1</v>
      </c>
      <c r="E30" s="486"/>
      <c r="F30" s="488"/>
      <c r="G30" s="485" t="s">
        <v>656</v>
      </c>
      <c r="H30" s="80"/>
    </row>
    <row r="31" spans="2:8" ht="16.149999999999999" customHeight="1" x14ac:dyDescent="0.2">
      <c r="B31" s="121" t="s">
        <v>87</v>
      </c>
      <c r="C31" s="69"/>
      <c r="D31" s="154" t="s">
        <v>1</v>
      </c>
      <c r="E31" s="45">
        <f>SUM(E13:E30)</f>
        <v>0</v>
      </c>
      <c r="F31" s="45">
        <f>SUM(F13:F30)</f>
        <v>0</v>
      </c>
      <c r="G31" s="485" t="s">
        <v>88</v>
      </c>
      <c r="H31" s="80"/>
    </row>
    <row r="32" spans="2:8" ht="16.149999999999999" customHeight="1" x14ac:dyDescent="0.2">
      <c r="B32" s="121" t="s">
        <v>89</v>
      </c>
      <c r="C32" s="66"/>
      <c r="D32"/>
      <c r="E32" s="27"/>
      <c r="F32" s="27"/>
      <c r="G32" s="85"/>
      <c r="H32" s="80"/>
    </row>
    <row r="33" spans="2:8" ht="16.149999999999999" customHeight="1" x14ac:dyDescent="0.2">
      <c r="B33" s="123" t="s">
        <v>10</v>
      </c>
      <c r="C33" s="69"/>
      <c r="D33" s="154" t="s">
        <v>16</v>
      </c>
      <c r="E33" s="486"/>
      <c r="F33" s="488"/>
      <c r="G33" s="485" t="s">
        <v>90</v>
      </c>
      <c r="H33" s="80"/>
    </row>
    <row r="34" spans="2:8" ht="16.149999999999999" customHeight="1" x14ac:dyDescent="0.2">
      <c r="B34" s="123" t="s">
        <v>91</v>
      </c>
      <c r="C34" s="69"/>
      <c r="D34" s="154" t="s">
        <v>20</v>
      </c>
      <c r="E34" s="486"/>
      <c r="F34" s="488"/>
      <c r="G34" s="485" t="s">
        <v>92</v>
      </c>
      <c r="H34" s="80"/>
    </row>
    <row r="35" spans="2:8" ht="16.149999999999999" customHeight="1" x14ac:dyDescent="0.2">
      <c r="B35" s="123" t="s">
        <v>657</v>
      </c>
      <c r="C35" s="164" t="s">
        <v>0</v>
      </c>
      <c r="D35" s="154" t="s">
        <v>16</v>
      </c>
      <c r="E35" s="486"/>
      <c r="F35" s="488"/>
      <c r="G35" s="485" t="s">
        <v>93</v>
      </c>
      <c r="H35" s="80"/>
    </row>
    <row r="36" spans="2:8" ht="16.149999999999999" customHeight="1" x14ac:dyDescent="0.2">
      <c r="B36" s="123" t="s">
        <v>94</v>
      </c>
      <c r="C36" s="69"/>
      <c r="D36" s="154" t="s">
        <v>20</v>
      </c>
      <c r="E36" s="486"/>
      <c r="F36" s="488"/>
      <c r="G36" s="485" t="s">
        <v>95</v>
      </c>
      <c r="H36" s="80"/>
    </row>
    <row r="37" spans="2:8" ht="16.149999999999999" customHeight="1" x14ac:dyDescent="0.2">
      <c r="B37" s="123" t="s">
        <v>96</v>
      </c>
      <c r="C37" s="69"/>
      <c r="D37" s="154" t="s">
        <v>16</v>
      </c>
      <c r="E37" s="486"/>
      <c r="F37" s="488"/>
      <c r="G37" s="485" t="s">
        <v>97</v>
      </c>
      <c r="H37" s="80"/>
    </row>
    <row r="38" spans="2:8" ht="16.149999999999999" customHeight="1" x14ac:dyDescent="0.2">
      <c r="B38" s="123" t="s">
        <v>98</v>
      </c>
      <c r="C38" s="69"/>
      <c r="D38" s="154" t="s">
        <v>20</v>
      </c>
      <c r="E38" s="486"/>
      <c r="F38" s="488"/>
      <c r="G38" s="485" t="s">
        <v>99</v>
      </c>
      <c r="H38" s="80"/>
    </row>
    <row r="39" spans="2:8" ht="25.5" x14ac:dyDescent="0.2">
      <c r="B39" s="97" t="s">
        <v>100</v>
      </c>
      <c r="C39" s="69"/>
      <c r="D39" s="154" t="s">
        <v>16</v>
      </c>
      <c r="E39" s="486"/>
      <c r="F39" s="488"/>
      <c r="G39" s="485" t="s">
        <v>101</v>
      </c>
      <c r="H39" s="80"/>
    </row>
    <row r="40" spans="2:8" ht="27" customHeight="1" x14ac:dyDescent="0.2">
      <c r="B40" s="97" t="s">
        <v>658</v>
      </c>
      <c r="C40" s="69"/>
      <c r="D40" s="154" t="s">
        <v>20</v>
      </c>
      <c r="E40" s="477">
        <f>-('TAC14A RoU Assets'!E18-'TAC14A RoU Assets'!L18+'TAC14A RoU Assets'!E19-'TAC14A RoU Assets'!L19)</f>
        <v>0</v>
      </c>
      <c r="F40" s="479"/>
      <c r="G40" s="485" t="s">
        <v>659</v>
      </c>
      <c r="H40" s="80"/>
    </row>
    <row r="41" spans="2:8" ht="16.149999999999999" customHeight="1" x14ac:dyDescent="0.2">
      <c r="B41" s="123" t="s">
        <v>660</v>
      </c>
      <c r="C41" s="69"/>
      <c r="D41" s="154" t="s">
        <v>16</v>
      </c>
      <c r="E41" s="477">
        <f>-('TAC14A RoU Assets'!E20-'TAC14A RoU Assets'!L20)</f>
        <v>0</v>
      </c>
      <c r="F41" s="479"/>
      <c r="G41" s="485" t="s">
        <v>661</v>
      </c>
      <c r="H41" s="80"/>
    </row>
    <row r="42" spans="2:8" ht="16.149999999999999" customHeight="1" x14ac:dyDescent="0.2">
      <c r="B42" s="123" t="s">
        <v>662</v>
      </c>
      <c r="C42" s="164" t="s">
        <v>0</v>
      </c>
      <c r="D42" s="154" t="s">
        <v>20</v>
      </c>
      <c r="E42" s="486"/>
      <c r="F42" s="479"/>
      <c r="G42" s="485" t="s">
        <v>663</v>
      </c>
      <c r="H42" s="80"/>
    </row>
    <row r="43" spans="2:8" ht="16.149999999999999" customHeight="1" x14ac:dyDescent="0.2">
      <c r="B43" s="176" t="s">
        <v>102</v>
      </c>
      <c r="C43" s="164" t="s">
        <v>0</v>
      </c>
      <c r="D43" s="154" t="s">
        <v>16</v>
      </c>
      <c r="E43" s="486"/>
      <c r="F43" s="488"/>
      <c r="G43" s="485" t="s">
        <v>103</v>
      </c>
      <c r="H43" s="80"/>
    </row>
    <row r="44" spans="2:8" ht="16.149999999999999" customHeight="1" x14ac:dyDescent="0.2">
      <c r="B44" s="123" t="s">
        <v>104</v>
      </c>
      <c r="C44" s="69"/>
      <c r="D44" s="154" t="s">
        <v>20</v>
      </c>
      <c r="E44" s="486"/>
      <c r="F44" s="488"/>
      <c r="G44" s="485" t="s">
        <v>105</v>
      </c>
      <c r="H44" s="80"/>
    </row>
    <row r="45" spans="2:8" ht="16.149999999999999" customHeight="1" x14ac:dyDescent="0.2">
      <c r="B45" s="123" t="s">
        <v>664</v>
      </c>
      <c r="C45" s="69"/>
      <c r="D45" s="154" t="s">
        <v>16</v>
      </c>
      <c r="E45" s="477">
        <f>-'TAC18 Receivables'!E151</f>
        <v>0</v>
      </c>
      <c r="F45" s="488"/>
      <c r="G45" s="485" t="s">
        <v>374</v>
      </c>
      <c r="H45" s="80"/>
    </row>
    <row r="46" spans="2:8" ht="16.149999999999999" customHeight="1" x14ac:dyDescent="0.2">
      <c r="B46" s="155" t="s">
        <v>665</v>
      </c>
      <c r="C46" s="156"/>
      <c r="D46" s="154" t="s">
        <v>1</v>
      </c>
      <c r="E46" s="486"/>
      <c r="F46" s="488"/>
      <c r="G46" s="485" t="s">
        <v>666</v>
      </c>
      <c r="H46" s="80"/>
    </row>
    <row r="47" spans="2:8" ht="16.149999999999999" customHeight="1" x14ac:dyDescent="0.2">
      <c r="B47" s="123" t="s">
        <v>667</v>
      </c>
      <c r="C47" s="69"/>
      <c r="D47" s="154" t="s">
        <v>1</v>
      </c>
      <c r="E47" s="486"/>
      <c r="F47" s="488"/>
      <c r="G47" s="485" t="s">
        <v>668</v>
      </c>
      <c r="H47" s="80"/>
    </row>
    <row r="48" spans="2:8" ht="25.5" x14ac:dyDescent="0.2">
      <c r="B48" s="97" t="s">
        <v>106</v>
      </c>
      <c r="C48" s="69"/>
      <c r="D48" s="154" t="s">
        <v>1</v>
      </c>
      <c r="E48" s="486"/>
      <c r="F48" s="488"/>
      <c r="G48" s="485" t="s">
        <v>107</v>
      </c>
      <c r="H48" s="80"/>
    </row>
    <row r="49" spans="2:8" ht="26.25" thickBot="1" x14ac:dyDescent="0.25">
      <c r="B49" s="97" t="s">
        <v>108</v>
      </c>
      <c r="C49" s="69"/>
      <c r="D49" s="154" t="s">
        <v>1</v>
      </c>
      <c r="E49" s="486"/>
      <c r="F49" s="488"/>
      <c r="G49" s="485" t="s">
        <v>109</v>
      </c>
      <c r="H49" s="80"/>
    </row>
    <row r="50" spans="2:8" ht="16.149999999999999" customHeight="1" x14ac:dyDescent="0.2">
      <c r="B50" s="121" t="s">
        <v>110</v>
      </c>
      <c r="C50" s="69"/>
      <c r="D50" s="154" t="s">
        <v>1</v>
      </c>
      <c r="E50" s="45">
        <f>SUM(E33:E49)</f>
        <v>0</v>
      </c>
      <c r="F50" s="45">
        <f>SUM(F33:F49)</f>
        <v>0</v>
      </c>
      <c r="G50" s="485" t="s">
        <v>111</v>
      </c>
      <c r="H50" s="80"/>
    </row>
    <row r="51" spans="2:8" ht="16.149999999999999" customHeight="1" x14ac:dyDescent="0.2">
      <c r="B51" s="121" t="s">
        <v>112</v>
      </c>
      <c r="C51" s="66"/>
      <c r="D51"/>
      <c r="E51" s="27"/>
      <c r="F51" s="27"/>
      <c r="G51" s="85"/>
      <c r="H51" s="80"/>
    </row>
    <row r="52" spans="2:8" ht="16.149999999999999" customHeight="1" x14ac:dyDescent="0.2">
      <c r="B52" s="120" t="s">
        <v>7</v>
      </c>
      <c r="C52"/>
      <c r="D52" s="154" t="s">
        <v>16</v>
      </c>
      <c r="E52" s="486"/>
      <c r="F52" s="477">
        <f>'TAC04 SOCIE'!E71</f>
        <v>0</v>
      </c>
      <c r="G52" s="485" t="s">
        <v>113</v>
      </c>
      <c r="H52" s="80"/>
    </row>
    <row r="53" spans="2:8" ht="16.149999999999999" customHeight="1" x14ac:dyDescent="0.2">
      <c r="B53" s="123" t="s">
        <v>8</v>
      </c>
      <c r="C53" s="69"/>
      <c r="D53" s="154" t="s">
        <v>20</v>
      </c>
      <c r="E53" s="486"/>
      <c r="F53" s="477">
        <f>'TAC04 SOCIE'!E72</f>
        <v>0</v>
      </c>
      <c r="G53" s="485" t="s">
        <v>114</v>
      </c>
      <c r="H53" s="80"/>
    </row>
    <row r="54" spans="2:8" ht="16.149999999999999" customHeight="1" x14ac:dyDescent="0.2">
      <c r="B54" s="120" t="s">
        <v>669</v>
      </c>
      <c r="C54"/>
      <c r="D54" s="154" t="s">
        <v>1</v>
      </c>
      <c r="E54" s="486"/>
      <c r="F54" s="488"/>
      <c r="G54" s="485" t="s">
        <v>670</v>
      </c>
      <c r="H54" s="80"/>
    </row>
    <row r="55" spans="2:8" ht="16.149999999999999" customHeight="1" x14ac:dyDescent="0.2">
      <c r="B55" s="123" t="s">
        <v>671</v>
      </c>
      <c r="C55" s="69"/>
      <c r="D55" s="154" t="s">
        <v>1</v>
      </c>
      <c r="E55" s="486"/>
      <c r="F55" s="488"/>
      <c r="G55" s="485" t="s">
        <v>672</v>
      </c>
      <c r="H55" s="80"/>
    </row>
    <row r="56" spans="2:8" ht="16.149999999999999" customHeight="1" x14ac:dyDescent="0.2">
      <c r="B56" s="123" t="s">
        <v>115</v>
      </c>
      <c r="C56" s="69"/>
      <c r="D56" s="154" t="s">
        <v>16</v>
      </c>
      <c r="E56" s="486"/>
      <c r="F56" s="488"/>
      <c r="G56" s="485" t="s">
        <v>116</v>
      </c>
      <c r="H56" s="80"/>
    </row>
    <row r="57" spans="2:8" ht="16.149999999999999" customHeight="1" x14ac:dyDescent="0.2">
      <c r="B57" s="153" t="s">
        <v>2782</v>
      </c>
      <c r="C57" s="164" t="s">
        <v>0</v>
      </c>
      <c r="D57" s="154" t="s">
        <v>20</v>
      </c>
      <c r="E57" s="486"/>
      <c r="F57" s="488"/>
      <c r="G57" s="485" t="s">
        <v>117</v>
      </c>
      <c r="H57" s="80"/>
    </row>
    <row r="58" spans="2:8" ht="16.149999999999999" customHeight="1" x14ac:dyDescent="0.2">
      <c r="B58" s="123" t="s">
        <v>118</v>
      </c>
      <c r="C58" s="69"/>
      <c r="D58" s="154" t="s">
        <v>20</v>
      </c>
      <c r="E58" s="486"/>
      <c r="F58" s="488"/>
      <c r="G58" s="485" t="s">
        <v>119</v>
      </c>
      <c r="H58" s="80"/>
    </row>
    <row r="59" spans="2:8" ht="16.149999999999999" customHeight="1" x14ac:dyDescent="0.2">
      <c r="B59" s="177" t="s">
        <v>673</v>
      </c>
      <c r="C59" s="69"/>
      <c r="D59" s="154" t="s">
        <v>20</v>
      </c>
      <c r="E59" s="486"/>
      <c r="F59" s="488"/>
      <c r="G59" s="485" t="s">
        <v>674</v>
      </c>
      <c r="H59" s="80"/>
    </row>
    <row r="60" spans="2:8" ht="16.149999999999999" customHeight="1" x14ac:dyDescent="0.2">
      <c r="B60" s="123" t="s">
        <v>675</v>
      </c>
      <c r="C60" s="69"/>
      <c r="D60" s="154" t="s">
        <v>20</v>
      </c>
      <c r="E60" s="486"/>
      <c r="F60" s="488"/>
      <c r="G60" s="485" t="s">
        <v>676</v>
      </c>
      <c r="H60" s="80"/>
    </row>
    <row r="61" spans="2:8" ht="16.149999999999999" customHeight="1" x14ac:dyDescent="0.2">
      <c r="B61" s="123" t="s">
        <v>677</v>
      </c>
      <c r="C61" s="69"/>
      <c r="D61" s="154" t="s">
        <v>20</v>
      </c>
      <c r="E61" s="486"/>
      <c r="F61" s="488"/>
      <c r="G61" s="485" t="s">
        <v>678</v>
      </c>
      <c r="H61" s="80"/>
    </row>
    <row r="62" spans="2:8" ht="16.149999999999999" customHeight="1" x14ac:dyDescent="0.2">
      <c r="B62" s="153" t="s">
        <v>2783</v>
      </c>
      <c r="C62" s="164" t="s">
        <v>0</v>
      </c>
      <c r="D62" s="154" t="s">
        <v>20</v>
      </c>
      <c r="E62" s="486"/>
      <c r="F62" s="488"/>
      <c r="G62" s="485" t="s">
        <v>120</v>
      </c>
      <c r="H62" s="80"/>
    </row>
    <row r="63" spans="2:8" ht="15.75" customHeight="1" x14ac:dyDescent="0.2">
      <c r="B63" s="173" t="s">
        <v>121</v>
      </c>
      <c r="C63" s="164" t="s">
        <v>0</v>
      </c>
      <c r="D63" s="154" t="s">
        <v>20</v>
      </c>
      <c r="E63" s="486"/>
      <c r="F63" s="488"/>
      <c r="G63" s="485" t="s">
        <v>122</v>
      </c>
      <c r="H63" s="80"/>
    </row>
    <row r="64" spans="2:8" ht="16.149999999999999" customHeight="1" x14ac:dyDescent="0.2">
      <c r="B64" s="118" t="s">
        <v>123</v>
      </c>
      <c r="C64" s="160"/>
      <c r="D64" s="154" t="s">
        <v>1</v>
      </c>
      <c r="E64" s="486"/>
      <c r="F64" s="488"/>
      <c r="G64" s="485" t="s">
        <v>124</v>
      </c>
      <c r="H64" s="80"/>
    </row>
    <row r="65" spans="2:8" ht="16.149999999999999" customHeight="1" x14ac:dyDescent="0.2">
      <c r="B65" s="123" t="s">
        <v>679</v>
      </c>
      <c r="C65" s="69"/>
      <c r="D65" s="154" t="s">
        <v>1</v>
      </c>
      <c r="E65" s="486"/>
      <c r="F65" s="488"/>
      <c r="G65" s="485" t="s">
        <v>680</v>
      </c>
      <c r="H65" s="80"/>
    </row>
    <row r="66" spans="2:8" ht="16.149999999999999" customHeight="1" x14ac:dyDescent="0.2">
      <c r="B66" s="178" t="s">
        <v>681</v>
      </c>
      <c r="C66" s="179"/>
      <c r="D66" s="154" t="s">
        <v>1</v>
      </c>
      <c r="E66" s="486"/>
      <c r="F66" s="488"/>
      <c r="G66" s="485" t="s">
        <v>682</v>
      </c>
      <c r="H66" s="80"/>
    </row>
    <row r="67" spans="2:8" ht="16.149999999999999" customHeight="1" thickBot="1" x14ac:dyDescent="0.25">
      <c r="B67" s="176" t="s">
        <v>125</v>
      </c>
      <c r="C67" s="164" t="s">
        <v>0</v>
      </c>
      <c r="D67" s="154" t="s">
        <v>1</v>
      </c>
      <c r="E67" s="486"/>
      <c r="F67" s="488"/>
      <c r="G67" s="485" t="s">
        <v>126</v>
      </c>
      <c r="H67" s="80"/>
    </row>
    <row r="68" spans="2:8" ht="16.149999999999999" customHeight="1" thickBot="1" x14ac:dyDescent="0.25">
      <c r="B68" s="152" t="s">
        <v>127</v>
      </c>
      <c r="C68" s="160"/>
      <c r="D68" s="154" t="s">
        <v>1</v>
      </c>
      <c r="E68" s="45">
        <f>SUM(E52:E67)</f>
        <v>0</v>
      </c>
      <c r="F68" s="45">
        <f>SUM(F52:F67)</f>
        <v>0</v>
      </c>
      <c r="G68" s="485" t="s">
        <v>128</v>
      </c>
      <c r="H68" s="80"/>
    </row>
    <row r="69" spans="2:8" ht="16.149999999999999" customHeight="1" x14ac:dyDescent="0.2">
      <c r="B69" s="121" t="s">
        <v>129</v>
      </c>
      <c r="C69" s="69"/>
      <c r="D69" s="154" t="s">
        <v>1</v>
      </c>
      <c r="E69" s="45">
        <f>E31+E50+E68</f>
        <v>0</v>
      </c>
      <c r="F69" s="45">
        <f>F31+F50+F68</f>
        <v>0</v>
      </c>
      <c r="G69" s="485" t="s">
        <v>130</v>
      </c>
      <c r="H69" s="80"/>
    </row>
    <row r="70" spans="2:8" ht="16.149999999999999" customHeight="1" x14ac:dyDescent="0.2">
      <c r="B70" s="123"/>
      <c r="C70" s="66"/>
      <c r="D70"/>
      <c r="E70" s="27"/>
      <c r="F70" s="27"/>
      <c r="G70" s="85"/>
      <c r="H70" s="80"/>
    </row>
    <row r="71" spans="2:8" ht="16.149999999999999" customHeight="1" x14ac:dyDescent="0.2">
      <c r="B71" s="121" t="s">
        <v>683</v>
      </c>
      <c r="C71" s="69"/>
      <c r="D71" s="154" t="s">
        <v>1</v>
      </c>
      <c r="E71" s="477">
        <f>F78</f>
        <v>0</v>
      </c>
      <c r="F71" s="488"/>
      <c r="G71" s="485" t="s">
        <v>684</v>
      </c>
      <c r="H71" s="80"/>
    </row>
    <row r="72" spans="2:8" ht="16.149999999999999" customHeight="1" thickBot="1" x14ac:dyDescent="0.25">
      <c r="B72" s="120" t="s">
        <v>511</v>
      </c>
      <c r="C72"/>
      <c r="D72" s="154" t="s">
        <v>1</v>
      </c>
      <c r="E72" s="479"/>
      <c r="F72" s="488"/>
      <c r="G72" s="485" t="s">
        <v>685</v>
      </c>
      <c r="H72" s="80"/>
    </row>
    <row r="73" spans="2:8" ht="16.149999999999999" customHeight="1" x14ac:dyDescent="0.2">
      <c r="B73" s="121" t="s">
        <v>686</v>
      </c>
      <c r="C73" s="69"/>
      <c r="D73" s="154" t="s">
        <v>1</v>
      </c>
      <c r="E73" s="45">
        <f>SUM(E71:E72)</f>
        <v>0</v>
      </c>
      <c r="F73" s="45">
        <f>SUM(F71:F72)</f>
        <v>0</v>
      </c>
      <c r="G73" s="485" t="s">
        <v>131</v>
      </c>
      <c r="H73" s="80"/>
    </row>
    <row r="74" spans="2:8" ht="16.149999999999999" customHeight="1" x14ac:dyDescent="0.2">
      <c r="B74" s="120" t="s">
        <v>132</v>
      </c>
      <c r="C74"/>
      <c r="D74" s="536" t="s">
        <v>1</v>
      </c>
      <c r="E74" s="535"/>
      <c r="F74" s="18"/>
      <c r="G74" s="529" t="s">
        <v>133</v>
      </c>
      <c r="H74" s="80"/>
    </row>
    <row r="75" spans="2:8" ht="16.149999999999999" customHeight="1" x14ac:dyDescent="0.2">
      <c r="B75" s="176" t="s">
        <v>134</v>
      </c>
      <c r="C75" s="164" t="s">
        <v>0</v>
      </c>
      <c r="D75" s="154" t="s">
        <v>1</v>
      </c>
      <c r="E75" s="486"/>
      <c r="F75" s="488"/>
      <c r="G75" s="485" t="s">
        <v>135</v>
      </c>
      <c r="H75" s="80"/>
    </row>
    <row r="76" spans="2:8" ht="16.149999999999999" customHeight="1" x14ac:dyDescent="0.2">
      <c r="B76" s="118" t="s">
        <v>136</v>
      </c>
      <c r="C76" s="160"/>
      <c r="D76" s="154" t="s">
        <v>1</v>
      </c>
      <c r="E76" s="486"/>
      <c r="F76" s="488"/>
      <c r="G76" s="485" t="s">
        <v>137</v>
      </c>
      <c r="H76" s="80"/>
    </row>
    <row r="77" spans="2:8" ht="16.149999999999999" customHeight="1" thickBot="1" x14ac:dyDescent="0.25">
      <c r="B77" s="123" t="s">
        <v>138</v>
      </c>
      <c r="C77" s="160"/>
      <c r="D77" s="154" t="s">
        <v>1</v>
      </c>
      <c r="E77" s="535"/>
      <c r="F77" s="18"/>
      <c r="G77" s="529" t="s">
        <v>139</v>
      </c>
      <c r="H77" s="80"/>
    </row>
    <row r="78" spans="2:8" ht="16.149999999999999" customHeight="1" thickBot="1" x14ac:dyDescent="0.25">
      <c r="B78" s="137" t="s">
        <v>2779</v>
      </c>
      <c r="C78" s="160"/>
      <c r="D78" s="157" t="s">
        <v>1</v>
      </c>
      <c r="E78" s="45">
        <f>SUM(E69,E73:E77)</f>
        <v>0</v>
      </c>
      <c r="F78" s="45">
        <f>SUM(F69,F73:F77)</f>
        <v>0</v>
      </c>
      <c r="G78" s="485" t="s">
        <v>140</v>
      </c>
      <c r="H78" s="80"/>
    </row>
    <row r="79" spans="2:8" ht="16.149999999999999" customHeight="1" thickTop="1" x14ac:dyDescent="0.2">
      <c r="B79" s="104"/>
      <c r="C79" s="104"/>
      <c r="D79" s="104"/>
      <c r="E79" s="180"/>
      <c r="F79" s="180"/>
      <c r="G79" s="105"/>
    </row>
  </sheetData>
  <mergeCells count="1">
    <mergeCell ref="D8:D9"/>
  </mergeCells>
  <conditionalFormatting sqref="E79:F79">
    <cfRule type="cellIs" dxfId="8" priority="20" operator="notEqual">
      <formula>""</formula>
    </cfRule>
  </conditionalFormatting>
  <dataValidations count="9">
    <dataValidation allowBlank="1" showInputMessage="1" showErrorMessage="1" promptTitle="lease repayments" prompt="The cash outflows for lease repayments are now fed from the movement in the lease liability. Please enter this cash flow split by leasing counterparty on TAC21." sqref="C57 C62" xr:uid="{843C2E4D-1FDE-42F8-8C5C-4ABBAA9014AC}"/>
    <dataValidation allowBlank="1" showInputMessage="1" showErrorMessage="1" promptTitle="Proceeds from financial assets" prompt="This should include the cash inflows when financial assets mature. In addition this will include repayments received on any loans issued (including those made to joint ventures and associates) recorded within investments (not necessarily a sale)." sqref="C35" xr:uid="{084741D0-F5A8-45E1-B6E2-39C59844F6B5}"/>
    <dataValidation allowBlank="1" showInputMessage="1" showErrorMessage="1" promptTitle="Capital donations" prompt="This deducts donations of assets and assets purchased from donated cash (both non-operating). Cash donated for purchasing assets is added back as investing activity below." sqref="C17" xr:uid="{8BEC300B-E610-42FA-855B-ED1261446A24}"/>
    <dataValidation allowBlank="1" showInputMessage="1" showErrorMessage="1" promptTitle="On-SoFP pension contributions" prompt="Calculated from TAC26 Pension" sqref="C19" xr:uid="{A57D73B6-6B1A-4D85-9079-60CE37C6545C}"/>
    <dataValidation allowBlank="1" showInputMessage="1" showErrorMessage="1" promptTitle="Cash donations" prompt="This row adds in cash donations for purchasing assets. In rare circumstances timing differences (where the income credit relates to a receivable, not cash) can be adjusted." sqref="C43" xr:uid="{87F2B7BD-5755-4B3F-9747-B8713EBD4FED}"/>
    <dataValidation allowBlank="1" showInputMessage="1" showErrorMessage="1" promptTitle="Interest element of PFI, LIFT" prompt="This should include any contingent rent charges on the PFI scheme." sqref="C63" xr:uid="{AD38D0F0-2442-4233-B8BD-4E627DD2DB2A}"/>
    <dataValidation allowBlank="1" showInputMessage="1" showErrorMessage="1" promptTitle="Cash flows from other financing" prompt="This should not include PFI contingent rents; these should be included in subcode SCF0300 above." sqref="C67" xr:uid="{3FBA1001-0A8E-4DD4-A5D9-82C0010F4CBF}"/>
    <dataValidation allowBlank="1" showInputMessage="1" showErrorMessage="1" promptTitle="Absorption transfer: CCE" prompt="This line represents the physical transfer of cash and cash equivalents in an absorption transfer only. Transfers of working capital are deducted from movements in working capital in operating cash flows above." sqref="C75" xr:uid="{3627201E-C144-418E-9B0E-878E983C54DF}"/>
    <dataValidation allowBlank="1" showInputMessage="1" showErrorMessage="1" promptTitle="Lease termination fees" prompt="Where the termination of the lease was not foreseen in the assessing the lease term  / lease payments then any termination fees due form part of the gain/loss on disposal and the cash flow should be included here." sqref="C42" xr:uid="{84429B89-7DF8-4368-B1BA-7F4093398988}"/>
  </dataValidations>
  <pageMargins left="0.70866141732283472" right="0.70866141732283472" top="0.74803149606299213" bottom="0.74803149606299213" header="0.31496062992125984" footer="0.31496062992125984"/>
  <pageSetup paperSize="9" scale="53" fitToHeight="3" orientation="portrait" r:id="rId1"/>
  <rowBreaks count="1" manualBreakCount="1">
    <brk id="6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B761-3170-4AB6-826C-A7C6BE323087}">
  <sheetPr codeName="Sheet65">
    <tabColor theme="2"/>
    <pageSetUpPr fitToPage="1"/>
  </sheetPr>
  <dimension ref="A1:I67"/>
  <sheetViews>
    <sheetView showGridLines="0" zoomScale="85" zoomScaleNormal="85" workbookViewId="0"/>
  </sheetViews>
  <sheetFormatPr defaultColWidth="13.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16384" width="13.28515625" style="9"/>
  </cols>
  <sheetData>
    <row r="1" spans="1:9" ht="18.75" customHeight="1" x14ac:dyDescent="0.2">
      <c r="B1" s="46"/>
    </row>
    <row r="2" spans="1:9" ht="18.75" customHeight="1" x14ac:dyDescent="0.25">
      <c r="B2" s="47" t="s">
        <v>2781</v>
      </c>
    </row>
    <row r="3" spans="1:9" ht="18.75" customHeight="1" x14ac:dyDescent="0.25">
      <c r="B3" s="47" t="s">
        <v>319</v>
      </c>
    </row>
    <row r="4" spans="1:9" ht="18.75" customHeight="1" thickBot="1" x14ac:dyDescent="0.25">
      <c r="B4" s="48" t="s">
        <v>375</v>
      </c>
    </row>
    <row r="5" spans="1:9" ht="16.149999999999999" customHeight="1" thickTop="1" thickBot="1" x14ac:dyDescent="0.25">
      <c r="B5" s="78"/>
      <c r="C5" s="78"/>
      <c r="D5" s="78"/>
      <c r="E5" s="78"/>
      <c r="F5" s="532" t="s">
        <v>2686</v>
      </c>
      <c r="G5" s="533">
        <v>1</v>
      </c>
    </row>
    <row r="6" spans="1:9" ht="16.149999999999999" customHeight="1" thickTop="1" x14ac:dyDescent="0.2">
      <c r="B6" s="194" t="s">
        <v>332</v>
      </c>
      <c r="C6" s="112"/>
      <c r="D6" s="112"/>
      <c r="E6" s="482" t="s">
        <v>687</v>
      </c>
      <c r="F6" s="483" t="s">
        <v>688</v>
      </c>
      <c r="G6" s="481" t="s">
        <v>13</v>
      </c>
      <c r="H6" s="80"/>
    </row>
    <row r="7" spans="1:9" ht="19.5" customHeight="1" x14ac:dyDescent="0.2">
      <c r="A7" s="79"/>
      <c r="B7" s="195"/>
      <c r="C7"/>
      <c r="D7" s="678" t="s">
        <v>2</v>
      </c>
      <c r="E7" s="3" t="s">
        <v>9</v>
      </c>
      <c r="F7" s="3" t="s">
        <v>9</v>
      </c>
      <c r="G7" s="83"/>
      <c r="H7" s="80"/>
      <c r="I7" s="56"/>
    </row>
    <row r="8" spans="1:9" ht="16.149999999999999" customHeight="1" x14ac:dyDescent="0.2">
      <c r="A8" s="81"/>
      <c r="B8" s="113"/>
      <c r="C8"/>
      <c r="D8" s="678"/>
      <c r="E8" s="21" t="s">
        <v>310</v>
      </c>
      <c r="F8" s="21" t="s">
        <v>17</v>
      </c>
      <c r="G8" s="83"/>
      <c r="H8" s="80"/>
      <c r="I8" s="56"/>
    </row>
    <row r="9" spans="1:9" ht="16.149999999999999" customHeight="1" thickBot="1" x14ac:dyDescent="0.25">
      <c r="A9" s="81"/>
      <c r="B9" s="196" t="s">
        <v>689</v>
      </c>
      <c r="C9" s="42"/>
      <c r="D9" s="679"/>
      <c r="E9" s="65" t="s">
        <v>14</v>
      </c>
      <c r="F9" s="65" t="s">
        <v>14</v>
      </c>
      <c r="G9" s="485" t="s">
        <v>15</v>
      </c>
      <c r="H9" s="80"/>
      <c r="I9" s="56"/>
    </row>
    <row r="10" spans="1:9" ht="16.149999999999999" customHeight="1" x14ac:dyDescent="0.2">
      <c r="A10" s="81"/>
      <c r="B10" s="124" t="s">
        <v>141</v>
      </c>
      <c r="C10"/>
      <c r="D10"/>
      <c r="E10" s="27"/>
      <c r="F10" s="402"/>
      <c r="G10" s="85"/>
      <c r="H10" s="80"/>
      <c r="I10" s="56"/>
    </row>
    <row r="11" spans="1:9" ht="16.149999999999999" customHeight="1" x14ac:dyDescent="0.2">
      <c r="A11" s="81"/>
      <c r="B11" s="612" t="s">
        <v>2784</v>
      </c>
      <c r="C11" s="197" t="s">
        <v>0</v>
      </c>
      <c r="D11" s="182" t="s">
        <v>16</v>
      </c>
      <c r="E11" s="486"/>
      <c r="F11" s="26"/>
      <c r="G11" s="485" t="s">
        <v>690</v>
      </c>
      <c r="H11" s="80"/>
    </row>
    <row r="12" spans="1:9" ht="16.5" customHeight="1" x14ac:dyDescent="0.2">
      <c r="A12" s="81"/>
      <c r="B12" s="613" t="s">
        <v>691</v>
      </c>
      <c r="C12" s="197" t="s">
        <v>0</v>
      </c>
      <c r="D12" s="182" t="s">
        <v>16</v>
      </c>
      <c r="E12" s="486"/>
      <c r="F12" s="26"/>
      <c r="G12" s="485" t="s">
        <v>692</v>
      </c>
      <c r="H12" s="80"/>
    </row>
    <row r="13" spans="1:9" ht="15.6" customHeight="1" x14ac:dyDescent="0.2">
      <c r="B13" s="614" t="s">
        <v>2815</v>
      </c>
      <c r="C13" s="66"/>
      <c r="D13" s="182" t="s">
        <v>16</v>
      </c>
      <c r="E13" s="486"/>
      <c r="F13" s="26"/>
      <c r="G13" s="485" t="s">
        <v>693</v>
      </c>
      <c r="H13" s="80"/>
    </row>
    <row r="14" spans="1:9" ht="16.149999999999999" customHeight="1" x14ac:dyDescent="0.2">
      <c r="A14" s="81"/>
      <c r="B14" s="615" t="s">
        <v>142</v>
      </c>
      <c r="C14" s="66"/>
      <c r="D14" s="30"/>
      <c r="E14" s="27"/>
      <c r="F14" s="27"/>
      <c r="G14" s="85"/>
      <c r="H14" s="80"/>
    </row>
    <row r="15" spans="1:9" ht="16.149999999999999" customHeight="1" x14ac:dyDescent="0.2">
      <c r="A15" s="81"/>
      <c r="B15" s="612" t="s">
        <v>2784</v>
      </c>
      <c r="C15" s="197" t="s">
        <v>0</v>
      </c>
      <c r="D15" s="182" t="s">
        <v>16</v>
      </c>
      <c r="E15" s="486"/>
      <c r="F15" s="26"/>
      <c r="G15" s="485" t="s">
        <v>694</v>
      </c>
      <c r="H15" s="80"/>
    </row>
    <row r="16" spans="1:9" ht="15.75" customHeight="1" x14ac:dyDescent="0.2">
      <c r="B16" s="162" t="s">
        <v>695</v>
      </c>
      <c r="C16" s="197" t="s">
        <v>0</v>
      </c>
      <c r="D16" s="182" t="s">
        <v>16</v>
      </c>
      <c r="E16" s="486"/>
      <c r="F16" s="26"/>
      <c r="G16" s="485" t="s">
        <v>696</v>
      </c>
      <c r="H16" s="80"/>
    </row>
    <row r="17" spans="2:8" ht="25.5" x14ac:dyDescent="0.2">
      <c r="B17" s="167" t="s">
        <v>379</v>
      </c>
      <c r="C17" s="197" t="s">
        <v>0</v>
      </c>
      <c r="D17" s="182" t="s">
        <v>16</v>
      </c>
      <c r="E17" s="486"/>
      <c r="F17" s="26"/>
      <c r="G17" s="485" t="s">
        <v>697</v>
      </c>
      <c r="H17" s="80"/>
    </row>
    <row r="18" spans="2:8" ht="26.65" customHeight="1" x14ac:dyDescent="0.2">
      <c r="B18" s="198" t="s">
        <v>698</v>
      </c>
      <c r="C18" s="66"/>
      <c r="D18" s="182" t="s">
        <v>16</v>
      </c>
      <c r="E18" s="486"/>
      <c r="F18" s="26"/>
      <c r="G18" s="485" t="s">
        <v>699</v>
      </c>
      <c r="H18" s="80"/>
    </row>
    <row r="19" spans="2:8" ht="15.75" customHeight="1" x14ac:dyDescent="0.2">
      <c r="B19" s="97" t="s">
        <v>700</v>
      </c>
      <c r="C19" s="66"/>
      <c r="D19" s="182" t="s">
        <v>16</v>
      </c>
      <c r="E19" s="486"/>
      <c r="F19" s="26"/>
      <c r="G19" s="485" t="s">
        <v>701</v>
      </c>
      <c r="H19" s="80"/>
    </row>
    <row r="20" spans="2:8" ht="16.149999999999999" customHeight="1" x14ac:dyDescent="0.2">
      <c r="B20" s="123" t="s">
        <v>702</v>
      </c>
      <c r="C20" s="66"/>
      <c r="D20" s="182" t="s">
        <v>16</v>
      </c>
      <c r="E20" s="486"/>
      <c r="F20" s="26"/>
      <c r="G20" s="485" t="s">
        <v>703</v>
      </c>
      <c r="H20" s="80"/>
    </row>
    <row r="21" spans="2:8" ht="16.149999999999999" customHeight="1" x14ac:dyDescent="0.2">
      <c r="B21" s="121" t="s">
        <v>143</v>
      </c>
      <c r="C21" s="66"/>
      <c r="D21" s="30"/>
      <c r="E21" s="27"/>
      <c r="F21" s="27"/>
      <c r="G21" s="85"/>
      <c r="H21" s="80"/>
    </row>
    <row r="22" spans="2:8" ht="16.149999999999999" customHeight="1" x14ac:dyDescent="0.2">
      <c r="B22" s="123" t="s">
        <v>704</v>
      </c>
      <c r="C22" s="66"/>
      <c r="D22" s="182" t="s">
        <v>16</v>
      </c>
      <c r="E22" s="486"/>
      <c r="F22" s="26"/>
      <c r="G22" s="485" t="s">
        <v>705</v>
      </c>
      <c r="H22" s="80"/>
    </row>
    <row r="23" spans="2:8" ht="16.149999999999999" customHeight="1" x14ac:dyDescent="0.2">
      <c r="B23" s="123" t="s">
        <v>706</v>
      </c>
      <c r="C23" s="66"/>
      <c r="D23" s="182" t="s">
        <v>16</v>
      </c>
      <c r="E23" s="486"/>
      <c r="F23" s="26"/>
      <c r="G23" s="485" t="s">
        <v>707</v>
      </c>
      <c r="H23" s="80"/>
    </row>
    <row r="24" spans="2:8" ht="16.149999999999999" customHeight="1" x14ac:dyDescent="0.2">
      <c r="B24" s="123" t="s">
        <v>708</v>
      </c>
      <c r="C24" s="66"/>
      <c r="D24" s="182" t="s">
        <v>16</v>
      </c>
      <c r="E24" s="486"/>
      <c r="F24" s="26"/>
      <c r="G24" s="485" t="s">
        <v>709</v>
      </c>
      <c r="H24" s="80"/>
    </row>
    <row r="25" spans="2:8" ht="16.149999999999999" customHeight="1" x14ac:dyDescent="0.2">
      <c r="B25" s="121" t="s">
        <v>144</v>
      </c>
      <c r="C25" s="66"/>
      <c r="D25" s="38"/>
      <c r="E25" s="27"/>
      <c r="F25" s="27"/>
      <c r="G25" s="85"/>
      <c r="H25" s="80"/>
    </row>
    <row r="26" spans="2:8" ht="16.149999999999999" customHeight="1" x14ac:dyDescent="0.2">
      <c r="B26" s="612" t="s">
        <v>2784</v>
      </c>
      <c r="C26" s="197" t="s">
        <v>0</v>
      </c>
      <c r="D26" s="182" t="s">
        <v>16</v>
      </c>
      <c r="E26" s="486"/>
      <c r="F26" s="26"/>
      <c r="G26" s="485" t="s">
        <v>710</v>
      </c>
      <c r="H26" s="80"/>
    </row>
    <row r="27" spans="2:8" ht="16.149999999999999" customHeight="1" x14ac:dyDescent="0.2">
      <c r="B27" s="177" t="s">
        <v>711</v>
      </c>
      <c r="C27" s="66"/>
      <c r="D27" s="182" t="s">
        <v>16</v>
      </c>
      <c r="E27" s="486"/>
      <c r="F27" s="26"/>
      <c r="G27" s="485" t="s">
        <v>712</v>
      </c>
      <c r="H27" s="80"/>
    </row>
    <row r="28" spans="2:8" ht="15.6" customHeight="1" x14ac:dyDescent="0.2">
      <c r="B28" s="615" t="s">
        <v>713</v>
      </c>
      <c r="C28" s="66"/>
      <c r="D28" s="30"/>
      <c r="E28" s="27"/>
      <c r="F28" s="27"/>
      <c r="G28" s="85"/>
      <c r="H28" s="80"/>
    </row>
    <row r="29" spans="2:8" ht="16.149999999999999" customHeight="1" x14ac:dyDescent="0.2">
      <c r="B29" s="177" t="s">
        <v>714</v>
      </c>
      <c r="C29" s="66"/>
      <c r="D29" s="182" t="s">
        <v>16</v>
      </c>
      <c r="E29" s="486"/>
      <c r="F29" s="26"/>
      <c r="G29" s="485" t="s">
        <v>715</v>
      </c>
      <c r="H29" s="80"/>
    </row>
    <row r="30" spans="2:8" ht="16.149999999999999" customHeight="1" x14ac:dyDescent="0.2">
      <c r="B30" s="177" t="s">
        <v>716</v>
      </c>
      <c r="C30"/>
      <c r="D30" s="182" t="s">
        <v>16</v>
      </c>
      <c r="E30" s="486"/>
      <c r="F30" s="26"/>
      <c r="G30" s="485" t="s">
        <v>717</v>
      </c>
      <c r="H30" s="80"/>
    </row>
    <row r="31" spans="2:8" ht="16.149999999999999" customHeight="1" x14ac:dyDescent="0.2">
      <c r="B31" s="612" t="s">
        <v>2785</v>
      </c>
      <c r="C31" s="197" t="s">
        <v>0</v>
      </c>
      <c r="D31" s="182" t="s">
        <v>16</v>
      </c>
      <c r="E31" s="527"/>
      <c r="F31" s="25"/>
      <c r="G31" s="485" t="s">
        <v>718</v>
      </c>
      <c r="H31" s="80"/>
    </row>
    <row r="32" spans="2:8" ht="16.149999999999999" customHeight="1" x14ac:dyDescent="0.2">
      <c r="B32" s="177" t="s">
        <v>145</v>
      </c>
      <c r="C32" s="197" t="s">
        <v>0</v>
      </c>
      <c r="D32" s="182" t="s">
        <v>16</v>
      </c>
      <c r="E32" s="486"/>
      <c r="F32" s="26"/>
      <c r="G32" s="485" t="s">
        <v>146</v>
      </c>
      <c r="H32" s="80"/>
    </row>
    <row r="33" spans="2:8" ht="16.149999999999999" customHeight="1" thickBot="1" x14ac:dyDescent="0.25">
      <c r="B33" s="123" t="s">
        <v>2814</v>
      </c>
      <c r="C33" s="197" t="s">
        <v>0</v>
      </c>
      <c r="D33" s="182" t="s">
        <v>16</v>
      </c>
      <c r="E33" s="486"/>
      <c r="F33" s="26"/>
      <c r="G33" s="485" t="s">
        <v>719</v>
      </c>
      <c r="H33" s="80"/>
    </row>
    <row r="34" spans="2:8" ht="16.149999999999999" customHeight="1" thickBot="1" x14ac:dyDescent="0.25">
      <c r="B34" s="121" t="s">
        <v>147</v>
      </c>
      <c r="C34" s="66"/>
      <c r="D34" s="182" t="s">
        <v>16</v>
      </c>
      <c r="E34" s="45">
        <f>SUM(E11:E33)</f>
        <v>0</v>
      </c>
      <c r="F34" s="44">
        <f>SUM(F11:F33)</f>
        <v>0</v>
      </c>
      <c r="G34" s="485" t="s">
        <v>720</v>
      </c>
      <c r="H34" s="80"/>
    </row>
    <row r="35" spans="2:8" ht="16.149999999999999" customHeight="1" thickTop="1" thickBot="1" x14ac:dyDescent="0.25">
      <c r="B35" s="104"/>
      <c r="C35" s="104"/>
      <c r="D35" s="104"/>
      <c r="E35" s="104"/>
      <c r="F35" s="104"/>
      <c r="G35" s="104"/>
    </row>
    <row r="36" spans="2:8" ht="16.149999999999999" customHeight="1" thickTop="1" thickBot="1" x14ac:dyDescent="0.25">
      <c r="B36" s="78"/>
      <c r="C36" s="78"/>
      <c r="D36" s="78"/>
      <c r="E36" s="78"/>
      <c r="F36" s="532" t="s">
        <v>2686</v>
      </c>
      <c r="G36" s="533">
        <v>2</v>
      </c>
    </row>
    <row r="37" spans="2:8" ht="16.149999999999999" customHeight="1" thickTop="1" x14ac:dyDescent="0.2">
      <c r="B37" s="194" t="s">
        <v>333</v>
      </c>
      <c r="C37" s="112"/>
      <c r="D37" s="112"/>
      <c r="E37" s="482" t="s">
        <v>687</v>
      </c>
      <c r="F37" s="483" t="s">
        <v>688</v>
      </c>
      <c r="G37" s="481" t="s">
        <v>13</v>
      </c>
      <c r="H37" s="80"/>
    </row>
    <row r="38" spans="2:8" ht="16.5" customHeight="1" x14ac:dyDescent="0.2">
      <c r="B38" s="200"/>
      <c r="C38"/>
      <c r="D38" s="678" t="s">
        <v>2</v>
      </c>
      <c r="E38" s="3" t="s">
        <v>9</v>
      </c>
      <c r="F38" s="3" t="s">
        <v>9</v>
      </c>
      <c r="G38" s="83"/>
      <c r="H38" s="80"/>
    </row>
    <row r="39" spans="2:8" ht="16.149999999999999" customHeight="1" x14ac:dyDescent="0.2">
      <c r="B39" s="113"/>
      <c r="C39"/>
      <c r="D39" s="678"/>
      <c r="E39" s="21" t="s">
        <v>310</v>
      </c>
      <c r="F39" s="21" t="s">
        <v>17</v>
      </c>
      <c r="G39" s="83"/>
      <c r="H39" s="80"/>
    </row>
    <row r="40" spans="2:8" ht="16.149999999999999" customHeight="1" thickBot="1" x14ac:dyDescent="0.25">
      <c r="B40" s="196" t="s">
        <v>689</v>
      </c>
      <c r="C40" s="42"/>
      <c r="D40" s="679"/>
      <c r="E40" s="65" t="s">
        <v>14</v>
      </c>
      <c r="F40" s="65" t="s">
        <v>14</v>
      </c>
      <c r="G40" s="485" t="s">
        <v>15</v>
      </c>
      <c r="H40" s="80"/>
    </row>
    <row r="41" spans="2:8" ht="16.149999999999999" customHeight="1" x14ac:dyDescent="0.2">
      <c r="B41" s="153" t="s">
        <v>2786</v>
      </c>
      <c r="C41" s="117"/>
      <c r="D41" s="182" t="s">
        <v>16</v>
      </c>
      <c r="E41" s="537"/>
      <c r="F41" s="488"/>
      <c r="G41" s="485" t="s">
        <v>148</v>
      </c>
      <c r="H41" s="80"/>
    </row>
    <row r="42" spans="2:8" ht="16.149999999999999" customHeight="1" x14ac:dyDescent="0.2">
      <c r="B42" s="150" t="s">
        <v>721</v>
      </c>
      <c r="C42" s="69"/>
      <c r="D42" s="182" t="s">
        <v>16</v>
      </c>
      <c r="E42" s="537"/>
      <c r="F42" s="488"/>
      <c r="G42" s="485" t="s">
        <v>149</v>
      </c>
      <c r="H42" s="80"/>
    </row>
    <row r="43" spans="2:8" ht="16.149999999999999" customHeight="1" x14ac:dyDescent="0.2">
      <c r="B43" s="123" t="s">
        <v>2678</v>
      </c>
      <c r="C43" s="69"/>
      <c r="D43" s="182" t="s">
        <v>16</v>
      </c>
      <c r="E43" s="537"/>
      <c r="F43" s="479"/>
      <c r="G43" s="485" t="s">
        <v>311</v>
      </c>
      <c r="H43" s="80"/>
    </row>
    <row r="44" spans="2:8" ht="16.149999999999999" customHeight="1" x14ac:dyDescent="0.2">
      <c r="B44" s="123" t="s">
        <v>312</v>
      </c>
      <c r="C44" s="69"/>
      <c r="D44" s="182" t="s">
        <v>16</v>
      </c>
      <c r="E44" s="537"/>
      <c r="F44" s="488"/>
      <c r="G44" s="485" t="s">
        <v>150</v>
      </c>
      <c r="H44" s="80"/>
    </row>
    <row r="45" spans="2:8" ht="16.149999999999999" customHeight="1" x14ac:dyDescent="0.2">
      <c r="B45" s="120" t="s">
        <v>313</v>
      </c>
      <c r="C45" s="69"/>
      <c r="D45" s="182" t="s">
        <v>16</v>
      </c>
      <c r="E45" s="537"/>
      <c r="F45" s="488"/>
      <c r="G45" s="485" t="s">
        <v>151</v>
      </c>
      <c r="H45" s="80"/>
    </row>
    <row r="46" spans="2:8" ht="16.149999999999999" customHeight="1" x14ac:dyDescent="0.2">
      <c r="B46" s="150" t="s">
        <v>152</v>
      </c>
      <c r="C46" s="69"/>
      <c r="D46" s="182" t="s">
        <v>16</v>
      </c>
      <c r="E46" s="537"/>
      <c r="F46" s="488"/>
      <c r="G46" s="485" t="s">
        <v>153</v>
      </c>
      <c r="H46" s="80"/>
    </row>
    <row r="47" spans="2:8" ht="16.149999999999999" customHeight="1" x14ac:dyDescent="0.2">
      <c r="B47" s="150" t="s">
        <v>154</v>
      </c>
      <c r="C47" s="69"/>
      <c r="D47" s="182" t="s">
        <v>16</v>
      </c>
      <c r="E47" s="537"/>
      <c r="F47" s="488"/>
      <c r="G47" s="485" t="s">
        <v>155</v>
      </c>
      <c r="H47" s="80"/>
    </row>
    <row r="48" spans="2:8" ht="16.149999999999999" customHeight="1" x14ac:dyDescent="0.2">
      <c r="B48" s="150" t="s">
        <v>722</v>
      </c>
      <c r="C48" s="69"/>
      <c r="D48" s="182" t="s">
        <v>16</v>
      </c>
      <c r="E48" s="537"/>
      <c r="F48" s="488"/>
      <c r="G48" s="485" t="s">
        <v>156</v>
      </c>
      <c r="H48" s="80"/>
    </row>
    <row r="49" spans="2:8" ht="16.149999999999999" customHeight="1" x14ac:dyDescent="0.2">
      <c r="B49" s="123" t="s">
        <v>723</v>
      </c>
      <c r="C49" s="69"/>
      <c r="D49" s="182" t="s">
        <v>16</v>
      </c>
      <c r="E49" s="537"/>
      <c r="F49" s="488"/>
      <c r="G49" s="485" t="s">
        <v>157</v>
      </c>
      <c r="H49" s="80"/>
    </row>
    <row r="50" spans="2:8" ht="16.149999999999999" customHeight="1" x14ac:dyDescent="0.2">
      <c r="B50" s="120" t="s">
        <v>724</v>
      </c>
      <c r="C50" s="69"/>
      <c r="D50" s="182" t="s">
        <v>16</v>
      </c>
      <c r="E50" s="537"/>
      <c r="F50" s="488"/>
      <c r="G50" s="485" t="s">
        <v>158</v>
      </c>
      <c r="H50" s="80"/>
    </row>
    <row r="51" spans="2:8" ht="16.149999999999999" customHeight="1" x14ac:dyDescent="0.2">
      <c r="B51" s="123" t="s">
        <v>159</v>
      </c>
      <c r="C51" s="69"/>
      <c r="D51" s="182" t="s">
        <v>16</v>
      </c>
      <c r="E51" s="537"/>
      <c r="F51" s="488"/>
      <c r="G51" s="485" t="s">
        <v>160</v>
      </c>
      <c r="H51" s="80"/>
    </row>
    <row r="52" spans="2:8" ht="16.149999999999999" customHeight="1" thickBot="1" x14ac:dyDescent="0.25">
      <c r="B52" s="120" t="s">
        <v>2816</v>
      </c>
      <c r="C52" s="69"/>
      <c r="D52" s="182" t="s">
        <v>16</v>
      </c>
      <c r="E52" s="537"/>
      <c r="F52" s="488"/>
      <c r="G52" s="485" t="s">
        <v>161</v>
      </c>
      <c r="H52" s="80"/>
    </row>
    <row r="53" spans="2:8" ht="16.149999999999999" customHeight="1" x14ac:dyDescent="0.2">
      <c r="B53" s="151" t="s">
        <v>147</v>
      </c>
      <c r="C53" s="72"/>
      <c r="D53" s="182" t="s">
        <v>16</v>
      </c>
      <c r="E53" s="45">
        <f>SUM(E41:E52)</f>
        <v>0</v>
      </c>
      <c r="F53" s="45">
        <f>SUM(F41:F52)</f>
        <v>0</v>
      </c>
      <c r="G53" s="485" t="s">
        <v>162</v>
      </c>
      <c r="H53" s="80"/>
    </row>
    <row r="54" spans="2:8" ht="16.149999999999999" customHeight="1" x14ac:dyDescent="0.2">
      <c r="B54" s="201" t="s">
        <v>725</v>
      </c>
      <c r="C54" s="96"/>
      <c r="D54" s="30"/>
      <c r="E54" s="27"/>
      <c r="F54" s="27"/>
      <c r="G54" s="27"/>
      <c r="H54" s="80"/>
    </row>
    <row r="55" spans="2:8" ht="16.149999999999999" customHeight="1" x14ac:dyDescent="0.2">
      <c r="B55" s="123" t="s">
        <v>726</v>
      </c>
      <c r="C55" s="66"/>
      <c r="D55" s="182" t="s">
        <v>16</v>
      </c>
      <c r="E55" s="477">
        <f>E53-E56</f>
        <v>0</v>
      </c>
      <c r="F55" s="477">
        <f>F53-F56</f>
        <v>0</v>
      </c>
      <c r="G55" s="485" t="s">
        <v>727</v>
      </c>
      <c r="H55" s="80"/>
    </row>
    <row r="56" spans="2:8" ht="16.149999999999999" customHeight="1" thickBot="1" x14ac:dyDescent="0.25">
      <c r="B56" s="202" t="s">
        <v>728</v>
      </c>
      <c r="C56" s="203"/>
      <c r="D56" s="204" t="s">
        <v>16</v>
      </c>
      <c r="E56" s="486"/>
      <c r="F56" s="488"/>
      <c r="G56" s="485" t="s">
        <v>729</v>
      </c>
      <c r="H56" s="80"/>
    </row>
    <row r="57" spans="2:8" ht="16.149999999999999" customHeight="1" thickTop="1" thickBot="1" x14ac:dyDescent="0.25">
      <c r="B57" s="104"/>
      <c r="C57" s="104"/>
      <c r="D57" s="104"/>
      <c r="E57" s="104"/>
      <c r="F57" s="104"/>
      <c r="G57" s="104"/>
    </row>
    <row r="58" spans="2:8" ht="16.149999999999999" customHeight="1" thickTop="1" thickBot="1" x14ac:dyDescent="0.25">
      <c r="B58" s="78"/>
      <c r="C58" s="78"/>
      <c r="D58" s="78"/>
      <c r="E58" s="78"/>
      <c r="F58" s="532" t="s">
        <v>2686</v>
      </c>
      <c r="G58" s="533">
        <v>3</v>
      </c>
    </row>
    <row r="59" spans="2:8" ht="16.149999999999999" customHeight="1" thickTop="1" x14ac:dyDescent="0.2">
      <c r="B59" s="691" t="s">
        <v>334</v>
      </c>
      <c r="C59" s="112"/>
      <c r="D59" s="112"/>
      <c r="E59" s="482" t="s">
        <v>687</v>
      </c>
      <c r="F59" s="483" t="s">
        <v>688</v>
      </c>
      <c r="G59" s="481" t="s">
        <v>13</v>
      </c>
      <c r="H59" s="80"/>
    </row>
    <row r="60" spans="2:8" ht="16.149999999999999" customHeight="1" x14ac:dyDescent="0.2">
      <c r="B60" s="692"/>
      <c r="C60"/>
      <c r="D60" s="678" t="s">
        <v>2</v>
      </c>
      <c r="E60" s="3" t="s">
        <v>9</v>
      </c>
      <c r="F60" s="3" t="s">
        <v>9</v>
      </c>
      <c r="G60" s="83"/>
      <c r="H60" s="80"/>
    </row>
    <row r="61" spans="2:8" ht="16.149999999999999" customHeight="1" x14ac:dyDescent="0.2">
      <c r="B61" s="113"/>
      <c r="C61"/>
      <c r="D61" s="678"/>
      <c r="E61" s="21" t="s">
        <v>310</v>
      </c>
      <c r="F61" s="21" t="s">
        <v>17</v>
      </c>
      <c r="G61" s="83"/>
      <c r="H61" s="80"/>
    </row>
    <row r="62" spans="2:8" ht="16.149999999999999" customHeight="1" thickBot="1" x14ac:dyDescent="0.25">
      <c r="B62" s="114"/>
      <c r="C62" s="42"/>
      <c r="D62" s="679"/>
      <c r="E62" s="65" t="s">
        <v>14</v>
      </c>
      <c r="F62" s="65" t="s">
        <v>14</v>
      </c>
      <c r="G62" s="485" t="s">
        <v>15</v>
      </c>
      <c r="H62" s="80"/>
    </row>
    <row r="63" spans="2:8" ht="16.149999999999999" customHeight="1" x14ac:dyDescent="0.2">
      <c r="B63" s="205" t="s">
        <v>730</v>
      </c>
      <c r="C63" s="197" t="s">
        <v>0</v>
      </c>
      <c r="D63" s="182" t="s">
        <v>16</v>
      </c>
      <c r="E63" s="478">
        <f>E50</f>
        <v>0</v>
      </c>
      <c r="F63" s="478">
        <f>F50</f>
        <v>0</v>
      </c>
      <c r="G63" s="485" t="s">
        <v>731</v>
      </c>
      <c r="H63" s="80"/>
    </row>
    <row r="64" spans="2:8" ht="25.5" x14ac:dyDescent="0.2">
      <c r="B64" s="88" t="s">
        <v>732</v>
      </c>
      <c r="C64" s="197" t="s">
        <v>0</v>
      </c>
      <c r="D64" s="182" t="s">
        <v>16</v>
      </c>
      <c r="E64" s="486"/>
      <c r="F64" s="488"/>
      <c r="G64" s="485" t="s">
        <v>733</v>
      </c>
      <c r="H64" s="80"/>
    </row>
    <row r="65" spans="2:8" ht="25.5" x14ac:dyDescent="0.2">
      <c r="B65" s="88" t="s">
        <v>734</v>
      </c>
      <c r="C65" s="197" t="s">
        <v>0</v>
      </c>
      <c r="D65" s="182" t="s">
        <v>16</v>
      </c>
      <c r="E65" s="486"/>
      <c r="F65" s="488"/>
      <c r="G65" s="485" t="s">
        <v>735</v>
      </c>
      <c r="H65" s="80"/>
    </row>
    <row r="66" spans="2:8" ht="26.25" thickBot="1" x14ac:dyDescent="0.25">
      <c r="B66" s="206" t="s">
        <v>736</v>
      </c>
      <c r="C66" s="138"/>
      <c r="D66" s="204" t="s">
        <v>16</v>
      </c>
      <c r="E66" s="478">
        <f>'TAC29 Losses+SP'!F18</f>
        <v>0</v>
      </c>
      <c r="F66" s="478">
        <f>'TAC29 Losses+SP'!H18</f>
        <v>0</v>
      </c>
      <c r="G66" s="485" t="s">
        <v>737</v>
      </c>
      <c r="H66" s="80"/>
    </row>
    <row r="67" spans="2:8" ht="16.149999999999999" customHeight="1" thickTop="1" x14ac:dyDescent="0.2">
      <c r="B67" s="104"/>
      <c r="C67" s="104"/>
      <c r="D67" s="104"/>
      <c r="E67" s="104"/>
      <c r="F67" s="104"/>
      <c r="G67" s="105"/>
    </row>
  </sheetData>
  <mergeCells count="4">
    <mergeCell ref="D7:D9"/>
    <mergeCell ref="D38:D40"/>
    <mergeCell ref="B59:B60"/>
    <mergeCell ref="D60:D62"/>
  </mergeCells>
  <dataValidations count="13">
    <dataValidation allowBlank="1" showInputMessage="1" showErrorMessage="1" promptTitle="MH collab: commissioning income" prompt="For use by lead providers only for element of income related to onward commissioning from OTHER providers. Where services are delivered by the trust itself, the commissioning income must be eliminated against the purchase of healthcare." sqref="C17" xr:uid="{2287FD71-24BA-4B06-B3D3-9BE2DCCF6257}"/>
    <dataValidation allowBlank="1" showInputMessage="1" showErrorMessage="1" promptTitle="MH collab: services provided" prompt="Income earned for the provision of services in provider collaboratives. This includes income recognised by the lead provider for services the trust has delivered itself. It should not include income for external commissioning (use row below)" sqref="C16" xr:uid="{87B59D5D-C93B-4C1D-A8C8-D3A617411955}"/>
    <dataValidation operator="greaterThanOrEqual" allowBlank="1" showInputMessage="1" sqref="F64:F65" xr:uid="{59B3C89D-1B83-4B57-916D-44CD630BCF76}"/>
    <dataValidation allowBlank="1" showInputMessage="1" showErrorMessage="1" promptTitle="Information" prompt="This row should be used for funding accrued for the 2022/23 element of the AfC pay award payable directly to providers by NHS England. In note 1.2 below this should be included in subcode INC1100 (NHS England)." sqref="C31" xr:uid="{FA7A2AE7-BB02-4953-A1CA-D08A099EA250}"/>
    <dataValidation allowBlank="1" showInputMessage="1" showErrorMessage="1" promptTitle="Cash payments received" prompt="This relates to gross cash received from the patients. It should not include any cash received from a CCG in connection to risk sharing arrangements." sqref="C64" xr:uid="{0CEE20BA-7CA2-47AF-AD60-6E733E415350}"/>
    <dataValidation allowBlank="1" showInputMessage="1" showErrorMessage="1" promptTitle="Income recognised" prompt="This relates to amounts charged directly to the patient. It is the gross amounts invoiced (or accrued) in year." sqref="C63" xr:uid="{5DA92E4D-BAC9-4794-9E14-CBED97F0FB29}"/>
    <dataValidation allowBlank="1" showInputMessage="1" showErrorMessage="1" promptTitle="High cost drugs and devices" prompt="Income from commissioners in respect of 'PbR excluded drugs and devices' (as listed in 'Annex A: national prices workbook' of the National Tariff) should be recorded on a gross basis on this row." sqref="C12" xr:uid="{5DCDBB27-F6F6-492D-BF74-AD8E282BA2A2}"/>
    <dataValidation allowBlank="1" showInputMessage="1" showErrorMessage="1" promptTitle="Additional pension funding" prompt="Notional income for additional employer pension contributions paid by NHSE will be populated here by entering the notional cost in TAC09." sqref="C32" xr:uid="{21D4031C-FAFB-412D-8838-D4FC0E75987A}"/>
    <dataValidation allowBlank="1" showInputMessage="1" showErrorMessage="1" promptTitle="Other clinical income" prompt="Should include additional funding received for annual leave accrual increase and 'Flowers' corrective payment funding." sqref="C33" xr:uid="{2DACE115-785A-462A-93DC-36937202283E}"/>
    <dataValidation allowBlank="1" showInputMessage="1" showErrorMessage="1" promptTitle="Amounts added to allowance" prompt="This row requires only gross amounts added to the provision. It should not be net of reversals. It must therefore be a positive number." sqref="C65" xr:uid="{072DED22-6EB6-4E44-8169-E5B4A461E453}"/>
    <dataValidation type="decimal" operator="greaterThanOrEqual" allowBlank="1" showInputMessage="1" showErrorMessage="1" error="Cash receipts must be a postive number" sqref="E64" xr:uid="{8F0F3961-5C27-4C20-A7EA-491E5E0703BD}">
      <formula1>0</formula1>
    </dataValidation>
    <dataValidation type="decimal" operator="greaterThanOrEqual" allowBlank="1" showInputMessage="1" showErrorMessage="1" error="Gross amounts added to the provision must be a postive number" sqref="E65" xr:uid="{FE1F8011-B2DC-4E1F-A0FC-3A1D93CC468C}">
      <formula1>0</formula1>
    </dataValidation>
    <dataValidation allowBlank="1" showInputMessage="1" showErrorMessage="1" promptTitle="API contract income" prompt="Income from commissioners in respect of API contracts (block contracts in prior year). Include here any variable adjustments to the fixed payments where the variable element has operated in your system in year." sqref="C26 C11 C15" xr:uid="{0CA6BEDB-F1C9-45B2-A369-5E8E9452CA1C}"/>
  </dataValidations>
  <pageMargins left="0.70866141732283472" right="0.70866141732283472" top="0.74803149606299213" bottom="0.74803149606299213" header="0.31496062992125984" footer="0.31496062992125984"/>
  <pageSetup paperSize="9" scale="46" fitToHeight="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82AE9-D382-41E0-889E-AC8778A36295}">
  <sheetPr codeName="Sheet66">
    <tabColor theme="2"/>
    <pageSetUpPr fitToPage="1"/>
  </sheetPr>
  <dimension ref="A1:H77"/>
  <sheetViews>
    <sheetView showGridLines="0" zoomScale="85" zoomScaleNormal="85" workbookViewId="0">
      <selection activeCell="K56" sqref="K56"/>
    </sheetView>
  </sheetViews>
  <sheetFormatPr defaultColWidth="13.28515625" defaultRowHeight="16.149999999999999" customHeight="1" x14ac:dyDescent="0.2"/>
  <cols>
    <col min="1" max="1" width="4.28515625" style="9" customWidth="1"/>
    <col min="2" max="2" width="62.7109375" style="9" customWidth="1"/>
    <col min="3" max="3" width="5.28515625" style="9" customWidth="1"/>
    <col min="4" max="4" width="9.28515625" style="9" customWidth="1"/>
    <col min="5" max="16384" width="13.28515625" style="9"/>
  </cols>
  <sheetData>
    <row r="1" spans="1:8" ht="18.75" customHeight="1" x14ac:dyDescent="0.2">
      <c r="B1" s="46"/>
    </row>
    <row r="2" spans="1:8" ht="18.75" customHeight="1" x14ac:dyDescent="0.25">
      <c r="B2" s="47" t="s">
        <v>2781</v>
      </c>
    </row>
    <row r="3" spans="1:8" ht="18.75" customHeight="1" x14ac:dyDescent="0.25">
      <c r="B3" s="47" t="s">
        <v>320</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94" t="s">
        <v>335</v>
      </c>
      <c r="C6" s="112"/>
      <c r="D6" s="112"/>
      <c r="E6" s="482" t="s">
        <v>738</v>
      </c>
      <c r="F6" s="483" t="s">
        <v>739</v>
      </c>
      <c r="G6" s="481" t="s">
        <v>13</v>
      </c>
      <c r="H6" s="80"/>
    </row>
    <row r="7" spans="1:8" ht="15.75" customHeight="1" x14ac:dyDescent="0.2">
      <c r="A7" s="79"/>
      <c r="B7" s="200"/>
      <c r="C7"/>
      <c r="D7" s="678" t="s">
        <v>2</v>
      </c>
      <c r="E7" s="3" t="s">
        <v>9</v>
      </c>
      <c r="F7" s="3" t="s">
        <v>9</v>
      </c>
      <c r="G7" s="83"/>
    </row>
    <row r="8" spans="1:8" ht="16.149999999999999" customHeight="1" x14ac:dyDescent="0.2">
      <c r="A8" s="81"/>
      <c r="B8" s="113"/>
      <c r="C8"/>
      <c r="D8" s="678"/>
      <c r="E8" s="21" t="s">
        <v>310</v>
      </c>
      <c r="F8" s="21" t="s">
        <v>17</v>
      </c>
      <c r="G8" s="83"/>
      <c r="H8" s="80"/>
    </row>
    <row r="9" spans="1:8" ht="16.149999999999999" customHeight="1" thickBot="1" x14ac:dyDescent="0.25">
      <c r="A9" s="81"/>
      <c r="B9" s="114"/>
      <c r="C9" s="42"/>
      <c r="D9" s="679"/>
      <c r="E9" s="65" t="s">
        <v>14</v>
      </c>
      <c r="F9" s="65" t="s">
        <v>14</v>
      </c>
      <c r="G9" s="485" t="s">
        <v>15</v>
      </c>
      <c r="H9" s="80"/>
    </row>
    <row r="10" spans="1:8" ht="16.149999999999999" customHeight="1" x14ac:dyDescent="0.2">
      <c r="A10" s="81"/>
      <c r="B10" s="207" t="s">
        <v>163</v>
      </c>
      <c r="C10" s="208"/>
      <c r="D10" s="209"/>
      <c r="E10" s="23"/>
      <c r="F10" s="24"/>
      <c r="G10" s="28"/>
      <c r="H10" s="80"/>
    </row>
    <row r="11" spans="1:8" ht="16.149999999999999" customHeight="1" x14ac:dyDescent="0.2">
      <c r="A11" s="81"/>
      <c r="B11" s="210" t="s">
        <v>740</v>
      </c>
      <c r="C11" s="96"/>
      <c r="D11" s="182" t="s">
        <v>16</v>
      </c>
      <c r="E11" s="537"/>
      <c r="F11" s="538"/>
      <c r="G11" s="485" t="s">
        <v>741</v>
      </c>
      <c r="H11" s="80"/>
    </row>
    <row r="12" spans="1:8" ht="15.6" customHeight="1" x14ac:dyDescent="0.2">
      <c r="A12" s="81"/>
      <c r="B12" s="123" t="s">
        <v>742</v>
      </c>
      <c r="C12" s="197" t="s">
        <v>0</v>
      </c>
      <c r="D12" s="182" t="s">
        <v>16</v>
      </c>
      <c r="E12" s="537"/>
      <c r="F12" s="538"/>
      <c r="G12" s="485" t="s">
        <v>164</v>
      </c>
      <c r="H12" s="80"/>
    </row>
    <row r="13" spans="1:8" ht="16.149999999999999" customHeight="1" x14ac:dyDescent="0.2">
      <c r="B13" s="210" t="s">
        <v>743</v>
      </c>
      <c r="C13" s="66"/>
      <c r="D13" s="182" t="s">
        <v>16</v>
      </c>
      <c r="E13" s="537"/>
      <c r="F13" s="538"/>
      <c r="G13" s="485" t="s">
        <v>744</v>
      </c>
      <c r="H13" s="80"/>
    </row>
    <row r="14" spans="1:8" ht="16.149999999999999" customHeight="1" x14ac:dyDescent="0.2">
      <c r="A14" s="81"/>
      <c r="B14" s="198" t="s">
        <v>745</v>
      </c>
      <c r="C14" s="66"/>
      <c r="D14" s="182" t="s">
        <v>16</v>
      </c>
      <c r="E14" s="537"/>
      <c r="F14" s="538"/>
      <c r="G14" s="485" t="s">
        <v>746</v>
      </c>
      <c r="H14" s="80"/>
    </row>
    <row r="15" spans="1:8" ht="16.149999999999999" customHeight="1" x14ac:dyDescent="0.2">
      <c r="A15" s="81"/>
      <c r="B15" s="198" t="s">
        <v>165</v>
      </c>
      <c r="C15" s="66"/>
      <c r="D15" s="182" t="s">
        <v>16</v>
      </c>
      <c r="E15" s="537"/>
      <c r="F15" s="538"/>
      <c r="G15" s="485" t="s">
        <v>166</v>
      </c>
      <c r="H15" s="80"/>
    </row>
    <row r="16" spans="1:8" ht="15.6" customHeight="1" x14ac:dyDescent="0.2">
      <c r="B16" s="198" t="s">
        <v>747</v>
      </c>
      <c r="C16" s="197" t="s">
        <v>0</v>
      </c>
      <c r="D16" s="182" t="s">
        <v>16</v>
      </c>
      <c r="E16" s="537"/>
      <c r="F16" s="538"/>
      <c r="G16" s="485" t="s">
        <v>167</v>
      </c>
      <c r="H16" s="80"/>
    </row>
    <row r="17" spans="2:8" ht="16.149999999999999" customHeight="1" x14ac:dyDescent="0.2">
      <c r="B17" s="121" t="s">
        <v>168</v>
      </c>
      <c r="C17"/>
      <c r="D17" s="209"/>
      <c r="E17" s="23"/>
      <c r="F17" s="23"/>
      <c r="G17" s="28"/>
      <c r="H17" s="80"/>
    </row>
    <row r="18" spans="2:8" ht="16.149999999999999" customHeight="1" x14ac:dyDescent="0.2">
      <c r="B18" s="97" t="s">
        <v>748</v>
      </c>
      <c r="C18" s="66"/>
      <c r="D18" s="182" t="s">
        <v>16</v>
      </c>
      <c r="E18" s="537"/>
      <c r="F18" s="538"/>
      <c r="G18" s="485" t="s">
        <v>749</v>
      </c>
      <c r="H18" s="80"/>
    </row>
    <row r="19" spans="2:8" ht="16.149999999999999" customHeight="1" x14ac:dyDescent="0.2">
      <c r="B19" s="97" t="s">
        <v>169</v>
      </c>
      <c r="C19" s="197" t="s">
        <v>0</v>
      </c>
      <c r="D19" s="182" t="s">
        <v>16</v>
      </c>
      <c r="E19" s="537"/>
      <c r="F19" s="538"/>
      <c r="G19" s="485" t="s">
        <v>170</v>
      </c>
      <c r="H19" s="80"/>
    </row>
    <row r="20" spans="2:8" ht="25.5" x14ac:dyDescent="0.2">
      <c r="B20" s="97" t="s">
        <v>750</v>
      </c>
      <c r="C20" s="197" t="s">
        <v>0</v>
      </c>
      <c r="D20" s="182" t="s">
        <v>16</v>
      </c>
      <c r="E20" s="537"/>
      <c r="F20" s="538"/>
      <c r="G20" s="485" t="s">
        <v>751</v>
      </c>
      <c r="H20" s="80"/>
    </row>
    <row r="21" spans="2:8" ht="25.5" x14ac:dyDescent="0.2">
      <c r="B21" s="210" t="s">
        <v>752</v>
      </c>
      <c r="C21" s="122"/>
      <c r="D21" s="182" t="s">
        <v>16</v>
      </c>
      <c r="E21" s="537"/>
      <c r="F21" s="538"/>
      <c r="G21" s="485" t="s">
        <v>753</v>
      </c>
      <c r="H21" s="80"/>
    </row>
    <row r="22" spans="2:8" ht="16.149999999999999" customHeight="1" x14ac:dyDescent="0.2">
      <c r="B22" s="723" t="s">
        <v>754</v>
      </c>
      <c r="C22" s="722"/>
      <c r="D22" s="182" t="s">
        <v>16</v>
      </c>
      <c r="E22" s="537"/>
      <c r="F22" s="538"/>
      <c r="G22" s="485" t="s">
        <v>755</v>
      </c>
      <c r="H22" s="80"/>
    </row>
    <row r="23" spans="2:8" ht="16.149999999999999" customHeight="1" x14ac:dyDescent="0.2">
      <c r="B23" s="721" t="s">
        <v>756</v>
      </c>
      <c r="C23" s="722"/>
      <c r="D23" s="165" t="s">
        <v>16</v>
      </c>
      <c r="E23" s="537"/>
      <c r="F23" s="538"/>
      <c r="G23" s="485" t="s">
        <v>757</v>
      </c>
      <c r="H23" s="80"/>
    </row>
    <row r="24" spans="2:8" ht="16.149999999999999" customHeight="1" x14ac:dyDescent="0.2">
      <c r="B24" s="97" t="s">
        <v>758</v>
      </c>
      <c r="C24" s="35"/>
      <c r="D24" s="193" t="s">
        <v>16</v>
      </c>
      <c r="E24" s="537"/>
      <c r="F24" s="538"/>
      <c r="G24" s="485" t="s">
        <v>2635</v>
      </c>
      <c r="H24" s="80"/>
    </row>
    <row r="25" spans="2:8" ht="25.5" x14ac:dyDescent="0.2">
      <c r="B25" s="97" t="s">
        <v>759</v>
      </c>
      <c r="C25" s="197" t="s">
        <v>0</v>
      </c>
      <c r="D25" s="182" t="s">
        <v>16</v>
      </c>
      <c r="E25" s="537"/>
      <c r="F25" s="538"/>
      <c r="G25" s="485" t="s">
        <v>760</v>
      </c>
      <c r="H25" s="80"/>
    </row>
    <row r="26" spans="2:8" ht="25.5" x14ac:dyDescent="0.2">
      <c r="B26" s="97" t="s">
        <v>761</v>
      </c>
      <c r="C26" s="66"/>
      <c r="D26" s="182" t="s">
        <v>16</v>
      </c>
      <c r="E26" s="537"/>
      <c r="F26" s="538"/>
      <c r="G26" s="485" t="s">
        <v>762</v>
      </c>
      <c r="H26" s="80"/>
    </row>
    <row r="27" spans="2:8" ht="25.5" customHeight="1" x14ac:dyDescent="0.2">
      <c r="B27" s="97" t="s">
        <v>401</v>
      </c>
      <c r="C27" s="66"/>
      <c r="D27" s="182" t="s">
        <v>16</v>
      </c>
      <c r="E27" s="537"/>
      <c r="F27" s="538"/>
      <c r="G27" s="485" t="s">
        <v>763</v>
      </c>
      <c r="H27" s="80"/>
    </row>
    <row r="28" spans="2:8" ht="25.5" x14ac:dyDescent="0.2">
      <c r="B28" s="97" t="s">
        <v>764</v>
      </c>
      <c r="C28" s="197" t="s">
        <v>0</v>
      </c>
      <c r="D28" s="182" t="s">
        <v>16</v>
      </c>
      <c r="E28" s="537"/>
      <c r="F28" s="538"/>
      <c r="G28" s="485" t="s">
        <v>765</v>
      </c>
      <c r="H28" s="80"/>
    </row>
    <row r="29" spans="2:8" ht="25.5" x14ac:dyDescent="0.2">
      <c r="B29" s="97" t="s">
        <v>766</v>
      </c>
      <c r="C29" s="66"/>
      <c r="D29" s="182" t="s">
        <v>16</v>
      </c>
      <c r="E29" s="537"/>
      <c r="F29" s="538"/>
      <c r="G29" s="485" t="s">
        <v>767</v>
      </c>
      <c r="H29" s="80"/>
    </row>
    <row r="30" spans="2:8" ht="25.5" x14ac:dyDescent="0.2">
      <c r="B30" s="721" t="s">
        <v>768</v>
      </c>
      <c r="C30" s="722"/>
      <c r="D30" s="182" t="s">
        <v>16</v>
      </c>
      <c r="E30" s="537"/>
      <c r="F30" s="538"/>
      <c r="G30" s="485" t="s">
        <v>769</v>
      </c>
      <c r="H30" s="80"/>
    </row>
    <row r="31" spans="2:8" ht="25.5" x14ac:dyDescent="0.2">
      <c r="B31" s="721" t="s">
        <v>770</v>
      </c>
      <c r="C31" s="722"/>
      <c r="D31" s="182" t="s">
        <v>16</v>
      </c>
      <c r="E31" s="537"/>
      <c r="F31" s="538"/>
      <c r="G31" s="485" t="s">
        <v>771</v>
      </c>
      <c r="H31" s="80"/>
    </row>
    <row r="32" spans="2:8" ht="25.5" x14ac:dyDescent="0.2">
      <c r="B32" s="210" t="s">
        <v>772</v>
      </c>
      <c r="C32"/>
      <c r="D32" s="182" t="s">
        <v>16</v>
      </c>
      <c r="E32" s="537"/>
      <c r="F32" s="538"/>
      <c r="G32" s="485" t="s">
        <v>171</v>
      </c>
      <c r="H32" s="80"/>
    </row>
    <row r="33" spans="2:8" ht="16.149999999999999" customHeight="1" x14ac:dyDescent="0.2">
      <c r="B33" s="198" t="s">
        <v>172</v>
      </c>
      <c r="C33" s="57" t="s">
        <v>0</v>
      </c>
      <c r="D33" s="165" t="s">
        <v>16</v>
      </c>
      <c r="E33" s="537"/>
      <c r="F33" s="538"/>
      <c r="G33" s="485" t="s">
        <v>173</v>
      </c>
      <c r="H33" s="80"/>
    </row>
    <row r="34" spans="2:8" ht="16.899999999999999" customHeight="1" x14ac:dyDescent="0.2">
      <c r="B34" s="616" t="s">
        <v>773</v>
      </c>
      <c r="C34" s="66"/>
      <c r="D34" s="182" t="s">
        <v>16</v>
      </c>
      <c r="E34" s="537"/>
      <c r="F34" s="538"/>
      <c r="G34" s="485" t="s">
        <v>774</v>
      </c>
      <c r="H34" s="80"/>
    </row>
    <row r="35" spans="2:8" ht="16.149999999999999" customHeight="1" x14ac:dyDescent="0.2">
      <c r="B35" s="616" t="s">
        <v>775</v>
      </c>
      <c r="C35" s="66"/>
      <c r="D35" s="182" t="s">
        <v>16</v>
      </c>
      <c r="E35" s="579"/>
      <c r="F35" s="538"/>
      <c r="G35" s="485" t="s">
        <v>776</v>
      </c>
      <c r="H35" s="80"/>
    </row>
    <row r="36" spans="2:8" ht="16.5" customHeight="1" x14ac:dyDescent="0.2">
      <c r="B36" s="350" t="s">
        <v>777</v>
      </c>
      <c r="C36" s="66"/>
      <c r="D36" s="182" t="s">
        <v>16</v>
      </c>
      <c r="E36" s="537"/>
      <c r="F36" s="538"/>
      <c r="G36" s="726" t="s">
        <v>2839</v>
      </c>
      <c r="H36" s="80"/>
    </row>
    <row r="37" spans="2:8" ht="16.5" customHeight="1" x14ac:dyDescent="0.2">
      <c r="B37" s="198" t="s">
        <v>778</v>
      </c>
      <c r="C37" s="66"/>
      <c r="D37" s="182" t="s">
        <v>16</v>
      </c>
      <c r="E37" s="537"/>
      <c r="F37" s="538"/>
      <c r="G37" s="485" t="s">
        <v>779</v>
      </c>
      <c r="H37" s="80"/>
    </row>
    <row r="38" spans="2:8" ht="15.6" customHeight="1" x14ac:dyDescent="0.2">
      <c r="B38" s="198" t="s">
        <v>780</v>
      </c>
      <c r="C38" s="66"/>
      <c r="D38" s="182" t="s">
        <v>16</v>
      </c>
      <c r="E38" s="537"/>
      <c r="F38" s="538"/>
      <c r="G38" s="485" t="s">
        <v>781</v>
      </c>
      <c r="H38" s="80"/>
    </row>
    <row r="39" spans="2:8" ht="16.149999999999999" customHeight="1" x14ac:dyDescent="0.2">
      <c r="B39" s="211" t="s">
        <v>782</v>
      </c>
      <c r="C39" s="197" t="s">
        <v>0</v>
      </c>
      <c r="D39" s="182" t="s">
        <v>16</v>
      </c>
      <c r="E39" s="537"/>
      <c r="F39" s="538"/>
      <c r="G39" s="485" t="s">
        <v>783</v>
      </c>
      <c r="H39" s="80"/>
    </row>
    <row r="40" spans="2:8" ht="15.75" customHeight="1" thickBot="1" x14ac:dyDescent="0.25">
      <c r="B40" s="198" t="s">
        <v>784</v>
      </c>
      <c r="C40" s="197" t="s">
        <v>0</v>
      </c>
      <c r="D40" s="182" t="s">
        <v>16</v>
      </c>
      <c r="E40" s="537"/>
      <c r="F40" s="538"/>
      <c r="G40" s="485" t="s">
        <v>174</v>
      </c>
      <c r="H40" s="80"/>
    </row>
    <row r="41" spans="2:8" ht="16.149999999999999" customHeight="1" x14ac:dyDescent="0.2">
      <c r="B41" s="151" t="s">
        <v>11</v>
      </c>
      <c r="C41" s="66"/>
      <c r="D41" s="182" t="s">
        <v>16</v>
      </c>
      <c r="E41" s="45">
        <f>SUM(E11:E40)</f>
        <v>0</v>
      </c>
      <c r="F41" s="45">
        <f>SUM(F11:F40)</f>
        <v>0</v>
      </c>
      <c r="G41" s="485" t="s">
        <v>175</v>
      </c>
      <c r="H41" s="80"/>
    </row>
    <row r="42" spans="2:8" ht="16.149999999999999" customHeight="1" x14ac:dyDescent="0.2">
      <c r="B42" s="121" t="s">
        <v>176</v>
      </c>
      <c r="C42" s="66"/>
      <c r="D42" s="30"/>
      <c r="E42" s="27"/>
      <c r="F42" s="27"/>
      <c r="G42" s="212"/>
      <c r="H42" s="80"/>
    </row>
    <row r="43" spans="2:8" ht="16.149999999999999" customHeight="1" x14ac:dyDescent="0.2">
      <c r="B43" s="123" t="s">
        <v>726</v>
      </c>
      <c r="C43" s="66"/>
      <c r="D43" s="182" t="s">
        <v>16</v>
      </c>
      <c r="E43" s="720">
        <f>E41-E44</f>
        <v>0</v>
      </c>
      <c r="F43" s="720">
        <f>F41-F44</f>
        <v>0</v>
      </c>
      <c r="G43" s="485" t="s">
        <v>785</v>
      </c>
      <c r="H43" s="80"/>
    </row>
    <row r="44" spans="2:8" ht="16.149999999999999" customHeight="1" x14ac:dyDescent="0.2">
      <c r="B44" s="123" t="s">
        <v>728</v>
      </c>
      <c r="C44" s="66"/>
      <c r="D44" s="182" t="s">
        <v>16</v>
      </c>
      <c r="E44" s="537"/>
      <c r="F44" s="538"/>
      <c r="G44" s="485" t="s">
        <v>786</v>
      </c>
      <c r="H44" s="80"/>
    </row>
    <row r="45" spans="2:8" ht="16.149999999999999" customHeight="1" x14ac:dyDescent="0.2">
      <c r="B45" s="118"/>
      <c r="C45" s="96"/>
      <c r="D45" s="30"/>
      <c r="E45" s="27"/>
      <c r="F45" s="27"/>
      <c r="G45" s="213"/>
      <c r="H45" s="80"/>
    </row>
    <row r="46" spans="2:8" ht="16.149999999999999" customHeight="1" thickBot="1" x14ac:dyDescent="0.25">
      <c r="B46" s="201" t="str">
        <f>"Total income from patient care activities (from "&amp;LEFT('TAC06 Op Inc 1'!B3,5)&amp;")"</f>
        <v>Total income from patient care activities (from TAC06)</v>
      </c>
      <c r="C46" s="96"/>
      <c r="D46" s="182" t="s">
        <v>16</v>
      </c>
      <c r="E46" s="478">
        <f>'TAC06 Op Inc 1'!E53</f>
        <v>0</v>
      </c>
      <c r="F46" s="478">
        <f>'TAC06 Op Inc 1'!F53</f>
        <v>0</v>
      </c>
      <c r="G46" s="485" t="s">
        <v>787</v>
      </c>
      <c r="H46" s="80"/>
    </row>
    <row r="47" spans="2:8" ht="16.149999999999999" customHeight="1" thickBot="1" x14ac:dyDescent="0.25">
      <c r="B47" s="137" t="s">
        <v>400</v>
      </c>
      <c r="C47" s="203"/>
      <c r="D47" s="171" t="s">
        <v>16</v>
      </c>
      <c r="E47" s="45">
        <f>E46+E41</f>
        <v>0</v>
      </c>
      <c r="F47" s="45">
        <f>F46+F41</f>
        <v>0</v>
      </c>
      <c r="G47" s="485" t="s">
        <v>788</v>
      </c>
      <c r="H47" s="80"/>
    </row>
    <row r="48" spans="2:8" ht="16.149999999999999" customHeight="1" thickTop="1" thickBot="1" x14ac:dyDescent="0.25">
      <c r="B48" s="104"/>
      <c r="C48" s="104"/>
      <c r="D48" s="104"/>
      <c r="E48" s="104"/>
      <c r="F48" s="104"/>
      <c r="G48" s="104"/>
    </row>
    <row r="49" spans="2:8" ht="16.149999999999999" customHeight="1" thickTop="1" thickBot="1" x14ac:dyDescent="0.25">
      <c r="B49" s="78"/>
      <c r="C49" s="78"/>
      <c r="D49" s="78"/>
      <c r="E49" s="78"/>
      <c r="F49" s="532" t="s">
        <v>2686</v>
      </c>
      <c r="G49" s="533">
        <v>4</v>
      </c>
    </row>
    <row r="50" spans="2:8" ht="16.149999999999999" customHeight="1" thickTop="1" x14ac:dyDescent="0.2">
      <c r="B50" s="691" t="s">
        <v>336</v>
      </c>
      <c r="C50" s="112"/>
      <c r="D50" s="112"/>
      <c r="E50" s="482" t="s">
        <v>738</v>
      </c>
      <c r="F50" s="483" t="s">
        <v>739</v>
      </c>
      <c r="G50" s="481" t="s">
        <v>13</v>
      </c>
      <c r="H50" s="80"/>
    </row>
    <row r="51" spans="2:8" ht="16.149999999999999" customHeight="1" x14ac:dyDescent="0.2">
      <c r="B51" s="692"/>
      <c r="C51"/>
      <c r="D51" s="678"/>
      <c r="E51" s="21" t="s">
        <v>310</v>
      </c>
      <c r="F51" s="21" t="s">
        <v>17</v>
      </c>
      <c r="G51" s="83"/>
      <c r="H51" s="80"/>
    </row>
    <row r="52" spans="2:8" ht="16.149999999999999" customHeight="1" thickBot="1" x14ac:dyDescent="0.25">
      <c r="B52" s="114"/>
      <c r="C52" s="42"/>
      <c r="D52" s="679"/>
      <c r="E52" s="65" t="s">
        <v>14</v>
      </c>
      <c r="F52" s="65" t="s">
        <v>14</v>
      </c>
      <c r="G52" s="485" t="s">
        <v>15</v>
      </c>
      <c r="H52" s="80"/>
    </row>
    <row r="53" spans="2:8" ht="16.149999999999999" customHeight="1" x14ac:dyDescent="0.2">
      <c r="B53" s="218" t="s">
        <v>177</v>
      </c>
      <c r="C53" s="219"/>
      <c r="D53" s="214" t="s">
        <v>16</v>
      </c>
      <c r="E53" s="487"/>
      <c r="F53" s="489"/>
      <c r="G53" s="485" t="s">
        <v>790</v>
      </c>
      <c r="H53" s="80"/>
    </row>
    <row r="54" spans="2:8" ht="16.149999999999999" customHeight="1" thickBot="1" x14ac:dyDescent="0.25">
      <c r="B54" s="220" t="s">
        <v>791</v>
      </c>
      <c r="C54" s="188"/>
      <c r="D54" s="221" t="s">
        <v>20</v>
      </c>
      <c r="E54" s="487"/>
      <c r="F54" s="489"/>
      <c r="G54" s="485" t="s">
        <v>792</v>
      </c>
      <c r="H54" s="80"/>
    </row>
    <row r="55" spans="2:8" ht="16.149999999999999" customHeight="1" thickBot="1" x14ac:dyDescent="0.25">
      <c r="B55" s="222" t="s">
        <v>793</v>
      </c>
      <c r="C55" s="134"/>
      <c r="D55" s="135" t="s">
        <v>1</v>
      </c>
      <c r="E55" s="45">
        <f>E53+E54</f>
        <v>0</v>
      </c>
      <c r="F55" s="45">
        <f>F53+F54</f>
        <v>0</v>
      </c>
      <c r="G55" s="485" t="s">
        <v>794</v>
      </c>
      <c r="H55" s="80"/>
    </row>
    <row r="56" spans="2:8" ht="16.149999999999999" customHeight="1" thickTop="1" thickBot="1" x14ac:dyDescent="0.25">
      <c r="B56" s="104"/>
      <c r="C56" s="104"/>
      <c r="D56" s="104"/>
      <c r="E56" s="104"/>
      <c r="F56" s="104"/>
      <c r="G56" s="105"/>
    </row>
    <row r="57" spans="2:8" ht="16.149999999999999" customHeight="1" thickTop="1" thickBot="1" x14ac:dyDescent="0.25">
      <c r="B57" s="78"/>
      <c r="C57" s="78"/>
      <c r="D57" s="78"/>
      <c r="E57" s="532" t="s">
        <v>2686</v>
      </c>
      <c r="F57" s="533">
        <v>6</v>
      </c>
    </row>
    <row r="58" spans="2:8" ht="16.149999999999999" customHeight="1" thickTop="1" x14ac:dyDescent="0.2">
      <c r="B58" s="691" t="s">
        <v>795</v>
      </c>
      <c r="C58" s="112"/>
      <c r="D58" s="112"/>
      <c r="E58" s="483" t="s">
        <v>738</v>
      </c>
      <c r="F58" s="481" t="s">
        <v>13</v>
      </c>
      <c r="G58" s="80"/>
    </row>
    <row r="59" spans="2:8" ht="15.75" customHeight="1" x14ac:dyDescent="0.2">
      <c r="B59" s="692"/>
      <c r="C59"/>
      <c r="D59" s="678" t="s">
        <v>2</v>
      </c>
      <c r="E59" s="3" t="s">
        <v>9</v>
      </c>
      <c r="F59" s="83"/>
      <c r="G59" s="80"/>
    </row>
    <row r="60" spans="2:8" ht="16.149999999999999" customHeight="1" x14ac:dyDescent="0.2">
      <c r="B60" s="113"/>
      <c r="C60"/>
      <c r="D60" s="678"/>
      <c r="E60" s="21" t="s">
        <v>2688</v>
      </c>
      <c r="F60" s="83"/>
      <c r="G60" s="80"/>
    </row>
    <row r="61" spans="2:8" ht="16.149999999999999" customHeight="1" thickBot="1" x14ac:dyDescent="0.25">
      <c r="B61" s="114"/>
      <c r="C61" s="42"/>
      <c r="D61" s="679"/>
      <c r="E61" s="65" t="s">
        <v>14</v>
      </c>
      <c r="F61" s="485" t="s">
        <v>15</v>
      </c>
      <c r="G61" s="80"/>
    </row>
    <row r="62" spans="2:8" ht="16.149999999999999" customHeight="1" x14ac:dyDescent="0.2">
      <c r="B62" s="136" t="s">
        <v>796</v>
      </c>
      <c r="C62"/>
      <c r="D62"/>
      <c r="E62" s="27"/>
      <c r="F62" s="85"/>
      <c r="G62" s="80"/>
    </row>
    <row r="63" spans="2:8" ht="16.149999999999999" customHeight="1" x14ac:dyDescent="0.2">
      <c r="B63" s="123" t="s">
        <v>797</v>
      </c>
      <c r="C63" s="66"/>
      <c r="D63" s="221" t="s">
        <v>16</v>
      </c>
      <c r="E63" s="720">
        <f>E36</f>
        <v>0</v>
      </c>
      <c r="F63" s="485" t="s">
        <v>798</v>
      </c>
      <c r="G63" s="80"/>
    </row>
    <row r="64" spans="2:8" ht="16.149999999999999" customHeight="1" thickBot="1" x14ac:dyDescent="0.25">
      <c r="B64" s="120" t="s">
        <v>799</v>
      </c>
      <c r="C64" s="66"/>
      <c r="D64" s="221" t="s">
        <v>16</v>
      </c>
      <c r="E64" s="720">
        <f>E37</f>
        <v>0</v>
      </c>
      <c r="F64" s="485" t="s">
        <v>800</v>
      </c>
      <c r="G64" s="80"/>
    </row>
    <row r="65" spans="2:7" ht="16.149999999999999" customHeight="1" x14ac:dyDescent="0.2">
      <c r="B65" s="121" t="s">
        <v>801</v>
      </c>
      <c r="C65" s="66"/>
      <c r="D65" s="221" t="s">
        <v>16</v>
      </c>
      <c r="E65" s="45">
        <f>SUM(E63:E64)</f>
        <v>0</v>
      </c>
      <c r="F65" s="485" t="s">
        <v>802</v>
      </c>
      <c r="G65" s="80"/>
    </row>
    <row r="66" spans="2:7" ht="16.149999999999999" customHeight="1" x14ac:dyDescent="0.2">
      <c r="B66" s="152" t="s">
        <v>176</v>
      </c>
      <c r="C66" s="96"/>
      <c r="D66" s="141"/>
      <c r="E66" s="33"/>
      <c r="F66" s="28"/>
      <c r="G66" s="80"/>
    </row>
    <row r="67" spans="2:7" ht="16.149999999999999" customHeight="1" x14ac:dyDescent="0.2">
      <c r="B67" s="118" t="s">
        <v>803</v>
      </c>
      <c r="C67" s="96"/>
      <c r="D67" s="221" t="s">
        <v>16</v>
      </c>
      <c r="E67" s="720">
        <f>E65-E68</f>
        <v>0</v>
      </c>
      <c r="F67" s="485" t="s">
        <v>804</v>
      </c>
      <c r="G67" s="80"/>
    </row>
    <row r="68" spans="2:7" ht="16.149999999999999" customHeight="1" x14ac:dyDescent="0.2">
      <c r="B68" s="118" t="s">
        <v>805</v>
      </c>
      <c r="C68" s="96"/>
      <c r="D68" s="221" t="s">
        <v>16</v>
      </c>
      <c r="E68" s="537"/>
      <c r="F68" s="485" t="s">
        <v>806</v>
      </c>
      <c r="G68" s="80"/>
    </row>
    <row r="69" spans="2:7" ht="16.149999999999999" customHeight="1" x14ac:dyDescent="0.2">
      <c r="B69" s="152" t="s">
        <v>807</v>
      </c>
      <c r="C69" s="96"/>
      <c r="D69" s="96"/>
      <c r="E69" s="223"/>
      <c r="F69" s="224"/>
      <c r="G69" s="80"/>
    </row>
    <row r="70" spans="2:7" ht="16.149999999999999" customHeight="1" x14ac:dyDescent="0.2">
      <c r="B70" s="123" t="s">
        <v>808</v>
      </c>
      <c r="C70" s="66"/>
      <c r="D70" s="221" t="s">
        <v>16</v>
      </c>
      <c r="E70" s="537"/>
      <c r="F70" s="485" t="s">
        <v>809</v>
      </c>
      <c r="G70" s="80"/>
    </row>
    <row r="71" spans="2:7" ht="16.149999999999999" customHeight="1" x14ac:dyDescent="0.2">
      <c r="B71" s="225" t="s">
        <v>810</v>
      </c>
      <c r="C71" s="66"/>
      <c r="D71" s="221" t="s">
        <v>16</v>
      </c>
      <c r="E71" s="537"/>
      <c r="F71" s="485" t="s">
        <v>811</v>
      </c>
      <c r="G71" s="80"/>
    </row>
    <row r="72" spans="2:7" ht="16.149999999999999" customHeight="1" x14ac:dyDescent="0.2">
      <c r="B72" s="225" t="s">
        <v>812</v>
      </c>
      <c r="C72" s="66"/>
      <c r="D72" s="221" t="s">
        <v>16</v>
      </c>
      <c r="E72" s="537"/>
      <c r="F72" s="485" t="s">
        <v>813</v>
      </c>
      <c r="G72" s="80"/>
    </row>
    <row r="73" spans="2:7" ht="16.149999999999999" customHeight="1" x14ac:dyDescent="0.2">
      <c r="B73" s="225" t="s">
        <v>814</v>
      </c>
      <c r="C73" s="66"/>
      <c r="D73" s="221" t="s">
        <v>16</v>
      </c>
      <c r="E73" s="537"/>
      <c r="F73" s="485" t="s">
        <v>815</v>
      </c>
      <c r="G73" s="80"/>
    </row>
    <row r="74" spans="2:7" ht="16.149999999999999" customHeight="1" x14ac:dyDescent="0.2">
      <c r="B74" s="225" t="s">
        <v>816</v>
      </c>
      <c r="C74" s="66"/>
      <c r="D74" s="221" t="s">
        <v>16</v>
      </c>
      <c r="E74" s="537"/>
      <c r="F74" s="485" t="s">
        <v>817</v>
      </c>
      <c r="G74" s="80"/>
    </row>
    <row r="75" spans="2:7" ht="16.149999999999999" customHeight="1" thickBot="1" x14ac:dyDescent="0.25">
      <c r="B75" s="123" t="s">
        <v>818</v>
      </c>
      <c r="C75" s="66"/>
      <c r="D75" s="221" t="s">
        <v>16</v>
      </c>
      <c r="E75" s="537"/>
      <c r="F75" s="485" t="s">
        <v>819</v>
      </c>
      <c r="G75" s="80"/>
    </row>
    <row r="76" spans="2:7" ht="16.149999999999999" customHeight="1" thickBot="1" x14ac:dyDescent="0.25">
      <c r="B76" s="124" t="s">
        <v>9</v>
      </c>
      <c r="C76" s="66"/>
      <c r="D76" s="221" t="s">
        <v>16</v>
      </c>
      <c r="E76" s="45">
        <f>SUM(E70:E75)</f>
        <v>0</v>
      </c>
      <c r="F76" s="485" t="s">
        <v>820</v>
      </c>
      <c r="G76" s="80"/>
    </row>
    <row r="77" spans="2:7" ht="16.149999999999999" customHeight="1" thickTop="1" x14ac:dyDescent="0.2">
      <c r="B77" s="104"/>
      <c r="C77" s="104"/>
      <c r="D77" s="104"/>
      <c r="E77" s="104"/>
      <c r="F77" s="105"/>
    </row>
  </sheetData>
  <mergeCells count="5">
    <mergeCell ref="B58:B59"/>
    <mergeCell ref="D59:D61"/>
    <mergeCell ref="B50:B51"/>
    <mergeCell ref="D51:D52"/>
    <mergeCell ref="D7:D9"/>
  </mergeCells>
  <dataValidations count="12">
    <dataValidation allowBlank="1" showInputMessage="1" showErrorMessage="1" promptTitle="Other" prompt="This line is broken down further in table 2A below as 'other' is material to the consolidated accounts. Where 'other' is material locally, the provider should consider including categories from table 2A in their local accounts." sqref="C16" xr:uid="{00E97AF0-1F6E-4E16-848B-07EC5FE5AFE1}"/>
    <dataValidation allowBlank="1" showInputMessage="1" showErrorMessage="1" promptTitle="Other (non IFRS 15 income)" prompt="It is expected that income in this line should be minimal. Most income streams recognised in accordance with other standards are already separately identified." sqref="C40" xr:uid="{D3E45C64-0599-4A36-B823-C28C9BC20264}"/>
    <dataValidation allowBlank="1" showInputMessage="1" showErrorMessage="1" promptTitle="Charitable fund income" prompt="Under DHSC Group accounting policies, the TACs assume that charitable fund incoming resources are recognised under IAS 20 (adapted by the FReM). If material amounts are recognised in accordance with other standards please reclassify in local accounts." sqref="C39" xr:uid="{5162CE93-D7EE-4FAB-A87D-7D1CEB69AD94}"/>
    <dataValidation allowBlank="1" showInputMessage="1" showErrorMessage="1" promptTitle="Notional income: apprenticeships" prompt="Used to recognise the benefit received from apprenticeship training funded through the trust's digital apprenticeship fund. Should match notional expenditure in EXP0330B. Registered training providers receiving cash benefits should use INC1240A above." sqref="C19" xr:uid="{272809C2-F1DC-4B85-B8E3-3AC0B5F9C419}"/>
    <dataValidation allowBlank="1" showInputMessage="1" showErrorMessage="1" promptTitle="Support from DHSC for mergers" prompt="This row should be used for support received from DHSC associated with merger or acquisition transactions." sqref="C33" xr:uid="{DC06BBE7-6886-4035-AA73-578E532621A1}"/>
    <dataValidation type="decimal" operator="greaterThanOrEqual" allowBlank="1" showErrorMessage="1" error="Input must be positive" sqref="E53" xr:uid="{6B62A01F-3C11-442D-B65E-497EB6FA9F32}">
      <formula1>0</formula1>
    </dataValidation>
    <dataValidation type="decimal" operator="lessThanOrEqual" allowBlank="1" showInputMessage="1" showErrorMessage="1" error="Input must be negative" sqref="E54:F54" xr:uid="{CE353200-C6F6-43BE-BF1D-D49C86C73CCE}">
      <formula1>0</formula1>
    </dataValidation>
    <dataValidation allowBlank="1" showInputMessage="1" showErrorMessage="1" promptTitle="Information" prompt="Approved/registered training providers receiving CASH income from the levy fund should record such income here. Notional (non-cash) benefits should be recorded in INC1240B below." sqref="C12" xr:uid="{DDF7DB6F-7EF0-4FD3-AD9A-B6FE61DCBA3E}"/>
    <dataValidation type="decimal" operator="greaterThanOrEqual" allowBlank="1" showInputMessage="1" showErrorMessage="1" error="Input must be positive" sqref="F53" xr:uid="{62501B94-7E21-4811-97A5-D4F82A0A47E1}">
      <formula1>0</formula1>
    </dataValidation>
    <dataValidation allowBlank="1" showInputMessage="1" showErrorMessage="1" promptTitle="Contributions to expenditure" prompt="This row should only include income from NHS charities consolidated by the Department therefore any charity reported on TAC40 or TAC41. Independent charities should be included on the row below" sqref="C28" xr:uid="{93D3E257-9EE6-49DE-99AF-1A9E8448E61A}"/>
    <dataValidation allowBlank="1" showInputMessage="1" showErrorMessage="1" promptTitle="Donations of physical asset" prompt="This row should only include income from NHS charities consolidated by the Department therefore any charity reported on TAC40 or TAC41. Independent charities should be included on the row below" sqref="C20" xr:uid="{0E7D3A1E-EE9D-4067-AD98-822FFD617C84}"/>
    <dataValidation allowBlank="1" showInputMessage="1" showErrorMessage="1" promptTitle="Cash donations" prompt="This row should only include income from NHS charities consolidated by the Department therefore any charity reported on TAC40 or TAC41. Independent charities should be included on the row below" sqref="C25" xr:uid="{16A88D7E-C22B-4976-8820-17057829556B}"/>
  </dataValidations>
  <pageMargins left="0.25" right="0.25" top="0.75" bottom="0.75" header="0.3" footer="0.3"/>
  <pageSetup paperSize="9" scale="36"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E392-308B-48ED-BD73-194373A6A1EB}">
  <sheetPr codeName="Sheet67">
    <tabColor theme="2"/>
    <pageSetUpPr fitToPage="1"/>
  </sheetPr>
  <dimension ref="A1:H98"/>
  <sheetViews>
    <sheetView showGridLines="0" zoomScale="85" zoomScaleNormal="85" workbookViewId="0"/>
  </sheetViews>
  <sheetFormatPr defaultColWidth="9.28515625" defaultRowHeight="16.149999999999999" customHeight="1" x14ac:dyDescent="0.2"/>
  <cols>
    <col min="1" max="1" width="4.28515625" style="9" customWidth="1"/>
    <col min="2" max="2" width="62.28515625" style="9" customWidth="1"/>
    <col min="3" max="3" width="5.28515625" style="9" customWidth="1"/>
    <col min="4" max="4" width="9.28515625" style="9" customWidth="1"/>
    <col min="5" max="27" width="13.28515625" style="9" customWidth="1"/>
    <col min="28" max="28" width="8.7109375" style="9" customWidth="1"/>
    <col min="29" max="39" width="13.28515625" style="9" customWidth="1"/>
    <col min="40" max="16384" width="9.28515625" style="9"/>
  </cols>
  <sheetData>
    <row r="1" spans="1:8" ht="18.75" customHeight="1" x14ac:dyDescent="0.2">
      <c r="B1" s="46"/>
    </row>
    <row r="2" spans="1:8" ht="18.75" customHeight="1" x14ac:dyDescent="0.25">
      <c r="B2" s="47" t="s">
        <v>2781</v>
      </c>
    </row>
    <row r="3" spans="1:8" ht="18.75" customHeight="1" x14ac:dyDescent="0.25">
      <c r="B3" s="47" t="s">
        <v>2621</v>
      </c>
    </row>
    <row r="4" spans="1:8" ht="18.75" customHeight="1" thickBot="1" x14ac:dyDescent="0.25">
      <c r="B4" s="48" t="s">
        <v>375</v>
      </c>
    </row>
    <row r="5" spans="1:8" ht="16.149999999999999" customHeight="1" thickTop="1" thickBot="1" x14ac:dyDescent="0.25">
      <c r="B5" s="78"/>
      <c r="C5" s="78"/>
      <c r="D5" s="78"/>
      <c r="E5" s="78"/>
      <c r="F5" s="532" t="s">
        <v>2686</v>
      </c>
      <c r="G5" s="533">
        <v>1</v>
      </c>
    </row>
    <row r="6" spans="1:8" ht="16.149999999999999" customHeight="1" thickTop="1" x14ac:dyDescent="0.2">
      <c r="B6" s="194" t="s">
        <v>821</v>
      </c>
      <c r="C6" s="112"/>
      <c r="D6" s="112"/>
      <c r="E6" s="482" t="s">
        <v>822</v>
      </c>
      <c r="F6" s="483" t="s">
        <v>823</v>
      </c>
      <c r="G6" s="481" t="s">
        <v>13</v>
      </c>
      <c r="H6" s="80"/>
    </row>
    <row r="7" spans="1:8" ht="15.75" customHeight="1" x14ac:dyDescent="0.2">
      <c r="A7" s="79"/>
      <c r="B7" s="200"/>
      <c r="C7"/>
      <c r="D7" s="678" t="s">
        <v>2</v>
      </c>
      <c r="E7" s="3" t="s">
        <v>9</v>
      </c>
      <c r="F7" s="3" t="s">
        <v>9</v>
      </c>
      <c r="G7" s="83"/>
      <c r="H7" s="80"/>
    </row>
    <row r="8" spans="1:8" ht="16.149999999999999" customHeight="1" x14ac:dyDescent="0.2">
      <c r="A8" s="81"/>
      <c r="B8" s="113"/>
      <c r="C8"/>
      <c r="D8" s="678"/>
      <c r="E8" s="21" t="s">
        <v>310</v>
      </c>
      <c r="F8" s="21" t="s">
        <v>17</v>
      </c>
      <c r="G8" s="83"/>
      <c r="H8" s="80"/>
    </row>
    <row r="9" spans="1:8" ht="16.149999999999999" customHeight="1" thickBot="1" x14ac:dyDescent="0.25">
      <c r="A9" s="81"/>
      <c r="B9" s="114"/>
      <c r="C9" s="42"/>
      <c r="D9" s="679"/>
      <c r="E9" s="65" t="s">
        <v>14</v>
      </c>
      <c r="F9" s="65" t="s">
        <v>14</v>
      </c>
      <c r="G9" s="485" t="s">
        <v>15</v>
      </c>
      <c r="H9" s="80"/>
    </row>
    <row r="10" spans="1:8" ht="29.85" customHeight="1" x14ac:dyDescent="0.2">
      <c r="A10" s="81"/>
      <c r="B10" s="226" t="s">
        <v>824</v>
      </c>
      <c r="C10" s="216" t="s">
        <v>0</v>
      </c>
      <c r="D10" s="161" t="s">
        <v>16</v>
      </c>
      <c r="E10" s="537"/>
      <c r="F10" s="538"/>
      <c r="G10" s="485" t="s">
        <v>178</v>
      </c>
      <c r="H10" s="80"/>
    </row>
    <row r="11" spans="1:8" ht="29.85" customHeight="1" x14ac:dyDescent="0.2">
      <c r="A11" s="81"/>
      <c r="B11" s="88" t="s">
        <v>825</v>
      </c>
      <c r="C11" s="216" t="s">
        <v>0</v>
      </c>
      <c r="D11" s="214" t="s">
        <v>16</v>
      </c>
      <c r="E11" s="537"/>
      <c r="F11" s="538"/>
      <c r="G11" s="485" t="s">
        <v>179</v>
      </c>
      <c r="H11" s="80"/>
    </row>
    <row r="12" spans="1:8" ht="27.75" customHeight="1" x14ac:dyDescent="0.2">
      <c r="A12" s="81"/>
      <c r="B12" s="88" t="s">
        <v>380</v>
      </c>
      <c r="C12" s="227" t="s">
        <v>0</v>
      </c>
      <c r="D12" s="161" t="s">
        <v>16</v>
      </c>
      <c r="E12" s="537"/>
      <c r="F12" s="538"/>
      <c r="G12" s="485" t="s">
        <v>180</v>
      </c>
      <c r="H12" s="80"/>
    </row>
    <row r="13" spans="1:8" ht="26.85" customHeight="1" x14ac:dyDescent="0.2">
      <c r="B13" s="88" t="s">
        <v>381</v>
      </c>
      <c r="C13" s="227" t="s">
        <v>0</v>
      </c>
      <c r="D13" s="228" t="s">
        <v>16</v>
      </c>
      <c r="E13" s="537"/>
      <c r="F13" s="538"/>
      <c r="G13" s="485" t="s">
        <v>181</v>
      </c>
      <c r="H13" s="80"/>
    </row>
    <row r="14" spans="1:8" ht="16.149999999999999" customHeight="1" x14ac:dyDescent="0.2">
      <c r="A14" s="81"/>
      <c r="B14" s="229" t="s">
        <v>182</v>
      </c>
      <c r="C14" s="230" t="s">
        <v>0</v>
      </c>
      <c r="D14" s="231" t="s">
        <v>16</v>
      </c>
      <c r="E14" s="537"/>
      <c r="F14" s="538"/>
      <c r="G14" s="485" t="s">
        <v>183</v>
      </c>
      <c r="H14" s="80"/>
    </row>
    <row r="15" spans="1:8" ht="16.149999999999999" customHeight="1" x14ac:dyDescent="0.2">
      <c r="A15" s="81"/>
      <c r="B15" s="229" t="s">
        <v>184</v>
      </c>
      <c r="C15" s="230" t="s">
        <v>0</v>
      </c>
      <c r="D15" s="231" t="s">
        <v>16</v>
      </c>
      <c r="E15" s="537"/>
      <c r="F15" s="538"/>
      <c r="G15" s="485" t="s">
        <v>185</v>
      </c>
      <c r="H15" s="80"/>
    </row>
    <row r="16" spans="1:8" ht="16.149999999999999" customHeight="1" x14ac:dyDescent="0.2">
      <c r="B16" s="229" t="s">
        <v>186</v>
      </c>
      <c r="C16" s="69"/>
      <c r="D16" s="231" t="s">
        <v>16</v>
      </c>
      <c r="E16" s="537"/>
      <c r="F16" s="538"/>
      <c r="G16" s="485" t="s">
        <v>187</v>
      </c>
      <c r="H16" s="80"/>
    </row>
    <row r="17" spans="2:8" ht="16.149999999999999" customHeight="1" x14ac:dyDescent="0.2">
      <c r="B17" s="229" t="s">
        <v>188</v>
      </c>
      <c r="C17" s="232" t="s">
        <v>0</v>
      </c>
      <c r="D17" s="233" t="s">
        <v>16</v>
      </c>
      <c r="E17" s="537"/>
      <c r="F17" s="538"/>
      <c r="G17" s="485" t="s">
        <v>189</v>
      </c>
      <c r="H17" s="80"/>
    </row>
    <row r="18" spans="2:8" ht="29.85" customHeight="1" x14ac:dyDescent="0.2">
      <c r="B18" s="88" t="s">
        <v>826</v>
      </c>
      <c r="C18" s="69"/>
      <c r="D18" s="231" t="s">
        <v>16</v>
      </c>
      <c r="E18" s="537"/>
      <c r="F18" s="538"/>
      <c r="G18" s="485" t="s">
        <v>190</v>
      </c>
      <c r="H18" s="80"/>
    </row>
    <row r="19" spans="2:8" ht="16.149999999999999" customHeight="1" x14ac:dyDescent="0.2">
      <c r="B19" s="205" t="s">
        <v>191</v>
      </c>
      <c r="C19" s="230" t="s">
        <v>0</v>
      </c>
      <c r="D19" s="231" t="s">
        <v>16</v>
      </c>
      <c r="E19" s="537"/>
      <c r="F19" s="538"/>
      <c r="G19" s="485" t="s">
        <v>192</v>
      </c>
      <c r="H19" s="80"/>
    </row>
    <row r="20" spans="2:8" ht="29.85" customHeight="1" x14ac:dyDescent="0.2">
      <c r="B20" s="724" t="s">
        <v>827</v>
      </c>
      <c r="C20" s="725"/>
      <c r="D20" s="233" t="s">
        <v>16</v>
      </c>
      <c r="E20" s="537"/>
      <c r="F20" s="538"/>
      <c r="G20" s="485" t="s">
        <v>828</v>
      </c>
      <c r="H20" s="80"/>
    </row>
    <row r="21" spans="2:8" ht="29.85" customHeight="1" x14ac:dyDescent="0.2">
      <c r="B21" s="724" t="s">
        <v>829</v>
      </c>
      <c r="C21" s="725"/>
      <c r="D21" s="231" t="s">
        <v>16</v>
      </c>
      <c r="E21" s="537"/>
      <c r="F21" s="538"/>
      <c r="G21" s="485" t="s">
        <v>830</v>
      </c>
      <c r="H21" s="80"/>
    </row>
    <row r="22" spans="2:8" ht="25.5" x14ac:dyDescent="0.2">
      <c r="B22" s="88" t="s">
        <v>831</v>
      </c>
      <c r="C22" s="69"/>
      <c r="D22" s="228" t="s">
        <v>16</v>
      </c>
      <c r="E22" s="537"/>
      <c r="F22" s="538"/>
      <c r="G22" s="485" t="s">
        <v>193</v>
      </c>
      <c r="H22" s="80"/>
    </row>
    <row r="23" spans="2:8" ht="16.149999999999999" customHeight="1" x14ac:dyDescent="0.2">
      <c r="B23" s="205" t="s">
        <v>832</v>
      </c>
      <c r="C23" s="69"/>
      <c r="D23" s="228" t="s">
        <v>16</v>
      </c>
      <c r="E23" s="537"/>
      <c r="F23" s="538"/>
      <c r="G23" s="485" t="s">
        <v>833</v>
      </c>
      <c r="H23" s="80"/>
    </row>
    <row r="24" spans="2:8" ht="25.5" x14ac:dyDescent="0.2">
      <c r="B24" s="90" t="s">
        <v>834</v>
      </c>
      <c r="C24" s="35"/>
      <c r="D24" s="228" t="s">
        <v>16</v>
      </c>
      <c r="E24" s="537"/>
      <c r="F24" s="538"/>
      <c r="G24" s="485" t="s">
        <v>194</v>
      </c>
      <c r="H24" s="80"/>
    </row>
    <row r="25" spans="2:8" ht="16.149999999999999" customHeight="1" x14ac:dyDescent="0.2">
      <c r="B25" s="229" t="s">
        <v>195</v>
      </c>
      <c r="C25" s="227" t="s">
        <v>0</v>
      </c>
      <c r="D25" s="228" t="s">
        <v>16</v>
      </c>
      <c r="E25" s="537"/>
      <c r="F25" s="538"/>
      <c r="G25" s="485" t="s">
        <v>196</v>
      </c>
      <c r="H25" s="80"/>
    </row>
    <row r="26" spans="2:8" ht="16.149999999999999" customHeight="1" x14ac:dyDescent="0.2">
      <c r="B26" s="205" t="s">
        <v>197</v>
      </c>
      <c r="C26" s="227" t="s">
        <v>0</v>
      </c>
      <c r="D26" s="228" t="s">
        <v>16</v>
      </c>
      <c r="E26" s="537"/>
      <c r="F26" s="538"/>
      <c r="G26" s="485" t="s">
        <v>198</v>
      </c>
      <c r="H26" s="80"/>
    </row>
    <row r="27" spans="2:8" ht="16.149999999999999" customHeight="1" x14ac:dyDescent="0.2">
      <c r="B27" s="234" t="s">
        <v>835</v>
      </c>
      <c r="C27" s="227" t="s">
        <v>0</v>
      </c>
      <c r="D27" s="228" t="s">
        <v>16</v>
      </c>
      <c r="E27" s="537"/>
      <c r="F27" s="538"/>
      <c r="G27" s="485" t="s">
        <v>199</v>
      </c>
      <c r="H27" s="80"/>
    </row>
    <row r="28" spans="2:8" ht="16.149999999999999" customHeight="1" x14ac:dyDescent="0.2">
      <c r="B28" s="229" t="s">
        <v>200</v>
      </c>
      <c r="C28" s="227" t="s">
        <v>0</v>
      </c>
      <c r="D28" s="228" t="s">
        <v>16</v>
      </c>
      <c r="E28" s="537"/>
      <c r="F28" s="538"/>
      <c r="G28" s="485" t="s">
        <v>201</v>
      </c>
      <c r="H28" s="80"/>
    </row>
    <row r="29" spans="2:8" ht="16.149999999999999" customHeight="1" x14ac:dyDescent="0.2">
      <c r="B29" s="205" t="s">
        <v>836</v>
      </c>
      <c r="C29" s="227" t="s">
        <v>0</v>
      </c>
      <c r="D29" s="228" t="s">
        <v>16</v>
      </c>
      <c r="E29" s="537"/>
      <c r="F29" s="538"/>
      <c r="G29" s="485" t="s">
        <v>837</v>
      </c>
      <c r="H29" s="80"/>
    </row>
    <row r="30" spans="2:8" ht="16.149999999999999" customHeight="1" x14ac:dyDescent="0.2">
      <c r="B30" s="235" t="s">
        <v>838</v>
      </c>
      <c r="C30" s="227" t="s">
        <v>0</v>
      </c>
      <c r="D30" s="228" t="s">
        <v>16</v>
      </c>
      <c r="E30" s="537"/>
      <c r="F30" s="538"/>
      <c r="G30" s="485" t="s">
        <v>839</v>
      </c>
      <c r="H30" s="80"/>
    </row>
    <row r="31" spans="2:8" ht="16.149999999999999" customHeight="1" x14ac:dyDescent="0.2">
      <c r="B31" s="235" t="s">
        <v>202</v>
      </c>
      <c r="C31" s="72"/>
      <c r="D31" s="228" t="s">
        <v>16</v>
      </c>
      <c r="E31" s="537"/>
      <c r="F31" s="538"/>
      <c r="G31" s="485" t="s">
        <v>203</v>
      </c>
      <c r="H31" s="80"/>
    </row>
    <row r="32" spans="2:8" ht="16.149999999999999" customHeight="1" x14ac:dyDescent="0.2">
      <c r="B32" s="235" t="s">
        <v>204</v>
      </c>
      <c r="C32" s="69"/>
      <c r="D32" s="228" t="s">
        <v>16</v>
      </c>
      <c r="E32" s="537"/>
      <c r="F32" s="538"/>
      <c r="G32" s="485" t="s">
        <v>205</v>
      </c>
      <c r="H32" s="80"/>
    </row>
    <row r="33" spans="2:8" ht="16.149999999999999" customHeight="1" x14ac:dyDescent="0.2">
      <c r="B33" s="229" t="s">
        <v>206</v>
      </c>
      <c r="C33" s="227" t="s">
        <v>0</v>
      </c>
      <c r="D33" s="228" t="s">
        <v>1</v>
      </c>
      <c r="E33" s="537"/>
      <c r="F33" s="538"/>
      <c r="G33" s="485" t="s">
        <v>207</v>
      </c>
      <c r="H33" s="80"/>
    </row>
    <row r="34" spans="2:8" ht="16.149999999999999" customHeight="1" x14ac:dyDescent="0.2">
      <c r="B34" s="229" t="s">
        <v>840</v>
      </c>
      <c r="C34" s="227" t="s">
        <v>0</v>
      </c>
      <c r="D34" s="228" t="s">
        <v>1</v>
      </c>
      <c r="E34" s="537"/>
      <c r="F34" s="538"/>
      <c r="G34" s="485" t="s">
        <v>841</v>
      </c>
      <c r="H34" s="80"/>
    </row>
    <row r="35" spans="2:8" ht="16.149999999999999" customHeight="1" x14ac:dyDescent="0.2">
      <c r="B35" s="236" t="s">
        <v>842</v>
      </c>
      <c r="C35" s="227" t="s">
        <v>0</v>
      </c>
      <c r="D35" s="228" t="s">
        <v>1</v>
      </c>
      <c r="E35" s="537"/>
      <c r="F35" s="538"/>
      <c r="G35" s="485" t="s">
        <v>314</v>
      </c>
      <c r="H35" s="80"/>
    </row>
    <row r="36" spans="2:8" ht="16.149999999999999" customHeight="1" x14ac:dyDescent="0.2">
      <c r="B36" s="236" t="s">
        <v>843</v>
      </c>
      <c r="C36" s="227" t="s">
        <v>0</v>
      </c>
      <c r="D36" s="228" t="s">
        <v>1</v>
      </c>
      <c r="E36" s="537"/>
      <c r="F36" s="538"/>
      <c r="G36" s="485" t="s">
        <v>844</v>
      </c>
      <c r="H36" s="80"/>
    </row>
    <row r="37" spans="2:8" ht="16.149999999999999" customHeight="1" x14ac:dyDescent="0.2">
      <c r="B37" s="229" t="s">
        <v>845</v>
      </c>
      <c r="C37"/>
      <c r="D37" s="231" t="s">
        <v>1</v>
      </c>
      <c r="E37" s="537"/>
      <c r="F37" s="538"/>
      <c r="G37" s="485" t="s">
        <v>846</v>
      </c>
      <c r="H37" s="80"/>
    </row>
    <row r="38" spans="2:8" ht="16.149999999999999" customHeight="1" x14ac:dyDescent="0.2">
      <c r="B38" s="205" t="s">
        <v>847</v>
      </c>
      <c r="C38" s="230" t="s">
        <v>0</v>
      </c>
      <c r="D38" s="231" t="s">
        <v>1</v>
      </c>
      <c r="E38" s="537"/>
      <c r="F38" s="538"/>
      <c r="G38" s="485" t="s">
        <v>208</v>
      </c>
      <c r="H38" s="80"/>
    </row>
    <row r="39" spans="2:8" ht="16.149999999999999" customHeight="1" x14ac:dyDescent="0.2">
      <c r="B39" s="235" t="s">
        <v>848</v>
      </c>
      <c r="C39" s="122"/>
      <c r="D39"/>
      <c r="E39" s="27"/>
      <c r="F39" s="27"/>
      <c r="G39" s="85"/>
      <c r="H39" s="80"/>
    </row>
    <row r="40" spans="2:8" ht="16.149999999999999" customHeight="1" x14ac:dyDescent="0.2">
      <c r="B40" s="150" t="s">
        <v>849</v>
      </c>
      <c r="C40" s="72"/>
      <c r="D40" s="231" t="s">
        <v>16</v>
      </c>
      <c r="E40" s="537"/>
      <c r="F40" s="538"/>
      <c r="G40" s="485" t="s">
        <v>850</v>
      </c>
      <c r="H40" s="80"/>
    </row>
    <row r="41" spans="2:8" ht="16.149999999999999" customHeight="1" x14ac:dyDescent="0.2">
      <c r="B41" s="150" t="s">
        <v>851</v>
      </c>
      <c r="C41" s="230" t="s">
        <v>0</v>
      </c>
      <c r="D41" s="231" t="s">
        <v>16</v>
      </c>
      <c r="E41" s="478">
        <f>E91</f>
        <v>0</v>
      </c>
      <c r="F41" s="478">
        <f>F91</f>
        <v>0</v>
      </c>
      <c r="G41" s="485" t="s">
        <v>852</v>
      </c>
      <c r="H41" s="80"/>
    </row>
    <row r="42" spans="2:8" ht="16.149999999999999" customHeight="1" x14ac:dyDescent="0.2">
      <c r="B42" s="168" t="s">
        <v>853</v>
      </c>
      <c r="C42" s="237"/>
      <c r="D42" s="231" t="s">
        <v>16</v>
      </c>
      <c r="E42" s="537"/>
      <c r="F42" s="538"/>
      <c r="G42" s="485" t="s">
        <v>854</v>
      </c>
      <c r="H42" s="80"/>
    </row>
    <row r="43" spans="2:8" ht="16.149999999999999" customHeight="1" x14ac:dyDescent="0.2">
      <c r="B43" s="235" t="s">
        <v>855</v>
      </c>
      <c r="C43" s="230" t="s">
        <v>0</v>
      </c>
      <c r="D43" s="231" t="s">
        <v>16</v>
      </c>
      <c r="E43" s="537"/>
      <c r="F43" s="538"/>
      <c r="G43" s="485" t="s">
        <v>856</v>
      </c>
      <c r="H43" s="80"/>
    </row>
    <row r="44" spans="2:8" ht="16.149999999999999" customHeight="1" x14ac:dyDescent="0.2">
      <c r="B44" s="229" t="s">
        <v>857</v>
      </c>
      <c r="C44" s="230" t="s">
        <v>0</v>
      </c>
      <c r="D44" s="231" t="s">
        <v>16</v>
      </c>
      <c r="E44" s="537"/>
      <c r="F44" s="538"/>
      <c r="G44" s="485" t="s">
        <v>858</v>
      </c>
      <c r="H44" s="80"/>
    </row>
    <row r="45" spans="2:8" ht="16.149999999999999" customHeight="1" x14ac:dyDescent="0.2">
      <c r="B45" s="229" t="s">
        <v>859</v>
      </c>
      <c r="C45" s="69"/>
      <c r="D45" s="233" t="s">
        <v>16</v>
      </c>
      <c r="E45" s="537"/>
      <c r="F45" s="538"/>
      <c r="G45" s="485" t="s">
        <v>860</v>
      </c>
      <c r="H45" s="80"/>
    </row>
    <row r="46" spans="2:8" ht="26.85" customHeight="1" x14ac:dyDescent="0.2">
      <c r="B46" s="88" t="s">
        <v>861</v>
      </c>
      <c r="C46" s="238"/>
      <c r="D46" s="233" t="s">
        <v>16</v>
      </c>
      <c r="E46" s="537"/>
      <c r="F46" s="538"/>
      <c r="G46" s="485" t="s">
        <v>862</v>
      </c>
      <c r="H46" s="80"/>
    </row>
    <row r="47" spans="2:8" ht="16.149999999999999" customHeight="1" x14ac:dyDescent="0.2">
      <c r="B47" s="229" t="s">
        <v>863</v>
      </c>
      <c r="C47" s="232" t="s">
        <v>0</v>
      </c>
      <c r="D47" s="233" t="s">
        <v>16</v>
      </c>
      <c r="E47" s="537"/>
      <c r="F47" s="538"/>
      <c r="G47" s="485" t="s">
        <v>864</v>
      </c>
      <c r="H47" s="80"/>
    </row>
    <row r="48" spans="2:8" ht="16.149999999999999" customHeight="1" x14ac:dyDescent="0.2">
      <c r="B48" s="229" t="s">
        <v>865</v>
      </c>
      <c r="C48" s="69"/>
      <c r="D48" s="233" t="s">
        <v>16</v>
      </c>
      <c r="E48" s="537"/>
      <c r="F48" s="538"/>
      <c r="G48" s="485" t="s">
        <v>866</v>
      </c>
      <c r="H48" s="80"/>
    </row>
    <row r="49" spans="2:8" ht="16.149999999999999" customHeight="1" x14ac:dyDescent="0.2">
      <c r="B49" s="229" t="s">
        <v>209</v>
      </c>
      <c r="C49" s="232" t="s">
        <v>0</v>
      </c>
      <c r="D49" s="233" t="s">
        <v>16</v>
      </c>
      <c r="E49" s="537"/>
      <c r="F49" s="538"/>
      <c r="G49" s="485" t="s">
        <v>210</v>
      </c>
      <c r="H49" s="80"/>
    </row>
    <row r="50" spans="2:8" ht="16.149999999999999" customHeight="1" x14ac:dyDescent="0.2">
      <c r="B50" s="229" t="s">
        <v>211</v>
      </c>
      <c r="C50" s="239" t="s">
        <v>0</v>
      </c>
      <c r="D50" s="240" t="s">
        <v>16</v>
      </c>
      <c r="E50" s="537"/>
      <c r="F50" s="538"/>
      <c r="G50" s="485" t="s">
        <v>212</v>
      </c>
      <c r="H50" s="80"/>
    </row>
    <row r="51" spans="2:8" ht="16.149999999999999" customHeight="1" x14ac:dyDescent="0.2">
      <c r="B51" s="205" t="s">
        <v>213</v>
      </c>
      <c r="C51" s="239" t="s">
        <v>0</v>
      </c>
      <c r="D51" s="240" t="s">
        <v>16</v>
      </c>
      <c r="E51" s="537"/>
      <c r="F51" s="538"/>
      <c r="G51" s="485" t="s">
        <v>214</v>
      </c>
      <c r="H51" s="80"/>
    </row>
    <row r="52" spans="2:8" ht="16.149999999999999" customHeight="1" x14ac:dyDescent="0.2">
      <c r="B52" s="229" t="s">
        <v>215</v>
      </c>
      <c r="C52" s="69"/>
      <c r="D52" s="240" t="s">
        <v>16</v>
      </c>
      <c r="E52" s="537"/>
      <c r="F52" s="538"/>
      <c r="G52" s="485" t="s">
        <v>867</v>
      </c>
      <c r="H52" s="80"/>
    </row>
    <row r="53" spans="2:8" ht="28.9" customHeight="1" x14ac:dyDescent="0.2">
      <c r="B53" s="88" t="s">
        <v>868</v>
      </c>
      <c r="C53" s="239" t="s">
        <v>0</v>
      </c>
      <c r="D53" s="240" t="s">
        <v>16</v>
      </c>
      <c r="E53" s="537"/>
      <c r="F53" s="538"/>
      <c r="G53" s="485" t="s">
        <v>869</v>
      </c>
      <c r="H53" s="80"/>
    </row>
    <row r="54" spans="2:8" ht="16.899999999999999" customHeight="1" x14ac:dyDescent="0.2">
      <c r="B54" s="440" t="s">
        <v>870</v>
      </c>
      <c r="C54" s="617"/>
      <c r="D54" s="241" t="s">
        <v>16</v>
      </c>
      <c r="E54" s="537"/>
      <c r="F54" s="673"/>
      <c r="G54" s="485" t="s">
        <v>871</v>
      </c>
      <c r="H54" s="80"/>
    </row>
    <row r="55" spans="2:8" ht="16.899999999999999" customHeight="1" x14ac:dyDescent="0.2">
      <c r="B55" s="88" t="s">
        <v>872</v>
      </c>
      <c r="C55" s="618"/>
      <c r="D55" s="242" t="s">
        <v>16</v>
      </c>
      <c r="E55" s="537"/>
      <c r="F55" s="673"/>
      <c r="G55" s="485" t="s">
        <v>873</v>
      </c>
      <c r="H55" s="80"/>
    </row>
    <row r="56" spans="2:8" ht="16.899999999999999" customHeight="1" x14ac:dyDescent="0.2">
      <c r="B56" s="88" t="s">
        <v>874</v>
      </c>
      <c r="C56" s="618"/>
      <c r="D56" s="242" t="s">
        <v>16</v>
      </c>
      <c r="E56" s="537"/>
      <c r="F56" s="673"/>
      <c r="G56" s="485" t="s">
        <v>315</v>
      </c>
      <c r="H56" s="80"/>
    </row>
    <row r="57" spans="2:8" ht="30" customHeight="1" x14ac:dyDescent="0.2">
      <c r="B57" s="88" t="s">
        <v>875</v>
      </c>
      <c r="C57" s="619"/>
      <c r="D57" s="242" t="s">
        <v>16</v>
      </c>
      <c r="E57" s="537"/>
      <c r="F57" s="673"/>
      <c r="G57" s="485" t="s">
        <v>876</v>
      </c>
      <c r="H57" s="80"/>
    </row>
    <row r="58" spans="2:8" ht="16.149999999999999" customHeight="1" x14ac:dyDescent="0.2">
      <c r="B58" s="205" t="s">
        <v>877</v>
      </c>
      <c r="C58" s="243" t="s">
        <v>0</v>
      </c>
      <c r="D58" s="244" t="s">
        <v>16</v>
      </c>
      <c r="E58" s="537"/>
      <c r="F58" s="538"/>
      <c r="G58" s="485" t="s">
        <v>216</v>
      </c>
      <c r="H58" s="80"/>
    </row>
    <row r="59" spans="2:8" ht="16.149999999999999" customHeight="1" x14ac:dyDescent="0.2">
      <c r="B59" s="229" t="s">
        <v>878</v>
      </c>
      <c r="C59" s="243" t="s">
        <v>0</v>
      </c>
      <c r="D59" s="244" t="s">
        <v>16</v>
      </c>
      <c r="E59" s="537"/>
      <c r="F59" s="538"/>
      <c r="G59" s="485" t="s">
        <v>879</v>
      </c>
      <c r="H59" s="80"/>
    </row>
    <row r="60" spans="2:8" ht="16.149999999999999" customHeight="1" x14ac:dyDescent="0.2">
      <c r="B60" s="229" t="s">
        <v>880</v>
      </c>
      <c r="C60" s="69"/>
      <c r="D60" s="245" t="s">
        <v>16</v>
      </c>
      <c r="E60" s="537"/>
      <c r="F60" s="538"/>
      <c r="G60" s="485" t="s">
        <v>881</v>
      </c>
      <c r="H60" s="80"/>
    </row>
    <row r="61" spans="2:8" ht="16.149999999999999" customHeight="1" x14ac:dyDescent="0.2">
      <c r="B61" s="205" t="s">
        <v>217</v>
      </c>
      <c r="C61" s="246" t="s">
        <v>0</v>
      </c>
      <c r="D61" s="245" t="s">
        <v>16</v>
      </c>
      <c r="E61" s="537"/>
      <c r="F61" s="538"/>
      <c r="G61" s="485" t="s">
        <v>218</v>
      </c>
      <c r="H61" s="80"/>
    </row>
    <row r="62" spans="2:8" ht="16.149999999999999" customHeight="1" x14ac:dyDescent="0.2">
      <c r="B62" s="229" t="s">
        <v>219</v>
      </c>
      <c r="C62" s="69"/>
      <c r="D62" s="245" t="s">
        <v>16</v>
      </c>
      <c r="E62" s="537"/>
      <c r="F62" s="538"/>
      <c r="G62" s="485" t="s">
        <v>220</v>
      </c>
      <c r="H62" s="80"/>
    </row>
    <row r="63" spans="2:8" ht="25.5" x14ac:dyDescent="0.2">
      <c r="B63" s="88" t="s">
        <v>221</v>
      </c>
      <c r="C63" s="69"/>
      <c r="D63" s="244" t="s">
        <v>16</v>
      </c>
      <c r="E63" s="537"/>
      <c r="F63" s="538"/>
      <c r="G63" s="485" t="s">
        <v>222</v>
      </c>
      <c r="H63" s="80"/>
    </row>
    <row r="64" spans="2:8" ht="16.149999999999999" customHeight="1" x14ac:dyDescent="0.2">
      <c r="B64" s="88" t="s">
        <v>882</v>
      </c>
      <c r="C64" s="69"/>
      <c r="D64" s="240" t="s">
        <v>16</v>
      </c>
      <c r="E64" s="537"/>
      <c r="F64" s="538"/>
      <c r="G64" s="485" t="s">
        <v>223</v>
      </c>
      <c r="H64" s="80"/>
    </row>
    <row r="65" spans="2:8" ht="16.149999999999999" customHeight="1" x14ac:dyDescent="0.2">
      <c r="B65" s="205" t="s">
        <v>883</v>
      </c>
      <c r="C65"/>
      <c r="D65" s="240" t="s">
        <v>16</v>
      </c>
      <c r="E65" s="537"/>
      <c r="F65" s="538"/>
      <c r="G65" s="485" t="s">
        <v>884</v>
      </c>
      <c r="H65" s="80"/>
    </row>
    <row r="66" spans="2:8" ht="16.149999999999999" customHeight="1" x14ac:dyDescent="0.2">
      <c r="B66" s="229" t="s">
        <v>885</v>
      </c>
      <c r="C66" s="69"/>
      <c r="D66" s="233" t="s">
        <v>16</v>
      </c>
      <c r="E66" s="537"/>
      <c r="F66" s="538"/>
      <c r="G66" s="485" t="s">
        <v>886</v>
      </c>
      <c r="H66" s="80"/>
    </row>
    <row r="67" spans="2:8" ht="16.149999999999999" customHeight="1" x14ac:dyDescent="0.2">
      <c r="B67" s="229" t="s">
        <v>887</v>
      </c>
      <c r="C67" s="232" t="s">
        <v>0</v>
      </c>
      <c r="D67" s="233" t="s">
        <v>16</v>
      </c>
      <c r="E67" s="537"/>
      <c r="F67" s="538"/>
      <c r="G67" s="485" t="s">
        <v>888</v>
      </c>
      <c r="H67" s="80"/>
    </row>
    <row r="68" spans="2:8" ht="16.149999999999999" customHeight="1" x14ac:dyDescent="0.2">
      <c r="B68" s="229" t="s">
        <v>889</v>
      </c>
      <c r="C68" s="69"/>
      <c r="D68" s="240" t="s">
        <v>16</v>
      </c>
      <c r="E68" s="537"/>
      <c r="F68" s="538"/>
      <c r="G68" s="485" t="s">
        <v>890</v>
      </c>
      <c r="H68" s="80"/>
    </row>
    <row r="69" spans="2:8" ht="16.149999999999999" customHeight="1" x14ac:dyDescent="0.2">
      <c r="B69" s="205" t="s">
        <v>789</v>
      </c>
      <c r="C69" s="239" t="s">
        <v>0</v>
      </c>
      <c r="D69" s="240" t="s">
        <v>16</v>
      </c>
      <c r="E69" s="537"/>
      <c r="F69" s="538"/>
      <c r="G69" s="485" t="s">
        <v>891</v>
      </c>
      <c r="H69" s="80"/>
    </row>
    <row r="70" spans="2:8" ht="16.149999999999999" customHeight="1" x14ac:dyDescent="0.2">
      <c r="B70" s="229" t="s">
        <v>892</v>
      </c>
      <c r="C70" s="69"/>
      <c r="D70" s="240" t="s">
        <v>16</v>
      </c>
      <c r="E70" s="537"/>
      <c r="F70" s="538"/>
      <c r="G70" s="485" t="s">
        <v>893</v>
      </c>
      <c r="H70" s="80"/>
    </row>
    <row r="71" spans="2:8" ht="16.149999999999999" customHeight="1" x14ac:dyDescent="0.2">
      <c r="B71" s="247" t="s">
        <v>894</v>
      </c>
      <c r="C71" s="156"/>
      <c r="D71" s="240" t="s">
        <v>16</v>
      </c>
      <c r="E71" s="537"/>
      <c r="F71" s="538"/>
      <c r="G71" s="485" t="s">
        <v>895</v>
      </c>
      <c r="H71" s="80"/>
    </row>
    <row r="72" spans="2:8" ht="16.149999999999999" customHeight="1" thickBot="1" x14ac:dyDescent="0.25">
      <c r="B72" s="229" t="s">
        <v>224</v>
      </c>
      <c r="C72" s="69"/>
      <c r="D72" s="248" t="s">
        <v>16</v>
      </c>
      <c r="E72" s="537"/>
      <c r="F72" s="538"/>
      <c r="G72" s="485" t="s">
        <v>896</v>
      </c>
      <c r="H72" s="80"/>
    </row>
    <row r="73" spans="2:8" ht="16.149999999999999" customHeight="1" x14ac:dyDescent="0.2">
      <c r="B73" s="124" t="s">
        <v>12</v>
      </c>
      <c r="C73" s="35"/>
      <c r="D73" s="233" t="s">
        <v>16</v>
      </c>
      <c r="E73" s="45">
        <f>SUM(E10:E72)</f>
        <v>0</v>
      </c>
      <c r="F73" s="45">
        <f>SUM(F10:F72)</f>
        <v>0</v>
      </c>
      <c r="G73" s="485" t="s">
        <v>225</v>
      </c>
      <c r="H73" s="80"/>
    </row>
    <row r="74" spans="2:8" ht="16.149999999999999" customHeight="1" x14ac:dyDescent="0.2">
      <c r="B74" s="121" t="s">
        <v>176</v>
      </c>
      <c r="C74" s="122"/>
      <c r="D74" s="36"/>
      <c r="E74" s="33"/>
      <c r="F74" s="33"/>
      <c r="G74" s="212"/>
      <c r="H74" s="80"/>
    </row>
    <row r="75" spans="2:8" ht="16.149999999999999" customHeight="1" x14ac:dyDescent="0.2">
      <c r="B75" s="123" t="s">
        <v>726</v>
      </c>
      <c r="C75" s="72"/>
      <c r="D75" s="233" t="s">
        <v>16</v>
      </c>
      <c r="E75" s="720">
        <f>E73-E76</f>
        <v>0</v>
      </c>
      <c r="F75" s="720">
        <f>F73-F76</f>
        <v>0</v>
      </c>
      <c r="G75" s="485" t="s">
        <v>897</v>
      </c>
      <c r="H75" s="80"/>
    </row>
    <row r="76" spans="2:8" ht="16.149999999999999" customHeight="1" thickBot="1" x14ac:dyDescent="0.25">
      <c r="B76" s="249" t="s">
        <v>728</v>
      </c>
      <c r="C76" s="250" t="s">
        <v>0</v>
      </c>
      <c r="D76" s="251" t="s">
        <v>16</v>
      </c>
      <c r="E76" s="537"/>
      <c r="F76" s="538"/>
      <c r="G76" s="485" t="s">
        <v>898</v>
      </c>
      <c r="H76" s="80"/>
    </row>
    <row r="77" spans="2:8" ht="16.149999999999999" customHeight="1" thickTop="1" thickBot="1" x14ac:dyDescent="0.25">
      <c r="B77" s="104"/>
      <c r="C77" s="104"/>
      <c r="D77" s="104"/>
      <c r="E77" s="104"/>
      <c r="F77" s="104"/>
      <c r="G77" s="105"/>
    </row>
    <row r="78" spans="2:8" ht="16.149999999999999" customHeight="1" thickTop="1" thickBot="1" x14ac:dyDescent="0.25">
      <c r="B78" s="78"/>
      <c r="C78" s="78"/>
      <c r="D78" s="78"/>
      <c r="E78" s="78"/>
      <c r="F78" s="532" t="s">
        <v>2686</v>
      </c>
      <c r="G78" s="533">
        <v>2</v>
      </c>
    </row>
    <row r="79" spans="2:8" ht="16.149999999999999" customHeight="1" thickTop="1" x14ac:dyDescent="0.2">
      <c r="B79" s="195" t="s">
        <v>899</v>
      </c>
      <c r="C79" s="252" t="s">
        <v>0</v>
      </c>
      <c r="D79"/>
      <c r="E79" s="482" t="s">
        <v>822</v>
      </c>
      <c r="F79" s="483" t="s">
        <v>823</v>
      </c>
      <c r="G79" s="481" t="s">
        <v>13</v>
      </c>
      <c r="H79" s="80"/>
    </row>
    <row r="80" spans="2:8" ht="16.149999999999999" customHeight="1" x14ac:dyDescent="0.2">
      <c r="B80" s="113"/>
      <c r="C80"/>
      <c r="D80" s="678"/>
      <c r="E80" s="21" t="s">
        <v>310</v>
      </c>
      <c r="F80" s="21" t="s">
        <v>17</v>
      </c>
      <c r="G80" s="83"/>
      <c r="H80" s="80"/>
    </row>
    <row r="81" spans="2:8" ht="16.149999999999999" customHeight="1" thickBot="1" x14ac:dyDescent="0.25">
      <c r="B81" s="114"/>
      <c r="C81" s="42"/>
      <c r="D81" s="679"/>
      <c r="E81" s="65" t="s">
        <v>14</v>
      </c>
      <c r="F81" s="65" t="s">
        <v>14</v>
      </c>
      <c r="G81" s="485" t="s">
        <v>15</v>
      </c>
      <c r="H81" s="80"/>
    </row>
    <row r="82" spans="2:8" ht="16.149999999999999" customHeight="1" x14ac:dyDescent="0.2">
      <c r="B82" s="136" t="s">
        <v>900</v>
      </c>
      <c r="C82" s="147"/>
      <c r="D82"/>
      <c r="E82" s="27"/>
      <c r="F82" s="27"/>
      <c r="G82" s="85"/>
      <c r="H82" s="80"/>
    </row>
    <row r="83" spans="2:8" ht="16.149999999999999" customHeight="1" x14ac:dyDescent="0.2">
      <c r="B83" s="123" t="s">
        <v>901</v>
      </c>
      <c r="C83" s="69"/>
      <c r="D83" s="253" t="s">
        <v>16</v>
      </c>
      <c r="E83" s="486"/>
      <c r="F83" s="488"/>
      <c r="G83" s="485" t="s">
        <v>902</v>
      </c>
      <c r="H83" s="80"/>
    </row>
    <row r="84" spans="2:8" ht="16.149999999999999" customHeight="1" x14ac:dyDescent="0.2">
      <c r="B84" s="123" t="s">
        <v>903</v>
      </c>
      <c r="C84" s="69"/>
      <c r="D84" s="253" t="s">
        <v>16</v>
      </c>
      <c r="E84" s="486"/>
      <c r="F84" s="488"/>
      <c r="G84" s="485" t="s">
        <v>904</v>
      </c>
      <c r="H84" s="80"/>
    </row>
    <row r="85" spans="2:8" ht="16.149999999999999" customHeight="1" x14ac:dyDescent="0.2">
      <c r="B85" s="123" t="s">
        <v>905</v>
      </c>
      <c r="C85" s="69"/>
      <c r="D85" s="253" t="s">
        <v>16</v>
      </c>
      <c r="E85" s="486"/>
      <c r="F85" s="488"/>
      <c r="G85" s="485" t="s">
        <v>906</v>
      </c>
      <c r="H85" s="80"/>
    </row>
    <row r="86" spans="2:8" ht="16.149999999999999" customHeight="1" x14ac:dyDescent="0.2">
      <c r="B86" s="120" t="s">
        <v>907</v>
      </c>
      <c r="C86"/>
      <c r="D86" s="253" t="s">
        <v>16</v>
      </c>
      <c r="E86" s="486"/>
      <c r="F86" s="488"/>
      <c r="G86" s="485" t="s">
        <v>908</v>
      </c>
      <c r="H86" s="80"/>
    </row>
    <row r="87" spans="2:8" ht="16.149999999999999" customHeight="1" x14ac:dyDescent="0.2">
      <c r="B87" s="176" t="s">
        <v>909</v>
      </c>
      <c r="C87" s="254" t="s">
        <v>0</v>
      </c>
      <c r="D87" s="253" t="s">
        <v>16</v>
      </c>
      <c r="E87" s="486"/>
      <c r="F87" s="488"/>
      <c r="G87" s="485" t="s">
        <v>910</v>
      </c>
      <c r="H87" s="80"/>
    </row>
    <row r="88" spans="2:8" ht="16.149999999999999" customHeight="1" x14ac:dyDescent="0.2">
      <c r="B88" s="118" t="s">
        <v>911</v>
      </c>
      <c r="C88" s="160"/>
      <c r="D88" s="253" t="s">
        <v>16</v>
      </c>
      <c r="E88" s="486"/>
      <c r="F88" s="488"/>
      <c r="G88" s="485" t="s">
        <v>912</v>
      </c>
      <c r="H88" s="80"/>
    </row>
    <row r="89" spans="2:8" ht="25.5" customHeight="1" x14ac:dyDescent="0.2">
      <c r="B89" s="97" t="s">
        <v>913</v>
      </c>
      <c r="C89" s="69"/>
      <c r="D89" s="253" t="s">
        <v>16</v>
      </c>
      <c r="E89" s="486"/>
      <c r="F89" s="488"/>
      <c r="G89" s="485" t="s">
        <v>914</v>
      </c>
      <c r="H89" s="80"/>
    </row>
    <row r="90" spans="2:8" ht="16.149999999999999" customHeight="1" thickBot="1" x14ac:dyDescent="0.25">
      <c r="B90" s="120" t="s">
        <v>915</v>
      </c>
      <c r="C90"/>
      <c r="D90" s="253" t="s">
        <v>16</v>
      </c>
      <c r="E90" s="486"/>
      <c r="F90" s="488"/>
      <c r="G90" s="485" t="s">
        <v>916</v>
      </c>
      <c r="H90" s="80"/>
    </row>
    <row r="91" spans="2:8" ht="16.149999999999999" customHeight="1" thickBot="1" x14ac:dyDescent="0.25">
      <c r="B91" s="255" t="s">
        <v>509</v>
      </c>
      <c r="C91" s="256" t="s">
        <v>0</v>
      </c>
      <c r="D91" s="257" t="s">
        <v>16</v>
      </c>
      <c r="E91" s="45">
        <f>SUM(E83:E90)</f>
        <v>0</v>
      </c>
      <c r="F91" s="45">
        <f>SUM(F83:F90)</f>
        <v>0</v>
      </c>
      <c r="G91" s="485" t="s">
        <v>917</v>
      </c>
      <c r="H91" s="80"/>
    </row>
    <row r="92" spans="2:8" ht="16.149999999999999" customHeight="1" thickTop="1" thickBot="1" x14ac:dyDescent="0.25">
      <c r="B92" s="104"/>
      <c r="C92" s="104"/>
      <c r="D92" s="104"/>
      <c r="E92" s="104"/>
      <c r="F92" s="104"/>
      <c r="G92" s="105"/>
    </row>
    <row r="93" spans="2:8" ht="16.149999999999999" customHeight="1" thickTop="1" thickBot="1" x14ac:dyDescent="0.25">
      <c r="B93" s="78"/>
      <c r="C93" s="78"/>
      <c r="D93" s="78"/>
      <c r="E93" s="78"/>
      <c r="F93" s="532" t="s">
        <v>2686</v>
      </c>
      <c r="G93" s="533">
        <v>3</v>
      </c>
    </row>
    <row r="94" spans="2:8" ht="16.149999999999999" customHeight="1" thickTop="1" x14ac:dyDescent="0.2">
      <c r="B94" s="194" t="s">
        <v>2818</v>
      </c>
      <c r="C94" s="112"/>
      <c r="D94" s="112"/>
      <c r="E94" s="482" t="s">
        <v>822</v>
      </c>
      <c r="F94" s="483" t="s">
        <v>823</v>
      </c>
      <c r="G94" s="481" t="s">
        <v>13</v>
      </c>
      <c r="H94" s="80"/>
    </row>
    <row r="95" spans="2:8" ht="16.149999999999999" customHeight="1" x14ac:dyDescent="0.2">
      <c r="B95" s="113"/>
      <c r="C95"/>
      <c r="D95" s="678"/>
      <c r="E95" s="21" t="s">
        <v>310</v>
      </c>
      <c r="F95" s="21" t="s">
        <v>17</v>
      </c>
      <c r="G95" s="83"/>
      <c r="H95" s="80"/>
    </row>
    <row r="96" spans="2:8" ht="16.149999999999999" customHeight="1" thickBot="1" x14ac:dyDescent="0.25">
      <c r="B96" s="114"/>
      <c r="C96" s="42"/>
      <c r="D96" s="679"/>
      <c r="E96" s="65" t="s">
        <v>14</v>
      </c>
      <c r="F96" s="65" t="s">
        <v>14</v>
      </c>
      <c r="G96" s="485" t="s">
        <v>15</v>
      </c>
      <c r="H96" s="80"/>
    </row>
    <row r="97" spans="2:8" ht="16.149999999999999" customHeight="1" thickBot="1" x14ac:dyDescent="0.25">
      <c r="B97" s="206" t="s">
        <v>2817</v>
      </c>
      <c r="C97" s="134"/>
      <c r="D97" s="258" t="s">
        <v>16</v>
      </c>
      <c r="E97" s="486"/>
      <c r="F97" s="488"/>
      <c r="G97" s="485" t="s">
        <v>918</v>
      </c>
      <c r="H97" s="80"/>
    </row>
    <row r="98" spans="2:8" ht="16.149999999999999" customHeight="1" thickTop="1" x14ac:dyDescent="0.2">
      <c r="B98" s="104"/>
      <c r="C98" s="104"/>
      <c r="D98" s="104"/>
      <c r="E98" s="104"/>
      <c r="F98" s="104"/>
      <c r="G98" s="105"/>
    </row>
  </sheetData>
  <mergeCells count="3">
    <mergeCell ref="D80:D81"/>
    <mergeCell ref="D95:D96"/>
    <mergeCell ref="D7:D9"/>
  </mergeCells>
  <dataValidations count="30">
    <dataValidation allowBlank="1" showInputMessage="1" showErrorMessage="1" promptTitle="Allowance for credit losses" prompt="This line is forced to equal the movement in the allowance for credit losses table on TAC18 Receivables. Amounts against other DHSC group bodies (excluding providers) feeds into column R. Please reallocate as necessary._x000a__x000a_" sqref="C35" xr:uid="{3A9516A1-FD42-4237-BE72-998079D76537}"/>
    <dataValidation allowBlank="1" showInputMessage="1" showErrorMessage="1" promptTitle="Allowance for credit losses" prompt="This line is forced to equal the movement in the allowance for credit losses table on TAC18 Receivables and stage 1 and 2 losses on TAC15 Investments." sqref="C36" xr:uid="{7B937D9C-0B7A-4D35-9F96-72C4B0749076}"/>
    <dataValidation allowBlank="1" showInputMessage="1" showErrorMessage="1" promptTitle="Capitalised provisions" prompt="Please note that the figure fed into this row excludes changes in the discount rate on capitalised dilapidation provisions which are recognised in the value of the right of use asset instead." sqref="C38" xr:uid="{8AFCC6C9-9357-4608-8E89-E13A36D50972}"/>
    <dataValidation allowBlank="1" showInputMessage="1" showErrorMessage="1" promptTitle="Notional expense: apprenticeship" prompt="Used to recognise the notional expenditure relating to apprenticeship training funded through the trust's digital apprenticeship fund. This should match the notional income (benefit) recognised in INC1240B" sqref="C53" xr:uid="{1B9A0EB5-02FD-4B42-B9D2-27DAAC27CDA7}"/>
    <dataValidation allowBlank="1" showInputMessage="1" showErrorMessage="1" promptTitle="Other auditor remuneration" prompt="The figure in this row feeds from the 'other auditor remuneration' table below. " sqref="C41" xr:uid="{548248CC-0BB6-4715-B90F-038A0FD834F7}"/>
    <dataValidation allowBlank="1" showInputMessage="1" showErrorMessage="1" promptTitle="Other auditor remuneration" prompt="Total feeds into operating expenses note above (subcode EXP0280B). _x000a_" sqref="C91" xr:uid="{EE0D134A-5AFD-468A-BB7C-5EF3400177A7}"/>
    <dataValidation allowBlank="1" showInputMessage="1" showErrorMessage="1" promptTitle="Internal audit services" prompt="This line should only be used in the unusual circumstance where a provider's external auditor also provides internal audit services._x000a_" sqref="C87" xr:uid="{C85966E4-34A6-4C19-BD88-AF9E670C2CAA}"/>
    <dataValidation allowBlank="1" showInputMessage="1" showErrorMessage="1" promptTitle="Healthcare from NHS bodies" prompt="This line is for purchase of HEALTHCARE only. Intragroup expenditure is only expected to be incurred with NHS providers. If you purchase HEALTHCARE from another DHSC group body please contact the provider accounts mailbox." sqref="C10" xr:uid="{3DD2F8F8-6DC2-4BF2-8F9E-20A3AB272138}"/>
    <dataValidation allowBlank="1" showInputMessage="1" showErrorMessage="1" promptTitle="Healthcare from non-NHS bodies" prompt="Includes healthcare purchased from Scottish, Welsh and Northern Irish Health bodies as well as private healthcare purchased by the provider." sqref="C11" xr:uid="{2D45C631-70E8-4D34-B1D4-E1A478E596DA}"/>
    <dataValidation allowBlank="1" showInputMessage="1" showErrorMessage="1" promptTitle="Purchase of social care" prompt="This line should include the purchase of social care under s.75 agreements or other integrated care pooled/devolved budgets." sqref="C14" xr:uid="{E3CAA7D3-5E7F-4C28-81A9-8773342186A7}"/>
    <dataValidation allowBlank="1" showInputMessage="1" showErrorMessage="1" promptTitle="Supplies &amp; services - clinical" prompt="This may include expenditure on therapy materials, medical gases, dressings and other clinical consumables, x-ray equipment and blood. It should also include expenditure under related maintenance contracts." sqref="C17" xr:uid="{516D31C7-6CF0-4416-9EDF-F3D207507F4A}"/>
    <dataValidation allowBlank="1" showInputMessage="1" showErrorMessage="1" promptTitle="Supplies &amp; services - general" prompt="May include cleaning materials and contracts, food and contract catering, staff uniforms, laundry and bedding etc." sqref="C19" xr:uid="{DAA5FA8D-EBA4-4CDB-92E7-8A48672FBE01}"/>
    <dataValidation allowBlank="1" showInputMessage="1" showErrorMessage="1" promptTitle="Establishment costs" prompt="Expenditure on administrative expenses such as printing, stationery, telephones and publishing." sqref="C26" xr:uid="{F4039F53-9678-4A8E-BC91-CC46EED42828}"/>
    <dataValidation allowBlank="1" showInputMessage="1" showErrorMessage="1" promptTitle="Research and development" prompt="Where research and development expenditure can be separated from patient care activity, it should be recorded here." sqref="C50" xr:uid="{735D5398-CEFB-49AF-B1BD-DFD82960B748}"/>
    <dataValidation allowBlank="1" showInputMessage="1" showErrorMessage="1" promptTitle="Transport (business travel)" prompt="This line should include the costs of staff travelling for business purposes where borne by the provider (e.g. train fares, taxis, mileage claims, etc)" sqref="C29" xr:uid="{386B3806-7AEE-4BF9-92E0-EA3793B85981}"/>
    <dataValidation allowBlank="1" showInputMessage="1" showErrorMessage="1" promptTitle="Transport (other)" prompt="Includes all other transport related costs, including costs directly attributable to providing transporting services for patients.  This may include ambulance or other fuel, vehicle repair parts, insurance, external contracts, etc." sqref="C30" xr:uid="{41A412DD-ACE2-4AA3-8A56-23C236BAFAF1}"/>
    <dataValidation allowBlank="1" showInputMessage="1" showErrorMessage="1" promptTitle="Business rates" prompt="This line is required for reporting to HM Treasury for the purposes of Whole of Government Accounts. Local authorities act as an agent in collecting business rates, so business rates should be recorded as external to government." sqref="C27" xr:uid="{9A427BE5-7C64-4ACB-A5BC-9A4D0C79D7F5}"/>
    <dataValidation allowBlank="1" showInputMessage="1" showErrorMessage="1" promptTitle="Premises - Other" prompt="Should include expenditure on electricity, gas and non-capitalised furniture and fittings." sqref="C28" xr:uid="{B74925D1-E902-4CF2-A3B6-DACC413C7406}"/>
    <dataValidation allowBlank="1" showInputMessage="1" showErrorMessage="1" promptTitle="Allowance for credit losses" prompt="This line is forced to equal the movement in the allowance for credit losses table on TAC18 Receivables." sqref="C34" xr:uid="{B36EE6F7-64C8-47C2-A22A-C27060BACDA4}"/>
    <dataValidation allowBlank="1" showInputMessage="1" showErrorMessage="1" promptTitle="Employee expenses" prompt="Populated from data entered on TAC09 Staff." sqref="C43 C59 C49 C51 C67 C61 C15" xr:uid="{D8500427-63D8-4465-A1D8-A71208D75318}"/>
    <dataValidation allowBlank="1" showInputMessage="1" showErrorMessage="1" promptTitle="Operating lease expenditure" prompt="Populated from the data entered in TAC10 Op leases." sqref="C58" xr:uid="{3CEE7A22-C084-46D8-A295-BF6065C1860A}"/>
    <dataValidation allowBlank="1" showInputMessage="1" showErrorMessage="1" promptTitle="Impairments" prompt="Populated from the data entered on TAC12 Impairment." sqref="C33" xr:uid="{83258537-8B56-4BD8-B3E0-EBB8C4FCFDEC}"/>
    <dataValidation allowBlank="1" showInputMessage="1" showErrorMessage="1" promptTitle="Consultancy costs" prompt="Expenditure on management consultancy must meet the definition as set out in Chapter 5 Annex 2 in the GAM. The counterparty split for this row may be unlocked on request where you feel your intra-NHS service meets the definition." sqref="C25" xr:uid="{3E325EA3-50FA-41FF-9E66-23E980B22933}"/>
    <dataValidation allowBlank="1" showInputMessage="1" showErrorMessage="1" promptTitle="Internal audit (non-employee)" prompt="This may be the fees paid in respect of an outsourced internal audit function or non-employee benefits expenses in respect of an in-house function. This should include counter fraud services." sqref="C44" xr:uid="{A74A02E1-9AB0-4DA4-BCE3-B3B92DDC41F5}"/>
    <dataValidation allowBlank="1" showInputMessage="1" showErrorMessage="1" promptTitle="Discontinued operations" prompt="In accordance with the requirements of the HM Treasury FReM, activities are only treated as discontinuing where they are transferring to bodies outside of the Whole of Government Accounts boundary or ceasing entirely." sqref="C76" xr:uid="{F5E388EC-7EC8-477E-8B9F-2EC465E2F3F8}"/>
    <dataValidation allowBlank="1" showInputMessage="1" showErrorMessage="1" promptTitle="Legal fees" prompt="This line should include fees paid for legal services only and not compensation paid to claimants." sqref="C47" xr:uid="{E40C9FC6-3FAE-4F22-BA4D-A520D9596154}"/>
    <dataValidation allowBlank="1" showInputMessage="1" showErrorMessage="1" promptTitle="Other auditor remuneration" prompt="The total of this table feeds 'other auditor remuneration' within the operating expenditure note above. _x000a_" sqref="C79" xr:uid="{3FCA6162-5DCB-45CF-8C61-7FD990C70E2F}"/>
    <dataValidation allowBlank="1" showInputMessage="1" showErrorMessage="1" promptTitle="Consortium arrangements" prompt="Expected to be used only rarely where expenditure cannot be classified by type of expenditure in other lines of this note." sqref="C69" xr:uid="{BB012483-15C0-48F9-8D8D-6E2398711FAB}"/>
    <dataValidation allowBlank="1" showInputMessage="1" showErrorMessage="1" promptTitle="MH collaboratives - NHS bodies" prompt="This line should only be used if you are purchasing services as the lead provider in a mental health provider collaborative. Where using this row, comparatives should be reanalysed for consistency." sqref="C12" xr:uid="{BCB059D8-6FF0-4594-B744-9BF1C1979D08}"/>
    <dataValidation allowBlank="1" showInputMessage="1" showErrorMessage="1" promptTitle="MH collaboratives- nonNHS bodies" prompt="This line should only be used if you are purchasing services as the lead provider in a mental health collaborative. Where using this row, comparatives should be reanalysed for consistency." sqref="C13" xr:uid="{8EDBC7A1-91EA-420C-A8AE-5B83C9DBDC99}"/>
  </dataValidations>
  <pageMargins left="0.25" right="0.25" top="0.75" bottom="0.75" header="0.3" footer="0.3"/>
  <pageSetup paperSize="9" scale="36" fitToHeight="0" orientation="landscape" r:id="rId1"/>
  <rowBreaks count="1" manualBreakCount="1">
    <brk id="78" min="1" max="2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0B453C2E56BC40827FBB9E03A7F75B" ma:contentTypeVersion="43" ma:contentTypeDescription="Create a new document." ma:contentTypeScope="" ma:versionID="9a27c98d5e502d9d05d1e57309a0f7b2">
  <xsd:schema xmlns:xsd="http://www.w3.org/2001/XMLSchema" xmlns:xs="http://www.w3.org/2001/XMLSchema" xmlns:p="http://schemas.microsoft.com/office/2006/metadata/properties" xmlns:ns1="http://schemas.microsoft.com/sharepoint/v3" xmlns:ns2="cf922d0c-7565-4a19-867a-78a71dd2f738" xmlns:ns3="cccaf3ac-2de9-44d4-aa31-54302fceb5f7" xmlns:ns4="51bfcd92-eb3e-40f4-8778-2bbfb88a890b" targetNamespace="http://schemas.microsoft.com/office/2006/metadata/properties" ma:root="true" ma:fieldsID="9e27ff8a42c5d2f7d39e76f9eebb0e58" ns1:_="" ns2:_="" ns3:_="" ns4:_="">
    <xsd:import namespace="http://schemas.microsoft.com/sharepoint/v3"/>
    <xsd:import namespace="cf922d0c-7565-4a19-867a-78a71dd2f738"/>
    <xsd:import namespace="cccaf3ac-2de9-44d4-aa31-54302fceb5f7"/>
    <xsd:import namespace="51bfcd92-eb3e-40f4-8778-2bbfb88a890b"/>
    <xsd:element name="properties">
      <xsd:complexType>
        <xsd:sequence>
          <xsd:element name="documentManagement">
            <xsd:complexType>
              <xsd:all>
                <xsd:element ref="ns2:savestamp" minOccurs="0"/>
                <xsd:element ref="ns2:Time"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Review_x0020_Date" minOccurs="0"/>
                <xsd:element ref="ns2:lcf76f155ced4ddcb4097134ff3c332f" minOccurs="0"/>
                <xsd:element ref="ns3:TaxCatchAll" minOccurs="0"/>
                <xsd:element ref="ns4:SharedWithUsers" minOccurs="0"/>
                <xsd:element ref="ns4:SharedWithDetails" minOccurs="0"/>
                <xsd:element ref="ns2:MediaServiceDateTaken"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922d0c-7565-4a19-867a-78a71dd2f738" elementFormDefault="qualified">
    <xsd:import namespace="http://schemas.microsoft.com/office/2006/documentManagement/types"/>
    <xsd:import namespace="http://schemas.microsoft.com/office/infopath/2007/PartnerControls"/>
    <xsd:element name="savestamp" ma:index="8" nillable="true" ma:displayName="save stamp" ma:format="DateTime" ma:internalName="savestamp">
      <xsd:simpleType>
        <xsd:restriction base="dms:DateTime"/>
      </xsd:simpleType>
    </xsd:element>
    <xsd:element name="Time" ma:index="9" nillable="true" ma:displayName="Time" ma:format="DateTime" ma:internalName="Time">
      <xsd:simpleType>
        <xsd:restriction base="dms:DateTim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Review_x0020_Date" ma:index="16" nillable="true" ma:displayName="Review date" ma:indexed="true" ma:internalName="Review_x0020_Dat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savestamp xmlns="cf922d0c-7565-4a19-867a-78a71dd2f738" xsi:nil="true"/>
    <Review_x0020_Date xmlns="cf922d0c-7565-4a19-867a-78a71dd2f738" xsi:nil="true"/>
    <_ip_UnifiedCompliancePolicyUIAction xmlns="http://schemas.microsoft.com/sharepoint/v3" xsi:nil="true"/>
    <Time xmlns="cf922d0c-7565-4a19-867a-78a71dd2f738" xsi:nil="true"/>
    <lcf76f155ced4ddcb4097134ff3c332f xmlns="cf922d0c-7565-4a19-867a-78a71dd2f738">
      <Terms xmlns="http://schemas.microsoft.com/office/infopath/2007/PartnerControls"/>
    </lcf76f155ced4ddcb4097134ff3c332f>
    <_ip_UnifiedCompliancePolicyProperties xmlns="http://schemas.microsoft.com/sharepoint/v3" xsi:nil="true"/>
    <TaxCatchAll xmlns="cccaf3ac-2de9-44d4-aa31-54302fceb5f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1CD3D9-4FA9-49E4-93F8-D732656748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f922d0c-7565-4a19-867a-78a71dd2f738"/>
    <ds:schemaRef ds:uri="cccaf3ac-2de9-44d4-aa31-54302fceb5f7"/>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42F19E-B4EC-4B8A-908D-A55511DF913F}">
  <ds:schemaRefs>
    <ds:schemaRef ds:uri="http://purl.org/dc/terms/"/>
    <ds:schemaRef ds:uri="http://schemas.openxmlformats.org/package/2006/metadata/core-properties"/>
    <ds:schemaRef ds:uri="http://schemas.microsoft.com/office/2006/documentManagement/types"/>
    <ds:schemaRef ds:uri="cf922d0c-7565-4a19-867a-78a71dd2f738"/>
    <ds:schemaRef ds:uri="http://purl.org/dc/elements/1.1/"/>
    <ds:schemaRef ds:uri="http://schemas.microsoft.com/office/2006/metadata/properties"/>
    <ds:schemaRef ds:uri="http://schemas.microsoft.com/office/infopath/2007/PartnerControls"/>
    <ds:schemaRef ds:uri="http://schemas.microsoft.com/sharepoint/v3"/>
    <ds:schemaRef ds:uri="51bfcd92-eb3e-40f4-8778-2bbfb88a890b"/>
    <ds:schemaRef ds:uri="cccaf3ac-2de9-44d4-aa31-54302fceb5f7"/>
    <ds:schemaRef ds:uri="http://www.w3.org/XML/1998/namespace"/>
    <ds:schemaRef ds:uri="http://purl.org/dc/dcmitype/"/>
  </ds:schemaRefs>
</ds:datastoreItem>
</file>

<file path=customXml/itemProps3.xml><?xml version="1.0" encoding="utf-8"?>
<ds:datastoreItem xmlns:ds="http://schemas.openxmlformats.org/officeDocument/2006/customXml" ds:itemID="{FB24B137-4F8D-46E1-A064-A55761C7B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29</vt:i4>
      </vt:variant>
    </vt:vector>
  </HeadingPairs>
  <TitlesOfParts>
    <vt:vector size="59" baseType="lpstr">
      <vt:lpstr>Intro</vt:lpstr>
      <vt:lpstr>TAC00 - IFRS 16 Transition</vt:lpstr>
      <vt:lpstr>TAC02 SoCI</vt:lpstr>
      <vt:lpstr>TAC03 SoFP</vt:lpstr>
      <vt:lpstr>TAC04 SOCIE</vt:lpstr>
      <vt:lpstr>TAC05 SoCF</vt:lpstr>
      <vt:lpstr>TAC06 Op Inc 1</vt:lpstr>
      <vt:lpstr>TAC07 Op Inc 2</vt:lpstr>
      <vt:lpstr>TAC08 Op Exp</vt:lpstr>
      <vt:lpstr>TAC09 Staff</vt:lpstr>
      <vt:lpstr>TAC11 Finance &amp; other</vt:lpstr>
      <vt:lpstr>TAC12 Impairment</vt:lpstr>
      <vt:lpstr>TAC13 Intangibles</vt:lpstr>
      <vt:lpstr>TAC14 PPE</vt:lpstr>
      <vt:lpstr>TAC14A RoU Assets</vt:lpstr>
      <vt:lpstr>TAC10X IAS 17 comparatives</vt:lpstr>
      <vt:lpstr>TAC15 Investments &amp; groups</vt:lpstr>
      <vt:lpstr>TAC16 AHFS</vt:lpstr>
      <vt:lpstr>TAC17 Inventories</vt:lpstr>
      <vt:lpstr>TAC18 Receivables</vt:lpstr>
      <vt:lpstr>TAC19 CCE</vt:lpstr>
      <vt:lpstr>TAC20 Payables</vt:lpstr>
      <vt:lpstr>TAC21 Borrowings</vt:lpstr>
      <vt:lpstr>TAC22 Provisions</vt:lpstr>
      <vt:lpstr>TAC24 On-SoFP PFI</vt:lpstr>
      <vt:lpstr>TAC25 Off-SoFP PFI</vt:lpstr>
      <vt:lpstr>TAC26 Pension</vt:lpstr>
      <vt:lpstr>TAC27 Fin Inst</vt:lpstr>
      <vt:lpstr>TAC28 Disclosures</vt:lpstr>
      <vt:lpstr>TAC29 Losses+SP</vt:lpstr>
      <vt:lpstr>'TAC00 - IFRS 16 Transition'!Print_Area</vt:lpstr>
      <vt:lpstr>'TAC02 SoCI'!Print_Area</vt:lpstr>
      <vt:lpstr>'TAC03 SoFP'!Print_Area</vt:lpstr>
      <vt:lpstr>'TAC04 SOCIE'!Print_Area</vt:lpstr>
      <vt:lpstr>'TAC05 SoCF'!Print_Area</vt:lpstr>
      <vt:lpstr>'TAC06 Op Inc 1'!Print_Area</vt:lpstr>
      <vt:lpstr>'TAC07 Op Inc 2'!Print_Area</vt:lpstr>
      <vt:lpstr>'TAC08 Op Exp'!Print_Area</vt:lpstr>
      <vt:lpstr>'TAC09 Staff'!Print_Area</vt:lpstr>
      <vt:lpstr>'TAC10X IAS 17 comparatives'!Print_Area</vt:lpstr>
      <vt:lpstr>'TAC11 Finance &amp; other'!Print_Area</vt:lpstr>
      <vt:lpstr>'TAC12 Impairment'!Print_Area</vt:lpstr>
      <vt:lpstr>'TAC13 Intangibles'!Print_Area</vt:lpstr>
      <vt:lpstr>'TAC14 PPE'!Print_Area</vt:lpstr>
      <vt:lpstr>'TAC14A RoU Assets'!Print_Area</vt:lpstr>
      <vt:lpstr>'TAC15 Investments &amp; groups'!Print_Area</vt:lpstr>
      <vt:lpstr>'TAC16 AHFS'!Print_Area</vt:lpstr>
      <vt:lpstr>'TAC17 Inventories'!Print_Area</vt:lpstr>
      <vt:lpstr>'TAC18 Receivables'!Print_Area</vt:lpstr>
      <vt:lpstr>'TAC19 CCE'!Print_Area</vt:lpstr>
      <vt:lpstr>'TAC20 Payables'!Print_Area</vt:lpstr>
      <vt:lpstr>'TAC21 Borrowings'!Print_Area</vt:lpstr>
      <vt:lpstr>'TAC22 Provisions'!Print_Area</vt:lpstr>
      <vt:lpstr>'TAC24 On-SoFP PFI'!Print_Area</vt:lpstr>
      <vt:lpstr>'TAC25 Off-SoFP PFI'!Print_Area</vt:lpstr>
      <vt:lpstr>'TAC26 Pension'!Print_Area</vt:lpstr>
      <vt:lpstr>'TAC27 Fin Inst'!Print_Area</vt:lpstr>
      <vt:lpstr>'TAC28 Disclosures'!Print_Area</vt:lpstr>
      <vt:lpstr>'TAC29 Losses+SP'!Print_Area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2017/18 month 2 IYR</dc:title>
  <dc:subject/>
  <dc:creator>Ian.Ratcliffe@monitor-nhsft.gov.uk;Eleanor.Shirtliff@Monitor.gov.uk</dc:creator>
  <cp:keywords/>
  <dc:description/>
  <cp:lastModifiedBy>Eleanor Shirtliff</cp:lastModifiedBy>
  <cp:revision/>
  <cp:lastPrinted>2022-06-29T10:53:08Z</cp:lastPrinted>
  <dcterms:created xsi:type="dcterms:W3CDTF">2011-09-27T09:19:04Z</dcterms:created>
  <dcterms:modified xsi:type="dcterms:W3CDTF">2024-04-28T16:54:19Z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0x010100430B453C2E56BC40827FBB9E03A7F75B</vt:lpwstr>
  </property>
  <property fmtid="{D5CDD505-2E9C-101B-9397-08002B2CF9AE}" pid="3" name="_dlc_DocIdItemGuid">
    <vt:lpwstr>6cbbac68-cf7f-4856-8de7-d2526d40af07</vt:lpwstr>
  </property>
  <property fmtid="{D5CDD505-2E9C-101B-9397-08002B2CF9AE}" pid="4" name="MediaServiceImageTags">
    <vt:lpwstr/>
  </property>
</Properties>
</file>