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nhsengland.sharepoint.com/sites/TimeforCareAll/Shared Documents/Comms and Engagement/NHSE web pages/How to guides/For web team/"/>
    </mc:Choice>
  </mc:AlternateContent>
  <xr:revisionPtr revIDLastSave="0" documentId="8_{CB41D65A-9B72-45E1-9439-685E1B1BE5EF}" xr6:coauthVersionLast="47" xr6:coauthVersionMax="47" xr10:uidLastSave="{00000000-0000-0000-0000-000000000000}"/>
  <bookViews>
    <workbookView xWindow="57684" yWindow="-108" windowWidth="30936" windowHeight="16776" xr2:uid="{00000000-000D-0000-FFFF-FFFF00000000}"/>
  </bookViews>
  <sheets>
    <sheet name="Demand calc" sheetId="1" r:id="rId1"/>
    <sheet name="Suggestion" sheetId="3" r:id="rId2"/>
    <sheet name="Clinical session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D31" i="1" s="1"/>
  <c r="E31" i="1" l="1"/>
  <c r="F31" i="1"/>
  <c r="G31" i="1"/>
  <c r="D32" i="1"/>
  <c r="D33" i="1"/>
  <c r="D34" i="1"/>
  <c r="D35" i="1"/>
  <c r="G29" i="2"/>
  <c r="G30" i="2"/>
  <c r="G31" i="2"/>
  <c r="G32" i="2"/>
  <c r="G33" i="2"/>
  <c r="G34" i="2"/>
  <c r="G35" i="2"/>
  <c r="G36" i="2"/>
  <c r="G37" i="2"/>
  <c r="G38" i="2"/>
  <c r="G39" i="2"/>
  <c r="G40" i="2"/>
  <c r="G41" i="2"/>
  <c r="G42" i="2"/>
  <c r="C2" i="2"/>
  <c r="D2" i="2"/>
  <c r="E2" i="2"/>
  <c r="F2" i="2"/>
  <c r="B2" i="2"/>
  <c r="C16" i="1"/>
  <c r="G3" i="2"/>
  <c r="D36" i="1" l="1"/>
  <c r="F36" i="1" s="1"/>
  <c r="E34" i="1"/>
  <c r="F34" i="1"/>
  <c r="G34" i="1"/>
  <c r="G33" i="1"/>
  <c r="E33" i="1"/>
  <c r="F33" i="1"/>
  <c r="F32" i="1"/>
  <c r="G32" i="1"/>
  <c r="E32" i="1"/>
  <c r="E35" i="1"/>
  <c r="F35" i="1"/>
  <c r="G35" i="1"/>
  <c r="I35" i="1"/>
  <c r="G27" i="2"/>
  <c r="G23" i="2"/>
  <c r="G16" i="2"/>
  <c r="G5" i="2"/>
  <c r="G4" i="2"/>
  <c r="G14" i="2"/>
  <c r="G26" i="2"/>
  <c r="G25" i="2"/>
  <c r="G18" i="2"/>
  <c r="G12" i="2"/>
  <c r="G28" i="2"/>
  <c r="G24" i="2"/>
  <c r="G7" i="2"/>
  <c r="G6" i="2"/>
  <c r="G17" i="2"/>
  <c r="G19" i="2"/>
  <c r="G15" i="2"/>
  <c r="G13" i="2"/>
  <c r="G22" i="2"/>
  <c r="G21" i="2"/>
  <c r="G20" i="2"/>
  <c r="G11" i="2"/>
  <c r="I33" i="1"/>
  <c r="G10" i="2"/>
  <c r="I34" i="1"/>
  <c r="I32" i="1"/>
  <c r="G9" i="2"/>
  <c r="G8" i="2"/>
  <c r="I31" i="1"/>
  <c r="E36" i="1" l="1"/>
  <c r="G36" i="1"/>
  <c r="K31" i="1"/>
  <c r="L31" i="1"/>
  <c r="M31" i="1"/>
  <c r="K35" i="1"/>
  <c r="L35" i="1"/>
  <c r="M35" i="1"/>
  <c r="M33" i="1"/>
  <c r="K33" i="1"/>
  <c r="L33" i="1"/>
  <c r="K34" i="1"/>
  <c r="L34" i="1"/>
  <c r="M34" i="1"/>
  <c r="L32" i="1"/>
  <c r="M32" i="1"/>
  <c r="K32" i="1"/>
  <c r="J32" i="1"/>
  <c r="O32" i="1"/>
  <c r="P32" i="1"/>
  <c r="N32" i="1"/>
  <c r="J34" i="1"/>
  <c r="N34" i="1"/>
  <c r="O34" i="1"/>
  <c r="P34" i="1"/>
  <c r="J35" i="1"/>
  <c r="N35" i="1"/>
  <c r="O35" i="1"/>
  <c r="P35" i="1"/>
  <c r="J33" i="1"/>
  <c r="P33" i="1"/>
  <c r="N33" i="1"/>
  <c r="O33" i="1"/>
  <c r="J31" i="1"/>
  <c r="N31" i="1"/>
  <c r="O31" i="1"/>
  <c r="P31" i="1"/>
  <c r="H35" i="1"/>
  <c r="H32" i="1"/>
  <c r="H33" i="1"/>
  <c r="H34" i="1"/>
  <c r="H31" i="1"/>
  <c r="G2" i="2"/>
  <c r="I36" i="1" s="1"/>
  <c r="H36" i="1" l="1"/>
  <c r="B37" i="1" s="1"/>
  <c r="L36" i="1"/>
  <c r="M36" i="1"/>
  <c r="K36" i="1"/>
  <c r="Q32" i="1"/>
  <c r="C15" i="3" s="1"/>
  <c r="Q33" i="1"/>
  <c r="C16" i="3" s="1"/>
  <c r="Q35" i="1"/>
  <c r="C18" i="3" s="1"/>
  <c r="Q34" i="1"/>
  <c r="C17" i="3" s="1"/>
  <c r="N36" i="1"/>
  <c r="O36" i="1"/>
  <c r="P36" i="1"/>
  <c r="Q31" i="1"/>
  <c r="C14" i="3" s="1"/>
  <c r="J36" i="1"/>
  <c r="Q36" i="1" l="1"/>
  <c r="C19" i="3" s="1"/>
  <c r="D17" i="3" l="1"/>
  <c r="E17" i="3" s="1"/>
  <c r="D18" i="3"/>
  <c r="E18" i="3" s="1"/>
  <c r="D16" i="3"/>
  <c r="E16" i="3" s="1"/>
  <c r="D14" i="3"/>
  <c r="E14" i="3" s="1"/>
  <c r="D15" i="3"/>
  <c r="E15" i="3" s="1"/>
  <c r="G16" i="3" l="1"/>
  <c r="J16" i="3" s="1"/>
  <c r="L16" i="3" s="1"/>
  <c r="F16" i="3"/>
  <c r="H16" i="3" s="1"/>
  <c r="I16" i="3" s="1"/>
  <c r="K16" i="3" s="1"/>
  <c r="F18" i="3"/>
  <c r="H18" i="3" s="1"/>
  <c r="I18" i="3" s="1"/>
  <c r="K18" i="3" s="1"/>
  <c r="G18" i="3"/>
  <c r="J18" i="3" s="1"/>
  <c r="L18" i="3" s="1"/>
  <c r="F15" i="3"/>
  <c r="H15" i="3" s="1"/>
  <c r="I15" i="3" s="1"/>
  <c r="K15" i="3" s="1"/>
  <c r="G15" i="3"/>
  <c r="J15" i="3" s="1"/>
  <c r="L15" i="3" s="1"/>
  <c r="G17" i="3"/>
  <c r="J17" i="3" s="1"/>
  <c r="L17" i="3" s="1"/>
  <c r="F17" i="3"/>
  <c r="H17" i="3" s="1"/>
  <c r="I17" i="3" s="1"/>
  <c r="K17" i="3" s="1"/>
  <c r="G14" i="3"/>
  <c r="J14" i="3" s="1"/>
  <c r="L14" i="3" s="1"/>
  <c r="F14" i="3"/>
  <c r="H14" i="3" s="1"/>
  <c r="I14" i="3" s="1"/>
  <c r="K14" i="3" s="1"/>
</calcChain>
</file>

<file path=xl/sharedStrings.xml><?xml version="1.0" encoding="utf-8"?>
<sst xmlns="http://schemas.openxmlformats.org/spreadsheetml/2006/main" count="125" uniqueCount="107">
  <si>
    <t>Digital Triage Demand and Supply calculator v3</t>
  </si>
  <si>
    <t>You can edit cells in this colour</t>
  </si>
  <si>
    <t>March 2020, Adapted from a tool developed by Dr Ed Turnham</t>
  </si>
  <si>
    <t>Don't edit cells in this colour</t>
  </si>
  <si>
    <t>This calculator uses publicly-available data from AskMyGP Digital Triage practices</t>
  </si>
  <si>
    <t>Instructions</t>
  </si>
  <si>
    <t>1. Insert your practice capitation (unweighted) here:</t>
  </si>
  <si>
    <t>2. Record your available clinical sessions in the sheet 'Clinical Sessions'</t>
  </si>
  <si>
    <t>3. Look at your results and graphs below</t>
  </si>
  <si>
    <t>4. Look at the 'Suggestion' sheet which gives an example of how workload can be evened out across the week</t>
  </si>
  <si>
    <t>Constants in the model</t>
  </si>
  <si>
    <t>%capitation requesting help /week</t>
  </si>
  <si>
    <t>This predicts the number of Clinical Requests and Sick Note forms, which account for almost all clinically-relevant requests. This figure is fairly consistent across Digital Triage practices across the country, with an additional 20% added for predicted unmet need. Adapt the number with the data you receive  from your online consultation supplier once you've gone live with a digital first approach</t>
  </si>
  <si>
    <t>Predicted requests per week</t>
  </si>
  <si>
    <t>This is set by default as Capitation x the % above, but you can manually enter a number instead if you have Digital Triage data from your practice</t>
  </si>
  <si>
    <t>WTE sessions/week</t>
  </si>
  <si>
    <t>For the purpose of calculating annual leave, this is the number of sessions that counts as 'full-time' for a clinician</t>
  </si>
  <si>
    <t>WTE staff leave days/year</t>
  </si>
  <si>
    <t>% taken as leave</t>
  </si>
  <si>
    <t>The 'supply sessions' are reduced by this percentage to account for annual leave</t>
  </si>
  <si>
    <t>Session length (hours)</t>
  </si>
  <si>
    <t>This is the time dedicated to Digital Triage work. You can change this number, but remember to leave time for pathology results, home visits etc.</t>
  </si>
  <si>
    <t>We have not attempted to predict the number of home visits. Time taken for home visits is not accounted for here.</t>
  </si>
  <si>
    <t>Modes of resolution of requests</t>
  </si>
  <si>
    <t>% of requests</t>
  </si>
  <si>
    <t>Clinician minutes/consult</t>
  </si>
  <si>
    <t>These figures are based on experience elsewhere.</t>
  </si>
  <si>
    <t>Online message</t>
  </si>
  <si>
    <t>Clinician minutes/consult' factors in the time taken to triage the request</t>
  </si>
  <si>
    <t>Phone</t>
  </si>
  <si>
    <t>It also factors in some 'down time' between requests</t>
  </si>
  <si>
    <t>F2F</t>
  </si>
  <si>
    <t xml:space="preserve">Below, the default % of weekly demand has been taken from data from Norfolk &amp; Waveney Digital Triage practices to predict the workload on each day of the week. The daily percentages are very consistent across practices. Adapt these figures if you have your own or change them following data from your online supplier once you've moved to total total triage. </t>
  </si>
  <si>
    <t>Monday's workload includes all forms submitted between Friday 6.30pm and Monday 6.30pm; Tuesday's workload includes forms submitted between Monday 6.30pm and Tuesday 6.30pm, etc.</t>
  </si>
  <si>
    <t>Supply sessions' is the number of sessions provided (see the 'Clinical sessions' sheet). The calculation accounts for annual leave</t>
  </si>
  <si>
    <t>Weekly planner</t>
  </si>
  <si>
    <t>Mode of resolution</t>
  </si>
  <si>
    <t>Requests per supplied session</t>
  </si>
  <si>
    <t>Hours taken per supplied session</t>
  </si>
  <si>
    <t>Day</t>
  </si>
  <si>
    <t>% of weekly demand</t>
  </si>
  <si>
    <t>Total requests</t>
  </si>
  <si>
    <t>Messages</t>
  </si>
  <si>
    <t>Demand (sessions)</t>
  </si>
  <si>
    <t>Capacity (sessions)</t>
  </si>
  <si>
    <t>All modes</t>
  </si>
  <si>
    <t>Total</t>
  </si>
  <si>
    <t>Monday</t>
  </si>
  <si>
    <t>Tuesday</t>
  </si>
  <si>
    <t>Wednesday</t>
  </si>
  <si>
    <t>Thursday</t>
  </si>
  <si>
    <t>Friday</t>
  </si>
  <si>
    <t>Simple suggestion for spreading workload across the week</t>
  </si>
  <si>
    <t>Many Digital Triage practices find that one day of the week (typically Monday) is very busy</t>
  </si>
  <si>
    <t>Our data shows that much more demand comes on Monday than on any other day of the week</t>
  </si>
  <si>
    <t>Even though most practices skew their clinical sessions towards Mondays, this skew may not be enough to even out the workload through the week</t>
  </si>
  <si>
    <t xml:space="preserve">Here's a simple suggestion: </t>
  </si>
  <si>
    <t>Specify some F2F slots Tues-Fri which can be forward booked on a Monday</t>
  </si>
  <si>
    <t>Of course, these should only be used for less urgent clinical problems</t>
  </si>
  <si>
    <t>The number of prebookable slots should be specified based on a prediction of demand, such as this spreadsheet. Don't just postpone work to another day in an unplanned way!</t>
  </si>
  <si>
    <t>This model doesn't account for the time taken to triage the encounter and decide that it requires F2F</t>
  </si>
  <si>
    <t>BEFORE</t>
  </si>
  <si>
    <t>ADJUSTMENT</t>
  </si>
  <si>
    <t># of encounters per session AFTER</t>
  </si>
  <si>
    <t>Hours taken per session AFTER</t>
  </si>
  <si>
    <t>Workload per session (hr)</t>
  </si>
  <si>
    <t>Workload adjustment per session (hr)</t>
  </si>
  <si>
    <t>Workload adjustment for day (hr)</t>
  </si>
  <si>
    <t>F2F to postpone</t>
  </si>
  <si>
    <t>F2F to prebook</t>
  </si>
  <si>
    <t>Same day F2F</t>
  </si>
  <si>
    <t>Prebookable F2F</t>
  </si>
  <si>
    <t>Overall</t>
  </si>
  <si>
    <t>Clinician</t>
  </si>
  <si>
    <t>Mon</t>
  </si>
  <si>
    <t>Tue</t>
  </si>
  <si>
    <t>Wed</t>
  </si>
  <si>
    <t>Thu</t>
  </si>
  <si>
    <t>Fri</t>
  </si>
  <si>
    <t>Week</t>
  </si>
  <si>
    <t>Total sessions</t>
  </si>
  <si>
    <t>Delete examples before calculating. DON'T delete anything in the grey column</t>
  </si>
  <si>
    <t>Dr Smith</t>
  </si>
  <si>
    <t>Dr Smith works full days on Mon, Tue and Thu. On Tue half a session is taken up with teaching. One of his Thu sessions is management time</t>
  </si>
  <si>
    <t>Nurse Lorraine</t>
  </si>
  <si>
    <t>Lorraine is a nurse practitioner works half a day on Monday and full days on Weds and Fri</t>
  </si>
  <si>
    <t>Nurse Tom</t>
  </si>
  <si>
    <t>Tom is a practice nurse. He spends half a session per day seeing minor illness. He spends the rest of his time doing standard practice nurse work</t>
  </si>
  <si>
    <t>You don't have to break down sessions by individual staff if you already have the aggregate numbers</t>
  </si>
  <si>
    <t>Guide to completing this sheet</t>
  </si>
  <si>
    <t>The aim is to record the number of sessions available for assessing clinical problems</t>
  </si>
  <si>
    <t>It is not always clear what sessions should be counted.</t>
  </si>
  <si>
    <t>There are no firm rules, and the figures do not need to be perfect, but we recommend:</t>
  </si>
  <si>
    <t>Include (not an exhaustive list):</t>
  </si>
  <si>
    <t>GPs</t>
  </si>
  <si>
    <t>Nurse practitioners</t>
  </si>
  <si>
    <t>Practice nurses when seeing minor illness</t>
  </si>
  <si>
    <t>Physician Associates</t>
  </si>
  <si>
    <t>Emergency Care Practitioners</t>
  </si>
  <si>
    <t>Clinical pharmacists if in direct contact with patients</t>
  </si>
  <si>
    <t>Do not include:</t>
  </si>
  <si>
    <t>GP trainees</t>
  </si>
  <si>
    <t>Time spent in teaching or meetings</t>
  </si>
  <si>
    <t>Management time</t>
  </si>
  <si>
    <t>Standard Practice Nurse or HCA work (phlebotomy, cervical screening, dressings, chronic disease reviews etc.)</t>
  </si>
  <si>
    <t>Sessions dedicated to minor ops, coils, vasectomies etc.</t>
  </si>
  <si>
    <t>Practitioners dedicated to home visits and care home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</si>
</sst>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00"/>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i/>
      <sz val="11"/>
      <color theme="1"/>
      <name val="Calibri"/>
      <family val="2"/>
      <scheme val="minor"/>
    </font>
    <font>
      <i/>
      <sz val="11"/>
      <color theme="0"/>
      <name val="Calibri"/>
      <family val="2"/>
      <scheme val="minor"/>
    </font>
    <font>
      <sz val="11"/>
      <color theme="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7030A0"/>
        <bgColor indexed="64"/>
      </patternFill>
    </fill>
    <fill>
      <patternFill patternType="solid">
        <fgColor rgb="FFFFC000"/>
        <bgColor indexed="64"/>
      </patternFill>
    </fill>
  </fills>
  <borders count="6">
    <border>
      <left/>
      <right/>
      <top/>
      <bottom/>
      <diagonal/>
    </border>
    <border>
      <left/>
      <right style="thin">
        <color auto="1"/>
      </right>
      <top/>
      <bottom/>
      <diagonal/>
    </border>
    <border>
      <left style="thin">
        <color indexed="64"/>
      </left>
      <right/>
      <top/>
      <bottom/>
      <diagonal/>
    </border>
    <border>
      <left style="thin">
        <color theme="0"/>
      </left>
      <right/>
      <top/>
      <bottom/>
      <diagonal/>
    </border>
    <border>
      <left style="thin">
        <color theme="0"/>
      </left>
      <right style="thin">
        <color theme="0"/>
      </right>
      <top/>
      <bottom/>
      <diagonal/>
    </border>
    <border>
      <left/>
      <right style="thin">
        <color theme="0"/>
      </right>
      <top/>
      <bottom/>
      <diagonal/>
    </border>
  </borders>
  <cellStyleXfs count="2">
    <xf numFmtId="0" fontId="0" fillId="0" borderId="0"/>
    <xf numFmtId="9" fontId="1" fillId="0" borderId="0" applyFont="0" applyFill="0" applyBorder="0" applyAlignment="0" applyProtection="0"/>
  </cellStyleXfs>
  <cellXfs count="62">
    <xf numFmtId="0" fontId="0" fillId="0" borderId="0" xfId="0"/>
    <xf numFmtId="9" fontId="0" fillId="0" borderId="0" xfId="1" applyFont="1"/>
    <xf numFmtId="165" fontId="0" fillId="0" borderId="0" xfId="0" applyNumberFormat="1"/>
    <xf numFmtId="0" fontId="0" fillId="0" borderId="0" xfId="0" applyAlignment="1">
      <alignment horizontal="center"/>
    </xf>
    <xf numFmtId="164" fontId="0" fillId="2" borderId="0" xfId="1" applyNumberFormat="1" applyFont="1" applyFill="1"/>
    <xf numFmtId="1" fontId="0" fillId="3" borderId="0" xfId="0" applyNumberFormat="1" applyFill="1"/>
    <xf numFmtId="164" fontId="0" fillId="0" borderId="0" xfId="1" applyNumberFormat="1" applyFont="1" applyFill="1"/>
    <xf numFmtId="165" fontId="0" fillId="2" borderId="0" xfId="0" applyNumberFormat="1" applyFill="1"/>
    <xf numFmtId="165" fontId="3" fillId="2" borderId="0" xfId="0" applyNumberFormat="1" applyFont="1" applyFill="1"/>
    <xf numFmtId="0" fontId="0" fillId="3" borderId="0" xfId="0" applyFill="1"/>
    <xf numFmtId="0" fontId="0" fillId="5" borderId="0" xfId="0" applyFill="1"/>
    <xf numFmtId="0" fontId="4" fillId="5" borderId="0" xfId="0" applyFont="1" applyFill="1"/>
    <xf numFmtId="9" fontId="4" fillId="5" borderId="0" xfId="1" applyFont="1" applyFill="1"/>
    <xf numFmtId="0" fontId="4" fillId="4" borderId="0" xfId="0" applyFont="1" applyFill="1"/>
    <xf numFmtId="0" fontId="0" fillId="3" borderId="0" xfId="1" applyNumberFormat="1" applyFont="1" applyFill="1"/>
    <xf numFmtId="0" fontId="0" fillId="2" borderId="0" xfId="0" applyFill="1"/>
    <xf numFmtId="0" fontId="2" fillId="4" borderId="0" xfId="0" applyFont="1" applyFill="1"/>
    <xf numFmtId="9" fontId="3" fillId="2" borderId="0" xfId="1" applyFont="1" applyFill="1"/>
    <xf numFmtId="1" fontId="3" fillId="2" borderId="0" xfId="0" applyNumberFormat="1" applyFont="1" applyFill="1"/>
    <xf numFmtId="0" fontId="6" fillId="0" borderId="0" xfId="0" applyFont="1"/>
    <xf numFmtId="0" fontId="2" fillId="5" borderId="0" xfId="0" applyFont="1" applyFill="1"/>
    <xf numFmtId="0" fontId="7" fillId="4" borderId="0" xfId="0" applyFont="1" applyFill="1"/>
    <xf numFmtId="0" fontId="5" fillId="0" borderId="0" xfId="0" quotePrefix="1" applyFont="1"/>
    <xf numFmtId="0" fontId="3" fillId="0" borderId="0" xfId="0" applyFont="1"/>
    <xf numFmtId="0" fontId="0" fillId="4" borderId="0" xfId="0" applyFill="1"/>
    <xf numFmtId="0" fontId="4" fillId="0" borderId="0" xfId="0" applyFont="1"/>
    <xf numFmtId="9" fontId="0" fillId="0" borderId="0" xfId="1" applyFont="1" applyFill="1"/>
    <xf numFmtId="0" fontId="5" fillId="0" borderId="0" xfId="0" applyFont="1"/>
    <xf numFmtId="0" fontId="0" fillId="0" borderId="0" xfId="0" quotePrefix="1"/>
    <xf numFmtId="165" fontId="0" fillId="3" borderId="0" xfId="0" applyNumberFormat="1" applyFill="1" applyAlignment="1">
      <alignment horizontal="right"/>
    </xf>
    <xf numFmtId="0" fontId="4" fillId="6" borderId="0" xfId="0" applyFont="1" applyFill="1"/>
    <xf numFmtId="0" fontId="2" fillId="6" borderId="0" xfId="0" applyFont="1" applyFill="1"/>
    <xf numFmtId="0" fontId="4" fillId="5" borderId="2" xfId="0" applyFont="1" applyFill="1" applyBorder="1"/>
    <xf numFmtId="1" fontId="0" fillId="2" borderId="2" xfId="0" applyNumberFormat="1" applyFill="1" applyBorder="1"/>
    <xf numFmtId="1" fontId="0" fillId="2" borderId="0" xfId="0" applyNumberFormat="1" applyFill="1"/>
    <xf numFmtId="0" fontId="4" fillId="5" borderId="1" xfId="0" applyFont="1" applyFill="1" applyBorder="1"/>
    <xf numFmtId="1" fontId="0" fillId="2" borderId="1" xfId="0" applyNumberFormat="1" applyFill="1" applyBorder="1"/>
    <xf numFmtId="165" fontId="0" fillId="2" borderId="2" xfId="0" applyNumberFormat="1" applyFill="1" applyBorder="1"/>
    <xf numFmtId="165" fontId="0" fillId="2" borderId="1" xfId="0" applyNumberFormat="1" applyFill="1" applyBorder="1"/>
    <xf numFmtId="165" fontId="3" fillId="2" borderId="2" xfId="0" applyNumberFormat="1" applyFont="1" applyFill="1" applyBorder="1"/>
    <xf numFmtId="166" fontId="0" fillId="0" borderId="0" xfId="0" applyNumberFormat="1"/>
    <xf numFmtId="1" fontId="0" fillId="3" borderId="0" xfId="1" applyNumberFormat="1" applyFont="1" applyFill="1"/>
    <xf numFmtId="0" fontId="8" fillId="0" borderId="0" xfId="0" applyFont="1"/>
    <xf numFmtId="165" fontId="4" fillId="4" borderId="0" xfId="0" applyNumberFormat="1" applyFont="1" applyFill="1"/>
    <xf numFmtId="0" fontId="4" fillId="5" borderId="3" xfId="0" applyFont="1" applyFill="1" applyBorder="1"/>
    <xf numFmtId="165" fontId="4" fillId="4" borderId="3" xfId="0" applyNumberFormat="1" applyFont="1" applyFill="1" applyBorder="1"/>
    <xf numFmtId="0" fontId="4" fillId="5" borderId="4" xfId="0" applyFont="1" applyFill="1" applyBorder="1"/>
    <xf numFmtId="165" fontId="4" fillId="4" borderId="4" xfId="0" applyNumberFormat="1" applyFont="1" applyFill="1" applyBorder="1"/>
    <xf numFmtId="0" fontId="4" fillId="5" borderId="5" xfId="0" applyFont="1" applyFill="1" applyBorder="1"/>
    <xf numFmtId="165" fontId="4" fillId="4" borderId="5" xfId="0" applyNumberFormat="1" applyFont="1" applyFill="1" applyBorder="1"/>
    <xf numFmtId="1" fontId="4" fillId="4" borderId="4" xfId="0" applyNumberFormat="1" applyFont="1" applyFill="1" applyBorder="1"/>
    <xf numFmtId="9" fontId="4" fillId="4" borderId="0" xfId="1" applyFont="1" applyFill="1"/>
    <xf numFmtId="0" fontId="4" fillId="5" borderId="4" xfId="0" applyFont="1" applyFill="1" applyBorder="1" applyAlignment="1">
      <alignment horizontal="center" vertical="center"/>
    </xf>
    <xf numFmtId="1" fontId="5" fillId="7" borderId="5" xfId="0" applyNumberFormat="1" applyFont="1" applyFill="1" applyBorder="1"/>
    <xf numFmtId="1" fontId="4" fillId="4" borderId="0" xfId="0" applyNumberFormat="1" applyFont="1" applyFill="1"/>
    <xf numFmtId="0" fontId="4" fillId="5" borderId="0" xfId="0" applyFont="1" applyFill="1" applyAlignment="1">
      <alignment horizontal="left"/>
    </xf>
    <xf numFmtId="0" fontId="4" fillId="5" borderId="2" xfId="0" applyFont="1" applyFill="1" applyBorder="1" applyAlignment="1">
      <alignment horizontal="center"/>
    </xf>
    <xf numFmtId="0" fontId="4" fillId="5" borderId="0" xfId="0" applyFont="1" applyFill="1" applyAlignment="1">
      <alignment horizontal="center"/>
    </xf>
    <xf numFmtId="0" fontId="4" fillId="5" borderId="1" xfId="0" applyFont="1" applyFill="1" applyBorder="1" applyAlignment="1">
      <alignment horizontal="center"/>
    </xf>
    <xf numFmtId="0" fontId="4" fillId="4" borderId="0" xfId="0" applyFont="1" applyFill="1" applyAlignment="1">
      <alignment horizontal="center" vertical="center" wrapText="1"/>
    </xf>
    <xf numFmtId="0" fontId="4" fillId="5" borderId="3" xfId="0" applyFont="1" applyFill="1" applyBorder="1" applyAlignment="1">
      <alignment horizontal="center"/>
    </xf>
    <xf numFmtId="0" fontId="4" fillId="5" borderId="5" xfId="0" applyFont="1" applyFill="1" applyBorder="1" applyAlignment="1">
      <alignment horizontal="center"/>
    </xf>
  </cellXfs>
  <cellStyles count="2">
    <cellStyle name="Normal" xfId="0" builtinId="0"/>
    <cellStyle name="Per cent" xfId="1" builtinId="5"/>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Encounters</a:t>
            </a:r>
            <a:r>
              <a:rPr lang="en-GB" baseline="0"/>
              <a:t> per clinical session, by mode of resolution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'Demand calc'!$K$30</c:f>
              <c:strCache>
                <c:ptCount val="1"/>
                <c:pt idx="0">
                  <c:v>Messages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'Demand calc'!$B$31:$B$35</c:f>
              <c:strCache>
                <c:ptCount val="5"/>
                <c:pt idx="0">
                  <c:v>Monday</c:v>
                </c:pt>
                <c:pt idx="1">
                  <c:v>Tuesday</c:v>
                </c:pt>
                <c:pt idx="2">
                  <c:v>Wednesday</c:v>
                </c:pt>
                <c:pt idx="3">
                  <c:v>Thursday</c:v>
                </c:pt>
                <c:pt idx="4">
                  <c:v>Friday</c:v>
                </c:pt>
              </c:strCache>
            </c:strRef>
          </c:cat>
          <c:val>
            <c:numRef>
              <c:f>'Demand calc'!$K$31:$K$35</c:f>
              <c:numCache>
                <c:formatCode>0.0</c:formatCode>
                <c:ptCount val="5"/>
                <c:pt idx="0">
                  <c:v>9.5229411568806981</c:v>
                </c:pt>
                <c:pt idx="1">
                  <c:v>10.527397219691657</c:v>
                </c:pt>
                <c:pt idx="2">
                  <c:v>9.6411365996139153</c:v>
                </c:pt>
                <c:pt idx="3">
                  <c:v>12.439249545985774</c:v>
                </c:pt>
                <c:pt idx="4">
                  <c:v>8.803713679832196</c:v>
                </c:pt>
              </c:numCache>
            </c:numRef>
          </c:val>
          <c:extLst>
            <c:ext xmlns:c16="http://schemas.microsoft.com/office/drawing/2014/chart" uri="{C3380CC4-5D6E-409C-BE32-E72D297353CC}">
              <c16:uniqueId val="{00000000-DB1B-4D27-BA88-DF6330A2D0C9}"/>
            </c:ext>
          </c:extLst>
        </c:ser>
        <c:ser>
          <c:idx val="1"/>
          <c:order val="1"/>
          <c:tx>
            <c:strRef>
              <c:f>'Demand calc'!$L$30</c:f>
              <c:strCache>
                <c:ptCount val="1"/>
                <c:pt idx="0">
                  <c:v>Phone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'Demand calc'!$B$31:$B$35</c:f>
              <c:strCache>
                <c:ptCount val="5"/>
                <c:pt idx="0">
                  <c:v>Monday</c:v>
                </c:pt>
                <c:pt idx="1">
                  <c:v>Tuesday</c:v>
                </c:pt>
                <c:pt idx="2">
                  <c:v>Wednesday</c:v>
                </c:pt>
                <c:pt idx="3">
                  <c:v>Thursday</c:v>
                </c:pt>
                <c:pt idx="4">
                  <c:v>Friday</c:v>
                </c:pt>
              </c:strCache>
            </c:strRef>
          </c:cat>
          <c:val>
            <c:numRef>
              <c:f>'Demand calc'!$L$31:$L$35</c:f>
              <c:numCache>
                <c:formatCode>0.0</c:formatCode>
                <c:ptCount val="5"/>
                <c:pt idx="0">
                  <c:v>13.185610832604041</c:v>
                </c:pt>
                <c:pt idx="1">
                  <c:v>14.576396150342294</c:v>
                </c:pt>
                <c:pt idx="2">
                  <c:v>13.349266061003885</c:v>
                </c:pt>
                <c:pt idx="3">
                  <c:v>17.223576294441841</c:v>
                </c:pt>
                <c:pt idx="4">
                  <c:v>12.189757402844577</c:v>
                </c:pt>
              </c:numCache>
            </c:numRef>
          </c:val>
          <c:extLst>
            <c:ext xmlns:c16="http://schemas.microsoft.com/office/drawing/2014/chart" uri="{C3380CC4-5D6E-409C-BE32-E72D297353CC}">
              <c16:uniqueId val="{00000001-DB1B-4D27-BA88-DF6330A2D0C9}"/>
            </c:ext>
          </c:extLst>
        </c:ser>
        <c:ser>
          <c:idx val="2"/>
          <c:order val="2"/>
          <c:tx>
            <c:strRef>
              <c:f>'Demand calc'!$M$30</c:f>
              <c:strCache>
                <c:ptCount val="1"/>
                <c:pt idx="0">
                  <c:v>F2F</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'Demand calc'!$B$31:$B$35</c:f>
              <c:strCache>
                <c:ptCount val="5"/>
                <c:pt idx="0">
                  <c:v>Monday</c:v>
                </c:pt>
                <c:pt idx="1">
                  <c:v>Tuesday</c:v>
                </c:pt>
                <c:pt idx="2">
                  <c:v>Wednesday</c:v>
                </c:pt>
                <c:pt idx="3">
                  <c:v>Thursday</c:v>
                </c:pt>
                <c:pt idx="4">
                  <c:v>Friday</c:v>
                </c:pt>
              </c:strCache>
            </c:strRef>
          </c:cat>
          <c:val>
            <c:numRef>
              <c:f>'Demand calc'!$M$31:$M$35</c:f>
              <c:numCache>
                <c:formatCode>0.0</c:formatCode>
                <c:ptCount val="5"/>
                <c:pt idx="0">
                  <c:v>13.918144767748712</c:v>
                </c:pt>
                <c:pt idx="1">
                  <c:v>15.386195936472422</c:v>
                </c:pt>
                <c:pt idx="2">
                  <c:v>14.090891953281879</c:v>
                </c:pt>
                <c:pt idx="3">
                  <c:v>18.180441644133055</c:v>
                </c:pt>
                <c:pt idx="4">
                  <c:v>12.866966147447053</c:v>
                </c:pt>
              </c:numCache>
            </c:numRef>
          </c:val>
          <c:extLst>
            <c:ext xmlns:c16="http://schemas.microsoft.com/office/drawing/2014/chart" uri="{C3380CC4-5D6E-409C-BE32-E72D297353CC}">
              <c16:uniqueId val="{00000002-DB1B-4D27-BA88-DF6330A2D0C9}"/>
            </c:ext>
          </c:extLst>
        </c:ser>
        <c:dLbls>
          <c:dLblPos val="ctr"/>
          <c:showLegendKey val="0"/>
          <c:showVal val="1"/>
          <c:showCatName val="0"/>
          <c:showSerName val="0"/>
          <c:showPercent val="0"/>
          <c:showBubbleSize val="0"/>
        </c:dLbls>
        <c:gapWidth val="150"/>
        <c:overlap val="100"/>
        <c:axId val="-1830683552"/>
        <c:axId val="-1830683160"/>
      </c:barChart>
      <c:catAx>
        <c:axId val="-183068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0683160"/>
        <c:crosses val="autoZero"/>
        <c:auto val="1"/>
        <c:lblAlgn val="ctr"/>
        <c:lblOffset val="100"/>
        <c:noMultiLvlLbl val="0"/>
      </c:catAx>
      <c:valAx>
        <c:axId val="-1830683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0683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Time taken per clinical session</a:t>
            </a:r>
            <a:r>
              <a:rPr lang="en-GB" baseline="0"/>
              <a:t>, by mode of resolution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'Demand calc'!$N$30</c:f>
              <c:strCache>
                <c:ptCount val="1"/>
                <c:pt idx="0">
                  <c:v>Messages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'Demand calc'!$B$31:$B$35</c:f>
              <c:strCache>
                <c:ptCount val="5"/>
                <c:pt idx="0">
                  <c:v>Monday</c:v>
                </c:pt>
                <c:pt idx="1">
                  <c:v>Tuesday</c:v>
                </c:pt>
                <c:pt idx="2">
                  <c:v>Wednesday</c:v>
                </c:pt>
                <c:pt idx="3">
                  <c:v>Thursday</c:v>
                </c:pt>
                <c:pt idx="4">
                  <c:v>Friday</c:v>
                </c:pt>
              </c:strCache>
            </c:strRef>
          </c:cat>
          <c:val>
            <c:numRef>
              <c:f>'Demand calc'!$N$31:$N$35</c:f>
              <c:numCache>
                <c:formatCode>0.0</c:formatCode>
                <c:ptCount val="5"/>
                <c:pt idx="0">
                  <c:v>0.33330294049082443</c:v>
                </c:pt>
                <c:pt idx="1">
                  <c:v>0.36845890268920806</c:v>
                </c:pt>
                <c:pt idx="2">
                  <c:v>0.33743978098648708</c:v>
                </c:pt>
                <c:pt idx="3">
                  <c:v>0.43537373410950214</c:v>
                </c:pt>
                <c:pt idx="4">
                  <c:v>0.30812997879412685</c:v>
                </c:pt>
              </c:numCache>
            </c:numRef>
          </c:val>
          <c:extLst>
            <c:ext xmlns:c16="http://schemas.microsoft.com/office/drawing/2014/chart" uri="{C3380CC4-5D6E-409C-BE32-E72D297353CC}">
              <c16:uniqueId val="{00000000-956C-4D5D-B474-93B7ACD0BCF0}"/>
            </c:ext>
          </c:extLst>
        </c:ser>
        <c:ser>
          <c:idx val="1"/>
          <c:order val="1"/>
          <c:tx>
            <c:strRef>
              <c:f>'Demand calc'!$O$30</c:f>
              <c:strCache>
                <c:ptCount val="1"/>
                <c:pt idx="0">
                  <c:v>Phone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'Demand calc'!$B$31:$B$35</c:f>
              <c:strCache>
                <c:ptCount val="5"/>
                <c:pt idx="0">
                  <c:v>Monday</c:v>
                </c:pt>
                <c:pt idx="1">
                  <c:v>Tuesday</c:v>
                </c:pt>
                <c:pt idx="2">
                  <c:v>Wednesday</c:v>
                </c:pt>
                <c:pt idx="3">
                  <c:v>Thursday</c:v>
                </c:pt>
                <c:pt idx="4">
                  <c:v>Friday</c:v>
                </c:pt>
              </c:strCache>
            </c:strRef>
          </c:cat>
          <c:val>
            <c:numRef>
              <c:f>'Demand calc'!$O$31:$O$35</c:f>
              <c:numCache>
                <c:formatCode>0.0</c:formatCode>
                <c:ptCount val="5"/>
                <c:pt idx="0">
                  <c:v>1.3405371013147442</c:v>
                </c:pt>
                <c:pt idx="1">
                  <c:v>1.4819336086181332</c:v>
                </c:pt>
                <c:pt idx="2">
                  <c:v>1.3571753828687281</c:v>
                </c:pt>
                <c:pt idx="3">
                  <c:v>1.7510635899349205</c:v>
                </c:pt>
                <c:pt idx="4">
                  <c:v>1.2392920026225318</c:v>
                </c:pt>
              </c:numCache>
            </c:numRef>
          </c:val>
          <c:extLst>
            <c:ext xmlns:c16="http://schemas.microsoft.com/office/drawing/2014/chart" uri="{C3380CC4-5D6E-409C-BE32-E72D297353CC}">
              <c16:uniqueId val="{00000001-956C-4D5D-B474-93B7ACD0BCF0}"/>
            </c:ext>
          </c:extLst>
        </c:ser>
        <c:ser>
          <c:idx val="2"/>
          <c:order val="2"/>
          <c:tx>
            <c:strRef>
              <c:f>'Demand calc'!$P$30</c:f>
              <c:strCache>
                <c:ptCount val="1"/>
                <c:pt idx="0">
                  <c:v>F2F</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'Demand calc'!$B$31:$B$35</c:f>
              <c:strCache>
                <c:ptCount val="5"/>
                <c:pt idx="0">
                  <c:v>Monday</c:v>
                </c:pt>
                <c:pt idx="1">
                  <c:v>Tuesday</c:v>
                </c:pt>
                <c:pt idx="2">
                  <c:v>Wednesday</c:v>
                </c:pt>
                <c:pt idx="3">
                  <c:v>Thursday</c:v>
                </c:pt>
                <c:pt idx="4">
                  <c:v>Friday</c:v>
                </c:pt>
              </c:strCache>
            </c:strRef>
          </c:cat>
          <c:val>
            <c:numRef>
              <c:f>'Demand calc'!$P$31:$P$35</c:f>
              <c:numCache>
                <c:formatCode>0.0</c:formatCode>
                <c:ptCount val="5"/>
                <c:pt idx="0">
                  <c:v>3.2707640204209474</c:v>
                </c:pt>
                <c:pt idx="1">
                  <c:v>3.6157560450710191</c:v>
                </c:pt>
                <c:pt idx="2">
                  <c:v>3.3113596090212414</c:v>
                </c:pt>
                <c:pt idx="3">
                  <c:v>4.2724037863712674</c:v>
                </c:pt>
                <c:pt idx="4">
                  <c:v>3.023737044650058</c:v>
                </c:pt>
              </c:numCache>
            </c:numRef>
          </c:val>
          <c:extLst>
            <c:ext xmlns:c16="http://schemas.microsoft.com/office/drawing/2014/chart" uri="{C3380CC4-5D6E-409C-BE32-E72D297353CC}">
              <c16:uniqueId val="{00000002-956C-4D5D-B474-93B7ACD0BCF0}"/>
            </c:ext>
          </c:extLst>
        </c:ser>
        <c:dLbls>
          <c:dLblPos val="ctr"/>
          <c:showLegendKey val="0"/>
          <c:showVal val="1"/>
          <c:showCatName val="0"/>
          <c:showSerName val="0"/>
          <c:showPercent val="0"/>
          <c:showBubbleSize val="0"/>
        </c:dLbls>
        <c:gapWidth val="150"/>
        <c:overlap val="100"/>
        <c:axId val="472927328"/>
        <c:axId val="472928504"/>
      </c:barChart>
      <c:catAx>
        <c:axId val="472927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2928504"/>
        <c:crosses val="autoZero"/>
        <c:auto val="1"/>
        <c:lblAlgn val="ctr"/>
        <c:lblOffset val="100"/>
        <c:noMultiLvlLbl val="0"/>
      </c:catAx>
      <c:valAx>
        <c:axId val="472928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Hours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2927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Encounters</a:t>
            </a:r>
            <a:r>
              <a:rPr lang="en-GB" baseline="0"/>
              <a:t> per clinical session, by mode of resolution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'Demand calc'!$K$30</c:f>
              <c:strCache>
                <c:ptCount val="1"/>
                <c:pt idx="0">
                  <c:v>Messages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'Demand calc'!$B$31:$B$35</c:f>
              <c:strCache>
                <c:ptCount val="5"/>
                <c:pt idx="0">
                  <c:v>Monday</c:v>
                </c:pt>
                <c:pt idx="1">
                  <c:v>Tuesday</c:v>
                </c:pt>
                <c:pt idx="2">
                  <c:v>Wednesday</c:v>
                </c:pt>
                <c:pt idx="3">
                  <c:v>Thursday</c:v>
                </c:pt>
                <c:pt idx="4">
                  <c:v>Friday</c:v>
                </c:pt>
              </c:strCache>
            </c:strRef>
          </c:cat>
          <c:val>
            <c:numRef>
              <c:f>'Demand calc'!$K$31:$K$35</c:f>
              <c:numCache>
                <c:formatCode>0.0</c:formatCode>
                <c:ptCount val="5"/>
                <c:pt idx="0">
                  <c:v>9.5229411568806981</c:v>
                </c:pt>
                <c:pt idx="1">
                  <c:v>10.527397219691657</c:v>
                </c:pt>
                <c:pt idx="2">
                  <c:v>9.6411365996139153</c:v>
                </c:pt>
                <c:pt idx="3">
                  <c:v>12.439249545985774</c:v>
                </c:pt>
                <c:pt idx="4">
                  <c:v>8.803713679832196</c:v>
                </c:pt>
              </c:numCache>
            </c:numRef>
          </c:val>
          <c:extLst>
            <c:ext xmlns:c16="http://schemas.microsoft.com/office/drawing/2014/chart" uri="{C3380CC4-5D6E-409C-BE32-E72D297353CC}">
              <c16:uniqueId val="{00000000-7C13-4807-A3ED-FA594D306962}"/>
            </c:ext>
          </c:extLst>
        </c:ser>
        <c:ser>
          <c:idx val="1"/>
          <c:order val="1"/>
          <c:tx>
            <c:strRef>
              <c:f>'Demand calc'!$L$30</c:f>
              <c:strCache>
                <c:ptCount val="1"/>
                <c:pt idx="0">
                  <c:v>Phone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'Demand calc'!$B$31:$B$35</c:f>
              <c:strCache>
                <c:ptCount val="5"/>
                <c:pt idx="0">
                  <c:v>Monday</c:v>
                </c:pt>
                <c:pt idx="1">
                  <c:v>Tuesday</c:v>
                </c:pt>
                <c:pt idx="2">
                  <c:v>Wednesday</c:v>
                </c:pt>
                <c:pt idx="3">
                  <c:v>Thursday</c:v>
                </c:pt>
                <c:pt idx="4">
                  <c:v>Friday</c:v>
                </c:pt>
              </c:strCache>
            </c:strRef>
          </c:cat>
          <c:val>
            <c:numRef>
              <c:f>'Demand calc'!$L$31:$L$35</c:f>
              <c:numCache>
                <c:formatCode>0.0</c:formatCode>
                <c:ptCount val="5"/>
                <c:pt idx="0">
                  <c:v>13.185610832604041</c:v>
                </c:pt>
                <c:pt idx="1">
                  <c:v>14.576396150342294</c:v>
                </c:pt>
                <c:pt idx="2">
                  <c:v>13.349266061003885</c:v>
                </c:pt>
                <c:pt idx="3">
                  <c:v>17.223576294441841</c:v>
                </c:pt>
                <c:pt idx="4">
                  <c:v>12.189757402844577</c:v>
                </c:pt>
              </c:numCache>
            </c:numRef>
          </c:val>
          <c:extLst>
            <c:ext xmlns:c16="http://schemas.microsoft.com/office/drawing/2014/chart" uri="{C3380CC4-5D6E-409C-BE32-E72D297353CC}">
              <c16:uniqueId val="{00000001-7C13-4807-A3ED-FA594D306962}"/>
            </c:ext>
          </c:extLst>
        </c:ser>
        <c:ser>
          <c:idx val="2"/>
          <c:order val="2"/>
          <c:tx>
            <c:v>Same day F2F</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'Demand calc'!$B$31:$B$35</c:f>
              <c:strCache>
                <c:ptCount val="5"/>
                <c:pt idx="0">
                  <c:v>Monday</c:v>
                </c:pt>
                <c:pt idx="1">
                  <c:v>Tuesday</c:v>
                </c:pt>
                <c:pt idx="2">
                  <c:v>Wednesday</c:v>
                </c:pt>
                <c:pt idx="3">
                  <c:v>Thursday</c:v>
                </c:pt>
                <c:pt idx="4">
                  <c:v>Friday</c:v>
                </c:pt>
              </c:strCache>
            </c:strRef>
          </c:cat>
          <c:val>
            <c:numRef>
              <c:f>Suggestion!$I$14:$I$18</c:f>
              <c:numCache>
                <c:formatCode>0.0</c:formatCode>
                <c:ptCount val="5"/>
                <c:pt idx="0">
                  <c:v>13.918144767748712</c:v>
                </c:pt>
                <c:pt idx="1">
                  <c:v>14.207591090784774</c:v>
                </c:pt>
                <c:pt idx="2">
                  <c:v>14.090891953281879</c:v>
                </c:pt>
                <c:pt idx="3">
                  <c:v>12.777613164244004</c:v>
                </c:pt>
                <c:pt idx="4">
                  <c:v>12.866966147447053</c:v>
                </c:pt>
              </c:numCache>
            </c:numRef>
          </c:val>
          <c:extLst>
            <c:ext xmlns:c16="http://schemas.microsoft.com/office/drawing/2014/chart" uri="{C3380CC4-5D6E-409C-BE32-E72D297353CC}">
              <c16:uniqueId val="{00000002-7C13-4807-A3ED-FA594D306962}"/>
            </c:ext>
          </c:extLst>
        </c:ser>
        <c:ser>
          <c:idx val="3"/>
          <c:order val="3"/>
          <c:tx>
            <c:v>Prebookable F2F</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Suggestion!$J$14:$J$18</c:f>
              <c:numCache>
                <c:formatCode>0.0</c:formatCode>
                <c:ptCount val="5"/>
                <c:pt idx="0">
                  <c:v>1.0407334272989281</c:v>
                </c:pt>
                <c:pt idx="1">
                  <c:v>0</c:v>
                </c:pt>
                <c:pt idx="2">
                  <c:v>0.77958146708641407</c:v>
                </c:pt>
                <c:pt idx="3">
                  <c:v>0</c:v>
                </c:pt>
                <c:pt idx="4">
                  <c:v>2.6298612407448814</c:v>
                </c:pt>
              </c:numCache>
            </c:numRef>
          </c:val>
          <c:extLst>
            <c:ext xmlns:c16="http://schemas.microsoft.com/office/drawing/2014/chart" uri="{C3380CC4-5D6E-409C-BE32-E72D297353CC}">
              <c16:uniqueId val="{00000003-7C13-4807-A3ED-FA594D306962}"/>
            </c:ext>
          </c:extLst>
        </c:ser>
        <c:dLbls>
          <c:dLblPos val="ctr"/>
          <c:showLegendKey val="0"/>
          <c:showVal val="1"/>
          <c:showCatName val="0"/>
          <c:showSerName val="0"/>
          <c:showPercent val="0"/>
          <c:showBubbleSize val="0"/>
        </c:dLbls>
        <c:gapWidth val="150"/>
        <c:overlap val="100"/>
        <c:axId val="498869768"/>
        <c:axId val="938214520"/>
      </c:barChart>
      <c:catAx>
        <c:axId val="498869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8214520"/>
        <c:crosses val="autoZero"/>
        <c:auto val="1"/>
        <c:lblAlgn val="ctr"/>
        <c:lblOffset val="100"/>
        <c:noMultiLvlLbl val="0"/>
      </c:catAx>
      <c:valAx>
        <c:axId val="938214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869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Time taken per clinical session</a:t>
            </a:r>
            <a:r>
              <a:rPr lang="en-GB" baseline="0"/>
              <a:t>, by mode of resolution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'Demand calc'!$N$30</c:f>
              <c:strCache>
                <c:ptCount val="1"/>
                <c:pt idx="0">
                  <c:v>Messages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'Demand calc'!$B$31:$B$35</c:f>
              <c:strCache>
                <c:ptCount val="5"/>
                <c:pt idx="0">
                  <c:v>Monday</c:v>
                </c:pt>
                <c:pt idx="1">
                  <c:v>Tuesday</c:v>
                </c:pt>
                <c:pt idx="2">
                  <c:v>Wednesday</c:v>
                </c:pt>
                <c:pt idx="3">
                  <c:v>Thursday</c:v>
                </c:pt>
                <c:pt idx="4">
                  <c:v>Friday</c:v>
                </c:pt>
              </c:strCache>
            </c:strRef>
          </c:cat>
          <c:val>
            <c:numRef>
              <c:f>'Demand calc'!$N$31:$N$35</c:f>
              <c:numCache>
                <c:formatCode>0.0</c:formatCode>
                <c:ptCount val="5"/>
                <c:pt idx="0">
                  <c:v>0.33330294049082443</c:v>
                </c:pt>
                <c:pt idx="1">
                  <c:v>0.36845890268920806</c:v>
                </c:pt>
                <c:pt idx="2">
                  <c:v>0.33743978098648708</c:v>
                </c:pt>
                <c:pt idx="3">
                  <c:v>0.43537373410950214</c:v>
                </c:pt>
                <c:pt idx="4">
                  <c:v>0.30812997879412685</c:v>
                </c:pt>
              </c:numCache>
            </c:numRef>
          </c:val>
          <c:extLst>
            <c:ext xmlns:c16="http://schemas.microsoft.com/office/drawing/2014/chart" uri="{C3380CC4-5D6E-409C-BE32-E72D297353CC}">
              <c16:uniqueId val="{00000000-D987-4ED9-9F0B-4A2138A763B4}"/>
            </c:ext>
          </c:extLst>
        </c:ser>
        <c:ser>
          <c:idx val="1"/>
          <c:order val="1"/>
          <c:tx>
            <c:strRef>
              <c:f>'Demand calc'!$O$30</c:f>
              <c:strCache>
                <c:ptCount val="1"/>
                <c:pt idx="0">
                  <c:v>Phone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'Demand calc'!$B$31:$B$35</c:f>
              <c:strCache>
                <c:ptCount val="5"/>
                <c:pt idx="0">
                  <c:v>Monday</c:v>
                </c:pt>
                <c:pt idx="1">
                  <c:v>Tuesday</c:v>
                </c:pt>
                <c:pt idx="2">
                  <c:v>Wednesday</c:v>
                </c:pt>
                <c:pt idx="3">
                  <c:v>Thursday</c:v>
                </c:pt>
                <c:pt idx="4">
                  <c:v>Friday</c:v>
                </c:pt>
              </c:strCache>
            </c:strRef>
          </c:cat>
          <c:val>
            <c:numRef>
              <c:f>'Demand calc'!$O$31:$O$35</c:f>
              <c:numCache>
                <c:formatCode>0.0</c:formatCode>
                <c:ptCount val="5"/>
                <c:pt idx="0">
                  <c:v>1.3405371013147442</c:v>
                </c:pt>
                <c:pt idx="1">
                  <c:v>1.4819336086181332</c:v>
                </c:pt>
                <c:pt idx="2">
                  <c:v>1.3571753828687281</c:v>
                </c:pt>
                <c:pt idx="3">
                  <c:v>1.7510635899349205</c:v>
                </c:pt>
                <c:pt idx="4">
                  <c:v>1.2392920026225318</c:v>
                </c:pt>
              </c:numCache>
            </c:numRef>
          </c:val>
          <c:extLst>
            <c:ext xmlns:c16="http://schemas.microsoft.com/office/drawing/2014/chart" uri="{C3380CC4-5D6E-409C-BE32-E72D297353CC}">
              <c16:uniqueId val="{00000001-D987-4ED9-9F0B-4A2138A763B4}"/>
            </c:ext>
          </c:extLst>
        </c:ser>
        <c:ser>
          <c:idx val="2"/>
          <c:order val="2"/>
          <c:tx>
            <c:v>Same day F2F</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'Demand calc'!$B$31:$B$35</c:f>
              <c:strCache>
                <c:ptCount val="5"/>
                <c:pt idx="0">
                  <c:v>Monday</c:v>
                </c:pt>
                <c:pt idx="1">
                  <c:v>Tuesday</c:v>
                </c:pt>
                <c:pt idx="2">
                  <c:v>Wednesday</c:v>
                </c:pt>
                <c:pt idx="3">
                  <c:v>Thursday</c:v>
                </c:pt>
                <c:pt idx="4">
                  <c:v>Friday</c:v>
                </c:pt>
              </c:strCache>
            </c:strRef>
          </c:cat>
          <c:val>
            <c:numRef>
              <c:f>Suggestion!$K$14:$K$18</c:f>
              <c:numCache>
                <c:formatCode>0.0</c:formatCode>
                <c:ptCount val="5"/>
                <c:pt idx="0">
                  <c:v>3.2707640204209474</c:v>
                </c:pt>
                <c:pt idx="1">
                  <c:v>3.3387839063344216</c:v>
                </c:pt>
                <c:pt idx="2">
                  <c:v>3.3113596090212414</c:v>
                </c:pt>
                <c:pt idx="3">
                  <c:v>3.002739093597341</c:v>
                </c:pt>
                <c:pt idx="4">
                  <c:v>3.0237370446500571</c:v>
                </c:pt>
              </c:numCache>
            </c:numRef>
          </c:val>
          <c:extLst>
            <c:ext xmlns:c16="http://schemas.microsoft.com/office/drawing/2014/chart" uri="{C3380CC4-5D6E-409C-BE32-E72D297353CC}">
              <c16:uniqueId val="{00000002-D987-4ED9-9F0B-4A2138A763B4}"/>
            </c:ext>
          </c:extLst>
        </c:ser>
        <c:ser>
          <c:idx val="3"/>
          <c:order val="3"/>
          <c:tx>
            <c:v>Prebookable F2F</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Suggestion!$L$14:$L$18</c:f>
              <c:numCache>
                <c:formatCode>0.0</c:formatCode>
                <c:ptCount val="5"/>
                <c:pt idx="0">
                  <c:v>0.2445723554152481</c:v>
                </c:pt>
                <c:pt idx="1">
                  <c:v>0</c:v>
                </c:pt>
                <c:pt idx="2">
                  <c:v>0.18320164476530731</c:v>
                </c:pt>
                <c:pt idx="3">
                  <c:v>0</c:v>
                </c:pt>
                <c:pt idx="4">
                  <c:v>0.6180173915750472</c:v>
                </c:pt>
              </c:numCache>
            </c:numRef>
          </c:val>
          <c:extLst>
            <c:ext xmlns:c16="http://schemas.microsoft.com/office/drawing/2014/chart" uri="{C3380CC4-5D6E-409C-BE32-E72D297353CC}">
              <c16:uniqueId val="{00000003-D987-4ED9-9F0B-4A2138A763B4}"/>
            </c:ext>
          </c:extLst>
        </c:ser>
        <c:dLbls>
          <c:dLblPos val="ctr"/>
          <c:showLegendKey val="0"/>
          <c:showVal val="1"/>
          <c:showCatName val="0"/>
          <c:showSerName val="0"/>
          <c:showPercent val="0"/>
          <c:showBubbleSize val="0"/>
        </c:dLbls>
        <c:gapWidth val="150"/>
        <c:overlap val="100"/>
        <c:axId val="485446800"/>
        <c:axId val="485447584"/>
      </c:barChart>
      <c:catAx>
        <c:axId val="48544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5447584"/>
        <c:crosses val="autoZero"/>
        <c:auto val="1"/>
        <c:lblAlgn val="ctr"/>
        <c:lblOffset val="100"/>
        <c:noMultiLvlLbl val="0"/>
      </c:catAx>
      <c:valAx>
        <c:axId val="485447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Hours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5446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228600</xdr:colOff>
      <xdr:row>38</xdr:row>
      <xdr:rowOff>23812</xdr:rowOff>
    </xdr:from>
    <xdr:to>
      <xdr:col>3</xdr:col>
      <xdr:colOff>1057275</xdr:colOff>
      <xdr:row>52</xdr:row>
      <xdr:rowOff>100012</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1219200</xdr:colOff>
      <xdr:row>38</xdr:row>
      <xdr:rowOff>38100</xdr:rowOff>
    </xdr:from>
    <xdr:to>
      <xdr:col>9</xdr:col>
      <xdr:colOff>304800</xdr:colOff>
      <xdr:row>52</xdr:row>
      <xdr:rowOff>114300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14</xdr:col>
      <xdr:colOff>0</xdr:colOff>
      <xdr:row>1</xdr:row>
      <xdr:rowOff>0</xdr:rowOff>
    </xdr:from>
    <xdr:to>
      <xdr:col>15</xdr:col>
      <xdr:colOff>200025</xdr:colOff>
      <xdr:row>2</xdr:row>
      <xdr:rowOff>146050</xdr:rowOff>
    </xdr:to>
    <xdr:pic>
      <xdr:nvPicPr>
        <xdr:cNvPr id="4" name="Picture 3">
          <a:extLst>
            <a:ext uri="{FF2B5EF4-FFF2-40B4-BE49-F238E27FC236}">
              <a16:creationId xmlns:a16="http://schemas.microsoft.com/office/drawing/2014/main" id="{7C3BBE21-6923-413B-A819-1ED7C9E85DFD}"/>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755880" y="182880"/>
          <a:ext cx="809625" cy="3289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609599</xdr:colOff>
      <xdr:row>19</xdr:row>
      <xdr:rowOff>190499</xdr:rowOff>
    </xdr:from>
    <xdr:to>
      <xdr:col>4</xdr:col>
      <xdr:colOff>257174</xdr:colOff>
      <xdr:row>34</xdr:row>
      <xdr:rowOff>123825</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542925</xdr:colOff>
      <xdr:row>20</xdr:row>
      <xdr:rowOff>0</xdr:rowOff>
    </xdr:from>
    <xdr:to>
      <xdr:col>7</xdr:col>
      <xdr:colOff>800100</xdr:colOff>
      <xdr:row>34</xdr:row>
      <xdr:rowOff>76200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716280</xdr:colOff>
      <xdr:row>1</xdr:row>
      <xdr:rowOff>137160</xdr:rowOff>
    </xdr:from>
    <xdr:to>
      <xdr:col>11</xdr:col>
      <xdr:colOff>611505</xdr:colOff>
      <xdr:row>3</xdr:row>
      <xdr:rowOff>100330</xdr:rowOff>
    </xdr:to>
    <xdr:pic>
      <xdr:nvPicPr>
        <xdr:cNvPr id="4" name="Picture 3">
          <a:extLst>
            <a:ext uri="{FF2B5EF4-FFF2-40B4-BE49-F238E27FC236}">
              <a16:creationId xmlns:a16="http://schemas.microsoft.com/office/drawing/2014/main" id="{7BB4FBF1-EEB1-45E8-B43B-C1BA933C4A0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97840" y="320040"/>
          <a:ext cx="809625" cy="32893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7"/>
  <sheetViews>
    <sheetView showGridLines="0" tabSelected="1" workbookViewId="0">
      <selection activeCell="K7" sqref="K7"/>
    </sheetView>
  </sheetViews>
  <sheetFormatPr defaultRowHeight="14.4" x14ac:dyDescent="0.3"/>
  <cols>
    <col min="1" max="1" width="4.77734375" customWidth="1"/>
    <col min="2" max="2" width="32.77734375" bestFit="1" customWidth="1"/>
    <col min="3" max="3" width="18.77734375" bestFit="1" customWidth="1"/>
    <col min="4" max="4" width="23.44140625" customWidth="1"/>
    <col min="8" max="8" width="16.44140625" bestFit="1" customWidth="1"/>
    <col min="9" max="9" width="15" bestFit="1" customWidth="1"/>
    <col min="10" max="10" width="10.5546875" customWidth="1"/>
    <col min="11" max="13" width="9.77734375" customWidth="1"/>
  </cols>
  <sheetData>
    <row r="1" spans="1:13" x14ac:dyDescent="0.3">
      <c r="A1" s="23" t="s">
        <v>0</v>
      </c>
      <c r="J1" s="9" t="s">
        <v>1</v>
      </c>
      <c r="K1" s="9"/>
      <c r="L1" s="9"/>
      <c r="M1" s="9"/>
    </row>
    <row r="2" spans="1:13" x14ac:dyDescent="0.3">
      <c r="A2" t="s">
        <v>2</v>
      </c>
      <c r="J2" s="15" t="s">
        <v>3</v>
      </c>
      <c r="K2" s="15"/>
      <c r="L2" s="15"/>
      <c r="M2" s="15"/>
    </row>
    <row r="3" spans="1:13" x14ac:dyDescent="0.3">
      <c r="A3" t="s">
        <v>4</v>
      </c>
    </row>
    <row r="5" spans="1:13" x14ac:dyDescent="0.3">
      <c r="A5" s="23" t="s">
        <v>5</v>
      </c>
    </row>
    <row r="6" spans="1:13" x14ac:dyDescent="0.3">
      <c r="B6" t="s">
        <v>6</v>
      </c>
      <c r="D6" s="5">
        <v>5000</v>
      </c>
    </row>
    <row r="7" spans="1:13" s="23" customFormat="1" x14ac:dyDescent="0.3">
      <c r="B7" t="s">
        <v>7</v>
      </c>
    </row>
    <row r="8" spans="1:13" x14ac:dyDescent="0.3">
      <c r="B8" t="s">
        <v>8</v>
      </c>
    </row>
    <row r="9" spans="1:13" x14ac:dyDescent="0.3">
      <c r="B9" t="s">
        <v>9</v>
      </c>
    </row>
    <row r="11" spans="1:13" x14ac:dyDescent="0.3">
      <c r="A11" s="55" t="s">
        <v>10</v>
      </c>
      <c r="B11" s="55"/>
    </row>
    <row r="12" spans="1:13" x14ac:dyDescent="0.3">
      <c r="A12" s="10"/>
      <c r="B12" s="11" t="s">
        <v>11</v>
      </c>
      <c r="C12" s="4">
        <v>7.2999999999999995E-2</v>
      </c>
      <c r="D12" t="s">
        <v>12</v>
      </c>
    </row>
    <row r="13" spans="1:13" x14ac:dyDescent="0.3">
      <c r="A13" s="10"/>
      <c r="B13" s="11" t="s">
        <v>13</v>
      </c>
      <c r="C13" s="41">
        <f>D6*C12</f>
        <v>365</v>
      </c>
      <c r="D13" t="s">
        <v>14</v>
      </c>
    </row>
    <row r="14" spans="1:13" x14ac:dyDescent="0.3">
      <c r="A14" s="10"/>
      <c r="B14" s="11" t="s">
        <v>15</v>
      </c>
      <c r="C14" s="14">
        <v>9</v>
      </c>
      <c r="D14" t="s">
        <v>16</v>
      </c>
    </row>
    <row r="15" spans="1:13" x14ac:dyDescent="0.3">
      <c r="A15" s="10"/>
      <c r="B15" s="11" t="s">
        <v>17</v>
      </c>
      <c r="C15" s="14">
        <v>32</v>
      </c>
    </row>
    <row r="16" spans="1:13" x14ac:dyDescent="0.3">
      <c r="A16" s="10"/>
      <c r="B16" s="11" t="s">
        <v>18</v>
      </c>
      <c r="C16" s="4">
        <f>C15*2/(C14*52)</f>
        <v>0.13675213675213677</v>
      </c>
      <c r="D16" t="s">
        <v>19</v>
      </c>
    </row>
    <row r="17" spans="1:17" x14ac:dyDescent="0.3">
      <c r="A17" s="10"/>
      <c r="B17" s="11" t="s">
        <v>20</v>
      </c>
      <c r="C17" s="29">
        <v>3</v>
      </c>
      <c r="D17" t="s">
        <v>21</v>
      </c>
    </row>
    <row r="18" spans="1:17" x14ac:dyDescent="0.3">
      <c r="C18" s="6"/>
      <c r="D18" t="s">
        <v>22</v>
      </c>
    </row>
    <row r="19" spans="1:17" x14ac:dyDescent="0.3">
      <c r="C19" s="6"/>
    </row>
    <row r="20" spans="1:17" x14ac:dyDescent="0.3">
      <c r="A20" s="55" t="s">
        <v>23</v>
      </c>
      <c r="B20" s="55"/>
      <c r="C20" s="11" t="s">
        <v>24</v>
      </c>
      <c r="D20" s="11" t="s">
        <v>25</v>
      </c>
      <c r="E20" s="25"/>
      <c r="F20" s="27" t="s">
        <v>26</v>
      </c>
    </row>
    <row r="21" spans="1:17" x14ac:dyDescent="0.3">
      <c r="A21" s="59"/>
      <c r="B21" s="13" t="s">
        <v>27</v>
      </c>
      <c r="C21" s="51">
        <v>0.26</v>
      </c>
      <c r="D21" s="13">
        <v>2.1</v>
      </c>
      <c r="E21" s="25"/>
      <c r="F21" s="28" t="s">
        <v>28</v>
      </c>
    </row>
    <row r="22" spans="1:17" x14ac:dyDescent="0.3">
      <c r="A22" s="59"/>
      <c r="B22" s="13" t="s">
        <v>29</v>
      </c>
      <c r="C22" s="51">
        <v>0.36</v>
      </c>
      <c r="D22" s="13">
        <v>6.1</v>
      </c>
      <c r="E22" s="26"/>
      <c r="F22" t="s">
        <v>30</v>
      </c>
    </row>
    <row r="23" spans="1:17" x14ac:dyDescent="0.3">
      <c r="A23" s="59"/>
      <c r="B23" s="13" t="s">
        <v>31</v>
      </c>
      <c r="C23" s="51">
        <v>0.38</v>
      </c>
      <c r="D23" s="13">
        <v>14.1</v>
      </c>
      <c r="E23" s="3"/>
      <c r="F23" s="3"/>
    </row>
    <row r="24" spans="1:17" x14ac:dyDescent="0.3">
      <c r="F24" s="2"/>
    </row>
    <row r="25" spans="1:17" x14ac:dyDescent="0.3">
      <c r="B25" t="s">
        <v>32</v>
      </c>
      <c r="F25" s="2"/>
    </row>
    <row r="26" spans="1:17" x14ac:dyDescent="0.3">
      <c r="B26" s="27" t="s">
        <v>33</v>
      </c>
      <c r="F26" s="2"/>
    </row>
    <row r="27" spans="1:17" x14ac:dyDescent="0.3">
      <c r="B27" s="22" t="s">
        <v>34</v>
      </c>
      <c r="F27" s="2"/>
    </row>
    <row r="28" spans="1:17" x14ac:dyDescent="0.3">
      <c r="C28" s="42"/>
    </row>
    <row r="29" spans="1:17" x14ac:dyDescent="0.3">
      <c r="A29" s="11" t="s">
        <v>35</v>
      </c>
      <c r="B29" s="10"/>
      <c r="C29" s="12"/>
      <c r="D29" s="11"/>
      <c r="E29" s="56" t="s">
        <v>36</v>
      </c>
      <c r="F29" s="57"/>
      <c r="G29" s="58"/>
      <c r="H29" s="11"/>
      <c r="I29" s="11"/>
      <c r="J29" s="56" t="s">
        <v>37</v>
      </c>
      <c r="K29" s="57"/>
      <c r="L29" s="57"/>
      <c r="M29" s="58"/>
      <c r="N29" s="56" t="s">
        <v>38</v>
      </c>
      <c r="O29" s="57"/>
      <c r="P29" s="57"/>
      <c r="Q29" s="58"/>
    </row>
    <row r="30" spans="1:17" x14ac:dyDescent="0.3">
      <c r="A30" s="10"/>
      <c r="B30" s="11" t="s">
        <v>39</v>
      </c>
      <c r="C30" s="11" t="s">
        <v>40</v>
      </c>
      <c r="D30" s="11" t="s">
        <v>41</v>
      </c>
      <c r="E30" s="32" t="s">
        <v>42</v>
      </c>
      <c r="F30" s="11" t="s">
        <v>29</v>
      </c>
      <c r="G30" s="35" t="s">
        <v>31</v>
      </c>
      <c r="H30" s="11" t="s">
        <v>43</v>
      </c>
      <c r="I30" s="11" t="s">
        <v>44</v>
      </c>
      <c r="J30" s="32" t="s">
        <v>45</v>
      </c>
      <c r="K30" s="11" t="s">
        <v>42</v>
      </c>
      <c r="L30" s="11" t="s">
        <v>29</v>
      </c>
      <c r="M30" s="35" t="s">
        <v>31</v>
      </c>
      <c r="N30" s="32" t="s">
        <v>42</v>
      </c>
      <c r="O30" s="11" t="s">
        <v>29</v>
      </c>
      <c r="P30" s="11" t="s">
        <v>31</v>
      </c>
      <c r="Q30" s="35" t="s">
        <v>46</v>
      </c>
    </row>
    <row r="31" spans="1:17" x14ac:dyDescent="0.3">
      <c r="A31" s="24"/>
      <c r="B31" s="13" t="s">
        <v>47</v>
      </c>
      <c r="C31" s="1">
        <v>0.30318551232132124</v>
      </c>
      <c r="D31" s="5">
        <f>$C$13*$C31</f>
        <v>110.66271199728226</v>
      </c>
      <c r="E31" s="33">
        <f t="shared" ref="E31:E36" si="0">$D31*$C$21</f>
        <v>28.772305119293389</v>
      </c>
      <c r="F31" s="34">
        <f t="shared" ref="F31:F36" si="1">$D31*$C$22</f>
        <v>39.838576319021612</v>
      </c>
      <c r="G31" s="36">
        <f t="shared" ref="G31:G36" si="2">$D31*$C$23</f>
        <v>42.051830558967261</v>
      </c>
      <c r="H31" s="7">
        <f>(E31*$D$21+F31*$D$22+G31*$D$23)/($C$17*60)</f>
        <v>4.9798220398777016</v>
      </c>
      <c r="I31" s="7">
        <f>'Clinical sessions'!B2*(1-C16)</f>
        <v>3.0213675213675213</v>
      </c>
      <c r="J31" s="37">
        <f>D31/I31</f>
        <v>36.626696757233447</v>
      </c>
      <c r="K31" s="7">
        <f>E31/$I31</f>
        <v>9.5229411568806981</v>
      </c>
      <c r="L31" s="7">
        <f>F31/$I31</f>
        <v>13.185610832604041</v>
      </c>
      <c r="M31" s="38">
        <f>G31/$I31</f>
        <v>13.918144767748712</v>
      </c>
      <c r="N31" s="37">
        <f>E31*$D$21/($I31*60)</f>
        <v>0.33330294049082443</v>
      </c>
      <c r="O31" s="7">
        <f>F31*$D$22/($I31*60)</f>
        <v>1.3405371013147442</v>
      </c>
      <c r="P31" s="7">
        <f>G31*$D$23/($I31*60)</f>
        <v>3.2707640204209474</v>
      </c>
      <c r="Q31" s="38">
        <f t="shared" ref="Q31:Q36" si="3">SUM(N31:P31)</f>
        <v>4.9446040622265155</v>
      </c>
    </row>
    <row r="32" spans="1:17" x14ac:dyDescent="0.3">
      <c r="A32" s="24"/>
      <c r="B32" s="13" t="s">
        <v>48</v>
      </c>
      <c r="C32" s="1">
        <v>0.19152272192750935</v>
      </c>
      <c r="D32" s="5">
        <f t="shared" ref="D32:D35" si="4">$C$13*$C32</f>
        <v>69.90579350354092</v>
      </c>
      <c r="E32" s="33">
        <f t="shared" si="0"/>
        <v>18.175506310920639</v>
      </c>
      <c r="F32" s="34">
        <f t="shared" si="1"/>
        <v>25.166085661274732</v>
      </c>
      <c r="G32" s="36">
        <f t="shared" si="2"/>
        <v>26.56420153134555</v>
      </c>
      <c r="H32" s="7">
        <f t="shared" ref="H32:H36" si="5">(E32*$D$21+F32*$D$22+G32*$D$23)/($C$17*60)</f>
        <v>3.1457607076593415</v>
      </c>
      <c r="I32" s="7">
        <f>'Clinical sessions'!C2*(1-C$16)</f>
        <v>1.7264957264957266</v>
      </c>
      <c r="J32" s="37">
        <f t="shared" ref="J32:J36" si="6">D32/I32</f>
        <v>40.489989306506374</v>
      </c>
      <c r="K32" s="7">
        <f t="shared" ref="K32:M36" si="7">E32/$I32</f>
        <v>10.527397219691657</v>
      </c>
      <c r="L32" s="7">
        <f t="shared" si="7"/>
        <v>14.576396150342294</v>
      </c>
      <c r="M32" s="38">
        <f t="shared" si="7"/>
        <v>15.386195936472422</v>
      </c>
      <c r="N32" s="37">
        <f t="shared" ref="N32:N36" si="8">E32*$D$21/($I32*60)</f>
        <v>0.36845890268920806</v>
      </c>
      <c r="O32" s="7">
        <f t="shared" ref="O32:O36" si="9">F32*$D$22/($I32*60)</f>
        <v>1.4819336086181332</v>
      </c>
      <c r="P32" s="7">
        <f t="shared" ref="P32:P36" si="10">G32*$D$23/($I32*60)</f>
        <v>3.6157560450710191</v>
      </c>
      <c r="Q32" s="38">
        <f t="shared" si="3"/>
        <v>5.4661485563783607</v>
      </c>
    </row>
    <row r="33" spans="1:17" x14ac:dyDescent="0.3">
      <c r="A33" s="24"/>
      <c r="B33" s="13" t="s">
        <v>49</v>
      </c>
      <c r="C33" s="1">
        <v>0.17539916899678573</v>
      </c>
      <c r="D33" s="5">
        <f t="shared" si="4"/>
        <v>64.020696683826799</v>
      </c>
      <c r="E33" s="33">
        <f t="shared" si="0"/>
        <v>16.645381137794967</v>
      </c>
      <c r="F33" s="34">
        <f t="shared" si="1"/>
        <v>23.047450806177647</v>
      </c>
      <c r="G33" s="36">
        <f t="shared" si="2"/>
        <v>24.327864739854185</v>
      </c>
      <c r="H33" s="7">
        <f t="shared" si="5"/>
        <v>2.8809313507722059</v>
      </c>
      <c r="I33" s="7">
        <f>'Clinical sessions'!D2*(1-C$16)</f>
        <v>1.7264957264957266</v>
      </c>
      <c r="J33" s="37">
        <f t="shared" si="6"/>
        <v>37.081294613899679</v>
      </c>
      <c r="K33" s="7">
        <f t="shared" si="7"/>
        <v>9.6411365996139153</v>
      </c>
      <c r="L33" s="7">
        <f t="shared" si="7"/>
        <v>13.349266061003885</v>
      </c>
      <c r="M33" s="38">
        <f t="shared" si="7"/>
        <v>14.090891953281879</v>
      </c>
      <c r="N33" s="37">
        <f t="shared" si="8"/>
        <v>0.33743978098648708</v>
      </c>
      <c r="O33" s="7">
        <f t="shared" si="9"/>
        <v>1.3571753828687281</v>
      </c>
      <c r="P33" s="7">
        <f t="shared" si="10"/>
        <v>3.3113596090212414</v>
      </c>
      <c r="Q33" s="38">
        <f t="shared" si="3"/>
        <v>5.0059747728764563</v>
      </c>
    </row>
    <row r="34" spans="1:17" x14ac:dyDescent="0.3">
      <c r="A34" s="24"/>
      <c r="B34" s="13" t="s">
        <v>50</v>
      </c>
      <c r="C34" s="1">
        <v>0.16972848668565604</v>
      </c>
      <c r="D34" s="5">
        <f t="shared" si="4"/>
        <v>61.950897640264458</v>
      </c>
      <c r="E34" s="33">
        <f t="shared" si="0"/>
        <v>16.10723338646876</v>
      </c>
      <c r="F34" s="34">
        <f t="shared" si="1"/>
        <v>22.302323150495205</v>
      </c>
      <c r="G34" s="36">
        <f t="shared" si="2"/>
        <v>23.541341103300493</v>
      </c>
      <c r="H34" s="7">
        <f t="shared" si="5"/>
        <v>2.7877903938119006</v>
      </c>
      <c r="I34" s="7">
        <f>'Clinical sessions'!E2*(1-C$16)</f>
        <v>1.2948717948717949</v>
      </c>
      <c r="J34" s="37">
        <f t="shared" si="6"/>
        <v>47.84326748456067</v>
      </c>
      <c r="K34" s="7">
        <f t="shared" si="7"/>
        <v>12.439249545985774</v>
      </c>
      <c r="L34" s="7">
        <f t="shared" si="7"/>
        <v>17.223576294441841</v>
      </c>
      <c r="M34" s="38">
        <f t="shared" si="7"/>
        <v>18.180441644133055</v>
      </c>
      <c r="N34" s="37">
        <f t="shared" si="8"/>
        <v>0.43537373410950214</v>
      </c>
      <c r="O34" s="7">
        <f t="shared" si="9"/>
        <v>1.7510635899349205</v>
      </c>
      <c r="P34" s="7">
        <f t="shared" si="10"/>
        <v>4.2724037863712674</v>
      </c>
      <c r="Q34" s="38">
        <f t="shared" si="3"/>
        <v>6.4588411104156904</v>
      </c>
    </row>
    <row r="35" spans="1:17" x14ac:dyDescent="0.3">
      <c r="A35" s="24"/>
      <c r="B35" s="13" t="s">
        <v>51</v>
      </c>
      <c r="C35" s="1">
        <v>0.16016411006872763</v>
      </c>
      <c r="D35" s="5">
        <f t="shared" si="4"/>
        <v>58.459900175085586</v>
      </c>
      <c r="E35" s="33">
        <f t="shared" si="0"/>
        <v>15.199574045522253</v>
      </c>
      <c r="F35" s="34">
        <f t="shared" si="1"/>
        <v>21.04556406303081</v>
      </c>
      <c r="G35" s="36">
        <f t="shared" si="2"/>
        <v>22.214762066532522</v>
      </c>
      <c r="H35" s="7">
        <f t="shared" si="5"/>
        <v>2.6306955078788512</v>
      </c>
      <c r="I35" s="7">
        <f>'Clinical sessions'!F2*(1-C$16)</f>
        <v>1.7264957264957266</v>
      </c>
      <c r="J35" s="37">
        <f t="shared" si="6"/>
        <v>33.860437230123829</v>
      </c>
      <c r="K35" s="7">
        <f t="shared" si="7"/>
        <v>8.803713679832196</v>
      </c>
      <c r="L35" s="7">
        <f t="shared" si="7"/>
        <v>12.189757402844577</v>
      </c>
      <c r="M35" s="38">
        <f t="shared" si="7"/>
        <v>12.866966147447053</v>
      </c>
      <c r="N35" s="37">
        <f t="shared" si="8"/>
        <v>0.30812997879412685</v>
      </c>
      <c r="O35" s="7">
        <f t="shared" si="9"/>
        <v>1.2392920026225318</v>
      </c>
      <c r="P35" s="7">
        <f t="shared" si="10"/>
        <v>3.023737044650058</v>
      </c>
      <c r="Q35" s="38">
        <f t="shared" si="3"/>
        <v>4.5711590260667165</v>
      </c>
    </row>
    <row r="36" spans="1:17" x14ac:dyDescent="0.3">
      <c r="A36" s="24"/>
      <c r="B36" s="16" t="s">
        <v>46</v>
      </c>
      <c r="C36" s="17">
        <v>1</v>
      </c>
      <c r="D36" s="18">
        <f>SUM(D31:D35)</f>
        <v>365</v>
      </c>
      <c r="E36" s="33">
        <f t="shared" si="0"/>
        <v>94.9</v>
      </c>
      <c r="F36" s="34">
        <f t="shared" si="1"/>
        <v>131.4</v>
      </c>
      <c r="G36" s="36">
        <f t="shared" si="2"/>
        <v>138.69999999999999</v>
      </c>
      <c r="H36" s="8">
        <f t="shared" si="5"/>
        <v>16.425000000000001</v>
      </c>
      <c r="I36" s="8">
        <f>'Clinical sessions'!G2*(1-C$16)</f>
        <v>9.4957264957264957</v>
      </c>
      <c r="J36" s="39">
        <f t="shared" si="6"/>
        <v>38.438343834383438</v>
      </c>
      <c r="K36" s="7">
        <f t="shared" si="7"/>
        <v>9.9939693969396952</v>
      </c>
      <c r="L36" s="7">
        <f t="shared" si="7"/>
        <v>13.837803780378039</v>
      </c>
      <c r="M36" s="38">
        <f t="shared" si="7"/>
        <v>14.606570657065705</v>
      </c>
      <c r="N36" s="37">
        <f t="shared" si="8"/>
        <v>0.34978892889288932</v>
      </c>
      <c r="O36" s="7">
        <f t="shared" si="9"/>
        <v>1.4068433843384338</v>
      </c>
      <c r="P36" s="7">
        <f t="shared" si="10"/>
        <v>3.4325441044104408</v>
      </c>
      <c r="Q36" s="38">
        <f t="shared" si="3"/>
        <v>5.1891764176417636</v>
      </c>
    </row>
    <row r="37" spans="1:17" x14ac:dyDescent="0.3">
      <c r="A37" s="30"/>
      <c r="B37" s="31" t="str">
        <f>IF(I36&gt;H36,"Good news! Over the course of the week, you have enough capacity to meet the predicted demand","The calculations suggest that you are short of the capacity required to meet the predicted demand")</f>
        <v>The calculations suggest that you are short of the capacity required to meet the predicted demand</v>
      </c>
      <c r="C37" s="30"/>
      <c r="D37" s="30"/>
      <c r="E37" s="30"/>
      <c r="F37" s="30"/>
      <c r="G37" s="30"/>
      <c r="H37" s="30"/>
      <c r="I37" s="30"/>
      <c r="J37" s="30"/>
      <c r="K37" s="30"/>
      <c r="L37" s="30"/>
      <c r="M37" s="30"/>
      <c r="N37" s="30"/>
      <c r="O37" s="30"/>
      <c r="P37" s="30"/>
      <c r="Q37" s="30"/>
    </row>
  </sheetData>
  <mergeCells count="6">
    <mergeCell ref="A11:B11"/>
    <mergeCell ref="E29:G29"/>
    <mergeCell ref="N29:Q29"/>
    <mergeCell ref="J29:M29"/>
    <mergeCell ref="A21:A23"/>
    <mergeCell ref="A20:B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1"/>
  <sheetViews>
    <sheetView showGridLines="0" workbookViewId="0">
      <selection activeCell="J6" sqref="J6"/>
    </sheetView>
  </sheetViews>
  <sheetFormatPr defaultRowHeight="14.4" x14ac:dyDescent="0.3"/>
  <cols>
    <col min="3" max="3" width="20" bestFit="1" customWidth="1"/>
    <col min="4" max="4" width="35.21875" bestFit="1" customWidth="1"/>
    <col min="5" max="5" width="31.21875" bestFit="1" customWidth="1"/>
    <col min="6" max="6" width="18.5546875" bestFit="1" customWidth="1"/>
    <col min="7" max="7" width="14.77734375" customWidth="1"/>
    <col min="8" max="8" width="12.77734375" bestFit="1" customWidth="1"/>
    <col min="9" max="9" width="14.77734375" customWidth="1"/>
    <col min="10" max="10" width="17" customWidth="1"/>
    <col min="11" max="11" width="13.21875" bestFit="1" customWidth="1"/>
    <col min="12" max="12" width="15.77734375" bestFit="1" customWidth="1"/>
  </cols>
  <sheetData>
    <row r="1" spans="1:12" s="23" customFormat="1" x14ac:dyDescent="0.3">
      <c r="A1" s="20" t="s">
        <v>52</v>
      </c>
      <c r="B1" s="20"/>
      <c r="C1" s="20"/>
      <c r="D1" s="20"/>
      <c r="E1" s="20"/>
      <c r="F1" s="20"/>
      <c r="G1" s="20"/>
      <c r="H1" s="20"/>
      <c r="I1" s="20"/>
      <c r="J1" s="20"/>
      <c r="K1" s="20"/>
    </row>
    <row r="2" spans="1:12" x14ac:dyDescent="0.3">
      <c r="B2" t="s">
        <v>53</v>
      </c>
    </row>
    <row r="3" spans="1:12" x14ac:dyDescent="0.3">
      <c r="B3" t="s">
        <v>54</v>
      </c>
    </row>
    <row r="4" spans="1:12" x14ac:dyDescent="0.3">
      <c r="B4" t="s">
        <v>55</v>
      </c>
    </row>
    <row r="6" spans="1:12" x14ac:dyDescent="0.3">
      <c r="B6" t="s">
        <v>56</v>
      </c>
    </row>
    <row r="7" spans="1:12" x14ac:dyDescent="0.3">
      <c r="B7" t="s">
        <v>57</v>
      </c>
    </row>
    <row r="8" spans="1:12" x14ac:dyDescent="0.3">
      <c r="B8" t="s">
        <v>58</v>
      </c>
    </row>
    <row r="9" spans="1:12" x14ac:dyDescent="0.3">
      <c r="B9" t="s">
        <v>59</v>
      </c>
    </row>
    <row r="10" spans="1:12" x14ac:dyDescent="0.3">
      <c r="B10" t="s">
        <v>60</v>
      </c>
    </row>
    <row r="12" spans="1:12" x14ac:dyDescent="0.3">
      <c r="A12" s="11"/>
      <c r="B12" s="11"/>
      <c r="C12" s="52" t="s">
        <v>61</v>
      </c>
      <c r="D12" s="60" t="s">
        <v>62</v>
      </c>
      <c r="E12" s="57"/>
      <c r="F12" s="57"/>
      <c r="G12" s="61"/>
      <c r="H12" s="46"/>
      <c r="I12" s="60" t="s">
        <v>63</v>
      </c>
      <c r="J12" s="61"/>
      <c r="K12" s="57" t="s">
        <v>64</v>
      </c>
      <c r="L12" s="57"/>
    </row>
    <row r="13" spans="1:12" x14ac:dyDescent="0.3">
      <c r="A13" s="11"/>
      <c r="B13" s="11" t="s">
        <v>39</v>
      </c>
      <c r="C13" s="46" t="s">
        <v>65</v>
      </c>
      <c r="D13" s="44" t="s">
        <v>66</v>
      </c>
      <c r="E13" s="11" t="s">
        <v>67</v>
      </c>
      <c r="F13" s="11" t="s">
        <v>68</v>
      </c>
      <c r="G13" s="48" t="s">
        <v>69</v>
      </c>
      <c r="H13" s="46" t="s">
        <v>70</v>
      </c>
      <c r="I13" s="44" t="s">
        <v>70</v>
      </c>
      <c r="J13" s="48" t="s">
        <v>71</v>
      </c>
      <c r="K13" s="11" t="s">
        <v>70</v>
      </c>
      <c r="L13" s="11" t="s">
        <v>71</v>
      </c>
    </row>
    <row r="14" spans="1:12" x14ac:dyDescent="0.3">
      <c r="A14" s="24"/>
      <c r="B14" s="13" t="s">
        <v>47</v>
      </c>
      <c r="C14" s="47">
        <f>'Demand calc'!Q31</f>
        <v>4.9446040622265155</v>
      </c>
      <c r="D14" s="45">
        <f>C$19-C14</f>
        <v>0.24457235541524813</v>
      </c>
      <c r="E14" s="43">
        <f>D14*'Demand calc'!I31</f>
        <v>0.73894297127598474</v>
      </c>
      <c r="F14" s="54">
        <f>MAX(0,-E14*60/'Demand calc'!$D$23)</f>
        <v>0</v>
      </c>
      <c r="G14" s="53">
        <f>MAX(0,E14*60/'Demand calc'!$D$23)</f>
        <v>3.1444381756424882</v>
      </c>
      <c r="H14" s="50">
        <f>'Demand calc'!G31-Suggestion!F14</f>
        <v>42.051830558967261</v>
      </c>
      <c r="I14" s="45">
        <f>H14/'Demand calc'!$I31</f>
        <v>13.918144767748712</v>
      </c>
      <c r="J14" s="49">
        <f>G14/'Demand calc'!$I31</f>
        <v>1.0407334272989281</v>
      </c>
      <c r="K14" s="43">
        <f>I14*'Demand calc'!$D$23/60</f>
        <v>3.2707640204209474</v>
      </c>
      <c r="L14" s="43">
        <f>J14*'Demand calc'!$D$23/60</f>
        <v>0.2445723554152481</v>
      </c>
    </row>
    <row r="15" spans="1:12" x14ac:dyDescent="0.3">
      <c r="A15" s="24"/>
      <c r="B15" s="13" t="s">
        <v>48</v>
      </c>
      <c r="C15" s="47">
        <f>'Demand calc'!Q32</f>
        <v>5.4661485563783607</v>
      </c>
      <c r="D15" s="45">
        <f t="shared" ref="D15:D18" si="0">C$19-C15</f>
        <v>-0.2769721387365971</v>
      </c>
      <c r="E15" s="43">
        <f>D15*'Demand calc'!I32</f>
        <v>-0.47819121388711638</v>
      </c>
      <c r="F15" s="54">
        <f>MAX(0,-E15*60/'Demand calc'!$D$23)</f>
        <v>2.0348562293068784</v>
      </c>
      <c r="G15" s="53">
        <f>MAX(0,E15*60/'Demand calc'!$D$23)</f>
        <v>0</v>
      </c>
      <c r="H15" s="50">
        <f>'Demand calc'!G32-Suggestion!F15</f>
        <v>24.529345302038671</v>
      </c>
      <c r="I15" s="45">
        <f>H15/'Demand calc'!$I32</f>
        <v>14.207591090784774</v>
      </c>
      <c r="J15" s="49">
        <f>G15/'Demand calc'!$I32</f>
        <v>0</v>
      </c>
      <c r="K15" s="43">
        <f>I15*'Demand calc'!$D$23/60</f>
        <v>3.3387839063344216</v>
      </c>
      <c r="L15" s="43">
        <f>J15*'Demand calc'!$D$23/60</f>
        <v>0</v>
      </c>
    </row>
    <row r="16" spans="1:12" x14ac:dyDescent="0.3">
      <c r="A16" s="24"/>
      <c r="B16" s="13" t="s">
        <v>49</v>
      </c>
      <c r="C16" s="47">
        <f>'Demand calc'!Q33</f>
        <v>5.0059747728764563</v>
      </c>
      <c r="D16" s="45">
        <f t="shared" si="0"/>
        <v>0.18320164476530731</v>
      </c>
      <c r="E16" s="43">
        <f>D16*'Demand calc'!I33</f>
        <v>0.31629685677429126</v>
      </c>
      <c r="F16" s="54">
        <f>MAX(0,-E16*60/'Demand calc'!$D$23)</f>
        <v>0</v>
      </c>
      <c r="G16" s="53">
        <f>MAX(0,E16*60/'Demand calc'!$D$23)</f>
        <v>1.3459440713799629</v>
      </c>
      <c r="H16" s="50">
        <f>'Demand calc'!G33-Suggestion!F16</f>
        <v>24.327864739854185</v>
      </c>
      <c r="I16" s="45">
        <f>H16/'Demand calc'!$I33</f>
        <v>14.090891953281879</v>
      </c>
      <c r="J16" s="49">
        <f>G16/'Demand calc'!$I33</f>
        <v>0.77958146708641407</v>
      </c>
      <c r="K16" s="43">
        <f>I16*'Demand calc'!$D$23/60</f>
        <v>3.3113596090212414</v>
      </c>
      <c r="L16" s="43">
        <f>J16*'Demand calc'!$D$23/60</f>
        <v>0.18320164476530731</v>
      </c>
    </row>
    <row r="17" spans="1:12" x14ac:dyDescent="0.3">
      <c r="A17" s="24"/>
      <c r="B17" s="13" t="s">
        <v>50</v>
      </c>
      <c r="C17" s="47">
        <f>'Demand calc'!Q34</f>
        <v>6.4588411104156904</v>
      </c>
      <c r="D17" s="45">
        <f t="shared" si="0"/>
        <v>-1.2696646927739268</v>
      </c>
      <c r="E17" s="43">
        <f>D17*'Demand calc'!I34</f>
        <v>-1.6440529996175206</v>
      </c>
      <c r="F17" s="54">
        <f>MAX(0,-E17*60/'Demand calc'!$D$23)</f>
        <v>6.9959702111383857</v>
      </c>
      <c r="G17" s="53">
        <f>MAX(0,E17*60/'Demand calc'!$D$23)</f>
        <v>0</v>
      </c>
      <c r="H17" s="50">
        <f>'Demand calc'!G34-Suggestion!F17</f>
        <v>16.545370892162108</v>
      </c>
      <c r="I17" s="45">
        <f>H17/'Demand calc'!$I34</f>
        <v>12.777613164244004</v>
      </c>
      <c r="J17" s="49">
        <f>G17/'Demand calc'!$I34</f>
        <v>0</v>
      </c>
      <c r="K17" s="43">
        <f>I17*'Demand calc'!$D$23/60</f>
        <v>3.002739093597341</v>
      </c>
      <c r="L17" s="43">
        <f>J17*'Demand calc'!$D$23/60</f>
        <v>0</v>
      </c>
    </row>
    <row r="18" spans="1:12" x14ac:dyDescent="0.3">
      <c r="A18" s="24"/>
      <c r="B18" s="13" t="s">
        <v>51</v>
      </c>
      <c r="C18" s="47">
        <f>'Demand calc'!Q35</f>
        <v>4.5711590260667165</v>
      </c>
      <c r="D18" s="45">
        <f t="shared" si="0"/>
        <v>0.61801739157504709</v>
      </c>
      <c r="E18" s="43">
        <f>D18*'Demand calc'!I35</f>
        <v>1.0670043854543549</v>
      </c>
      <c r="F18" s="54">
        <f>MAX(0,-E18*60/'Demand calc'!$D$23)</f>
        <v>0</v>
      </c>
      <c r="G18" s="53">
        <f>MAX(0,E18*60/'Demand calc'!$D$23)</f>
        <v>4.540444193422787</v>
      </c>
      <c r="H18" s="50">
        <f>'Demand calc'!G35-Suggestion!F18</f>
        <v>22.214762066532522</v>
      </c>
      <c r="I18" s="45">
        <f>H18/'Demand calc'!$I35</f>
        <v>12.866966147447053</v>
      </c>
      <c r="J18" s="49">
        <f>G18/'Demand calc'!$I35</f>
        <v>2.6298612407448814</v>
      </c>
      <c r="K18" s="43">
        <f>I18*'Demand calc'!$D$23/60</f>
        <v>3.0237370446500571</v>
      </c>
      <c r="L18" s="43">
        <f>J18*'Demand calc'!$D$23/60</f>
        <v>0.6180173915750472</v>
      </c>
    </row>
    <row r="19" spans="1:12" x14ac:dyDescent="0.3">
      <c r="A19" s="24"/>
      <c r="B19" s="16" t="s">
        <v>72</v>
      </c>
      <c r="C19" s="47">
        <f>'Demand calc'!Q36</f>
        <v>5.1891764176417636</v>
      </c>
      <c r="D19" s="40"/>
    </row>
    <row r="20" spans="1:12" x14ac:dyDescent="0.3">
      <c r="B20" s="27"/>
    </row>
    <row r="21" spans="1:12" x14ac:dyDescent="0.3">
      <c r="B21" s="27"/>
    </row>
  </sheetData>
  <mergeCells count="3">
    <mergeCell ref="D12:G12"/>
    <mergeCell ref="I12:J12"/>
    <mergeCell ref="K12:L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9"/>
  <sheetViews>
    <sheetView workbookViewId="0">
      <selection activeCell="E7" sqref="E7"/>
    </sheetView>
  </sheetViews>
  <sheetFormatPr defaultRowHeight="14.4" x14ac:dyDescent="0.3"/>
  <cols>
    <col min="1" max="1" width="14.21875" style="13" bestFit="1" customWidth="1"/>
    <col min="2" max="6" width="4.77734375" customWidth="1"/>
    <col min="7" max="7" width="6.21875" bestFit="1" customWidth="1"/>
    <col min="13" max="13" width="100.77734375" bestFit="1" customWidth="1"/>
  </cols>
  <sheetData>
    <row r="1" spans="1:13" x14ac:dyDescent="0.3">
      <c r="A1" s="11" t="s">
        <v>73</v>
      </c>
      <c r="B1" s="11" t="s">
        <v>74</v>
      </c>
      <c r="C1" s="11" t="s">
        <v>75</v>
      </c>
      <c r="D1" s="11" t="s">
        <v>76</v>
      </c>
      <c r="E1" s="11" t="s">
        <v>77</v>
      </c>
      <c r="F1" s="11" t="s">
        <v>78</v>
      </c>
      <c r="G1" s="11" t="s">
        <v>79</v>
      </c>
    </row>
    <row r="2" spans="1:13" x14ac:dyDescent="0.3">
      <c r="A2" s="16" t="s">
        <v>80</v>
      </c>
      <c r="B2" s="16">
        <f>SUM(B3:B99)</f>
        <v>3.5</v>
      </c>
      <c r="C2" s="16">
        <f t="shared" ref="C2:F2" si="0">SUM(C3:C99)</f>
        <v>2</v>
      </c>
      <c r="D2" s="16">
        <f t="shared" si="0"/>
        <v>2</v>
      </c>
      <c r="E2" s="16">
        <f t="shared" si="0"/>
        <v>1.5</v>
      </c>
      <c r="F2" s="16">
        <f t="shared" si="0"/>
        <v>2</v>
      </c>
      <c r="G2" s="16">
        <f>SUM(B2:F2)</f>
        <v>11</v>
      </c>
      <c r="H2" s="19" t="s">
        <v>81</v>
      </c>
    </row>
    <row r="3" spans="1:13" x14ac:dyDescent="0.3">
      <c r="A3" s="13" t="s">
        <v>82</v>
      </c>
      <c r="B3">
        <v>2</v>
      </c>
      <c r="C3">
        <v>1.5</v>
      </c>
      <c r="E3">
        <v>1</v>
      </c>
      <c r="G3" s="15">
        <f>SUM(B3:F3)</f>
        <v>4.5</v>
      </c>
      <c r="H3" s="19" t="s">
        <v>83</v>
      </c>
    </row>
    <row r="4" spans="1:13" x14ac:dyDescent="0.3">
      <c r="A4" s="13" t="s">
        <v>84</v>
      </c>
      <c r="B4">
        <v>1</v>
      </c>
      <c r="D4">
        <v>2</v>
      </c>
      <c r="F4">
        <v>2</v>
      </c>
      <c r="G4" s="15">
        <f t="shared" ref="G4:G42" si="1">SUM(B4:F4)</f>
        <v>5</v>
      </c>
      <c r="H4" s="19" t="s">
        <v>85</v>
      </c>
    </row>
    <row r="5" spans="1:13" x14ac:dyDescent="0.3">
      <c r="A5" s="13" t="s">
        <v>86</v>
      </c>
      <c r="B5">
        <v>0.5</v>
      </c>
      <c r="C5">
        <v>0.5</v>
      </c>
      <c r="E5">
        <v>0.5</v>
      </c>
      <c r="G5" s="15">
        <f t="shared" si="1"/>
        <v>1.5</v>
      </c>
      <c r="H5" s="19" t="s">
        <v>87</v>
      </c>
    </row>
    <row r="6" spans="1:13" x14ac:dyDescent="0.3">
      <c r="G6" s="15">
        <f t="shared" si="1"/>
        <v>0</v>
      </c>
      <c r="H6" s="19" t="s">
        <v>88</v>
      </c>
    </row>
    <row r="7" spans="1:13" x14ac:dyDescent="0.3">
      <c r="G7" s="15">
        <f t="shared" si="1"/>
        <v>0</v>
      </c>
    </row>
    <row r="8" spans="1:13" x14ac:dyDescent="0.3">
      <c r="G8" s="15">
        <f t="shared" si="1"/>
        <v>0</v>
      </c>
    </row>
    <row r="9" spans="1:13" x14ac:dyDescent="0.3">
      <c r="G9" s="15">
        <f t="shared" si="1"/>
        <v>0</v>
      </c>
      <c r="L9" s="20" t="s">
        <v>89</v>
      </c>
      <c r="M9" s="11"/>
    </row>
    <row r="10" spans="1:13" x14ac:dyDescent="0.3">
      <c r="G10" s="15">
        <f t="shared" si="1"/>
        <v>0</v>
      </c>
      <c r="L10" s="21" t="s">
        <v>90</v>
      </c>
      <c r="M10" s="13"/>
    </row>
    <row r="11" spans="1:13" x14ac:dyDescent="0.3">
      <c r="G11" s="15">
        <f t="shared" si="1"/>
        <v>0</v>
      </c>
      <c r="L11" s="21" t="s">
        <v>91</v>
      </c>
      <c r="M11" s="13"/>
    </row>
    <row r="12" spans="1:13" x14ac:dyDescent="0.3">
      <c r="G12" s="15">
        <f t="shared" si="1"/>
        <v>0</v>
      </c>
      <c r="L12" s="21" t="s">
        <v>92</v>
      </c>
      <c r="M12" s="13"/>
    </row>
    <row r="13" spans="1:13" x14ac:dyDescent="0.3">
      <c r="G13" s="15">
        <f t="shared" si="1"/>
        <v>0</v>
      </c>
      <c r="L13" s="11" t="s">
        <v>93</v>
      </c>
      <c r="M13" s="11"/>
    </row>
    <row r="14" spans="1:13" x14ac:dyDescent="0.3">
      <c r="G14" s="15">
        <f t="shared" ref="G14" si="2">SUM(B14:F14)</f>
        <v>0</v>
      </c>
      <c r="L14" s="13"/>
      <c r="M14" s="13" t="s">
        <v>94</v>
      </c>
    </row>
    <row r="15" spans="1:13" x14ac:dyDescent="0.3">
      <c r="G15" s="15">
        <f t="shared" si="1"/>
        <v>0</v>
      </c>
      <c r="L15" s="13"/>
      <c r="M15" s="13" t="s">
        <v>95</v>
      </c>
    </row>
    <row r="16" spans="1:13" x14ac:dyDescent="0.3">
      <c r="G16" s="15">
        <f t="shared" ref="G16" si="3">SUM(B16:F16)</f>
        <v>0</v>
      </c>
      <c r="L16" s="13"/>
      <c r="M16" s="13" t="s">
        <v>96</v>
      </c>
    </row>
    <row r="17" spans="7:13" x14ac:dyDescent="0.3">
      <c r="G17" s="15">
        <f t="shared" si="1"/>
        <v>0</v>
      </c>
      <c r="L17" s="13"/>
      <c r="M17" s="13" t="s">
        <v>97</v>
      </c>
    </row>
    <row r="18" spans="7:13" x14ac:dyDescent="0.3">
      <c r="G18" s="15">
        <f t="shared" si="1"/>
        <v>0</v>
      </c>
      <c r="L18" s="13"/>
      <c r="M18" s="13" t="s">
        <v>98</v>
      </c>
    </row>
    <row r="19" spans="7:13" x14ac:dyDescent="0.3">
      <c r="G19" s="15">
        <f t="shared" si="1"/>
        <v>0</v>
      </c>
      <c r="L19" s="13"/>
      <c r="M19" s="13" t="s">
        <v>99</v>
      </c>
    </row>
    <row r="20" spans="7:13" x14ac:dyDescent="0.3">
      <c r="G20" s="15">
        <f t="shared" si="1"/>
        <v>0</v>
      </c>
      <c r="L20" s="11" t="s">
        <v>100</v>
      </c>
      <c r="M20" s="11"/>
    </row>
    <row r="21" spans="7:13" x14ac:dyDescent="0.3">
      <c r="G21" s="15">
        <f t="shared" si="1"/>
        <v>0</v>
      </c>
      <c r="L21" s="13"/>
      <c r="M21" s="13" t="s">
        <v>101</v>
      </c>
    </row>
    <row r="22" spans="7:13" x14ac:dyDescent="0.3">
      <c r="G22" s="15">
        <f t="shared" si="1"/>
        <v>0</v>
      </c>
      <c r="L22" s="13"/>
      <c r="M22" s="13" t="s">
        <v>102</v>
      </c>
    </row>
    <row r="23" spans="7:13" x14ac:dyDescent="0.3">
      <c r="G23" s="15">
        <f t="shared" si="1"/>
        <v>0</v>
      </c>
      <c r="L23" s="13"/>
      <c r="M23" s="13" t="s">
        <v>103</v>
      </c>
    </row>
    <row r="24" spans="7:13" x14ac:dyDescent="0.3">
      <c r="G24" s="15">
        <f t="shared" si="1"/>
        <v>0</v>
      </c>
      <c r="L24" s="13"/>
      <c r="M24" s="13" t="s">
        <v>104</v>
      </c>
    </row>
    <row r="25" spans="7:13" x14ac:dyDescent="0.3">
      <c r="G25" s="15">
        <f t="shared" si="1"/>
        <v>0</v>
      </c>
      <c r="L25" s="13"/>
      <c r="M25" s="13" t="s">
        <v>105</v>
      </c>
    </row>
    <row r="26" spans="7:13" x14ac:dyDescent="0.3">
      <c r="G26" s="15">
        <f t="shared" si="1"/>
        <v>0</v>
      </c>
      <c r="L26" s="13"/>
      <c r="M26" s="13" t="s">
        <v>106</v>
      </c>
    </row>
    <row r="27" spans="7:13" x14ac:dyDescent="0.3">
      <c r="G27" s="15">
        <f t="shared" si="1"/>
        <v>0</v>
      </c>
    </row>
    <row r="28" spans="7:13" x14ac:dyDescent="0.3">
      <c r="G28" s="15">
        <f t="shared" si="1"/>
        <v>0</v>
      </c>
    </row>
    <row r="29" spans="7:13" x14ac:dyDescent="0.3">
      <c r="G29" s="15">
        <f t="shared" si="1"/>
        <v>0</v>
      </c>
    </row>
    <row r="30" spans="7:13" x14ac:dyDescent="0.3">
      <c r="G30" s="15">
        <f t="shared" si="1"/>
        <v>0</v>
      </c>
    </row>
    <row r="31" spans="7:13" x14ac:dyDescent="0.3">
      <c r="G31" s="15">
        <f t="shared" si="1"/>
        <v>0</v>
      </c>
    </row>
    <row r="32" spans="7:13" x14ac:dyDescent="0.3">
      <c r="G32" s="15">
        <f t="shared" si="1"/>
        <v>0</v>
      </c>
    </row>
    <row r="33" spans="7:7" x14ac:dyDescent="0.3">
      <c r="G33" s="15">
        <f t="shared" si="1"/>
        <v>0</v>
      </c>
    </row>
    <row r="34" spans="7:7" x14ac:dyDescent="0.3">
      <c r="G34" s="15">
        <f t="shared" si="1"/>
        <v>0</v>
      </c>
    </row>
    <row r="35" spans="7:7" x14ac:dyDescent="0.3">
      <c r="G35" s="15">
        <f t="shared" si="1"/>
        <v>0</v>
      </c>
    </row>
    <row r="36" spans="7:7" x14ac:dyDescent="0.3">
      <c r="G36" s="15">
        <f t="shared" si="1"/>
        <v>0</v>
      </c>
    </row>
    <row r="37" spans="7:7" x14ac:dyDescent="0.3">
      <c r="G37" s="15">
        <f t="shared" si="1"/>
        <v>0</v>
      </c>
    </row>
    <row r="38" spans="7:7" x14ac:dyDescent="0.3">
      <c r="G38" s="15">
        <f t="shared" si="1"/>
        <v>0</v>
      </c>
    </row>
    <row r="39" spans="7:7" x14ac:dyDescent="0.3">
      <c r="G39" s="15">
        <f t="shared" si="1"/>
        <v>0</v>
      </c>
    </row>
    <row r="40" spans="7:7" x14ac:dyDescent="0.3">
      <c r="G40" s="15">
        <f t="shared" si="1"/>
        <v>0</v>
      </c>
    </row>
    <row r="41" spans="7:7" x14ac:dyDescent="0.3">
      <c r="G41" s="15">
        <f t="shared" si="1"/>
        <v>0</v>
      </c>
    </row>
    <row r="42" spans="7:7" x14ac:dyDescent="0.3">
      <c r="G42" s="15">
        <f t="shared" si="1"/>
        <v>0</v>
      </c>
    </row>
    <row r="43" spans="7:7" x14ac:dyDescent="0.3">
      <c r="G43" s="15"/>
    </row>
    <row r="44" spans="7:7" x14ac:dyDescent="0.3">
      <c r="G44" s="15"/>
    </row>
    <row r="45" spans="7:7" x14ac:dyDescent="0.3">
      <c r="G45" s="15"/>
    </row>
    <row r="46" spans="7:7" x14ac:dyDescent="0.3">
      <c r="G46" s="15"/>
    </row>
    <row r="47" spans="7:7" x14ac:dyDescent="0.3">
      <c r="G47" s="15"/>
    </row>
    <row r="48" spans="7:7" x14ac:dyDescent="0.3">
      <c r="G48" s="15"/>
    </row>
    <row r="49" spans="7:7" x14ac:dyDescent="0.3">
      <c r="G49" s="15"/>
    </row>
    <row r="50" spans="7:7" x14ac:dyDescent="0.3">
      <c r="G50" s="15"/>
    </row>
    <row r="51" spans="7:7" x14ac:dyDescent="0.3">
      <c r="G51" s="15"/>
    </row>
    <row r="52" spans="7:7" x14ac:dyDescent="0.3">
      <c r="G52" s="15"/>
    </row>
    <row r="53" spans="7:7" x14ac:dyDescent="0.3">
      <c r="G53" s="15"/>
    </row>
    <row r="54" spans="7:7" x14ac:dyDescent="0.3">
      <c r="G54" s="15"/>
    </row>
    <row r="55" spans="7:7" x14ac:dyDescent="0.3">
      <c r="G55" s="15"/>
    </row>
    <row r="56" spans="7:7" x14ac:dyDescent="0.3">
      <c r="G56" s="15"/>
    </row>
    <row r="57" spans="7:7" x14ac:dyDescent="0.3">
      <c r="G57" s="15"/>
    </row>
    <row r="58" spans="7:7" x14ac:dyDescent="0.3">
      <c r="G58" s="15"/>
    </row>
    <row r="59" spans="7:7" x14ac:dyDescent="0.3">
      <c r="G59" s="15"/>
    </row>
    <row r="60" spans="7:7" x14ac:dyDescent="0.3">
      <c r="G60" s="15"/>
    </row>
    <row r="61" spans="7:7" x14ac:dyDescent="0.3">
      <c r="G61" s="15"/>
    </row>
    <row r="62" spans="7:7" x14ac:dyDescent="0.3">
      <c r="G62" s="15"/>
    </row>
    <row r="63" spans="7:7" x14ac:dyDescent="0.3">
      <c r="G63" s="15"/>
    </row>
    <row r="64" spans="7:7" x14ac:dyDescent="0.3">
      <c r="G64" s="15"/>
    </row>
    <row r="65" spans="7:7" x14ac:dyDescent="0.3">
      <c r="G65" s="15"/>
    </row>
    <row r="66" spans="7:7" x14ac:dyDescent="0.3">
      <c r="G66" s="15"/>
    </row>
    <row r="67" spans="7:7" x14ac:dyDescent="0.3">
      <c r="G67" s="15"/>
    </row>
    <row r="68" spans="7:7" x14ac:dyDescent="0.3">
      <c r="G68" s="15"/>
    </row>
    <row r="69" spans="7:7" x14ac:dyDescent="0.3">
      <c r="G69" s="15"/>
    </row>
    <row r="70" spans="7:7" x14ac:dyDescent="0.3">
      <c r="G70" s="15"/>
    </row>
    <row r="71" spans="7:7" x14ac:dyDescent="0.3">
      <c r="G71" s="15"/>
    </row>
    <row r="72" spans="7:7" x14ac:dyDescent="0.3">
      <c r="G72" s="15"/>
    </row>
    <row r="73" spans="7:7" x14ac:dyDescent="0.3">
      <c r="G73" s="15"/>
    </row>
    <row r="74" spans="7:7" x14ac:dyDescent="0.3">
      <c r="G74" s="15"/>
    </row>
    <row r="75" spans="7:7" x14ac:dyDescent="0.3">
      <c r="G75" s="15"/>
    </row>
    <row r="76" spans="7:7" x14ac:dyDescent="0.3">
      <c r="G76" s="15"/>
    </row>
    <row r="77" spans="7:7" x14ac:dyDescent="0.3">
      <c r="G77" s="15"/>
    </row>
    <row r="78" spans="7:7" x14ac:dyDescent="0.3">
      <c r="G78" s="15"/>
    </row>
    <row r="79" spans="7:7" x14ac:dyDescent="0.3">
      <c r="G79" s="15"/>
    </row>
    <row r="80" spans="7:7" x14ac:dyDescent="0.3">
      <c r="G80" s="15"/>
    </row>
    <row r="81" spans="7:7" x14ac:dyDescent="0.3">
      <c r="G81" s="15"/>
    </row>
    <row r="82" spans="7:7" x14ac:dyDescent="0.3">
      <c r="G82" s="15"/>
    </row>
    <row r="83" spans="7:7" x14ac:dyDescent="0.3">
      <c r="G83" s="15"/>
    </row>
    <row r="84" spans="7:7" x14ac:dyDescent="0.3">
      <c r="G84" s="15"/>
    </row>
    <row r="85" spans="7:7" x14ac:dyDescent="0.3">
      <c r="G85" s="15"/>
    </row>
    <row r="86" spans="7:7" x14ac:dyDescent="0.3">
      <c r="G86" s="15"/>
    </row>
    <row r="87" spans="7:7" x14ac:dyDescent="0.3">
      <c r="G87" s="15"/>
    </row>
    <row r="88" spans="7:7" x14ac:dyDescent="0.3">
      <c r="G88" s="15"/>
    </row>
    <row r="89" spans="7:7" x14ac:dyDescent="0.3">
      <c r="G89" s="15"/>
    </row>
    <row r="90" spans="7:7" x14ac:dyDescent="0.3">
      <c r="G90" s="15"/>
    </row>
    <row r="91" spans="7:7" x14ac:dyDescent="0.3">
      <c r="G91" s="15"/>
    </row>
    <row r="92" spans="7:7" x14ac:dyDescent="0.3">
      <c r="G92" s="15"/>
    </row>
    <row r="93" spans="7:7" x14ac:dyDescent="0.3">
      <c r="G93" s="15"/>
    </row>
    <row r="94" spans="7:7" x14ac:dyDescent="0.3">
      <c r="G94" s="15"/>
    </row>
    <row r="95" spans="7:7" x14ac:dyDescent="0.3">
      <c r="G95" s="15"/>
    </row>
    <row r="96" spans="7:7" x14ac:dyDescent="0.3">
      <c r="G96" s="15"/>
    </row>
    <row r="97" spans="7:7" x14ac:dyDescent="0.3">
      <c r="G97" s="15"/>
    </row>
    <row r="98" spans="7:7" x14ac:dyDescent="0.3">
      <c r="G98" s="15"/>
    </row>
    <row r="99" spans="7:7" x14ac:dyDescent="0.3">
      <c r="G99" s="15"/>
    </row>
    <row r="100" spans="7:7" x14ac:dyDescent="0.3">
      <c r="G100" s="15"/>
    </row>
    <row r="101" spans="7:7" x14ac:dyDescent="0.3">
      <c r="G101" s="15"/>
    </row>
    <row r="102" spans="7:7" x14ac:dyDescent="0.3">
      <c r="G102" s="15"/>
    </row>
    <row r="103" spans="7:7" x14ac:dyDescent="0.3">
      <c r="G103" s="15"/>
    </row>
    <row r="104" spans="7:7" x14ac:dyDescent="0.3">
      <c r="G104" s="15"/>
    </row>
    <row r="105" spans="7:7" x14ac:dyDescent="0.3">
      <c r="G105" s="15"/>
    </row>
    <row r="106" spans="7:7" x14ac:dyDescent="0.3">
      <c r="G106" s="15"/>
    </row>
    <row r="107" spans="7:7" x14ac:dyDescent="0.3">
      <c r="G107" s="15"/>
    </row>
    <row r="108" spans="7:7" x14ac:dyDescent="0.3">
      <c r="G108" s="15"/>
    </row>
    <row r="109" spans="7:7" x14ac:dyDescent="0.3">
      <c r="G109"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543e558-6b75-4229-bce9-fbba2de0aa67">
      <Terms xmlns="http://schemas.microsoft.com/office/infopath/2007/PartnerControls"/>
    </lcf76f155ced4ddcb4097134ff3c332f>
    <TaxCatchAll xmlns="cccaf3ac-2de9-44d4-aa31-54302fceb5f7" xsi:nil="true"/>
    <_ip_UnifiedCompliancePolicyUIAction xmlns="http://schemas.microsoft.com/sharepoint/v3" xsi:nil="true"/>
    <Knowledgemanagement xmlns="5543e558-6b75-4229-bce9-fbba2de0aa67" xsi:nil="true"/>
    <da9b92adb5f3400aa05d5f5fe05e0ff7 xmlns="5543e558-6b75-4229-bce9-fbba2de0aa67">
      <Terms xmlns="http://schemas.microsoft.com/office/infopath/2007/PartnerControls"/>
    </da9b92adb5f3400aa05d5f5fe05e0ff7>
    <e7673a9a2e4641faa2e4fa81883db48b xmlns="5543e558-6b75-4229-bce9-fbba2de0aa67">
      <Terms xmlns="http://schemas.microsoft.com/office/infopath/2007/PartnerControls"/>
    </e7673a9a2e4641faa2e4fa81883db48b>
    <m4cf339ff2364df482a59342568fcf80 xmlns="5543e558-6b75-4229-bce9-fbba2de0aa67">
      <Terms xmlns="http://schemas.microsoft.com/office/infopath/2007/PartnerControls"/>
    </m4cf339ff2364df482a59342568fcf80>
    <b10783d1554e4ccea528b504b7ed1580 xmlns="5543e558-6b75-4229-bce9-fbba2de0aa67">
      <Terms xmlns="http://schemas.microsoft.com/office/infopath/2007/PartnerControls"/>
    </b10783d1554e4ccea528b504b7ed1580>
    <d50675dda2584bb6ac512b5ae858c1d3 xmlns="5543e558-6b75-4229-bce9-fbba2de0aa67">
      <Terms xmlns="http://schemas.microsoft.com/office/infopath/2007/PartnerControls"/>
    </d50675dda2584bb6ac512b5ae858c1d3>
    <_ip_UnifiedCompliancePolicyProperties xmlns="http://schemas.microsoft.com/sharepoint/v3" xsi:nil="true"/>
    <Details xmlns="5543e558-6b75-4229-bce9-fbba2de0aa67" xsi:nil="true"/>
    <hbbe2dceb29440e0babd36ec8c2027c2 xmlns="5543e558-6b75-4229-bce9-fbba2de0aa67">
      <Terms xmlns="http://schemas.microsoft.com/office/infopath/2007/PartnerControls"/>
    </hbbe2dceb29440e0babd36ec8c2027c2>
    <f57f26032702487d8f6328306f9c8ff7 xmlns="5543e558-6b75-4229-bce9-fbba2de0aa67">
      <Terms xmlns="http://schemas.microsoft.com/office/infopath/2007/PartnerControls"/>
    </f57f26032702487d8f6328306f9c8ff7>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DEE551D135D394C840FCD3DF2A23FBE" ma:contentTypeVersion="73" ma:contentTypeDescription="Create a new document." ma:contentTypeScope="" ma:versionID="1f078c14c912fa99de3d212f20161b8e">
  <xsd:schema xmlns:xsd="http://www.w3.org/2001/XMLSchema" xmlns:xs="http://www.w3.org/2001/XMLSchema" xmlns:p="http://schemas.microsoft.com/office/2006/metadata/properties" xmlns:ns1="http://schemas.microsoft.com/sharepoint/v3" xmlns:ns2="5543e558-6b75-4229-bce9-fbba2de0aa67" xmlns:ns3="ae91719f-3dbd-4ede-a572-b9d2de8a3893" xmlns:ns4="cccaf3ac-2de9-44d4-aa31-54302fceb5f7" targetNamespace="http://schemas.microsoft.com/office/2006/metadata/properties" ma:root="true" ma:fieldsID="94ad30e61048420285f60317968404ed" ns1:_="" ns2:_="" ns3:_="" ns4:_="">
    <xsd:import namespace="http://schemas.microsoft.com/sharepoint/v3"/>
    <xsd:import namespace="5543e558-6b75-4229-bce9-fbba2de0aa67"/>
    <xsd:import namespace="ae91719f-3dbd-4ede-a572-b9d2de8a3893"/>
    <xsd:import namespace="cccaf3ac-2de9-44d4-aa31-54302fce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4:TaxCatchAll" minOccurs="0"/>
                <xsd:element ref="ns2:da9b92adb5f3400aa05d5f5fe05e0ff7" minOccurs="0"/>
                <xsd:element ref="ns2:e7673a9a2e4641faa2e4fa81883db48b" minOccurs="0"/>
                <xsd:element ref="ns2:hbbe2dceb29440e0babd36ec8c2027c2" minOccurs="0"/>
                <xsd:element ref="ns2:f57f26032702487d8f6328306f9c8ff7" minOccurs="0"/>
                <xsd:element ref="ns2:d50675dda2584bb6ac512b5ae858c1d3" minOccurs="0"/>
                <xsd:element ref="ns2:m4cf339ff2364df482a59342568fcf80" minOccurs="0"/>
                <xsd:element ref="ns2:b10783d1554e4ccea528b504b7ed1580" minOccurs="0"/>
                <xsd:element ref="ns2:MediaLengthInSeconds" minOccurs="0"/>
                <xsd:element ref="ns2:Knowledgemanagement" minOccurs="0"/>
                <xsd:element ref="ns1:_ip_UnifiedCompliancePolicyProperties" minOccurs="0"/>
                <xsd:element ref="ns1:_ip_UnifiedCompliancePolicyUIAction" minOccurs="0"/>
                <xsd:element ref="ns2:lcf76f155ced4ddcb4097134ff3c332f" minOccurs="0"/>
                <xsd:element ref="ns2:MediaServiceLocation" minOccurs="0"/>
                <xsd:element ref="ns2:MediaServiceObjectDetectorVersions" minOccurs="0"/>
                <xsd:element ref="ns2: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6" nillable="true" ma:displayName="Unified Compliance Policy Properties" ma:hidden="true" ma:internalName="_ip_UnifiedCompliancePolicyProperties">
      <xsd:simpleType>
        <xsd:restriction base="dms:Note"/>
      </xsd:simpleType>
    </xsd:element>
    <xsd:element name="_ip_UnifiedCompliancePolicyUIAction" ma:index="3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43e558-6b75-4229-bce9-fbba2de0aa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da9b92adb5f3400aa05d5f5fe05e0ff7" ma:index="21" nillable="true" ma:taxonomy="true" ma:internalName="da9b92adb5f3400aa05d5f5fe05e0ff7" ma:taxonomyFieldName="Tools" ma:displayName="Tools" ma:readOnly="false" ma:default="" ma:fieldId="{da9b92ad-b5f3-400a-a05d-5f5fe05e0ff7}" ma:sspId="443b0bdb-28a8-4814-9fb9-624c17c095fc" ma:termSetId="0aa1a6ae-1747-4e69-9b88-436e8c035a1d" ma:anchorId="00000000-0000-0000-0000-000000000000" ma:open="true" ma:isKeyword="false">
      <xsd:complexType>
        <xsd:sequence>
          <xsd:element ref="pc:Terms" minOccurs="0" maxOccurs="1"/>
        </xsd:sequence>
      </xsd:complexType>
    </xsd:element>
    <xsd:element name="e7673a9a2e4641faa2e4fa81883db48b" ma:index="23" nillable="true" ma:taxonomy="true" ma:internalName="e7673a9a2e4641faa2e4fa81883db48b" ma:taxonomyFieldName="Setting" ma:displayName="Setting" ma:readOnly="false" ma:default="" ma:fieldId="{e7673a9a-2e46-41fa-a2e4-fa81883db48b}" ma:sspId="443b0bdb-28a8-4814-9fb9-624c17c095fc" ma:termSetId="9989a15c-52bc-4cf4-a4ae-bf93054df3d3" ma:anchorId="00000000-0000-0000-0000-000000000000" ma:open="true" ma:isKeyword="false">
      <xsd:complexType>
        <xsd:sequence>
          <xsd:element ref="pc:Terms" minOccurs="0" maxOccurs="1"/>
        </xsd:sequence>
      </xsd:complexType>
    </xsd:element>
    <xsd:element name="hbbe2dceb29440e0babd36ec8c2027c2" ma:index="25" nillable="true" ma:taxonomy="true" ma:internalName="hbbe2dceb29440e0babd36ec8c2027c2" ma:taxonomyFieldName="HIAs" ma:displayName="HIAs" ma:readOnly="false" ma:default="" ma:fieldId="{1bbe2dce-b294-40e0-babd-36ec8c2027c2}" ma:sspId="443b0bdb-28a8-4814-9fb9-624c17c095fc" ma:termSetId="d1cb2e60-b096-4e16-92ec-190e194eaa59" ma:anchorId="00000000-0000-0000-0000-000000000000" ma:open="true" ma:isKeyword="false">
      <xsd:complexType>
        <xsd:sequence>
          <xsd:element ref="pc:Terms" minOccurs="0" maxOccurs="1"/>
        </xsd:sequence>
      </xsd:complexType>
    </xsd:element>
    <xsd:element name="f57f26032702487d8f6328306f9c8ff7" ma:index="27" nillable="true" ma:taxonomy="true" ma:internalName="f57f26032702487d8f6328306f9c8ff7" ma:taxonomyFieldName="Development_x0020_Areas" ma:displayName="Development Areas" ma:readOnly="false" ma:default="" ma:fieldId="{f57f2603-2702-487d-8f63-28306f9c8ff7}" ma:sspId="443b0bdb-28a8-4814-9fb9-624c17c095fc" ma:termSetId="1bf5db31-9846-4df2-b8ef-31f6e0afb3c9" ma:anchorId="00000000-0000-0000-0000-000000000000" ma:open="true" ma:isKeyword="false">
      <xsd:complexType>
        <xsd:sequence>
          <xsd:element ref="pc:Terms" minOccurs="0" maxOccurs="1"/>
        </xsd:sequence>
      </xsd:complexType>
    </xsd:element>
    <xsd:element name="d50675dda2584bb6ac512b5ae858c1d3" ma:index="29" nillable="true" ma:taxonomy="true" ma:internalName="d50675dda2584bb6ac512b5ae858c1d3" ma:taxonomyFieldName="Approaches" ma:displayName="Approaches" ma:readOnly="false" ma:default="" ma:fieldId="{d50675dd-a258-4bb6-ac51-2b5ae858c1d3}" ma:sspId="443b0bdb-28a8-4814-9fb9-624c17c095fc" ma:termSetId="467d0276-d0f3-425e-beca-f4e5d2edf06e" ma:anchorId="00000000-0000-0000-0000-000000000000" ma:open="true" ma:isKeyword="false">
      <xsd:complexType>
        <xsd:sequence>
          <xsd:element ref="pc:Terms" minOccurs="0" maxOccurs="1"/>
        </xsd:sequence>
      </xsd:complexType>
    </xsd:element>
    <xsd:element name="m4cf339ff2364df482a59342568fcf80" ma:index="31" nillable="true" ma:taxonomy="true" ma:internalName="m4cf339ff2364df482a59342568fcf80" ma:taxonomyFieldName="Programmes" ma:displayName="Programmes" ma:readOnly="false" ma:default="" ma:fieldId="{64cf339f-f236-4df4-82a5-9342568fcf80}" ma:sspId="443b0bdb-28a8-4814-9fb9-624c17c095fc" ma:termSetId="27eccbca-f57d-4192-af27-d220a64f57d3" ma:anchorId="00000000-0000-0000-0000-000000000000" ma:open="true" ma:isKeyword="false">
      <xsd:complexType>
        <xsd:sequence>
          <xsd:element ref="pc:Terms" minOccurs="0" maxOccurs="1"/>
        </xsd:sequence>
      </xsd:complexType>
    </xsd:element>
    <xsd:element name="b10783d1554e4ccea528b504b7ed1580" ma:index="33" nillable="true" ma:taxonomy="true" ma:internalName="b10783d1554e4ccea528b504b7ed1580" ma:taxonomyFieldName="Resource_x0020_Type" ma:displayName="Resource Type" ma:readOnly="false" ma:default="" ma:fieldId="{b10783d1-554e-4cce-a528-b504b7ed1580}" ma:sspId="443b0bdb-28a8-4814-9fb9-624c17c095fc" ma:termSetId="02c25cb7-11ef-49c5-8141-4e90b7fdb25f" ma:anchorId="00000000-0000-0000-0000-000000000000" ma:open="true" ma:isKeyword="false">
      <xsd:complexType>
        <xsd:sequence>
          <xsd:element ref="pc:Terms" minOccurs="0" maxOccurs="1"/>
        </xsd:sequence>
      </xsd:complexType>
    </xsd:element>
    <xsd:element name="MediaLengthInSeconds" ma:index="34" nillable="true" ma:displayName="Length (seconds)" ma:internalName="MediaLengthInSeconds" ma:readOnly="true">
      <xsd:simpleType>
        <xsd:restriction base="dms:Unknown"/>
      </xsd:simpleType>
    </xsd:element>
    <xsd:element name="Knowledgemanagement" ma:index="35" nillable="true" ma:displayName="Knowledge management" ma:format="Dropdown" ma:internalName="Knowledgemanagement">
      <xsd:simpleType>
        <xsd:restriction base="dms:Text">
          <xsd:maxLength value="255"/>
        </xsd:restriction>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Location" ma:index="40" nillable="true" ma:displayName="Location" ma:internalName="MediaServiceLocation"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Details" ma:index="42" nillable="true" ma:displayName="Details" ma:description="when to use, topic" ma:format="Dropdown" ma:internalName="Details">
      <xsd:simpleType>
        <xsd:restriction base="dms:Note">
          <xsd:maxLength value="255"/>
        </xsd:restriction>
      </xsd:simple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91719f-3dbd-4ede-a572-b9d2de8a389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c68b510-dc60-47e9-bdd3-32aa0fbe07e9}" ma:internalName="TaxCatchAll" ma:showField="CatchAllData" ma:web="ae91719f-3dbd-4ede-a572-b9d2de8a3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75E639-039B-4362-A629-A7DA434F5AF0}">
  <ds:schemaRefs>
    <ds:schemaRef ds:uri="http://schemas.microsoft.com/office/2006/documentManagement/types"/>
    <ds:schemaRef ds:uri="http://purl.org/dc/dcmitype/"/>
    <ds:schemaRef ds:uri="cccaf3ac-2de9-44d4-aa31-54302fceb5f7"/>
    <ds:schemaRef ds:uri="http://purl.org/dc/terms/"/>
    <ds:schemaRef ds:uri="http://www.w3.org/XML/1998/namespace"/>
    <ds:schemaRef ds:uri="http://schemas.openxmlformats.org/package/2006/metadata/core-properties"/>
    <ds:schemaRef ds:uri="5543e558-6b75-4229-bce9-fbba2de0aa67"/>
    <ds:schemaRef ds:uri="ae91719f-3dbd-4ede-a572-b9d2de8a3893"/>
    <ds:schemaRef ds:uri="http://schemas.microsoft.com/sharepoint/v3"/>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1200014A-B174-4793-B961-486D2FCAAFB7}">
  <ds:schemaRefs>
    <ds:schemaRef ds:uri="http://schemas.microsoft.com/sharepoint/v3/contenttype/forms"/>
  </ds:schemaRefs>
</ds:datastoreItem>
</file>

<file path=customXml/itemProps3.xml><?xml version="1.0" encoding="utf-8"?>
<ds:datastoreItem xmlns:ds="http://schemas.openxmlformats.org/officeDocument/2006/customXml" ds:itemID="{6D29593B-A321-4715-ADD8-CCF5A7B050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43e558-6b75-4229-bce9-fbba2de0aa67"/>
    <ds:schemaRef ds:uri="ae91719f-3dbd-4ede-a572-b9d2de8a3893"/>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Demand calc</vt:lpstr>
      <vt:lpstr>Suggestion</vt:lpstr>
      <vt:lpstr>Clinical sessions</vt:lpstr>
    </vt:vector>
  </TitlesOfParts>
  <Manager/>
  <Company>NEL CSU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Turnham Ed (06W) Norwich CCG</dc:creator>
  <cp:keywords/>
  <dc:description/>
  <cp:lastModifiedBy>Stacey Buccilli</cp:lastModifiedBy>
  <cp:revision/>
  <dcterms:created xsi:type="dcterms:W3CDTF">2019-12-29T21:28:56Z</dcterms:created>
  <dcterms:modified xsi:type="dcterms:W3CDTF">2024-03-26T17:46:35Z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0x0101003DEE551D135D394C840FCD3DF2A23FBE</vt:lpwstr>
  </property>
  <property fmtid="{D5CDD505-2E9C-101B-9397-08002B2CF9AE}" pid="3" name="MediaServiceImageTags">
    <vt:lpwstr/>
  </property>
  <property fmtid="{D5CDD505-2E9C-101B-9397-08002B2CF9AE}" pid="4" name="Resource Type">
    <vt:lpwstr/>
  </property>
  <property fmtid="{D5CDD505-2E9C-101B-9397-08002B2CF9AE}" pid="5" name="Programmes">
    <vt:lpwstr/>
  </property>
  <property fmtid="{D5CDD505-2E9C-101B-9397-08002B2CF9AE}" pid="6" name="Development Areas">
    <vt:lpwstr/>
  </property>
  <property fmtid="{D5CDD505-2E9C-101B-9397-08002B2CF9AE}" pid="7" name="Tools">
    <vt:lpwstr/>
  </property>
  <property fmtid="{D5CDD505-2E9C-101B-9397-08002B2CF9AE}" pid="8" name="HIAs">
    <vt:lpwstr/>
  </property>
  <property fmtid="{D5CDD505-2E9C-101B-9397-08002B2CF9AE}" pid="9" name="Setting">
    <vt:lpwstr/>
  </property>
  <property fmtid="{D5CDD505-2E9C-101B-9397-08002B2CF9AE}" pid="10" name="Approaches">
    <vt:lpwstr/>
  </property>
</Properties>
</file>