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8_{6E3088C8-A590-447E-8819-15D5878066F8}" xr6:coauthVersionLast="47" xr6:coauthVersionMax="47" xr10:uidLastSave="{00000000-0000-0000-0000-000000000000}"/>
  <bookViews>
    <workbookView xWindow="-110" yWindow="-110" windowWidth="19420" windowHeight="10420" tabRatio="869" xr2:uid="{00000000-000D-0000-FFFF-FFFF00000000}"/>
  </bookViews>
  <sheets>
    <sheet name="Investment in General Practice" sheetId="30" r:id="rId1"/>
    <sheet name="Table 1" sheetId="32" r:id="rId2"/>
    <sheet name="Table 2" sheetId="33" r:id="rId3"/>
    <sheet name="Fig 1" sheetId="34" r:id="rId4"/>
    <sheet name="3a" sheetId="35" r:id="rId5"/>
    <sheet name="3b" sheetId="36" r:id="rId6"/>
    <sheet name="3c" sheetId="37" r:id="rId7"/>
    <sheet name="Other Publications" sheetId="31" r:id="rId8"/>
  </sheets>
  <definedNames>
    <definedName name="__top11" localSheetId="0">#REF!</definedName>
    <definedName name="__top11">#REF!</definedName>
    <definedName name="__top12" localSheetId="0">#REF!</definedName>
    <definedName name="__top12">#REF!</definedName>
    <definedName name="__top13" localSheetId="0">#REF!</definedName>
    <definedName name="__top13">#REF!</definedName>
    <definedName name="__top14" localSheetId="0">#REF!</definedName>
    <definedName name="__top14">#REF!</definedName>
    <definedName name="__top15" localSheetId="0">#REF!</definedName>
    <definedName name="__top15">#REF!</definedName>
    <definedName name="__top16" localSheetId="0">#REF!</definedName>
    <definedName name="__top16">#REF!</definedName>
    <definedName name="__top17" localSheetId="0">#REF!</definedName>
    <definedName name="__top17">#REF!</definedName>
    <definedName name="__top18" localSheetId="0">#REF!</definedName>
    <definedName name="__top18">#REF!</definedName>
    <definedName name="__top21" localSheetId="0">#REF!</definedName>
    <definedName name="__top21">#REF!</definedName>
    <definedName name="__top22" localSheetId="0">#REF!</definedName>
    <definedName name="__top22">#REF!</definedName>
    <definedName name="__top23" localSheetId="0">#REF!</definedName>
    <definedName name="__top23">#REF!</definedName>
    <definedName name="__top24" localSheetId="0">#REF!</definedName>
    <definedName name="__top24">#REF!</definedName>
    <definedName name="__top26" localSheetId="0">#REF!</definedName>
    <definedName name="__top26">#REF!</definedName>
    <definedName name="__top27" localSheetId="0">#REF!</definedName>
    <definedName name="__top27">#REF!</definedName>
    <definedName name="_A1" localSheetId="0">#REF!</definedName>
    <definedName name="_A1" localSheetId="7">#REF!</definedName>
    <definedName name="_A1">#REF!</definedName>
    <definedName name="_Cal05" localSheetId="0">#REF!</definedName>
    <definedName name="_Cal05">#REF!</definedName>
    <definedName name="_Cc1" localSheetId="0">#REF!</definedName>
    <definedName name="_Cc1">#REF!</definedName>
    <definedName name="_Dd1" localSheetId="0">#REF!</definedName>
    <definedName name="_Dd1">#REF!</definedName>
    <definedName name="_Ee1" localSheetId="0">#REF!</definedName>
    <definedName name="_Ee1">#REF!</definedName>
    <definedName name="_Ff1" localSheetId="0">#REF!</definedName>
    <definedName name="_Ff1" localSheetId="7">#REF!</definedName>
    <definedName name="_Ff1">#REF!</definedName>
    <definedName name="_ftn1" localSheetId="0">'Investment in General Practice'!$B$35</definedName>
    <definedName name="_ftnref1" localSheetId="0">'Investment in General Practice'!#REF!</definedName>
    <definedName name="_Hlk521578818" localSheetId="0">'Investment in General Practice'!$B$23</definedName>
    <definedName name="a" localSheetId="0">#REF!</definedName>
    <definedName name="a" localSheetId="7">#REF!</definedName>
    <definedName name="a">#REF!</definedName>
    <definedName name="Dawn05" localSheetId="0">#REF!</definedName>
    <definedName name="Dawn05" localSheetId="7">#REF!</definedName>
    <definedName name="Dawn05">#REF!</definedName>
    <definedName name="def_top1" localSheetId="0">#REF!</definedName>
    <definedName name="def_top1" localSheetId="7">#REF!</definedName>
    <definedName name="def_top1">#REF!</definedName>
    <definedName name="foot21" localSheetId="0">#REF!</definedName>
    <definedName name="foot21">#REF!</definedName>
    <definedName name="Footnote11" localSheetId="0">#REF!</definedName>
    <definedName name="Footnote11" localSheetId="7">#REF!</definedName>
    <definedName name="Footnote11">#REF!</definedName>
    <definedName name="Footnote111" localSheetId="0">#REF!</definedName>
    <definedName name="Footnote111" localSheetId="7">#REF!</definedName>
    <definedName name="Footnote111">#REF!</definedName>
    <definedName name="Footnote12" localSheetId="0">#REF!</definedName>
    <definedName name="Footnote12" localSheetId="7">#REF!</definedName>
    <definedName name="Footnote12">#REF!</definedName>
    <definedName name="Footnote13" localSheetId="0">#REF!</definedName>
    <definedName name="Footnote13" localSheetId="7">#REF!</definedName>
    <definedName name="Footnote13">#REF!</definedName>
    <definedName name="Footnote14" localSheetId="0">#REF!</definedName>
    <definedName name="Footnote14">#REF!</definedName>
    <definedName name="Footnote15" localSheetId="0">#REF!</definedName>
    <definedName name="Footnote15">#REF!</definedName>
    <definedName name="Footnote16" localSheetId="0">#REF!</definedName>
    <definedName name="Footnote16" localSheetId="7">#REF!</definedName>
    <definedName name="Footnote16">#REF!</definedName>
    <definedName name="Footnote17" localSheetId="0">#REF!</definedName>
    <definedName name="Footnote17">#REF!</definedName>
    <definedName name="Footnote21" localSheetId="0">#REF!</definedName>
    <definedName name="Footnote21">#REF!</definedName>
    <definedName name="Footnote22" localSheetId="0">#REF!</definedName>
    <definedName name="Footnote22" localSheetId="7">#REF!</definedName>
    <definedName name="Footnote22">#REF!</definedName>
    <definedName name="Footnote23" localSheetId="0">#REF!</definedName>
    <definedName name="Footnote23" localSheetId="7">#REF!</definedName>
    <definedName name="Footnote23">#REF!</definedName>
    <definedName name="Footnote24" localSheetId="0">#REF!</definedName>
    <definedName name="Footnote24">#REF!</definedName>
    <definedName name="Footnote25" localSheetId="0">#REF!</definedName>
    <definedName name="Footnote25">#REF!</definedName>
    <definedName name="Footnote26" localSheetId="0">#REF!</definedName>
    <definedName name="Footnote26">#REF!</definedName>
    <definedName name="Footnote27" localSheetId="0">#REF!</definedName>
    <definedName name="Footnote27">#REF!</definedName>
    <definedName name="Footnote28" localSheetId="0">#REF!</definedName>
    <definedName name="Footnote28">#REF!</definedName>
    <definedName name="Footnote41" localSheetId="0">#REF!</definedName>
    <definedName name="Footnote41" localSheetId="7">#REF!</definedName>
    <definedName name="Footnote41">#REF!</definedName>
    <definedName name="newname1" localSheetId="0">#REF!</definedName>
    <definedName name="newname1" localSheetId="7">#REF!</definedName>
    <definedName name="newname1">#REF!</definedName>
    <definedName name="_xlnm.Print_Area" localSheetId="0">'Investment in General Practice'!$B$1:$B$45</definedName>
    <definedName name="_xlnm.Print_Area" localSheetId="7">'Other Publications'!$B$1:$C$34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35" l="1"/>
  <c r="I26" i="35" l="1"/>
  <c r="I27" i="35" s="1"/>
  <c r="F32" i="37"/>
  <c r="C28" i="36"/>
  <c r="F20" i="36"/>
  <c r="E16" i="36"/>
  <c r="F15" i="36"/>
  <c r="B16" i="36"/>
  <c r="F10" i="36"/>
  <c r="F9" i="36"/>
  <c r="F7" i="36"/>
  <c r="C12" i="36"/>
  <c r="G44" i="35"/>
  <c r="E44" i="35"/>
  <c r="C44" i="35"/>
  <c r="G35" i="35"/>
  <c r="E35" i="35"/>
  <c r="C35" i="35"/>
  <c r="G23" i="35"/>
  <c r="G26" i="35" s="1"/>
  <c r="E23" i="35"/>
  <c r="E26" i="35" s="1"/>
  <c r="C23" i="35"/>
  <c r="C26" i="35" s="1"/>
  <c r="G20" i="35"/>
  <c r="E20" i="35"/>
  <c r="C20" i="35"/>
  <c r="G11" i="35"/>
  <c r="E11" i="35"/>
  <c r="C11" i="35"/>
  <c r="F6" i="37" l="1"/>
  <c r="F27" i="36"/>
  <c r="F28" i="37"/>
  <c r="F6" i="36"/>
  <c r="F19" i="36"/>
  <c r="E28" i="36"/>
  <c r="F11" i="36"/>
  <c r="D22" i="36"/>
  <c r="F26" i="36"/>
  <c r="F12" i="37"/>
  <c r="B12" i="36"/>
  <c r="E12" i="36"/>
  <c r="E22" i="36"/>
  <c r="K34" i="35"/>
  <c r="C27" i="35"/>
  <c r="C48" i="35" s="1"/>
  <c r="C51" i="35" s="1"/>
  <c r="C55" i="35" s="1"/>
  <c r="C59" i="35" s="1"/>
  <c r="C64" i="35" s="1"/>
  <c r="E27" i="35"/>
  <c r="E48" i="35" s="1"/>
  <c r="E51" i="35" s="1"/>
  <c r="E55" i="35" s="1"/>
  <c r="E59" i="35" s="1"/>
  <c r="E64" i="35" s="1"/>
  <c r="G27" i="35"/>
  <c r="G48" i="35" s="1"/>
  <c r="G51" i="35" s="1"/>
  <c r="G55" i="35" s="1"/>
  <c r="G59" i="35" s="1"/>
  <c r="G64" i="35" s="1"/>
  <c r="B28" i="36"/>
  <c r="F7" i="37"/>
  <c r="F21" i="37"/>
  <c r="F34" i="37"/>
  <c r="F17" i="37"/>
  <c r="F14" i="36"/>
  <c r="C16" i="36"/>
  <c r="F11" i="37"/>
  <c r="E35" i="37"/>
  <c r="F30" i="37"/>
  <c r="D13" i="37"/>
  <c r="F18" i="37"/>
  <c r="F8" i="36"/>
  <c r="D16" i="36"/>
  <c r="D28" i="36"/>
  <c r="F19" i="37"/>
  <c r="F21" i="36"/>
  <c r="E13" i="37"/>
  <c r="B22" i="37"/>
  <c r="F26" i="37"/>
  <c r="F29" i="37"/>
  <c r="F31" i="37"/>
  <c r="F25" i="37"/>
  <c r="C22" i="37"/>
  <c r="F20" i="37"/>
  <c r="D12" i="36"/>
  <c r="C22" i="36"/>
  <c r="F25" i="36"/>
  <c r="F10" i="37"/>
  <c r="B13" i="37"/>
  <c r="F8" i="37"/>
  <c r="F18" i="36"/>
  <c r="B22" i="36"/>
  <c r="F24" i="36"/>
  <c r="F33" i="37"/>
  <c r="B29" i="36" l="1"/>
  <c r="E22" i="37"/>
  <c r="C29" i="36"/>
  <c r="D22" i="37"/>
  <c r="F16" i="37"/>
  <c r="F22" i="37" s="1"/>
  <c r="E29" i="36"/>
  <c r="C35" i="37"/>
  <c r="F9" i="37"/>
  <c r="K35" i="35"/>
  <c r="F35" i="37"/>
  <c r="B35" i="37"/>
  <c r="C13" i="37"/>
  <c r="D35" i="37"/>
  <c r="K20" i="35"/>
  <c r="K11" i="35"/>
  <c r="F16" i="36"/>
  <c r="D29" i="36"/>
  <c r="F22" i="36"/>
  <c r="F28" i="36"/>
  <c r="F12" i="36"/>
  <c r="K44" i="35" l="1"/>
  <c r="K26" i="35"/>
  <c r="K27" i="35" s="1"/>
  <c r="F29" i="36"/>
  <c r="F13" i="37"/>
  <c r="K48" i="35" l="1"/>
  <c r="F49" i="36"/>
  <c r="F55" i="36" l="1"/>
  <c r="K51" i="35"/>
  <c r="K55" i="35" l="1"/>
  <c r="F59" i="36"/>
  <c r="F63" i="36" s="1"/>
  <c r="F69" i="36" s="1"/>
  <c r="K59" i="35" l="1"/>
  <c r="K64" i="35" l="1"/>
</calcChain>
</file>

<file path=xl/sharedStrings.xml><?xml version="1.0" encoding="utf-8"?>
<sst xmlns="http://schemas.openxmlformats.org/spreadsheetml/2006/main" count="306" uniqueCount="233">
  <si>
    <t>Return to Contents</t>
  </si>
  <si>
    <t>£ millions</t>
  </si>
  <si>
    <t>2018/19</t>
  </si>
  <si>
    <t>2019/20</t>
  </si>
  <si>
    <t>2020/21</t>
  </si>
  <si>
    <t>2021/22</t>
  </si>
  <si>
    <t>England</t>
  </si>
  <si>
    <t xml:space="preserve">   Cash Terms</t>
  </si>
  <si>
    <t xml:space="preserve">   % Change</t>
  </si>
  <si>
    <t xml:space="preserve">   Real Terms</t>
  </si>
  <si>
    <r>
      <t xml:space="preserve">   % Change</t>
    </r>
    <r>
      <rPr>
        <vertAlign val="superscript"/>
        <sz val="11"/>
        <color rgb="FF000000"/>
        <rFont val="Arial"/>
        <family val="2"/>
      </rPr>
      <t>1</t>
    </r>
  </si>
  <si>
    <t>Note: Further information on how the Real Terms figures have been calculated using the GDP deflator can be found at:</t>
  </si>
  <si>
    <t>https://www.gov.uk/government/publications/gross-domestic-product-gdp-deflators-user-guide</t>
  </si>
  <si>
    <t>Real terms figures have been based on unrounded figures.</t>
  </si>
  <si>
    <t xml:space="preserve">    The 2020/21 GDP deflator was high due to reduction in activity-related to COVID, which is expected to be offset in future years by resumption of activity as COVID levels fall.</t>
  </si>
  <si>
    <t xml:space="preserve">                                                                                                                                                           </t>
  </si>
  <si>
    <t>£ thousands</t>
  </si>
  <si>
    <t xml:space="preserve">2018/19 </t>
  </si>
  <si>
    <t>Global Sum/MPIG (GMS only)</t>
  </si>
  <si>
    <t>Balance of PMS expenditure</t>
  </si>
  <si>
    <t>APMS essential &amp; additional services and other payments</t>
  </si>
  <si>
    <t>Primary Care Network Participation</t>
  </si>
  <si>
    <t>Clinical Negligence Scheme for General Practice</t>
  </si>
  <si>
    <t>Total investments for essential &amp; additional services</t>
  </si>
  <si>
    <t xml:space="preserve">Quality &amp; Outcomes Framework </t>
  </si>
  <si>
    <t>Other Selected Services</t>
  </si>
  <si>
    <t>GP Extended Hours Access (GMS, PMS)</t>
  </si>
  <si>
    <t xml:space="preserve">APMS Enhanced Services </t>
  </si>
  <si>
    <t>Premises</t>
  </si>
  <si>
    <t>Out of Hours</t>
  </si>
  <si>
    <t>Total Other Payments</t>
  </si>
  <si>
    <t>Subtotal</t>
  </si>
  <si>
    <t>General Practice Workforce Programmes  </t>
  </si>
  <si>
    <t>Total Transformational Investment</t>
  </si>
  <si>
    <t>Primary Care Network Leadership</t>
  </si>
  <si>
    <t>Primary Care Network Workforce</t>
  </si>
  <si>
    <t>Primary Care Network Extended Hours Access</t>
  </si>
  <si>
    <t>Primary Care Network Care Home Premium</t>
  </si>
  <si>
    <t>Primary Care Network Investment and Impact Fund</t>
  </si>
  <si>
    <t>Primary Care Network Support</t>
  </si>
  <si>
    <t>Primary Care Network DES Investment</t>
  </si>
  <si>
    <t>Total Net of Dispensing</t>
  </si>
  <si>
    <t>Reimbursement of Dispensed Drugs (incl. vat allowance and discounts)</t>
  </si>
  <si>
    <t>Total Including Reimbursement of Drugs</t>
  </si>
  <si>
    <t>Total Spend Excluding Covid-19 Related Costs</t>
  </si>
  <si>
    <t>Total Including Covid-19 Costs</t>
  </si>
  <si>
    <t xml:space="preserve">GMS </t>
  </si>
  <si>
    <t>PMS</t>
  </si>
  <si>
    <t xml:space="preserve">Outturn </t>
  </si>
  <si>
    <t>Learning Disabilities</t>
  </si>
  <si>
    <t>Minor Surgery</t>
  </si>
  <si>
    <t>Long Covid</t>
  </si>
  <si>
    <t>Total Selected Enhanced Services</t>
  </si>
  <si>
    <t>PCO Administered        </t>
  </si>
  <si>
    <t>Seniority</t>
  </si>
  <si>
    <t>Doctors Retainer Scheme Payments</t>
  </si>
  <si>
    <t>Locum Allowances consisting of:</t>
  </si>
  <si>
    <t>a) Adoptive, paternity and maternity</t>
  </si>
  <si>
    <t>b) Sickness</t>
  </si>
  <si>
    <t>c) Suspended Doctors</t>
  </si>
  <si>
    <t>d) Other Locum payments, see SFE paragraph 20.13</t>
  </si>
  <si>
    <t>Prolonged Study Leave</t>
  </si>
  <si>
    <t>Total PCO Administered</t>
  </si>
  <si>
    <t xml:space="preserve">PMS </t>
  </si>
  <si>
    <t xml:space="preserve"> Outturn </t>
  </si>
  <si>
    <t>Global Sum</t>
  </si>
  <si>
    <t>MPIG correction factor</t>
  </si>
  <si>
    <t>Quality Aspiration Payments</t>
  </si>
  <si>
    <t>Quality Achievement Payments</t>
  </si>
  <si>
    <t xml:space="preserve">Total Quality &amp; Outcomes Framework </t>
  </si>
  <si>
    <t>GP Extended Hours Access</t>
  </si>
  <si>
    <t>Total Enhanced Services</t>
  </si>
  <si>
    <t>PCO Administered</t>
  </si>
  <si>
    <t>Dispensary Services Quality Schemes (DSQS)</t>
  </si>
  <si>
    <t>Total Including Reiembursement of Drugs</t>
  </si>
  <si>
    <t>COVID-19 Support Fund, COVID-19 Expansion Fund and Other COVID-19 Related Costs</t>
  </si>
  <si>
    <t>COVID-19 Vaccination Programme Costs</t>
  </si>
  <si>
    <t>Total COVID-19 Cost</t>
  </si>
  <si>
    <t xml:space="preserve">Total Spend </t>
  </si>
  <si>
    <t>APMS</t>
  </si>
  <si>
    <t>Weight Management Services</t>
  </si>
  <si>
    <t xml:space="preserve"> https://digital.nhs.uk/services/future-gp-it-systems-and-services</t>
  </si>
  <si>
    <t>https://www.england.nhs.uk/commissioning/primary-care-comm/infrastructure-fund/</t>
  </si>
  <si>
    <t>https://www.england.nhs.uk/publication/clinical-streaming-in-the-accident-and-emergency-department/</t>
  </si>
  <si>
    <t xml:space="preserve">https://www.england.nhs.uk/five-year-forward-view/next-steps-on-the-nhs-five-year-forward-view/urgent-and-emergency-care/ </t>
  </si>
  <si>
    <t>e = estimated</t>
  </si>
  <si>
    <t>r = revised</t>
  </si>
  <si>
    <t>Local Incentive Schemes (GMS, PMS)</t>
  </si>
  <si>
    <t>3. Expenditure on the Department of Health and Social Care funded GP System of Choice was included for the first time in 2015/16. It is now known as GP IT Futures. Details of the scheme can be found at:</t>
  </si>
  <si>
    <t>Other General Practice Transformation Programmes</t>
  </si>
  <si>
    <t>New Models of Care</t>
  </si>
  <si>
    <t>8. For items dispensed and/or personally administered by Dispensing Doctors and Prescribing Doctor practices.</t>
  </si>
  <si>
    <t xml:space="preserve">9. Total Investment Excluding Reimbursement of Drugs is the total including the cost of dispensing fees but not including reimbursement of the cost of drugs. </t>
  </si>
  <si>
    <t>10. The investment by Trusts in services provided by General Practice in A and E followed the announcement in the 2017 Spring Budget Statement that funding had been made available to ease pressure on A and E departments. The Next Steps on the NHS Five Year Forward View set out that, from October 2017 every hospital must have comprehensive front-door clinical streaming so A and E departments are free to care for the sickest patients.</t>
  </si>
  <si>
    <t xml:space="preserve">2. Payments for the Meningococcal refreshers' vaccination programme are included here. </t>
  </si>
  <si>
    <t>3. Additional training costs met by Health Education England were included in PCO Administered Funds for the first time in the 2016/17 publication. In addition, payments to the BSA for additional employers' NHS pension contributions (6.3%) made on behalf of practices were included for the first time in 2019/20, which is when the additional costs were first incurred..</t>
  </si>
  <si>
    <r>
      <rPr>
        <u/>
        <sz val="8.5"/>
        <rFont val="Arial"/>
        <family val="2"/>
      </rPr>
      <t>Note:</t>
    </r>
    <r>
      <rPr>
        <sz val="8.5"/>
        <rFont val="Arial"/>
        <family val="2"/>
      </rPr>
      <t xml:space="preserve">  
• Negative figures can arise when previous year-end accruals are higher than the actual expenditure that then subsequently arises in the following financial year, which would explain any apparently negative expenditure. 
</t>
    </r>
  </si>
  <si>
    <t>1. The 'other' column contains expenditure where it is not possible to split the expenditure down between GMS/PMS/APMS.</t>
  </si>
  <si>
    <t xml:space="preserve">Link to previous publications:
</t>
  </si>
  <si>
    <t xml:space="preserve">Introduction </t>
  </si>
  <si>
    <t>https://www.nhsbsa.nhs.uk/statistical-collections</t>
  </si>
  <si>
    <t>Contents</t>
  </si>
  <si>
    <t>To access data tables, select the table headings or tabs.
To return to contents click 'Return to contents' link at the top of each page.</t>
  </si>
  <si>
    <t>Table 3a: Summary Table, England</t>
  </si>
  <si>
    <t>Table 3b: Detailed Table, England</t>
  </si>
  <si>
    <t>Table 3c: Supplementary Information, England</t>
  </si>
  <si>
    <t>Other Publications</t>
  </si>
  <si>
    <t>Key facts</t>
  </si>
  <si>
    <t>Key highlights</t>
  </si>
  <si>
    <r>
      <t>·</t>
    </r>
    <r>
      <rPr>
        <sz val="7"/>
        <color theme="1"/>
        <rFont val="Times New Roman"/>
        <family val="1"/>
      </rPr>
      <t>     </t>
    </r>
    <r>
      <rPr>
        <sz val="11"/>
        <color theme="1"/>
        <rFont val="Arial"/>
        <family val="2"/>
      </rPr>
      <t>The Global Sum increase is due to the pay and expenses uplifts as agreed in Investment and Evolution - a five year contract framework agreement and the Update to the GP Contract Agreement 2020/21 to 2023/24.</t>
    </r>
  </si>
  <si>
    <t>Data quality</t>
  </si>
  <si>
    <t>Further Information</t>
  </si>
  <si>
    <t>Details of other publications of interest can be found on the Other Publications tab.</t>
  </si>
  <si>
    <t>Contact Details</t>
  </si>
  <si>
    <t>Email: england.pcfinancegroup@nhs.net</t>
  </si>
  <si>
    <t xml:space="preserve">Press enquiries should be made to: nhsengland.media@nhs.net. </t>
  </si>
  <si>
    <t>Investment in General Practice in England, 2017/18 to 2021/22</t>
  </si>
  <si>
    <t xml:space="preserve">Other Publications </t>
  </si>
  <si>
    <t>UK Contract Uplift 2004/05 to 2018/19 and other Technical Steering Committee Reports</t>
  </si>
  <si>
    <t xml:space="preserve">Current Link:          </t>
  </si>
  <si>
    <t xml:space="preserve">Summary: </t>
  </si>
  <si>
    <t>A table showing the annual uplift applied to the GMS contract across the UK since the 2004/05 contract year</t>
  </si>
  <si>
    <t>This report details NHS Payments to General Practice in England, analysed by individual provider of general practice services and main payment category.</t>
  </si>
  <si>
    <t>This report presents earnings and expenses estimates for GPs working in the UK under a GMS or PMS contract.</t>
  </si>
  <si>
    <t>The Quality and Outcomes Framework (QOF) was introduced as part of the General Medical Services (GMS) contract on 1 April 2004. The objective of the QOF is to improve the quality of care patients are given by rewarding practices for the quality of care they provide to their patients.</t>
  </si>
  <si>
    <t>General Practice Workforce</t>
  </si>
  <si>
    <t xml:space="preserve">https://digital.nhs.uk/data-and-information/publications/statistical/general-and-personal-medical-services </t>
  </si>
  <si>
    <t>The general practice data shows numbers and details of GPs, Nurses, Direct Patient Care and Admin/Non-Clinical staff working in General Practice in England, along with information on their practices, staff, patients, and the services they provide.</t>
  </si>
  <si>
    <t>NHS Workforce Statistics</t>
  </si>
  <si>
    <t xml:space="preserve">Series Link:          </t>
  </si>
  <si>
    <t>An overview covering numbers of NHS Hospital and Community Health Service (HCHS) staff groups working in Trusts and CCGs in England (excluding primary care staff). Data is available as headcount and full-time equivalents.:</t>
  </si>
  <si>
    <t>Publications Calendar</t>
  </si>
  <si>
    <t>http://digital.nhs.uk/pubs/calendar</t>
  </si>
  <si>
    <t>This part of (the former) NHS Digital’s website shows what is intended to be published over the next 12 months.</t>
  </si>
  <si>
    <t>Enhanced Services (GMS, PMS)</t>
  </si>
  <si>
    <t>Enhanced Services</t>
  </si>
  <si>
    <t>Enhanced Services   </t>
  </si>
  <si>
    <t xml:space="preserve">4. Improving Access to General Practice in earlier years includes expenditure in relation to the Prime Minister’s Challenge Fund, The Prime Minister’s GP Access Fund and the Improving Access to General Practice programme.
</t>
  </si>
  <si>
    <t>6b. Primary Care Network Support for 2021/22 includes £35m of PCN Development and Support.</t>
  </si>
  <si>
    <t xml:space="preserve">https://www.gov.uk/government/statistics/local-authority-revenue-expenditure-and-financing-england-2021-to-2022-individual-local-authority-data-outturn </t>
  </si>
  <si>
    <t>Update to contract arrangements 2021/22</t>
  </si>
  <si>
    <r>
      <t>COVID-19 Support Fund, COVID-19 Expansion Fund and Other COVID-19 Related Costs</t>
    </r>
    <r>
      <rPr>
        <vertAlign val="superscript"/>
        <sz val="11"/>
        <color theme="1"/>
        <rFont val="Arial"/>
        <family val="2"/>
      </rPr>
      <t>11</t>
    </r>
  </si>
  <si>
    <r>
      <t>COVID-19 Vaccination Programme Costs</t>
    </r>
    <r>
      <rPr>
        <vertAlign val="superscript"/>
        <sz val="11"/>
        <color theme="1"/>
        <rFont val="Arial"/>
        <family val="2"/>
      </rPr>
      <t>12</t>
    </r>
  </si>
  <si>
    <r>
      <t>Clinical Negligence Scheme for General Practice</t>
    </r>
    <r>
      <rPr>
        <vertAlign val="superscript"/>
        <sz val="11"/>
        <color rgb="FF000000"/>
        <rFont val="Arial"/>
        <family val="2"/>
      </rPr>
      <t>1</t>
    </r>
  </si>
  <si>
    <r>
      <t>PCO administered funds</t>
    </r>
    <r>
      <rPr>
        <vertAlign val="superscript"/>
        <sz val="11"/>
        <color rgb="FF000000"/>
        <rFont val="Arial"/>
        <family val="2"/>
      </rPr>
      <t>2</t>
    </r>
  </si>
  <si>
    <r>
      <t>IT (incl. centrally funded IM&amp;T)</t>
    </r>
    <r>
      <rPr>
        <vertAlign val="superscript"/>
        <sz val="11"/>
        <color rgb="FF000000"/>
        <rFont val="Arial"/>
        <family val="2"/>
      </rPr>
      <t>3</t>
    </r>
  </si>
  <si>
    <r>
      <t>Improving Access to General Practice</t>
    </r>
    <r>
      <rPr>
        <vertAlign val="superscript"/>
        <sz val="11"/>
        <color rgb="FF000000"/>
        <rFont val="Arial"/>
        <family val="2"/>
      </rPr>
      <t>4</t>
    </r>
  </si>
  <si>
    <r>
      <t>Estates and Technology Transformation Programme</t>
    </r>
    <r>
      <rPr>
        <vertAlign val="superscript"/>
        <sz val="11"/>
        <color rgb="FF000000"/>
        <rFont val="Arial"/>
        <family val="2"/>
      </rPr>
      <t>5</t>
    </r>
  </si>
  <si>
    <r>
      <t>Primary Care Network Workforce</t>
    </r>
    <r>
      <rPr>
        <vertAlign val="superscript"/>
        <sz val="11"/>
        <color theme="1"/>
        <rFont val="Arial"/>
        <family val="2"/>
      </rPr>
      <t>6a</t>
    </r>
  </si>
  <si>
    <r>
      <t>Primary Care Network Support</t>
    </r>
    <r>
      <rPr>
        <vertAlign val="superscript"/>
        <sz val="11"/>
        <color theme="1"/>
        <rFont val="Arial"/>
        <family val="2"/>
      </rPr>
      <t>6b</t>
    </r>
  </si>
  <si>
    <r>
      <t>Provisional investment in Public Health by Local Authorities</t>
    </r>
    <r>
      <rPr>
        <b/>
        <vertAlign val="superscript"/>
        <sz val="11"/>
        <color rgb="FF000000"/>
        <rFont val="Arial"/>
        <family val="2"/>
      </rPr>
      <t>7</t>
    </r>
  </si>
  <si>
    <r>
      <t>Cost of Dispensing Fees (incl. DSQS)</t>
    </r>
    <r>
      <rPr>
        <vertAlign val="superscript"/>
        <sz val="11"/>
        <color rgb="FF000000"/>
        <rFont val="Arial"/>
        <family val="2"/>
      </rPr>
      <t>8</t>
    </r>
  </si>
  <si>
    <r>
      <t>Total Investment Excluding Reimbursement of Drugs</t>
    </r>
    <r>
      <rPr>
        <b/>
        <vertAlign val="superscript"/>
        <sz val="11"/>
        <color rgb="FF000000"/>
        <rFont val="Arial"/>
        <family val="2"/>
      </rPr>
      <t>9</t>
    </r>
  </si>
  <si>
    <r>
      <t>Primary care streaming in A&amp;E</t>
    </r>
    <r>
      <rPr>
        <vertAlign val="superscript"/>
        <sz val="11"/>
        <rFont val="Arial"/>
        <family val="2"/>
      </rPr>
      <t>10</t>
    </r>
  </si>
  <si>
    <r>
      <t xml:space="preserve">APMS </t>
    </r>
    <r>
      <rPr>
        <b/>
        <vertAlign val="superscript"/>
        <sz val="11"/>
        <color rgb="FF000000"/>
        <rFont val="Arial"/>
        <family val="2"/>
      </rPr>
      <t xml:space="preserve"> </t>
    </r>
  </si>
  <si>
    <r>
      <t>Meningitis</t>
    </r>
    <r>
      <rPr>
        <vertAlign val="superscript"/>
        <sz val="11"/>
        <color theme="1"/>
        <rFont val="Arial"/>
        <family val="2"/>
      </rPr>
      <t>2</t>
    </r>
  </si>
  <si>
    <r>
      <t>PCO Admin Other</t>
    </r>
    <r>
      <rPr>
        <vertAlign val="superscript"/>
        <sz val="11"/>
        <color theme="1"/>
        <rFont val="Arial"/>
        <family val="2"/>
      </rPr>
      <t>3</t>
    </r>
  </si>
  <si>
    <t>Out of Area in Hours Urgent Care</t>
  </si>
  <si>
    <t>Pertussis</t>
  </si>
  <si>
    <t>Rotavirus and Shingles Immunisation</t>
  </si>
  <si>
    <t>3. The cash terms figures above are in table 3a, along with supporting notes and assumptions.</t>
  </si>
  <si>
    <t>1. The real terms percentage change in 2020/21 is suppressed by the exceptional GDP deflator figure for 2020/21 (6.27% compared with an annual average of 2.03% for the previous four years).</t>
  </si>
  <si>
    <r>
      <t xml:space="preserve">Author: The </t>
    </r>
    <r>
      <rPr>
        <sz val="11"/>
        <rFont val="Arial"/>
        <family val="2"/>
      </rPr>
      <t>Primary Care Finance Team, NHS England</t>
    </r>
  </si>
  <si>
    <r>
      <t>This report details the Government's Investment in General Practice services and the reimbursement for drugs dispensed in General Practices from 2018/19 to 2022/23. The report draws on information from the financial reporting systems of NHS England and other published data - for example, on reimbursement and remuneration for dispensing activity. This information has been discussed with the General Practitioners Committee (GPC) of the British Medical Association (BMA), which represents the interests of GPs. 
The data also contain some financial flows which do not reach GP practices directly as payments, but nevertheless contribute towards overall Primary Medical Care investment. These include payments for Information Management and Technology (IM&amp;T), monies for some centrally-led or procured elements of transformational investments (e.g. within some Transformational programmes), the Clinical Negligence Scheme for General Practice and funding invested in general practice systems and Out of Hours services. 
The figures include expenditure relating to dispensing by GP practices, but not the costs of drugs dispensed by high street pharmacies. The total cost of all prescriptions dispensed in the community by community pharmacists (including supermarket pharmacies), appliance contractors and dispensing doctors, can be found in the Prescribing Costs Analysis.</t>
    </r>
    <r>
      <rPr>
        <vertAlign val="superscript"/>
        <sz val="11"/>
        <rFont val="Arial"/>
        <family val="2"/>
      </rPr>
      <t>1</t>
    </r>
    <r>
      <rPr>
        <sz val="11"/>
        <rFont val="Arial"/>
        <family val="2"/>
      </rPr>
      <t xml:space="preserve"> </t>
    </r>
  </si>
  <si>
    <t xml:space="preserve">Table 1: Investment in General Practice in England 2018/19 to 2022/23 (excluding reimbursement of drugs), cash and real terms </t>
  </si>
  <si>
    <t>Table 2: Total investment in General Practice in England 2018/19 to 2022/23, cash and real terms</t>
  </si>
  <si>
    <t>Figure 1:  Investment in General Practice in England 2018/19 to 2022/23</t>
  </si>
  <si>
    <t>2022/23</t>
  </si>
  <si>
    <t>2. Similarly, the real terms percentage in 2021/22 is higher than the cash terms change due to exceptional GDP deflator for 2021/22, which was negative - with the resulting negative real terms change in 2022/23.</t>
  </si>
  <si>
    <t>Figure 1: Investment in General Practice in England 2018/19 to 2022/23, excluding COVID-19 costs</t>
  </si>
  <si>
    <t>Other Selected Services (GMS,PMS)</t>
  </si>
  <si>
    <t xml:space="preserve">Total Enhanced Services </t>
  </si>
  <si>
    <t>Primary Care Network Enhanced Access Service</t>
  </si>
  <si>
    <t>5. Details of the Estates and Technology Transformation Fund (formerly known as the Primary Care Infrastructure Fund and Primary Care Transformation Fund) - which was extended into 2020/21 - can be found at:</t>
  </si>
  <si>
    <t>As part of this streaming process some patients are diverted to GPs based in the hospital’s A and E department.  The estimated revenue costs included here are the costs of the GPs and their support staff, and in 2017/18 only, capital expenditure required to provide the facility at the hospital. Further details are here:</t>
  </si>
  <si>
    <r>
      <t xml:space="preserve">11. </t>
    </r>
    <r>
      <rPr>
        <u/>
        <sz val="8.5"/>
        <color theme="1"/>
        <rFont val="Arial"/>
        <family val="2"/>
      </rPr>
      <t>COVID-19 Capacity included</t>
    </r>
    <r>
      <rPr>
        <sz val="8.5"/>
        <color theme="1"/>
        <rFont val="Arial"/>
        <family val="2"/>
      </rPr>
      <t>:
£120m additional capacity April to September 2021, plus additional Clinical Director Support. Additional clinical director support is included in the COVID-19 Vaccination programme costs below, as it was in 2020/21.
A link to the guidance is included below.</t>
    </r>
  </si>
  <si>
    <r>
      <t>Note:
• All figures, unless clearly stated as provisional, are based on actual reported spend.
• Negative figures can arise when previous year-end accruals are higher than the actual expenditure that then subsequently arises in the following financial year, which explains the apparently negative expenditure in table</t>
    </r>
    <r>
      <rPr>
        <sz val="8.25"/>
        <rFont val="Arial"/>
        <family val="2"/>
      </rPr>
      <t xml:space="preserve"> 3c under Other Locum Payments - Other.</t>
    </r>
  </si>
  <si>
    <t>Other</t>
  </si>
  <si>
    <t>Childhood vaccination and immunisation scheme</t>
  </si>
  <si>
    <t xml:space="preserve">Influenza &amp; pneumococcal immunisations </t>
  </si>
  <si>
    <t>Services for violent patients</t>
  </si>
  <si>
    <t>Non DES Item Pneumococcal Vaccine, childhood immunisation main programme</t>
  </si>
  <si>
    <t>Appraisal costs</t>
  </si>
  <si>
    <t>Investment in General Practice in England, 2018/19 to 2022/23</t>
  </si>
  <si>
    <t>Table 1: Investment in General Practice in England, 2018/19 to 2022/23 (Excluding Reimbursement of Drugs, A&amp;E Streaming and COVID-19 costs), Cash and Real Terms</t>
  </si>
  <si>
    <t>Table 2: Investment in General Practice in England 2018/19 to 2022/23, 
Excluding COVID-19 costs - Cash and Real Terms</t>
  </si>
  <si>
    <t>Table 3b: Reported investment in General Practice 2022/23, England</t>
  </si>
  <si>
    <t>https://resolution.nhs.uk/wp-content/uploads/2023/07/NHS-Resolution-Annual-report-and-accounts-2022_23-3.pdf</t>
  </si>
  <si>
    <r>
      <rPr>
        <u/>
        <sz val="8.5"/>
        <color theme="1"/>
        <rFont val="Arial"/>
        <family val="2"/>
      </rPr>
      <t>12. COVID-19 Vaccination Programme Costs includes</t>
    </r>
    <r>
      <rPr>
        <sz val="8.5"/>
        <color theme="1"/>
        <rFont val="Arial"/>
        <family val="2"/>
      </rPr>
      <t xml:space="preserve"> funding available to PCNs to distribute throughout the PCN, including to GP practices and others brought into PCNs, to cover additional reasonable costs. </t>
    </r>
  </si>
  <si>
    <t>Table 3c: Supplementary Information 2022/23, England</t>
  </si>
  <si>
    <t>NHS England » Investment in General Practice in England, 2017/18 to 2021/22</t>
  </si>
  <si>
    <t>This report details the investment in General Practice from 2017/18 to 2021/22. It draws on information obtained from country level financial monitoring reports discussed with GPC.</t>
  </si>
  <si>
    <t>NHS Payments to General Practice, England, 2022/23</t>
  </si>
  <si>
    <t>GP Earnings and Expenses Estimates 2021/22</t>
  </si>
  <si>
    <t>https://digital.nhs.uk/data-and-information/publications/statistical/gp-earnings-and-expenses-estimates/2021-22?key=yXW8f1hXDaMv2Jxnlbi2BZRcCaTDJzKYVdV4TZW1mY0DTcQHL1luF18zyt7Gdoxs</t>
  </si>
  <si>
    <t>The Quality and Outcomes Framework Achievement, prevalence and exceptions data - 2022/23</t>
  </si>
  <si>
    <r>
      <t xml:space="preserve">·   </t>
    </r>
    <r>
      <rPr>
        <sz val="11"/>
        <color theme="1"/>
        <rFont val="Arial"/>
        <family val="2"/>
      </rPr>
      <t>Significant additional funding has been invested in Primary Care Networks, including  and Enhanced Access.</t>
    </r>
  </si>
  <si>
    <r>
      <t xml:space="preserve">     o  </t>
    </r>
    <r>
      <rPr>
        <sz val="11"/>
        <color theme="1"/>
        <rFont val="Arial"/>
        <family val="2"/>
      </rPr>
      <t xml:space="preserve">the Additional Roles Reimbursement Scheme (ARRS); </t>
    </r>
  </si>
  <si>
    <r>
      <t xml:space="preserve">     o  </t>
    </r>
    <r>
      <rPr>
        <sz val="11"/>
        <color theme="1"/>
        <rFont val="Arial"/>
        <family val="2"/>
      </rPr>
      <t>the Impact and Investment Fund (IIF).</t>
    </r>
  </si>
  <si>
    <t xml:space="preserve">     o  the newly introduced Enhanced Access service; and</t>
  </si>
  <si>
    <t>An assessment of the quality of data in the 2022/23 Investment in General Practice in England report is provided in a separate document available on the publication page:</t>
  </si>
  <si>
    <t>NHS England » Investment in General Practice in England, 2018/19 to 2022/23: Data quality statement</t>
  </si>
  <si>
    <t>1. The 'other' column contains expenditure where it is not possible to split the expenditure between GMS/PMS/APMS.</t>
  </si>
  <si>
    <t>For all other notes, please see table 3a.</t>
  </si>
  <si>
    <r>
      <rPr>
        <u/>
        <sz val="8.5"/>
        <rFont val="Arial"/>
        <family val="2"/>
      </rPr>
      <t>Note</t>
    </r>
    <r>
      <rPr>
        <sz val="8.5"/>
        <rFont val="Arial"/>
        <family val="2"/>
      </rPr>
      <t xml:space="preserve">: 
• Negative figures can arise when previous year-end accruals are higher than the actual expenditure that then subsequently arises in the following financial year, which would explain any apparently negative expenditure. 
</t>
    </r>
  </si>
  <si>
    <t>Local Incentive Schemes</t>
  </si>
  <si>
    <t>IT (incl. centrally funded IM&amp;T)</t>
  </si>
  <si>
    <t>Improving Access to General Practice</t>
  </si>
  <si>
    <t>Estates and Technology Transformation Programme</t>
  </si>
  <si>
    <t>Other General Practice Forward View Programmes</t>
  </si>
  <si>
    <t>Provisional Investment in Public Health by Local Authorities</t>
  </si>
  <si>
    <t>Cost of Dispensing Fees</t>
  </si>
  <si>
    <t>Total of all Dispensing Costs</t>
  </si>
  <si>
    <t>Total Investment Excluding Reimbursement of Drugs</t>
  </si>
  <si>
    <t>Primary care streaming in A&amp;E</t>
  </si>
  <si>
    <r>
      <t>1. These costs were included in the report for the first time in 2019/20 and, in future may fall as well as rise, as reported by NHS Resolution. Indeed, there was a fall in 2022/23 and £103m comprises the increase in provision for future liabilities in 2022/23 and the £10m administrative costs of running the CNSGP and ELGP schemes. Both are as reported in the NHS Resolution 2022/23 Annual Report and Accounts – Financial Statements at p139</t>
    </r>
    <r>
      <rPr>
        <b/>
        <sz val="8.5"/>
        <color theme="1"/>
        <rFont val="Arial"/>
        <family val="2"/>
      </rPr>
      <t xml:space="preserve"> </t>
    </r>
    <r>
      <rPr>
        <sz val="8.5"/>
        <color theme="1"/>
        <rFont val="Arial"/>
        <family val="2"/>
      </rPr>
      <t>onwards - and available here:</t>
    </r>
  </si>
  <si>
    <t>2. Figures for Recruitment and Retention are included in the Primary Care Organisation (PCO) Administered Funds line. Additional training costs met by Health Education England were included in the PCO Administered Funds line for the first time in 2016/17 and were restated in this report from 2017/18 to capture all the associated costs.</t>
  </si>
  <si>
    <t>6a. Underspends on the Additional Roles Reimbursement Scheme were reinvested into other programmes - including the Winter Access Fund in 2021/22.</t>
  </si>
  <si>
    <t>7. Since 2013/14 Investment in Public Health by Local Authorities moved from PCTs to Local Authority control. Provisional data for 2021/22 has been updated to use the audited final accounts data published by MCLG in the Revenue Expenditure Outturn (RO3). The data for 2022/23 remains provisional in this report.</t>
  </si>
  <si>
    <t>e</t>
  </si>
  <si>
    <t xml:space="preserve"> Note this does not include Covid costs</t>
  </si>
  <si>
    <t xml:space="preserve">All other investments </t>
  </si>
  <si>
    <t>Reimbursement of drugs</t>
  </si>
  <si>
    <t>Table 3a: Reported investment in General Practice 2018/19 to 2022/23, England</t>
  </si>
  <si>
    <t>Publication approval reference: PRN01253</t>
  </si>
  <si>
    <t xml:space="preserve">https://digital.nhs.uk/data-and-information/publications/statistical/nhs-payments-to-general-practice </t>
  </si>
  <si>
    <t xml:space="preserve">https://digital.nhs.uk/data-and-information/publications/statistical/quality-and-outcomes-framework-achievement-prevalence-and-exceptions-data </t>
  </si>
  <si>
    <t xml:space="preserve">https://digital.nhs.uk/data-and-information/publications/statistical/nhs-workforce-statistics </t>
  </si>
  <si>
    <t xml:space="preserve">https://digital.nhs.uk/data-and-information/areas-of-interest/workforce/technical-steering-committee-tsc </t>
  </si>
  <si>
    <t xml:space="preserve">https://www.gov.uk/government/statistics/gdp-deflators-at-market-prices-and-money-gdp-march-2024-budget-2024 </t>
  </si>
  <si>
    <r>
      <t xml:space="preserve">·  </t>
    </r>
    <r>
      <rPr>
        <sz val="11"/>
        <rFont val="Arial"/>
        <family val="2"/>
      </rPr>
      <t xml:space="preserve">In 2022/23, there was an increase in the total investment in GP practice </t>
    </r>
    <r>
      <rPr>
        <sz val="11"/>
        <color theme="1"/>
        <rFont val="Arial"/>
        <family val="2"/>
      </rPr>
      <t xml:space="preserve">of </t>
    </r>
    <r>
      <rPr>
        <b/>
        <sz val="11"/>
        <color theme="1"/>
        <rFont val="Arial"/>
        <family val="2"/>
      </rPr>
      <t xml:space="preserve">4.1 </t>
    </r>
    <r>
      <rPr>
        <sz val="11"/>
        <color theme="1"/>
        <rFont val="Arial"/>
        <family val="2"/>
      </rPr>
      <t>per cent.</t>
    </r>
  </si>
  <si>
    <r>
      <t>·</t>
    </r>
    <r>
      <rPr>
        <sz val="11"/>
        <color theme="1"/>
        <rFont val="Times New Roman"/>
        <family val="1"/>
      </rPr>
      <t>  </t>
    </r>
    <r>
      <rPr>
        <sz val="11"/>
        <color theme="1"/>
        <rFont val="Arial"/>
        <family val="2"/>
      </rPr>
      <t xml:space="preserve">In real terms, this equates to a decrease of </t>
    </r>
    <r>
      <rPr>
        <b/>
        <sz val="11"/>
        <color theme="1"/>
        <rFont val="Arial"/>
        <family val="2"/>
      </rPr>
      <t>2.5</t>
    </r>
    <r>
      <rPr>
        <sz val="11"/>
        <color theme="1"/>
        <rFont val="Arial"/>
        <family val="2"/>
      </rPr>
      <t xml:space="preserve"> per cent in England.</t>
    </r>
  </si>
  <si>
    <r>
      <t xml:space="preserve">Publication date: </t>
    </r>
    <r>
      <rPr>
        <sz val="11"/>
        <color rgb="FFFF0000"/>
        <rFont val="Arial"/>
        <family val="2"/>
      </rPr>
      <t xml:space="preserve"> </t>
    </r>
    <r>
      <rPr>
        <sz val="11"/>
        <color theme="1"/>
        <rFont val="Arial"/>
        <family val="2"/>
      </rPr>
      <t>26 November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</si>
</sst>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quot;£&quot;#,##0.000;[Red]\-&quot;£&quot;#,##0.000"/>
    <numFmt numFmtId="166" formatCode="&quot;£&quot;#,##0.000"/>
    <numFmt numFmtId="167" formatCode="&quot;£&quot;#,##0.00"/>
    <numFmt numFmtId="168" formatCode="0.0%"/>
  </numFmts>
  <fonts count="63" x14ac:knownFonts="1">
    <font>
      <sz val="11"/>
      <color theme="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sz val="10"/>
      <color theme="1"/>
      <name val="Arial"/>
      <family val="2"/>
    </font>
    <font>
      <sz val="10"/>
      <color theme="1"/>
      <name val="Calibri"/>
      <family val="2"/>
      <scheme val="minor"/>
    </font>
    <font>
      <b/>
      <sz val="11"/>
      <name val="Arial"/>
      <family val="2"/>
    </font>
    <font>
      <b/>
      <sz val="10"/>
      <color theme="1"/>
      <name val="Arial"/>
      <family val="2"/>
    </font>
    <font>
      <sz val="11"/>
      <color theme="1"/>
      <name val="Arial"/>
      <family val="2"/>
    </font>
    <font>
      <sz val="11"/>
      <color rgb="FF000000"/>
      <name val="Arial"/>
      <family val="2"/>
    </font>
    <font>
      <sz val="10"/>
      <name val="Arial"/>
      <family val="2"/>
    </font>
    <font>
      <u/>
      <sz val="11"/>
      <color theme="10"/>
      <name val="Calibri"/>
      <family val="2"/>
      <scheme val="minor"/>
    </font>
    <font>
      <u/>
      <sz val="10"/>
      <color theme="10"/>
      <name val="Arial"/>
      <family val="2"/>
    </font>
    <font>
      <b/>
      <sz val="12"/>
      <name val="Arial"/>
      <family val="2"/>
    </font>
    <font>
      <b/>
      <sz val="11"/>
      <color rgb="FF000000"/>
      <name val="Arial"/>
      <family val="2"/>
    </font>
    <font>
      <b/>
      <vertAlign val="superscript"/>
      <sz val="11"/>
      <color rgb="FF000000"/>
      <name val="Arial"/>
      <family val="2"/>
    </font>
    <font>
      <vertAlign val="superscript"/>
      <sz val="11"/>
      <color rgb="FF000000"/>
      <name val="Arial"/>
      <family val="2"/>
    </font>
    <font>
      <sz val="8.5"/>
      <name val="Arial"/>
      <family val="2"/>
    </font>
    <font>
      <sz val="8.5"/>
      <color theme="1"/>
      <name val="Arial"/>
      <family val="2"/>
    </font>
    <font>
      <u/>
      <sz val="8.5"/>
      <color theme="10"/>
      <name val="Arial"/>
      <family val="2"/>
    </font>
    <font>
      <sz val="8.5"/>
      <color rgb="FFFF0000"/>
      <name val="Arial"/>
      <family val="2"/>
    </font>
    <font>
      <u/>
      <sz val="10"/>
      <color indexed="12"/>
      <name val="Arial"/>
      <family val="2"/>
    </font>
    <font>
      <sz val="8.5"/>
      <color theme="1"/>
      <name val="Calibri"/>
      <family val="2"/>
      <scheme val="minor"/>
    </font>
    <font>
      <sz val="10"/>
      <color theme="1"/>
      <name val="Times New Roman"/>
      <family val="1"/>
    </font>
    <font>
      <sz val="11"/>
      <color theme="1"/>
      <name val="Times New Roman"/>
      <family val="1"/>
    </font>
    <font>
      <sz val="11"/>
      <name val="Arial"/>
      <family val="2"/>
    </font>
    <font>
      <sz val="8.5"/>
      <color rgb="FF000000"/>
      <name val="Arial"/>
      <family val="2"/>
    </font>
    <font>
      <sz val="10"/>
      <name val="Arial"/>
      <family val="2"/>
    </font>
    <font>
      <u/>
      <sz val="11"/>
      <color theme="10"/>
      <name val="Calibri"/>
      <family val="2"/>
    </font>
    <font>
      <b/>
      <sz val="8.5"/>
      <color theme="1"/>
      <name val="Arial"/>
      <family val="2"/>
    </font>
    <font>
      <u/>
      <sz val="8.5"/>
      <color theme="1"/>
      <name val="Arial"/>
      <family val="2"/>
    </font>
    <font>
      <u/>
      <sz val="11"/>
      <color theme="10"/>
      <name val="Arial"/>
      <family val="2"/>
    </font>
    <font>
      <u/>
      <sz val="8.5"/>
      <name val="Arial"/>
      <family val="2"/>
    </font>
    <font>
      <b/>
      <sz val="20"/>
      <color rgb="FF000000"/>
      <name val="Arial"/>
      <family val="2"/>
    </font>
    <font>
      <sz val="11"/>
      <color rgb="FFFF0000"/>
      <name val="Arial"/>
      <family val="2"/>
    </font>
    <font>
      <b/>
      <sz val="11"/>
      <color theme="1"/>
      <name val="Arial"/>
      <family val="2"/>
    </font>
    <font>
      <vertAlign val="superscript"/>
      <sz val="11"/>
      <name val="Arial"/>
      <family val="2"/>
    </font>
    <font>
      <b/>
      <sz val="11"/>
      <color indexed="8"/>
      <name val="Arial"/>
      <family val="2"/>
    </font>
    <font>
      <sz val="11"/>
      <name val="Symbol"/>
      <family val="1"/>
      <charset val="2"/>
    </font>
    <font>
      <sz val="11"/>
      <color theme="1"/>
      <name val="Symbol"/>
      <family val="1"/>
      <charset val="2"/>
    </font>
    <font>
      <sz val="7"/>
      <color theme="1"/>
      <name val="Times New Roman"/>
      <family val="1"/>
    </font>
    <font>
      <sz val="11"/>
      <color indexed="8"/>
      <name val="Arial"/>
      <family val="2"/>
    </font>
    <font>
      <sz val="11"/>
      <name val="Calibri"/>
      <family val="2"/>
      <scheme val="minor"/>
    </font>
    <font>
      <u/>
      <sz val="11"/>
      <color rgb="FF0000FF"/>
      <name val="Arial"/>
      <family val="2"/>
    </font>
    <font>
      <vertAlign val="superscript"/>
      <sz val="11"/>
      <color theme="1"/>
      <name val="Arial"/>
      <family val="2"/>
    </font>
    <font>
      <i/>
      <u/>
      <sz val="11"/>
      <color theme="1"/>
      <name val="Arial"/>
      <family val="2"/>
    </font>
    <font>
      <b/>
      <sz val="10"/>
      <color rgb="FF000000"/>
      <name val="Arial"/>
      <family val="2"/>
    </font>
    <font>
      <sz val="10"/>
      <color rgb="FF000000"/>
      <name val="Arial"/>
      <family val="2"/>
    </font>
    <font>
      <b/>
      <sz val="10"/>
      <name val="Arial"/>
      <family val="2"/>
    </font>
    <font>
      <u/>
      <sz val="9"/>
      <color theme="10"/>
      <name val="Arial"/>
      <family val="2"/>
    </font>
    <font>
      <sz val="8.25"/>
      <color theme="1"/>
      <name val="Arial"/>
      <family val="2"/>
    </font>
    <font>
      <sz val="8.25"/>
      <name val="Arial"/>
      <family val="2"/>
    </font>
    <font>
      <sz val="9"/>
      <name val="Arial"/>
      <family val="2"/>
    </font>
    <font>
      <sz val="12"/>
      <color theme="1"/>
      <name val="Arial"/>
      <family val="2"/>
    </font>
    <font>
      <b/>
      <sz val="12"/>
      <color theme="1"/>
      <name val="Arial"/>
      <family val="2"/>
    </font>
    <font>
      <u/>
      <sz val="9"/>
      <color theme="10"/>
      <name val="Calibri"/>
      <family val="2"/>
    </font>
    <font>
      <sz val="11"/>
      <color theme="0"/>
      <name val="Calibri"/>
      <family val="2"/>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20">
    <xf numFmtId="0" fontId="0" fillId="0" borderId="0"/>
    <xf numFmtId="0" fontId="6" fillId="0" borderId="0"/>
    <xf numFmtId="43" fontId="7"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16" fillId="0" borderId="0" applyNumberFormat="0" applyFill="0" applyBorder="0" applyAlignment="0" applyProtection="0"/>
    <xf numFmtId="9" fontId="4" fillId="0" borderId="0" applyFont="0" applyFill="0" applyBorder="0" applyAlignment="0" applyProtection="0"/>
    <xf numFmtId="0" fontId="26" fillId="0" borderId="0" applyNumberFormat="0" applyFill="0" applyBorder="0" applyAlignment="0" applyProtection="0">
      <alignment vertical="top"/>
      <protection locked="0"/>
    </xf>
    <xf numFmtId="0" fontId="32" fillId="0" borderId="0"/>
    <xf numFmtId="43" fontId="15" fillId="0" borderId="0" applyFont="0" applyFill="0" applyBorder="0" applyAlignment="0" applyProtection="0"/>
    <xf numFmtId="0" fontId="33" fillId="0" borderId="0" applyNumberFormat="0" applyFill="0" applyBorder="0" applyAlignment="0" applyProtection="0"/>
    <xf numFmtId="0" fontId="3" fillId="0" borderId="0"/>
    <xf numFmtId="0" fontId="2" fillId="0" borderId="0"/>
    <xf numFmtId="0" fontId="7" fillId="0" borderId="0"/>
    <xf numFmtId="9" fontId="7"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9" fontId="62" fillId="0" borderId="0" applyFont="0" applyFill="0" applyBorder="0" applyAlignment="0" applyProtection="0"/>
  </cellStyleXfs>
  <cellXfs count="227">
    <xf numFmtId="0" fontId="0" fillId="0" borderId="0" xfId="0"/>
    <xf numFmtId="0" fontId="24" fillId="2" borderId="0" xfId="6" applyFont="1" applyFill="1" applyAlignment="1">
      <alignment vertical="center"/>
    </xf>
    <xf numFmtId="0" fontId="24" fillId="2" borderId="0" xfId="6" applyFont="1" applyFill="1" applyAlignment="1" applyProtection="1">
      <alignment vertical="center" wrapText="1"/>
    </xf>
    <xf numFmtId="0" fontId="22" fillId="2" borderId="0" xfId="8" applyFont="1" applyFill="1" applyAlignment="1" applyProtection="1">
      <alignment vertical="center"/>
    </xf>
    <xf numFmtId="0" fontId="24" fillId="0" borderId="0" xfId="6" applyFont="1" applyFill="1" applyAlignment="1">
      <alignment horizontal="left" vertical="top" wrapText="1"/>
    </xf>
    <xf numFmtId="0" fontId="17" fillId="2" borderId="0" xfId="6" applyFont="1" applyFill="1" applyBorder="1" applyAlignment="1" applyProtection="1">
      <alignment horizontal="left"/>
    </xf>
    <xf numFmtId="0" fontId="3" fillId="2" borderId="0" xfId="12" applyFill="1"/>
    <xf numFmtId="0" fontId="38" fillId="2" borderId="0" xfId="12" applyFont="1" applyFill="1" applyAlignment="1">
      <alignment vertical="top" wrapText="1"/>
    </xf>
    <xf numFmtId="0" fontId="13" fillId="2" borderId="0" xfId="12" applyFont="1" applyFill="1" applyAlignment="1">
      <alignment wrapText="1"/>
    </xf>
    <xf numFmtId="0" fontId="13" fillId="2" borderId="0" xfId="12" applyFont="1" applyFill="1"/>
    <xf numFmtId="0" fontId="36" fillId="2" borderId="0" xfId="6" applyFont="1" applyFill="1" applyAlignment="1">
      <alignment wrapText="1"/>
    </xf>
    <xf numFmtId="0" fontId="40" fillId="2" borderId="0" xfId="12" applyFont="1" applyFill="1" applyAlignment="1">
      <alignment wrapText="1"/>
    </xf>
    <xf numFmtId="0" fontId="30" fillId="2" borderId="0" xfId="12" applyFont="1" applyFill="1" applyAlignment="1">
      <alignment vertical="center" wrapText="1"/>
    </xf>
    <xf numFmtId="0" fontId="13" fillId="2" borderId="0" xfId="12" applyFont="1" applyFill="1" applyAlignment="1">
      <alignment horizontal="right"/>
    </xf>
    <xf numFmtId="0" fontId="36" fillId="0" borderId="0" xfId="6" applyFont="1"/>
    <xf numFmtId="0" fontId="36" fillId="2" borderId="0" xfId="6" applyFont="1" applyFill="1" applyAlignment="1">
      <alignment horizontal="left" vertical="top"/>
    </xf>
    <xf numFmtId="0" fontId="11" fillId="2" borderId="0" xfId="6" applyFont="1" applyFill="1" applyAlignment="1">
      <alignment horizontal="left" vertical="top"/>
    </xf>
    <xf numFmtId="0" fontId="30" fillId="2" borderId="0" xfId="6" applyFont="1" applyFill="1" applyAlignment="1">
      <alignment horizontal="left" vertical="top" wrapText="1"/>
    </xf>
    <xf numFmtId="0" fontId="36" fillId="2" borderId="0" xfId="6" applyFont="1" applyFill="1"/>
    <xf numFmtId="0" fontId="42" fillId="2" borderId="0" xfId="12" applyFont="1" applyFill="1" applyAlignment="1" applyProtection="1">
      <alignment vertical="top" wrapText="1"/>
      <protection locked="0"/>
    </xf>
    <xf numFmtId="0" fontId="43" fillId="2" borderId="0" xfId="12" applyFont="1" applyFill="1" applyAlignment="1">
      <alignment horizontal="left" vertical="center" wrapText="1"/>
    </xf>
    <xf numFmtId="0" fontId="44" fillId="2" borderId="0" xfId="12" applyFont="1" applyFill="1" applyAlignment="1">
      <alignment horizontal="left" vertical="center" wrapText="1"/>
    </xf>
    <xf numFmtId="0" fontId="11" fillId="2" borderId="0" xfId="12" applyFont="1" applyFill="1" applyAlignment="1" applyProtection="1">
      <alignment horizontal="left" vertical="top" wrapText="1"/>
      <protection locked="0"/>
    </xf>
    <xf numFmtId="0" fontId="3" fillId="2" borderId="0" xfId="12" applyFill="1" applyAlignment="1">
      <alignment wrapText="1"/>
    </xf>
    <xf numFmtId="0" fontId="30" fillId="2" borderId="0" xfId="12" applyFont="1" applyFill="1" applyAlignment="1" applyProtection="1">
      <alignment horizontal="left" vertical="top" wrapText="1"/>
      <protection locked="0"/>
    </xf>
    <xf numFmtId="0" fontId="9" fillId="2" borderId="0" xfId="12" applyFont="1" applyFill="1"/>
    <xf numFmtId="0" fontId="12" fillId="0" borderId="0" xfId="6" applyFont="1" applyFill="1"/>
    <xf numFmtId="0" fontId="10" fillId="2" borderId="0" xfId="12" applyFont="1" applyFill="1"/>
    <xf numFmtId="0" fontId="46" fillId="2" borderId="0" xfId="12" applyFont="1" applyFill="1" applyAlignment="1" applyProtection="1">
      <alignment vertical="top" wrapText="1"/>
      <protection locked="0"/>
    </xf>
    <xf numFmtId="0" fontId="11" fillId="2" borderId="0" xfId="12" applyFont="1" applyFill="1" applyAlignment="1" applyProtection="1">
      <alignment vertical="top" wrapText="1"/>
      <protection locked="0"/>
    </xf>
    <xf numFmtId="0" fontId="30" fillId="2" borderId="0" xfId="12" applyFont="1" applyFill="1" applyAlignment="1" applyProtection="1">
      <alignment vertical="top" wrapText="1"/>
      <protection locked="0"/>
    </xf>
    <xf numFmtId="0" fontId="47" fillId="2" borderId="0" xfId="12" applyFont="1" applyFill="1"/>
    <xf numFmtId="0" fontId="18" fillId="2" borderId="0" xfId="12" applyFont="1" applyFill="1" applyAlignment="1">
      <alignment horizontal="left"/>
    </xf>
    <xf numFmtId="0" fontId="11" fillId="2" borderId="0" xfId="12" applyFont="1" applyFill="1" applyAlignment="1">
      <alignment vertical="center"/>
    </xf>
    <xf numFmtId="0" fontId="30" fillId="2" borderId="0" xfId="12" applyFont="1" applyFill="1" applyAlignment="1">
      <alignment vertical="top"/>
    </xf>
    <xf numFmtId="0" fontId="3" fillId="0" borderId="0" xfId="12" applyAlignment="1">
      <alignment vertical="top"/>
    </xf>
    <xf numFmtId="0" fontId="3" fillId="2" borderId="0" xfId="12" applyFill="1" applyAlignment="1">
      <alignment vertical="top"/>
    </xf>
    <xf numFmtId="0" fontId="3" fillId="0" borderId="0" xfId="12"/>
    <xf numFmtId="0" fontId="30" fillId="2" borderId="0" xfId="12" applyFont="1" applyFill="1"/>
    <xf numFmtId="0" fontId="30" fillId="2" borderId="0" xfId="12" applyFont="1" applyFill="1" applyAlignment="1">
      <alignment horizontal="left" vertical="top"/>
    </xf>
    <xf numFmtId="0" fontId="30" fillId="2" borderId="0" xfId="12" applyFont="1" applyFill="1" applyAlignment="1">
      <alignment wrapText="1"/>
    </xf>
    <xf numFmtId="0" fontId="11" fillId="0" borderId="0" xfId="12" applyFont="1" applyAlignment="1">
      <alignment vertical="center"/>
    </xf>
    <xf numFmtId="0" fontId="30" fillId="0" borderId="0" xfId="12" applyFont="1"/>
    <xf numFmtId="0" fontId="30" fillId="0" borderId="0" xfId="12" applyFont="1" applyAlignment="1">
      <alignment vertical="top"/>
    </xf>
    <xf numFmtId="0" fontId="30" fillId="0" borderId="0" xfId="12" applyFont="1" applyAlignment="1">
      <alignment wrapText="1"/>
    </xf>
    <xf numFmtId="0" fontId="18" fillId="2" borderId="0" xfId="12" applyFont="1" applyFill="1" applyAlignment="1">
      <alignment vertical="center"/>
    </xf>
    <xf numFmtId="0" fontId="30" fillId="2" borderId="0" xfId="12" applyFont="1" applyFill="1" applyAlignment="1">
      <alignment vertical="top" wrapText="1"/>
    </xf>
    <xf numFmtId="0" fontId="48" fillId="2" borderId="0" xfId="6" applyFont="1" applyFill="1" applyAlignment="1">
      <alignment horizontal="left" vertical="top"/>
    </xf>
    <xf numFmtId="0" fontId="30" fillId="2" borderId="0" xfId="12" applyFont="1" applyFill="1" applyAlignment="1">
      <alignment horizontal="left" vertical="top" wrapText="1"/>
    </xf>
    <xf numFmtId="0" fontId="24" fillId="0" borderId="0" xfId="11" applyFont="1" applyFill="1" applyAlignment="1">
      <alignment horizontal="left" vertical="top" wrapText="1"/>
    </xf>
    <xf numFmtId="164" fontId="13" fillId="0" borderId="0" xfId="2" applyNumberFormat="1" applyFont="1" applyFill="1"/>
    <xf numFmtId="164" fontId="40" fillId="0" borderId="0" xfId="2" applyNumberFormat="1" applyFont="1" applyFill="1"/>
    <xf numFmtId="164" fontId="13" fillId="0" borderId="2" xfId="2" applyNumberFormat="1" applyFont="1" applyBorder="1" applyAlignment="1">
      <alignment horizontal="right" vertical="center" wrapText="1"/>
    </xf>
    <xf numFmtId="164" fontId="40" fillId="0" borderId="0" xfId="2" applyNumberFormat="1" applyFont="1" applyFill="1" applyBorder="1" applyAlignment="1">
      <alignment horizontal="center" vertical="center" wrapText="1"/>
    </xf>
    <xf numFmtId="164" fontId="13" fillId="0" borderId="0" xfId="2" applyNumberFormat="1" applyFont="1" applyFill="1" applyBorder="1" applyAlignment="1">
      <alignment vertical="center" wrapText="1"/>
    </xf>
    <xf numFmtId="164" fontId="14" fillId="0" borderId="0" xfId="2" applyNumberFormat="1" applyFont="1" applyFill="1" applyBorder="1" applyAlignment="1">
      <alignment horizontal="right" vertical="center" wrapText="1"/>
    </xf>
    <xf numFmtId="164" fontId="13" fillId="0" borderId="0" xfId="2" applyNumberFormat="1" applyFont="1" applyFill="1" applyBorder="1" applyAlignment="1">
      <alignment vertical="center"/>
    </xf>
    <xf numFmtId="164" fontId="40" fillId="0" borderId="0" xfId="2" applyNumberFormat="1" applyFont="1" applyFill="1" applyBorder="1" applyAlignment="1">
      <alignment vertical="center" wrapText="1"/>
    </xf>
    <xf numFmtId="164" fontId="19" fillId="0" borderId="0" xfId="2" applyNumberFormat="1" applyFont="1" applyFill="1" applyBorder="1" applyAlignment="1">
      <alignment horizontal="right" vertical="center" wrapText="1"/>
    </xf>
    <xf numFmtId="164" fontId="13" fillId="0" borderId="0" xfId="2" applyNumberFormat="1" applyFont="1" applyFill="1" applyBorder="1" applyAlignment="1">
      <alignment horizontal="right" vertical="center"/>
    </xf>
    <xf numFmtId="164" fontId="19" fillId="0" borderId="0" xfId="2" applyNumberFormat="1" applyFont="1" applyFill="1" applyAlignment="1">
      <alignment horizontal="right" vertical="center"/>
    </xf>
    <xf numFmtId="164" fontId="11" fillId="0" borderId="0" xfId="2" applyNumberFormat="1" applyFont="1" applyFill="1" applyBorder="1" applyAlignment="1">
      <alignment horizontal="right" vertical="center" wrapText="1"/>
    </xf>
    <xf numFmtId="164" fontId="14" fillId="0" borderId="0" xfId="2" applyNumberFormat="1" applyFont="1" applyFill="1" applyAlignment="1">
      <alignment horizontal="right" vertical="center"/>
    </xf>
    <xf numFmtId="0" fontId="24" fillId="2" borderId="0" xfId="11" applyFont="1" applyFill="1" applyAlignment="1">
      <alignment vertical="center"/>
    </xf>
    <xf numFmtId="0" fontId="36" fillId="2" borderId="0" xfId="11" applyFont="1" applyFill="1" applyAlignment="1">
      <alignment wrapText="1"/>
    </xf>
    <xf numFmtId="0" fontId="7" fillId="2" borderId="0" xfId="14" applyFill="1"/>
    <xf numFmtId="0" fontId="9" fillId="2" borderId="0" xfId="13" applyFont="1" applyFill="1" applyAlignment="1">
      <alignment vertical="center"/>
    </xf>
    <xf numFmtId="0" fontId="14" fillId="2" borderId="0" xfId="13" applyFont="1" applyFill="1" applyAlignment="1">
      <alignment vertical="center"/>
    </xf>
    <xf numFmtId="0" fontId="13" fillId="2" borderId="0" xfId="13" applyFont="1" applyFill="1"/>
    <xf numFmtId="0" fontId="13" fillId="2" borderId="0" xfId="13" applyFont="1" applyFill="1" applyAlignment="1">
      <alignment horizontal="right"/>
    </xf>
    <xf numFmtId="0" fontId="14" fillId="2" borderId="2" xfId="13" applyFont="1" applyFill="1" applyBorder="1" applyAlignment="1">
      <alignment horizontal="center" vertical="center" wrapText="1"/>
    </xf>
    <xf numFmtId="0" fontId="2" fillId="2" borderId="0" xfId="13" applyFill="1"/>
    <xf numFmtId="0" fontId="19" fillId="2" borderId="0" xfId="13" applyFont="1" applyFill="1" applyAlignment="1">
      <alignment vertical="center" wrapText="1"/>
    </xf>
    <xf numFmtId="0" fontId="13" fillId="2" borderId="0" xfId="13" applyFont="1" applyFill="1" applyAlignment="1">
      <alignment vertical="center"/>
    </xf>
    <xf numFmtId="166" fontId="13" fillId="2" borderId="0" xfId="13" applyNumberFormat="1" applyFont="1" applyFill="1"/>
    <xf numFmtId="3" fontId="20" fillId="2" borderId="0" xfId="13" applyNumberFormat="1" applyFont="1" applyFill="1" applyAlignment="1">
      <alignment horizontal="left" vertical="center" wrapText="1"/>
    </xf>
    <xf numFmtId="10" fontId="13" fillId="2" borderId="0" xfId="13" applyNumberFormat="1" applyFont="1" applyFill="1"/>
    <xf numFmtId="10" fontId="13" fillId="2" borderId="3" xfId="13" applyNumberFormat="1" applyFont="1" applyFill="1" applyBorder="1"/>
    <xf numFmtId="0" fontId="22" fillId="2" borderId="0" xfId="13" applyFont="1" applyFill="1" applyAlignment="1">
      <alignment horizontal="left" vertical="center" wrapText="1"/>
    </xf>
    <xf numFmtId="0" fontId="10" fillId="2" borderId="0" xfId="13" applyFont="1" applyFill="1"/>
    <xf numFmtId="0" fontId="25" fillId="2" borderId="0" xfId="13" applyFont="1" applyFill="1"/>
    <xf numFmtId="0" fontId="23" fillId="2" borderId="0" xfId="13" applyFont="1" applyFill="1"/>
    <xf numFmtId="0" fontId="27" fillId="2" borderId="0" xfId="13" applyFont="1" applyFill="1"/>
    <xf numFmtId="0" fontId="22" fillId="2" borderId="0" xfId="13" applyFont="1" applyFill="1" applyAlignment="1">
      <alignment vertical="center"/>
    </xf>
    <xf numFmtId="167" fontId="27" fillId="2" borderId="0" xfId="13" applyNumberFormat="1" applyFont="1" applyFill="1"/>
    <xf numFmtId="10" fontId="27" fillId="2" borderId="0" xfId="15" applyNumberFormat="1" applyFont="1" applyFill="1"/>
    <xf numFmtId="0" fontId="28" fillId="2" borderId="3" xfId="13" applyFont="1" applyFill="1" applyBorder="1"/>
    <xf numFmtId="0" fontId="14" fillId="2" borderId="3" xfId="13" applyFont="1" applyFill="1" applyBorder="1" applyAlignment="1">
      <alignment vertical="center"/>
    </xf>
    <xf numFmtId="0" fontId="14" fillId="2" borderId="0" xfId="13" applyFont="1" applyFill="1" applyAlignment="1">
      <alignment horizontal="center" vertical="center" wrapText="1"/>
    </xf>
    <xf numFmtId="0" fontId="14" fillId="2" borderId="0" xfId="13" applyFont="1" applyFill="1" applyAlignment="1">
      <alignment horizontal="right" vertical="center" wrapText="1"/>
    </xf>
    <xf numFmtId="0" fontId="14" fillId="2" borderId="0" xfId="13" applyFont="1" applyFill="1" applyAlignment="1">
      <alignment horizontal="center" vertical="center"/>
    </xf>
    <xf numFmtId="0" fontId="14" fillId="2" borderId="2" xfId="13" applyFont="1" applyFill="1" applyBorder="1" applyAlignment="1">
      <alignment horizontal="right" vertical="center" wrapText="1"/>
    </xf>
    <xf numFmtId="0" fontId="29" fillId="2" borderId="0" xfId="13" applyFont="1" applyFill="1"/>
    <xf numFmtId="166" fontId="30" fillId="2" borderId="0" xfId="13" applyNumberFormat="1" applyFont="1" applyFill="1" applyAlignment="1" applyProtection="1">
      <alignment horizontal="right" vertical="center" wrapText="1"/>
      <protection locked="0"/>
    </xf>
    <xf numFmtId="0" fontId="29" fillId="2" borderId="0" xfId="13" applyFont="1" applyFill="1" applyAlignment="1">
      <alignment vertical="center"/>
    </xf>
    <xf numFmtId="10" fontId="14" fillId="2" borderId="0" xfId="13" applyNumberFormat="1" applyFont="1" applyFill="1" applyAlignment="1">
      <alignment horizontal="right" vertical="center" wrapText="1"/>
    </xf>
    <xf numFmtId="165" fontId="14" fillId="2" borderId="0" xfId="13" applyNumberFormat="1" applyFont="1" applyFill="1" applyAlignment="1">
      <alignment horizontal="right" vertical="center" wrapText="1"/>
    </xf>
    <xf numFmtId="0" fontId="14" fillId="2" borderId="0" xfId="13" applyFont="1" applyFill="1" applyAlignment="1">
      <alignment horizontal="right" vertical="center"/>
    </xf>
    <xf numFmtId="10" fontId="14" fillId="2" borderId="3" xfId="13" applyNumberFormat="1" applyFont="1" applyFill="1" applyBorder="1" applyAlignment="1">
      <alignment horizontal="right" vertical="center" wrapText="1"/>
    </xf>
    <xf numFmtId="0" fontId="31" fillId="2" borderId="0" xfId="13" applyFont="1" applyFill="1" applyAlignment="1">
      <alignment vertical="top"/>
    </xf>
    <xf numFmtId="0" fontId="2" fillId="2" borderId="0" xfId="13" applyFill="1" applyAlignment="1">
      <alignment vertical="top"/>
    </xf>
    <xf numFmtId="0" fontId="15" fillId="2" borderId="0" xfId="13" applyFont="1" applyFill="1" applyAlignment="1">
      <alignment vertical="center"/>
    </xf>
    <xf numFmtId="0" fontId="9" fillId="2" borderId="0" xfId="13" applyFont="1" applyFill="1"/>
    <xf numFmtId="166" fontId="2" fillId="2" borderId="0" xfId="13" applyNumberFormat="1" applyFill="1"/>
    <xf numFmtId="10" fontId="0" fillId="2" borderId="0" xfId="15" applyNumberFormat="1" applyFont="1" applyFill="1"/>
    <xf numFmtId="164" fontId="9" fillId="0" borderId="0" xfId="2" applyNumberFormat="1" applyFont="1" applyBorder="1" applyAlignment="1">
      <alignment vertical="center" wrapText="1"/>
    </xf>
    <xf numFmtId="164" fontId="9" fillId="0" borderId="0" xfId="2" applyNumberFormat="1" applyFont="1" applyBorder="1" applyAlignment="1">
      <alignment horizontal="left" vertical="center" wrapText="1"/>
    </xf>
    <xf numFmtId="10" fontId="7" fillId="0" borderId="0" xfId="16" applyNumberFormat="1"/>
    <xf numFmtId="0" fontId="7" fillId="0" borderId="0" xfId="16"/>
    <xf numFmtId="0" fontId="2" fillId="0" borderId="0" xfId="17"/>
    <xf numFmtId="0" fontId="9" fillId="0" borderId="0" xfId="16" applyFont="1" applyAlignment="1">
      <alignment vertical="center" wrapText="1"/>
    </xf>
    <xf numFmtId="164" fontId="9" fillId="0" borderId="3" xfId="2" applyNumberFormat="1" applyFont="1" applyBorder="1" applyAlignment="1">
      <alignment vertical="center" wrapText="1"/>
    </xf>
    <xf numFmtId="164" fontId="12" fillId="0" borderId="0" xfId="2" applyNumberFormat="1" applyFont="1" applyFill="1" applyBorder="1" applyAlignment="1">
      <alignment horizontal="center" vertical="center" wrapText="1"/>
    </xf>
    <xf numFmtId="0" fontId="9" fillId="0" borderId="0" xfId="16" applyFont="1"/>
    <xf numFmtId="164" fontId="0" fillId="0" borderId="0" xfId="2" applyNumberFormat="1" applyFont="1" applyFill="1"/>
    <xf numFmtId="164" fontId="9" fillId="0" borderId="0" xfId="2" applyNumberFormat="1" applyFont="1" applyFill="1"/>
    <xf numFmtId="0" fontId="23" fillId="0" borderId="0" xfId="16" applyFont="1" applyAlignment="1">
      <alignment horizontal="left" vertical="top" wrapText="1"/>
    </xf>
    <xf numFmtId="0" fontId="54" fillId="0" borderId="0" xfId="6" applyFont="1" applyFill="1" applyBorder="1" applyAlignment="1">
      <alignment vertical="top" wrapText="1"/>
    </xf>
    <xf numFmtId="0" fontId="17" fillId="0" borderId="0" xfId="6" applyFont="1" applyFill="1" applyBorder="1" applyAlignment="1">
      <alignment vertical="top" wrapText="1"/>
    </xf>
    <xf numFmtId="0" fontId="54" fillId="0" borderId="0" xfId="6" applyFont="1" applyFill="1" applyAlignment="1">
      <alignment horizontal="left" vertical="top" wrapText="1"/>
    </xf>
    <xf numFmtId="0" fontId="57" fillId="0" borderId="0" xfId="16" applyFont="1" applyAlignment="1">
      <alignment horizontal="left" vertical="top" wrapText="1"/>
    </xf>
    <xf numFmtId="0" fontId="15" fillId="0" borderId="0" xfId="16" applyFont="1" applyAlignment="1">
      <alignment horizontal="left" vertical="top" wrapText="1"/>
    </xf>
    <xf numFmtId="0" fontId="23" fillId="0" borderId="0" xfId="16" applyFont="1"/>
    <xf numFmtId="0" fontId="9" fillId="0" borderId="0" xfId="16" applyFont="1" applyAlignment="1">
      <alignment horizontal="left" vertical="top" wrapText="1"/>
    </xf>
    <xf numFmtId="164" fontId="58" fillId="0" borderId="0" xfId="18" applyNumberFormat="1" applyFont="1" applyBorder="1" applyAlignment="1">
      <alignment horizontal="right" vertical="center" wrapText="1"/>
    </xf>
    <xf numFmtId="164" fontId="59" fillId="0" borderId="0" xfId="18" applyNumberFormat="1" applyFont="1" applyFill="1" applyBorder="1" applyAlignment="1">
      <alignment horizontal="right" vertical="center" wrapText="1"/>
    </xf>
    <xf numFmtId="0" fontId="9" fillId="0" borderId="0" xfId="17" applyFont="1" applyAlignment="1">
      <alignment vertical="center" wrapText="1"/>
    </xf>
    <xf numFmtId="164" fontId="0" fillId="0" borderId="0" xfId="18" applyNumberFormat="1" applyFont="1" applyBorder="1"/>
    <xf numFmtId="164" fontId="0" fillId="0" borderId="0" xfId="18" applyNumberFormat="1" applyFont="1" applyFill="1" applyBorder="1"/>
    <xf numFmtId="164" fontId="2" fillId="0" borderId="0" xfId="17" applyNumberFormat="1"/>
    <xf numFmtId="164" fontId="0" fillId="0" borderId="0" xfId="18" applyNumberFormat="1" applyFont="1"/>
    <xf numFmtId="164" fontId="0" fillId="0" borderId="0" xfId="18" applyNumberFormat="1" applyFont="1" applyFill="1"/>
    <xf numFmtId="0" fontId="11" fillId="0" borderId="0" xfId="17" applyFont="1" applyAlignment="1">
      <alignment vertical="center"/>
    </xf>
    <xf numFmtId="0" fontId="19" fillId="0" borderId="1" xfId="16" applyFont="1" applyBorder="1" applyAlignment="1">
      <alignment vertical="center" wrapText="1"/>
    </xf>
    <xf numFmtId="164" fontId="13" fillId="0" borderId="2" xfId="2" quotePrefix="1" applyNumberFormat="1" applyFont="1" applyBorder="1" applyAlignment="1">
      <alignment horizontal="right" vertical="center" wrapText="1"/>
    </xf>
    <xf numFmtId="10" fontId="13" fillId="0" borderId="0" xfId="2" applyNumberFormat="1" applyFont="1" applyAlignment="1">
      <alignment horizontal="right" vertical="center" wrapText="1"/>
    </xf>
    <xf numFmtId="0" fontId="19" fillId="0" borderId="0" xfId="16" applyFont="1" applyAlignment="1">
      <alignment vertical="center" wrapText="1"/>
    </xf>
    <xf numFmtId="0" fontId="14" fillId="0" borderId="0" xfId="16" applyFont="1" applyAlignment="1">
      <alignment vertical="center" wrapText="1"/>
    </xf>
    <xf numFmtId="3" fontId="13" fillId="0" borderId="0" xfId="16" applyNumberFormat="1" applyFont="1" applyAlignment="1">
      <alignment horizontal="right" vertical="center" wrapText="1"/>
    </xf>
    <xf numFmtId="0" fontId="13" fillId="0" borderId="0" xfId="16" applyFont="1" applyAlignment="1">
      <alignment vertical="center" wrapText="1"/>
    </xf>
    <xf numFmtId="0" fontId="13" fillId="0" borderId="0" xfId="16" applyFont="1"/>
    <xf numFmtId="3" fontId="40" fillId="0" borderId="0" xfId="16" applyNumberFormat="1" applyFont="1" applyAlignment="1">
      <alignment horizontal="right" vertical="center" wrapText="1"/>
    </xf>
    <xf numFmtId="3" fontId="40" fillId="0" borderId="0" xfId="16" applyNumberFormat="1" applyFont="1" applyAlignment="1">
      <alignment vertical="center" wrapText="1"/>
    </xf>
    <xf numFmtId="3" fontId="13" fillId="0" borderId="0" xfId="16" applyNumberFormat="1" applyFont="1" applyAlignment="1">
      <alignment vertical="center" wrapText="1"/>
    </xf>
    <xf numFmtId="0" fontId="11" fillId="0" borderId="0" xfId="16" applyFont="1" applyAlignment="1">
      <alignment vertical="center" wrapText="1"/>
    </xf>
    <xf numFmtId="3" fontId="14" fillId="0" borderId="0" xfId="16" applyNumberFormat="1" applyFont="1" applyAlignment="1">
      <alignment horizontal="right" vertical="center" wrapText="1"/>
    </xf>
    <xf numFmtId="0" fontId="30" fillId="0" borderId="0" xfId="16" applyFont="1" applyAlignment="1">
      <alignment vertical="center" wrapText="1"/>
    </xf>
    <xf numFmtId="10" fontId="13" fillId="0" borderId="0" xfId="16" applyNumberFormat="1" applyFont="1"/>
    <xf numFmtId="10" fontId="13" fillId="0" borderId="0" xfId="15" applyNumberFormat="1" applyFont="1"/>
    <xf numFmtId="10" fontId="13" fillId="0" borderId="0" xfId="15" applyNumberFormat="1" applyFont="1" applyFill="1"/>
    <xf numFmtId="0" fontId="14" fillId="0" borderId="1" xfId="17" applyFont="1" applyBorder="1" applyAlignment="1">
      <alignment vertical="center" wrapText="1"/>
    </xf>
    <xf numFmtId="164" fontId="19" fillId="0" borderId="1" xfId="18" applyNumberFormat="1" applyFont="1" applyBorder="1" applyAlignment="1">
      <alignment horizontal="center" vertical="center" wrapText="1"/>
    </xf>
    <xf numFmtId="164" fontId="19" fillId="0" borderId="1" xfId="18" applyNumberFormat="1" applyFont="1" applyFill="1" applyBorder="1" applyAlignment="1">
      <alignment horizontal="right" vertical="center" wrapText="1"/>
    </xf>
    <xf numFmtId="0" fontId="14" fillId="0" borderId="0" xfId="17" applyFont="1" applyAlignment="1">
      <alignment vertical="center" wrapText="1"/>
    </xf>
    <xf numFmtId="0" fontId="13" fillId="0" borderId="0" xfId="17" applyFont="1" applyAlignment="1">
      <alignment vertical="center" wrapText="1"/>
    </xf>
    <xf numFmtId="0" fontId="13" fillId="0" borderId="0" xfId="17" applyFont="1"/>
    <xf numFmtId="164" fontId="13" fillId="0" borderId="0" xfId="18" applyNumberFormat="1" applyFont="1" applyBorder="1"/>
    <xf numFmtId="164" fontId="13" fillId="0" borderId="0" xfId="18" applyNumberFormat="1" applyFont="1" applyFill="1" applyBorder="1"/>
    <xf numFmtId="0" fontId="40" fillId="0" borderId="0" xfId="17" applyFont="1"/>
    <xf numFmtId="164" fontId="40" fillId="0" borderId="0" xfId="18" applyNumberFormat="1" applyFont="1" applyBorder="1"/>
    <xf numFmtId="164" fontId="40" fillId="0" borderId="0" xfId="18" applyNumberFormat="1" applyFont="1" applyFill="1" applyBorder="1"/>
    <xf numFmtId="164" fontId="13" fillId="0" borderId="0" xfId="18" applyNumberFormat="1" applyFont="1"/>
    <xf numFmtId="164" fontId="13" fillId="0" borderId="0" xfId="18" applyNumberFormat="1" applyFont="1" applyFill="1"/>
    <xf numFmtId="164" fontId="19" fillId="0" borderId="0" xfId="18" applyNumberFormat="1" applyFont="1" applyBorder="1" applyAlignment="1">
      <alignment horizontal="center" vertical="center" wrapText="1"/>
    </xf>
    <xf numFmtId="164" fontId="19" fillId="0" borderId="0" xfId="18" applyNumberFormat="1" applyFont="1" applyFill="1" applyBorder="1" applyAlignment="1">
      <alignment horizontal="right" vertical="center" wrapText="1"/>
    </xf>
    <xf numFmtId="0" fontId="13" fillId="0" borderId="0" xfId="17" applyFont="1" applyAlignment="1">
      <alignment wrapText="1"/>
    </xf>
    <xf numFmtId="0" fontId="50" fillId="0" borderId="0" xfId="17" applyFont="1"/>
    <xf numFmtId="0" fontId="36" fillId="0" borderId="0" xfId="11" applyFont="1" applyAlignment="1">
      <alignment vertical="top"/>
    </xf>
    <xf numFmtId="0" fontId="36" fillId="2" borderId="0" xfId="11" applyFont="1" applyFill="1" applyAlignment="1">
      <alignment vertical="center" wrapText="1"/>
    </xf>
    <xf numFmtId="0" fontId="13" fillId="2" borderId="0" xfId="12" applyFont="1" applyFill="1" applyAlignment="1">
      <alignment horizontal="left" vertical="center" wrapText="1"/>
    </xf>
    <xf numFmtId="0" fontId="13" fillId="2" borderId="0" xfId="13" applyFont="1" applyFill="1" applyAlignment="1">
      <alignment horizontal="center"/>
    </xf>
    <xf numFmtId="0" fontId="22" fillId="2" borderId="0" xfId="0" applyFont="1" applyFill="1" applyAlignment="1">
      <alignment horizontal="left" vertical="center"/>
    </xf>
    <xf numFmtId="0" fontId="22" fillId="2" borderId="0" xfId="0" applyFont="1" applyFill="1" applyAlignment="1">
      <alignment horizontal="left" vertical="center" wrapText="1"/>
    </xf>
    <xf numFmtId="0" fontId="60" fillId="0" borderId="0" xfId="11" applyFont="1" applyFill="1" applyAlignment="1">
      <alignment vertical="top"/>
    </xf>
    <xf numFmtId="164" fontId="9" fillId="0" borderId="0" xfId="2" applyNumberFormat="1" applyFont="1" applyBorder="1" applyAlignment="1">
      <alignment horizontal="center" vertical="center" wrapText="1"/>
    </xf>
    <xf numFmtId="164" fontId="52" fillId="0" borderId="0" xfId="2" applyNumberFormat="1" applyFont="1" applyFill="1" applyBorder="1" applyAlignment="1">
      <alignment horizontal="center" vertical="center" wrapText="1"/>
    </xf>
    <xf numFmtId="164" fontId="9" fillId="0" borderId="0" xfId="2" applyNumberFormat="1" applyFont="1" applyFill="1" applyBorder="1" applyAlignment="1">
      <alignment horizontal="center" vertical="center"/>
    </xf>
    <xf numFmtId="164" fontId="51" fillId="0" borderId="0" xfId="2" applyNumberFormat="1" applyFont="1" applyFill="1" applyBorder="1" applyAlignment="1">
      <alignment horizontal="center" vertical="center" wrapText="1"/>
    </xf>
    <xf numFmtId="164" fontId="9" fillId="0" borderId="0" xfId="2" applyNumberFormat="1" applyFont="1" applyFill="1" applyBorder="1" applyAlignment="1">
      <alignment horizontal="center" vertical="center" wrapText="1"/>
    </xf>
    <xf numFmtId="164" fontId="51" fillId="0" borderId="0" xfId="2" applyNumberFormat="1" applyFont="1" applyFill="1" applyBorder="1" applyAlignment="1">
      <alignment horizontal="center" vertical="center"/>
    </xf>
    <xf numFmtId="164" fontId="53" fillId="0" borderId="0" xfId="2" applyNumberFormat="1" applyFont="1" applyFill="1" applyBorder="1" applyAlignment="1">
      <alignment horizontal="center" vertical="center" wrapText="1"/>
    </xf>
    <xf numFmtId="164" fontId="52" fillId="0" borderId="0" xfId="2" applyNumberFormat="1" applyFont="1" applyFill="1" applyBorder="1" applyAlignment="1">
      <alignment horizontal="center" vertical="center"/>
    </xf>
    <xf numFmtId="164" fontId="0" fillId="0" borderId="0" xfId="2" applyNumberFormat="1" applyFont="1" applyFill="1" applyBorder="1" applyAlignment="1">
      <alignment horizontal="center"/>
    </xf>
    <xf numFmtId="164" fontId="8" fillId="0" borderId="0" xfId="2" applyNumberFormat="1" applyFont="1" applyFill="1" applyBorder="1" applyAlignment="1">
      <alignment horizontal="center"/>
    </xf>
    <xf numFmtId="0" fontId="7" fillId="0" borderId="0" xfId="16" applyAlignment="1">
      <alignment horizontal="center"/>
    </xf>
    <xf numFmtId="0" fontId="23" fillId="0" borderId="0" xfId="16" applyFont="1" applyAlignment="1">
      <alignment horizontal="center"/>
    </xf>
    <xf numFmtId="0" fontId="1" fillId="0" borderId="0" xfId="17" applyFont="1"/>
    <xf numFmtId="0" fontId="61" fillId="2" borderId="0" xfId="14" applyFont="1" applyFill="1"/>
    <xf numFmtId="9" fontId="7" fillId="2" borderId="0" xfId="19" applyFont="1" applyFill="1"/>
    <xf numFmtId="168" fontId="7" fillId="2" borderId="0" xfId="19" applyNumberFormat="1" applyFont="1" applyFill="1"/>
    <xf numFmtId="166" fontId="7" fillId="2" borderId="0" xfId="14" applyNumberFormat="1" applyFill="1"/>
    <xf numFmtId="0" fontId="13" fillId="0" borderId="0" xfId="12" applyFont="1" applyAlignment="1">
      <alignment wrapText="1"/>
    </xf>
    <xf numFmtId="0" fontId="23" fillId="2" borderId="0" xfId="14" applyFont="1" applyFill="1"/>
    <xf numFmtId="0" fontId="36" fillId="2" borderId="0" xfId="11" applyFont="1" applyFill="1" applyAlignment="1">
      <alignment vertical="top" wrapText="1"/>
    </xf>
    <xf numFmtId="0" fontId="36" fillId="0" borderId="0" xfId="11" applyFont="1" applyFill="1" applyAlignment="1">
      <alignment vertical="top" wrapText="1"/>
    </xf>
    <xf numFmtId="0" fontId="13" fillId="2" borderId="0" xfId="12" applyFont="1" applyFill="1" applyAlignment="1">
      <alignment vertical="top"/>
    </xf>
    <xf numFmtId="0" fontId="36" fillId="2" borderId="0" xfId="11" applyFont="1" applyFill="1" applyAlignment="1">
      <alignment horizontal="left" vertical="top" wrapText="1"/>
    </xf>
    <xf numFmtId="0" fontId="13" fillId="0" borderId="0" xfId="12" applyFont="1" applyAlignment="1">
      <alignment vertical="top"/>
    </xf>
    <xf numFmtId="0" fontId="36" fillId="0" borderId="0" xfId="11" applyFont="1" applyFill="1"/>
    <xf numFmtId="0" fontId="18" fillId="2" borderId="0" xfId="13" applyFont="1" applyFill="1" applyAlignment="1">
      <alignment horizontal="left" vertical="center" wrapText="1"/>
    </xf>
    <xf numFmtId="0" fontId="17" fillId="2" borderId="0" xfId="6" applyFont="1" applyFill="1" applyBorder="1" applyAlignment="1" applyProtection="1">
      <alignment horizontal="left"/>
    </xf>
    <xf numFmtId="0" fontId="22" fillId="2" borderId="0" xfId="13" applyFont="1" applyFill="1" applyAlignment="1">
      <alignment horizontal="left" vertical="center" wrapText="1"/>
    </xf>
    <xf numFmtId="0" fontId="24" fillId="2" borderId="0" xfId="11" applyFont="1" applyFill="1" applyAlignment="1" applyProtection="1">
      <alignment horizontal="left" vertical="center" wrapText="1"/>
    </xf>
    <xf numFmtId="0" fontId="18" fillId="2" borderId="0" xfId="13" applyFont="1" applyFill="1" applyAlignment="1">
      <alignment horizontal="left" vertical="center"/>
    </xf>
    <xf numFmtId="0" fontId="19" fillId="0" borderId="3" xfId="0" applyFont="1" applyBorder="1" applyAlignment="1">
      <alignment horizontal="center" vertical="center" wrapText="1"/>
    </xf>
    <xf numFmtId="0" fontId="56" fillId="2" borderId="0" xfId="16" applyFont="1" applyFill="1" applyAlignment="1">
      <alignment horizontal="left" vertical="top" wrapText="1"/>
    </xf>
    <xf numFmtId="0" fontId="23" fillId="0" borderId="0" xfId="16" applyFont="1" applyAlignment="1">
      <alignment horizontal="left" vertical="top" wrapText="1"/>
    </xf>
    <xf numFmtId="0" fontId="55" fillId="0" borderId="0" xfId="16" applyFont="1" applyAlignment="1">
      <alignment horizontal="left" vertical="top" wrapText="1"/>
    </xf>
    <xf numFmtId="0" fontId="56" fillId="0" borderId="0" xfId="16" applyFont="1" applyAlignment="1">
      <alignment horizontal="left" vertical="top" wrapText="1"/>
    </xf>
    <xf numFmtId="0" fontId="54" fillId="0" borderId="0" xfId="6" applyFont="1" applyFill="1" applyAlignment="1">
      <alignment horizontal="left" vertical="top" wrapText="1"/>
    </xf>
    <xf numFmtId="0" fontId="57" fillId="0" borderId="0" xfId="6" applyFont="1" applyFill="1" applyAlignment="1">
      <alignment horizontal="left" vertical="top" wrapText="1"/>
    </xf>
    <xf numFmtId="0" fontId="22" fillId="0" borderId="0" xfId="6" applyFont="1" applyFill="1" applyAlignment="1">
      <alignment horizontal="left" vertical="top" wrapText="1"/>
    </xf>
    <xf numFmtId="0" fontId="24" fillId="0" borderId="0" xfId="11" applyFont="1" applyFill="1" applyAlignment="1">
      <alignment horizontal="left" vertical="top" wrapText="1"/>
    </xf>
    <xf numFmtId="0" fontId="24" fillId="0" borderId="0" xfId="6" applyFont="1" applyFill="1" applyAlignment="1">
      <alignment horizontal="left" vertical="top" wrapText="1"/>
    </xf>
    <xf numFmtId="0" fontId="55" fillId="0" borderId="0" xfId="16" applyFont="1" applyAlignment="1">
      <alignment horizontal="left" vertical="center" wrapText="1"/>
    </xf>
    <xf numFmtId="0" fontId="11" fillId="0" borderId="0" xfId="3" applyFont="1" applyAlignment="1">
      <alignment horizontal="left" vertical="center"/>
    </xf>
    <xf numFmtId="164" fontId="51" fillId="0" borderId="0" xfId="18" applyNumberFormat="1" applyFont="1" applyBorder="1" applyAlignment="1">
      <alignment horizontal="center" vertical="center" wrapText="1"/>
    </xf>
    <xf numFmtId="0" fontId="22" fillId="2" borderId="0" xfId="0" applyFont="1" applyFill="1" applyAlignment="1">
      <alignment horizontal="left" vertical="top" wrapText="1"/>
    </xf>
    <xf numFmtId="0" fontId="22" fillId="2" borderId="0" xfId="0" applyFont="1" applyFill="1" applyAlignment="1">
      <alignment horizontal="left" vertical="center" wrapText="1"/>
    </xf>
    <xf numFmtId="0" fontId="22" fillId="2" borderId="0" xfId="0" applyFont="1" applyFill="1" applyAlignment="1">
      <alignment horizontal="left" vertical="center"/>
    </xf>
    <xf numFmtId="164" fontId="59" fillId="0" borderId="0" xfId="18" applyNumberFormat="1" applyFont="1" applyBorder="1" applyAlignment="1">
      <alignment horizontal="center"/>
    </xf>
    <xf numFmtId="0" fontId="22" fillId="3" borderId="0" xfId="16" applyFont="1" applyFill="1" applyAlignment="1">
      <alignment horizontal="left" vertical="center"/>
    </xf>
    <xf numFmtId="0" fontId="22" fillId="0" borderId="0" xfId="16" applyFont="1" applyAlignment="1">
      <alignment horizontal="left" vertical="center"/>
    </xf>
    <xf numFmtId="0" fontId="22" fillId="0" borderId="0" xfId="16" applyFont="1" applyAlignment="1">
      <alignment horizontal="left" vertical="center" wrapText="1"/>
    </xf>
    <xf numFmtId="0" fontId="18" fillId="2" borderId="0" xfId="12" applyFont="1" applyFill="1" applyAlignment="1">
      <alignment horizontal="left"/>
    </xf>
    <xf numFmtId="0" fontId="11" fillId="2" borderId="0" xfId="12" applyFont="1" applyFill="1" applyAlignment="1">
      <alignment horizontal="left" vertical="center"/>
    </xf>
    <xf numFmtId="0" fontId="8" fillId="0" borderId="0" xfId="12" applyFont="1" applyAlignment="1">
      <alignment horizontal="center" wrapText="1"/>
    </xf>
  </cellXfs>
  <cellStyles count="20">
    <cellStyle name="Comma" xfId="2" builtinId="3"/>
    <cellStyle name="Comma 2" xfId="4" xr:uid="{A9AF996B-1547-40A2-8C29-B8EB96EBEE82}"/>
    <cellStyle name="Comma 2 2" xfId="18" xr:uid="{DB7CFF46-7164-49B8-A4FA-35C657085DAC}"/>
    <cellStyle name="Comma 3" xfId="10" xr:uid="{2AE4CE16-221B-4B0F-BDDF-B399D2DE174A}"/>
    <cellStyle name="Hyperlink" xfId="11" builtinId="8"/>
    <cellStyle name="Hyperlink 2" xfId="6" xr:uid="{5EC7BB33-527A-46F8-BE2F-E808A55A2B9E}"/>
    <cellStyle name="Hyperlink 2 2" xfId="8" xr:uid="{0919B376-4B05-47CD-B25B-5DA4652D62EB}"/>
    <cellStyle name="Normal" xfId="0" builtinId="0"/>
    <cellStyle name="Normal 2" xfId="1" xr:uid="{991EB0E2-A29F-4D74-9041-DCE891C63FF1}"/>
    <cellStyle name="Normal 2 2" xfId="16" xr:uid="{343B49D8-21AA-4C5D-B9F8-F4D30EC0D8BB}"/>
    <cellStyle name="Normal 3" xfId="3" xr:uid="{2AD75EB4-8126-4313-99D8-D1FB9631154E}"/>
    <cellStyle name="Normal 3 2" xfId="17" xr:uid="{B06BC588-77CD-4354-9826-8AC9C92A29AC}"/>
    <cellStyle name="Normal 4" xfId="5" xr:uid="{FDE13A0D-A7DE-48DB-8B6C-6AB9D8660CEF}"/>
    <cellStyle name="Normal 4 2" xfId="13" xr:uid="{EE4031C1-0CF5-455F-B781-2D7DB5E59C73}"/>
    <cellStyle name="Normal 5" xfId="9" xr:uid="{726D08B5-21CE-477E-9428-6703D0063563}"/>
    <cellStyle name="Normal 6" xfId="12" xr:uid="{EEC3A052-9E67-4D01-8AF9-5C88F32AD3C3}"/>
    <cellStyle name="Normal 7" xfId="14" xr:uid="{890E58E7-F7AA-4406-9B5F-DDE7D529369D}"/>
    <cellStyle name="Per cent" xfId="19" builtinId="5"/>
    <cellStyle name="Percent 2" xfId="7" xr:uid="{8F097BE3-E400-46FF-A527-783C05CA377B}"/>
    <cellStyle name="Percent 2 2" xfId="15" xr:uid="{039AED92-1450-432C-ACF8-FAE4B0F9AC3B}"/>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1'!$P$6</c:f>
              <c:strCache>
                <c:ptCount val="1"/>
                <c:pt idx="0">
                  <c:v>All other investments </c:v>
                </c:pt>
              </c:strCache>
            </c:strRef>
          </c:tx>
          <c:spPr>
            <a:solidFill>
              <a:schemeClr val="accent1"/>
            </a:solidFill>
            <a:ln>
              <a:noFill/>
            </a:ln>
            <a:effectLst/>
          </c:spPr>
          <c:invertIfNegative val="0"/>
          <c:cat>
            <c:strRef>
              <c:f>'Fig 1'!$Q$5:$U$5</c:f>
              <c:strCache>
                <c:ptCount val="5"/>
                <c:pt idx="0">
                  <c:v>2018/19</c:v>
                </c:pt>
                <c:pt idx="1">
                  <c:v>2019/20</c:v>
                </c:pt>
                <c:pt idx="2">
                  <c:v>2020/21</c:v>
                </c:pt>
                <c:pt idx="3">
                  <c:v>2021/22</c:v>
                </c:pt>
                <c:pt idx="4">
                  <c:v>2022/23</c:v>
                </c:pt>
              </c:strCache>
            </c:strRef>
          </c:cat>
          <c:val>
            <c:numRef>
              <c:f>'Fig 1'!$Q$6:$U$6</c:f>
              <c:numCache>
                <c:formatCode>General</c:formatCode>
                <c:ptCount val="5"/>
                <c:pt idx="0">
                  <c:v>10569.538</c:v>
                </c:pt>
                <c:pt idx="1">
                  <c:v>11615.05544088271</c:v>
                </c:pt>
                <c:pt idx="2">
                  <c:v>12661.23</c:v>
                </c:pt>
                <c:pt idx="3">
                  <c:v>13471.129733811633</c:v>
                </c:pt>
                <c:pt idx="4">
                  <c:v>13993.582360588418</c:v>
                </c:pt>
              </c:numCache>
            </c:numRef>
          </c:val>
          <c:extLst>
            <c:ext xmlns:c16="http://schemas.microsoft.com/office/drawing/2014/chart" uri="{C3380CC4-5D6E-409C-BE32-E72D297353CC}">
              <c16:uniqueId val="{00000000-3054-4BF9-8A1F-0F8BC086C7E4}"/>
            </c:ext>
          </c:extLst>
        </c:ser>
        <c:ser>
          <c:idx val="1"/>
          <c:order val="1"/>
          <c:tx>
            <c:strRef>
              <c:f>'Fig 1'!$P$7</c:f>
              <c:strCache>
                <c:ptCount val="1"/>
                <c:pt idx="0">
                  <c:v>Reimbursement of drugs</c:v>
                </c:pt>
              </c:strCache>
            </c:strRef>
          </c:tx>
          <c:spPr>
            <a:solidFill>
              <a:schemeClr val="accent2"/>
            </a:solidFill>
            <a:ln>
              <a:noFill/>
            </a:ln>
            <a:effectLst/>
          </c:spPr>
          <c:invertIfNegative val="0"/>
          <c:cat>
            <c:strRef>
              <c:f>'Fig 1'!$Q$5:$U$5</c:f>
              <c:strCache>
                <c:ptCount val="5"/>
                <c:pt idx="0">
                  <c:v>2018/19</c:v>
                </c:pt>
                <c:pt idx="1">
                  <c:v>2019/20</c:v>
                </c:pt>
                <c:pt idx="2">
                  <c:v>2020/21</c:v>
                </c:pt>
                <c:pt idx="3">
                  <c:v>2021/22</c:v>
                </c:pt>
                <c:pt idx="4">
                  <c:v>2022/23</c:v>
                </c:pt>
              </c:strCache>
            </c:strRef>
          </c:cat>
          <c:val>
            <c:numRef>
              <c:f>'Fig 1'!$Q$7:$U$7</c:f>
              <c:numCache>
                <c:formatCode>General</c:formatCode>
                <c:ptCount val="5"/>
                <c:pt idx="0">
                  <c:v>592.976</c:v>
                </c:pt>
                <c:pt idx="1">
                  <c:v>617.07799999999997</c:v>
                </c:pt>
                <c:pt idx="2">
                  <c:v>614.71100000000001</c:v>
                </c:pt>
                <c:pt idx="3">
                  <c:v>625.06915756000012</c:v>
                </c:pt>
                <c:pt idx="4">
                  <c:v>682.41249173999995</c:v>
                </c:pt>
              </c:numCache>
            </c:numRef>
          </c:val>
          <c:extLst>
            <c:ext xmlns:c16="http://schemas.microsoft.com/office/drawing/2014/chart" uri="{C3380CC4-5D6E-409C-BE32-E72D297353CC}">
              <c16:uniqueId val="{00000001-3054-4BF9-8A1F-0F8BC086C7E4}"/>
            </c:ext>
          </c:extLst>
        </c:ser>
        <c:dLbls>
          <c:showLegendKey val="0"/>
          <c:showVal val="0"/>
          <c:showCatName val="0"/>
          <c:showSerName val="0"/>
          <c:showPercent val="0"/>
          <c:showBubbleSize val="0"/>
        </c:dLbls>
        <c:gapWidth val="150"/>
        <c:overlap val="100"/>
        <c:axId val="713134320"/>
        <c:axId val="713133008"/>
      </c:barChart>
      <c:catAx>
        <c:axId val="71313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133008"/>
        <c:crosses val="autoZero"/>
        <c:auto val="1"/>
        <c:lblAlgn val="ctr"/>
        <c:lblOffset val="100"/>
        <c:noMultiLvlLbl val="0"/>
      </c:catAx>
      <c:valAx>
        <c:axId val="713133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Millions</a:t>
                </a:r>
                <a:endParaRPr lang="en-GB"/>
              </a:p>
            </c:rich>
          </c:tx>
          <c:layout>
            <c:manualLayout>
              <c:xMode val="edge"/>
              <c:yMode val="edge"/>
              <c:x val="1.167778427259911E-2"/>
              <c:y val="0.3756430923841526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1343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22860</xdr:colOff>
      <xdr:row>4</xdr:row>
      <xdr:rowOff>99060</xdr:rowOff>
    </xdr:from>
    <xdr:to>
      <xdr:col>12</xdr:col>
      <xdr:colOff>297180</xdr:colOff>
      <xdr:row>27</xdr:row>
      <xdr:rowOff>80010</xdr:rowOff>
    </xdr:to>
    <xdr:graphicFrame macro="">
      <xdr:nvGraphicFramePr>
        <xdr:cNvPr id="2" name="Chart 1">
          <a:extLst>
            <a:ext uri="{FF2B5EF4-FFF2-40B4-BE49-F238E27FC236}">
              <a16:creationId xmlns:a16="http://schemas.microsoft.com/office/drawing/2014/main" id="{206ABEB2-7FF4-4DE6-82F0-E2D0E8788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ngland.nhs.uk/gp/investment/investment-in-general-practice-in-england-2018-19-to-2022-23-data-quality-statement/" TargetMode="External"/><Relationship Id="rId2" Type="http://schemas.openxmlformats.org/officeDocument/2006/relationships/hyperlink" Target="https://www.england.nhs.uk/publication/investment-in-general-practice-in-england-17-18-to-21-22/" TargetMode="External"/><Relationship Id="rId1" Type="http://schemas.openxmlformats.org/officeDocument/2006/relationships/hyperlink" Target="https://www.nhsbsa.nhs.uk/statistical-collection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gov.uk/government/statistics/gdp-deflators-at-market-prices-and-money-gdp-march-2024-budget-2024" TargetMode="External"/><Relationship Id="rId1" Type="http://schemas.openxmlformats.org/officeDocument/2006/relationships/hyperlink" Target="https://www.gov.uk/government/publications/gross-domestic-product-gdp-deflators-user-guid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gov.uk/government/statistics/gdp-deflators-at-market-prices-and-money-gdp-march-2024-budget-2024" TargetMode="External"/><Relationship Id="rId1" Type="http://schemas.openxmlformats.org/officeDocument/2006/relationships/hyperlink" Target="https://www.gov.uk/government/publications/gross-domestic-product-gdp-deflators-user-guid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england.nhs.uk/commissioning/primary-care-comm/infrastructure-fund/" TargetMode="External"/><Relationship Id="rId7" Type="http://schemas.openxmlformats.org/officeDocument/2006/relationships/hyperlink" Target="https://www.gov.uk/government/statistics/local-authority-revenue-expenditure-and-financing-england-2021-to-2022-individual-local-authority-data-outturn" TargetMode="External"/><Relationship Id="rId2" Type="http://schemas.openxmlformats.org/officeDocument/2006/relationships/hyperlink" Target="https://www.england.nhs.uk/publication/clinical-streaming-in-the-accident-and-emergency-department/" TargetMode="External"/><Relationship Id="rId1" Type="http://schemas.openxmlformats.org/officeDocument/2006/relationships/hyperlink" Target="https://www.england.nhs.uk/commissioning/primary-care-comm/infrastructure-fund/" TargetMode="External"/><Relationship Id="rId6" Type="http://schemas.openxmlformats.org/officeDocument/2006/relationships/hyperlink" Target="https://resolution.nhs.uk/wp-content/uploads/2023/07/NHS-Resolution-Annual-report-and-accounts-2022_23-3.pdf" TargetMode="External"/><Relationship Id="rId5" Type="http://schemas.openxmlformats.org/officeDocument/2006/relationships/hyperlink" Target="https://www.england.nhs.uk/wp-content/uploads/2021/06/C1302-Update-to-GP-contract-arrangements-for-2021-22-.pdf" TargetMode="External"/><Relationship Id="rId4" Type="http://schemas.openxmlformats.org/officeDocument/2006/relationships/hyperlink" Target="https://digital.nhs.uk/services/future-gp-it-systems-and-servic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england.nhs.uk/publication/investment-in-general-practice-in-england-17-18-to-21-22/" TargetMode="External"/><Relationship Id="rId3" Type="http://schemas.openxmlformats.org/officeDocument/2006/relationships/hyperlink" Target="https://digital.nhs.uk/data-and-information/publications/statistical/general-and-personal-medical-services" TargetMode="External"/><Relationship Id="rId7" Type="http://schemas.openxmlformats.org/officeDocument/2006/relationships/hyperlink" Target="https://digital.nhs.uk/data-and-information/publications/statistical/gp-earnings-and-expenses-estimates/2021-22?key=yXW8f1hXDaMv2Jxnlbi2BZRcCaTDJzKYVdV4TZW1mY0DTcQHL1luF18zyt7Gdoxs" TargetMode="External"/><Relationship Id="rId2" Type="http://schemas.openxmlformats.org/officeDocument/2006/relationships/hyperlink" Target="https://digital.nhs.uk/data-and-information/publications/statistical/quality-and-outcomes-framework-achievement-prevalence-and-exceptions-data" TargetMode="External"/><Relationship Id="rId1" Type="http://schemas.openxmlformats.org/officeDocument/2006/relationships/hyperlink" Target="https://digital.nhs.uk/data-and-information/areas-of-interest/workforce/technical-steering-committee-tsc" TargetMode="External"/><Relationship Id="rId6" Type="http://schemas.openxmlformats.org/officeDocument/2006/relationships/hyperlink" Target="https://digital.nhs.uk/data-and-information/publications/statistical/nhs-payments-to-general-practice" TargetMode="External"/><Relationship Id="rId5" Type="http://schemas.openxmlformats.org/officeDocument/2006/relationships/hyperlink" Target="http://digital.nhs.uk/pubs/calendar" TargetMode="External"/><Relationship Id="rId4" Type="http://schemas.openxmlformats.org/officeDocument/2006/relationships/hyperlink" Target="https://digital.nhs.uk/data-and-information/publications/statistical/nhs-workforce-statistics"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C28B0-1354-4D1E-9CF4-CD71CFF75EC7}">
  <sheetPr>
    <tabColor theme="0" tint="-0.14999847407452621"/>
  </sheetPr>
  <dimension ref="A3:B44"/>
  <sheetViews>
    <sheetView tabSelected="1" zoomScaleNormal="100" workbookViewId="0"/>
  </sheetViews>
  <sheetFormatPr defaultColWidth="9.08984375" defaultRowHeight="14.5" x14ac:dyDescent="0.35"/>
  <cols>
    <col min="1" max="1" width="9.08984375" style="6"/>
    <col min="2" max="2" width="122.6328125" style="6" customWidth="1"/>
    <col min="3" max="16384" width="9.08984375" style="6"/>
  </cols>
  <sheetData>
    <row r="3" spans="1:2" ht="30" customHeight="1" x14ac:dyDescent="0.35">
      <c r="B3" s="7" t="s">
        <v>183</v>
      </c>
    </row>
    <row r="4" spans="1:2" x14ac:dyDescent="0.35">
      <c r="B4" s="191" t="s">
        <v>232</v>
      </c>
    </row>
    <row r="5" spans="1:2" x14ac:dyDescent="0.35">
      <c r="B5" s="191" t="s">
        <v>224</v>
      </c>
    </row>
    <row r="6" spans="1:2" x14ac:dyDescent="0.35">
      <c r="B6" s="9" t="s">
        <v>98</v>
      </c>
    </row>
    <row r="7" spans="1:2" x14ac:dyDescent="0.35">
      <c r="B7" s="64" t="s">
        <v>116</v>
      </c>
    </row>
    <row r="9" spans="1:2" x14ac:dyDescent="0.35">
      <c r="B9" s="11" t="s">
        <v>99</v>
      </c>
    </row>
    <row r="10" spans="1:2" ht="230" customHeight="1" x14ac:dyDescent="0.35">
      <c r="B10" s="12" t="s">
        <v>163</v>
      </c>
    </row>
    <row r="11" spans="1:2" x14ac:dyDescent="0.35">
      <c r="A11" s="13">
        <v>1</v>
      </c>
      <c r="B11" s="14" t="s">
        <v>100</v>
      </c>
    </row>
    <row r="12" spans="1:2" x14ac:dyDescent="0.35">
      <c r="B12" s="15"/>
    </row>
    <row r="13" spans="1:2" x14ac:dyDescent="0.35">
      <c r="B13" s="16" t="s">
        <v>101</v>
      </c>
    </row>
    <row r="14" spans="1:2" ht="28" x14ac:dyDescent="0.35">
      <c r="B14" s="17" t="s">
        <v>102</v>
      </c>
    </row>
    <row r="15" spans="1:2" s="9" customFormat="1" ht="14" x14ac:dyDescent="0.3">
      <c r="A15" s="18"/>
      <c r="B15" s="18" t="s">
        <v>164</v>
      </c>
    </row>
    <row r="16" spans="1:2" s="9" customFormat="1" ht="14" x14ac:dyDescent="0.3">
      <c r="A16" s="18"/>
      <c r="B16" s="18" t="s">
        <v>165</v>
      </c>
    </row>
    <row r="17" spans="1:2" x14ac:dyDescent="0.35">
      <c r="A17" s="18"/>
      <c r="B17" s="18" t="s">
        <v>166</v>
      </c>
    </row>
    <row r="18" spans="1:2" x14ac:dyDescent="0.35">
      <c r="B18" s="18" t="s">
        <v>103</v>
      </c>
    </row>
    <row r="19" spans="1:2" x14ac:dyDescent="0.35">
      <c r="B19" s="18" t="s">
        <v>104</v>
      </c>
    </row>
    <row r="20" spans="1:2" x14ac:dyDescent="0.35">
      <c r="B20" s="18" t="s">
        <v>105</v>
      </c>
    </row>
    <row r="21" spans="1:2" x14ac:dyDescent="0.35">
      <c r="B21" s="47" t="s">
        <v>106</v>
      </c>
    </row>
    <row r="22" spans="1:2" x14ac:dyDescent="0.35">
      <c r="B22" s="15"/>
    </row>
    <row r="23" spans="1:2" x14ac:dyDescent="0.35">
      <c r="B23" s="19" t="s">
        <v>107</v>
      </c>
    </row>
    <row r="24" spans="1:2" ht="22.25" customHeight="1" x14ac:dyDescent="0.35">
      <c r="A24" s="9"/>
      <c r="B24" s="20" t="s">
        <v>230</v>
      </c>
    </row>
    <row r="25" spans="1:2" ht="23.4" customHeight="1" x14ac:dyDescent="0.35">
      <c r="A25" s="9"/>
      <c r="B25" s="21" t="s">
        <v>231</v>
      </c>
    </row>
    <row r="26" spans="1:2" ht="16.25" customHeight="1" x14ac:dyDescent="0.35">
      <c r="A26" s="9"/>
      <c r="B26" s="21"/>
    </row>
    <row r="27" spans="1:2" ht="15" customHeight="1" x14ac:dyDescent="0.35">
      <c r="A27" s="9"/>
      <c r="B27" s="22" t="s">
        <v>108</v>
      </c>
    </row>
    <row r="28" spans="1:2" s="23" customFormat="1" ht="30" customHeight="1" x14ac:dyDescent="0.35">
      <c r="A28" s="8"/>
      <c r="B28" s="21" t="s">
        <v>109</v>
      </c>
    </row>
    <row r="29" spans="1:2" s="23" customFormat="1" ht="21" customHeight="1" x14ac:dyDescent="0.35">
      <c r="A29" s="8"/>
      <c r="B29" s="21" t="s">
        <v>196</v>
      </c>
    </row>
    <row r="30" spans="1:2" ht="15" customHeight="1" x14ac:dyDescent="0.35">
      <c r="A30" s="9"/>
      <c r="B30" s="21" t="s">
        <v>197</v>
      </c>
    </row>
    <row r="31" spans="1:2" ht="15" customHeight="1" x14ac:dyDescent="0.35">
      <c r="A31" s="9"/>
      <c r="B31" s="169" t="s">
        <v>199</v>
      </c>
    </row>
    <row r="32" spans="1:2" ht="15" customHeight="1" x14ac:dyDescent="0.35">
      <c r="A32" s="9"/>
      <c r="B32" s="21" t="s">
        <v>198</v>
      </c>
    </row>
    <row r="33" spans="1:2" ht="15" customHeight="1" x14ac:dyDescent="0.35">
      <c r="A33" s="9"/>
      <c r="B33" s="21"/>
    </row>
    <row r="34" spans="1:2" x14ac:dyDescent="0.35">
      <c r="A34" s="9"/>
      <c r="B34" s="22" t="s">
        <v>110</v>
      </c>
    </row>
    <row r="35" spans="1:2" ht="28.5" customHeight="1" x14ac:dyDescent="0.35">
      <c r="A35" s="9"/>
      <c r="B35" s="24" t="s">
        <v>200</v>
      </c>
    </row>
    <row r="36" spans="1:2" s="9" customFormat="1" ht="14" x14ac:dyDescent="0.3">
      <c r="B36" s="198" t="s">
        <v>201</v>
      </c>
    </row>
    <row r="37" spans="1:2" s="27" customFormat="1" ht="13" x14ac:dyDescent="0.3">
      <c r="A37" s="25"/>
      <c r="B37" s="26"/>
    </row>
    <row r="38" spans="1:2" x14ac:dyDescent="0.35">
      <c r="B38" s="19" t="s">
        <v>111</v>
      </c>
    </row>
    <row r="39" spans="1:2" ht="27" customHeight="1" x14ac:dyDescent="0.35">
      <c r="B39" s="28" t="s">
        <v>112</v>
      </c>
    </row>
    <row r="41" spans="1:2" x14ac:dyDescent="0.35">
      <c r="B41" s="29" t="s">
        <v>113</v>
      </c>
    </row>
    <row r="42" spans="1:2" x14ac:dyDescent="0.35">
      <c r="B42" s="28" t="s">
        <v>162</v>
      </c>
    </row>
    <row r="43" spans="1:2" x14ac:dyDescent="0.35">
      <c r="B43" s="28" t="s">
        <v>114</v>
      </c>
    </row>
    <row r="44" spans="1:2" x14ac:dyDescent="0.35">
      <c r="B44" s="30" t="s">
        <v>115</v>
      </c>
    </row>
  </sheetData>
  <sheetProtection algorithmName="SHA-512" hashValue="w9KiFExZt+g2N5o6wmgNnN78+i0p6RMIyeni2AuETrZsyeDfaWQDQ0J8eD5jFTfjjTajhEXI3pYst1Cu18yPGg==" saltValue="pmd+pdPsVPQcAf2qkYXfGg==" spinCount="100000" sheet="1" objects="1" scenarios="1"/>
  <hyperlinks>
    <hyperlink ref="B15" location="'Table 1 '!A1" display="Table 1: Investment in General Practice in England 2016/17 to 2020/21 (excluding reimbursement of drugs), cash and real terms " xr:uid="{DC64CC54-CDD7-4378-B3D6-04E6B45D76E8}"/>
    <hyperlink ref="B16" location="'Table 2 '!A1" display="Table 2: Total investment in General Practice in England 2016/17 to 2020/21, cash and real terms" xr:uid="{330E0148-8955-4456-B2CF-941D5EDB1C19}"/>
    <hyperlink ref="B17" location="'Fig 1 '!A1" display="Figure 1:  Investment in General Practice in England 2016/17 to 2020/21" xr:uid="{FFFB87E8-FE68-4847-B0DA-B0E7F5EBDB91}"/>
    <hyperlink ref="B18" location="'Table 3a'!A1" display="Table 3a: Summary Table, England" xr:uid="{E17518FB-2F9E-4CCD-AE3D-B97FB7B3D592}"/>
    <hyperlink ref="B19" location="'Table 3b'!A1" display="Table 3b: Detailed Table, England" xr:uid="{A0AA97BA-0545-408A-AD7E-BA5D39BFD05C}"/>
    <hyperlink ref="B20" location="'Table 3c'!A1" display="Table 3c: Supplementary Information, England" xr:uid="{B06C194B-2689-498E-88C4-0926E8A6E796}"/>
    <hyperlink ref="B21" location="'Other Publications'!A1" display="Other Publications" xr:uid="{49FBC36E-2369-45B5-BCC2-D5FF26EDC382}"/>
    <hyperlink ref="B11" r:id="rId1" xr:uid="{12679302-8BD0-4093-B4CB-744396CDE35F}"/>
    <hyperlink ref="B7" r:id="rId2" xr:uid="{B00D618F-A04F-4A9E-880A-9A9A98F34C59}"/>
    <hyperlink ref="B36" r:id="rId3" xr:uid="{212AD23E-0713-406D-989F-26400384E9DB}"/>
  </hyperlinks>
  <printOptions horizontalCentered="1"/>
  <pageMargins left="0.19685039370078741" right="0.19685039370078741" top="0.19685039370078741" bottom="0.19685039370078741" header="0" footer="0"/>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17F6-62A5-4E08-ACD6-50E4C09A4A43}">
  <dimension ref="B2:O22"/>
  <sheetViews>
    <sheetView workbookViewId="0"/>
  </sheetViews>
  <sheetFormatPr defaultColWidth="8.90625" defaultRowHeight="14.5" x14ac:dyDescent="0.35"/>
  <cols>
    <col min="1" max="1" width="8.90625" style="65"/>
    <col min="2" max="2" width="10.54296875" style="65" customWidth="1"/>
    <col min="3" max="3" width="8.90625" style="65"/>
    <col min="4" max="4" width="12.08984375" style="65" bestFit="1" customWidth="1"/>
    <col min="5" max="5" width="1.54296875" style="65" bestFit="1" customWidth="1"/>
    <col min="6" max="6" width="12.08984375" style="65" bestFit="1" customWidth="1"/>
    <col min="7" max="7" width="1.54296875" style="65" bestFit="1" customWidth="1"/>
    <col min="8" max="8" width="12.08984375" style="65" bestFit="1" customWidth="1"/>
    <col min="9" max="9" width="1.54296875" style="65" bestFit="1" customWidth="1"/>
    <col min="10" max="10" width="12.08984375" style="65" bestFit="1" customWidth="1"/>
    <col min="11" max="11" width="1.90625" style="65" customWidth="1"/>
    <col min="12" max="12" width="13.36328125" style="65" customWidth="1"/>
    <col min="13" max="13" width="9.36328125" style="65" bestFit="1" customWidth="1"/>
    <col min="14" max="16384" width="8.90625" style="65"/>
  </cols>
  <sheetData>
    <row r="2" spans="2:15" x14ac:dyDescent="0.35">
      <c r="B2" s="200" t="s">
        <v>0</v>
      </c>
      <c r="C2" s="200"/>
    </row>
    <row r="3" spans="2:15" ht="53.4" customHeight="1" x14ac:dyDescent="0.35">
      <c r="B3" s="199" t="s">
        <v>184</v>
      </c>
      <c r="C3" s="199"/>
      <c r="D3" s="199"/>
      <c r="E3" s="199"/>
      <c r="F3" s="199"/>
      <c r="G3" s="199"/>
      <c r="H3" s="199"/>
      <c r="I3" s="199"/>
      <c r="J3" s="199"/>
    </row>
    <row r="4" spans="2:15" x14ac:dyDescent="0.35">
      <c r="B4" s="66"/>
      <c r="C4" s="67"/>
      <c r="D4" s="68"/>
      <c r="E4" s="68"/>
      <c r="F4" s="68"/>
      <c r="G4" s="68"/>
      <c r="H4" s="68"/>
      <c r="I4" s="68"/>
      <c r="J4" s="69"/>
      <c r="L4" s="170" t="s">
        <v>1</v>
      </c>
    </row>
    <row r="5" spans="2:15" x14ac:dyDescent="0.35">
      <c r="B5" s="67"/>
      <c r="C5" s="67"/>
      <c r="D5" s="70" t="s">
        <v>2</v>
      </c>
      <c r="E5" s="71"/>
      <c r="F5" s="70" t="s">
        <v>3</v>
      </c>
      <c r="G5" s="71"/>
      <c r="H5" s="70" t="s">
        <v>4</v>
      </c>
      <c r="I5" s="71"/>
      <c r="J5" s="70" t="s">
        <v>5</v>
      </c>
      <c r="L5" s="70" t="s">
        <v>167</v>
      </c>
    </row>
    <row r="6" spans="2:15" x14ac:dyDescent="0.35">
      <c r="B6" s="72" t="s">
        <v>6</v>
      </c>
      <c r="C6" s="68"/>
      <c r="D6" s="71"/>
      <c r="E6" s="71"/>
      <c r="F6" s="71"/>
      <c r="G6" s="71"/>
      <c r="H6" s="71"/>
      <c r="I6" s="71"/>
      <c r="J6" s="71"/>
      <c r="L6" s="71"/>
    </row>
    <row r="7" spans="2:15" ht="16" x14ac:dyDescent="0.35">
      <c r="B7" s="67" t="s">
        <v>7</v>
      </c>
      <c r="C7" s="73"/>
      <c r="D7" s="74">
        <v>10569.538</v>
      </c>
      <c r="E7" s="75"/>
      <c r="F7" s="74">
        <v>11615.05544088271</v>
      </c>
      <c r="G7" s="75"/>
      <c r="H7" s="74">
        <v>12661.23</v>
      </c>
      <c r="I7" s="75"/>
      <c r="J7" s="74">
        <v>13471.129733811633</v>
      </c>
      <c r="L7" s="74">
        <v>13993.571851648418</v>
      </c>
      <c r="M7" s="190"/>
    </row>
    <row r="8" spans="2:15" ht="16" x14ac:dyDescent="0.35">
      <c r="B8" s="67" t="s">
        <v>8</v>
      </c>
      <c r="C8" s="73"/>
      <c r="D8" s="76">
        <v>3.0638205507319938E-2</v>
      </c>
      <c r="E8" s="75"/>
      <c r="F8" s="76">
        <v>9.8917988741107674E-2</v>
      </c>
      <c r="G8" s="75"/>
      <c r="H8" s="76">
        <v>9.0070560957889248E-2</v>
      </c>
      <c r="I8" s="75"/>
      <c r="J8" s="76">
        <v>6.3966907939563E-2</v>
      </c>
      <c r="L8" s="76">
        <v>3.87823536822966E-2</v>
      </c>
    </row>
    <row r="9" spans="2:15" x14ac:dyDescent="0.35">
      <c r="B9" s="67" t="s">
        <v>9</v>
      </c>
      <c r="C9" s="67"/>
      <c r="D9" s="74">
        <v>12078.947428568817</v>
      </c>
      <c r="E9" s="74"/>
      <c r="F9" s="74">
        <v>12967.616773175203</v>
      </c>
      <c r="G9" s="74"/>
      <c r="H9" s="74">
        <v>13405.602912947219</v>
      </c>
      <c r="I9" s="74"/>
      <c r="J9" s="74">
        <v>14380.939896354499</v>
      </c>
      <c r="L9" s="74">
        <v>13993.571851648418</v>
      </c>
      <c r="M9" s="190"/>
      <c r="N9" s="189"/>
      <c r="O9" s="189"/>
    </row>
    <row r="10" spans="2:15" ht="16.5" x14ac:dyDescent="0.35">
      <c r="B10" s="67" t="s">
        <v>10</v>
      </c>
      <c r="C10" s="67"/>
      <c r="D10" s="77">
        <v>9.3467337758570326E-3</v>
      </c>
      <c r="E10" s="71"/>
      <c r="F10" s="77">
        <v>7.357175365334627E-2</v>
      </c>
      <c r="G10" s="71"/>
      <c r="H10" s="77">
        <v>3.3775376573283201E-2</v>
      </c>
      <c r="I10" s="71"/>
      <c r="J10" s="77">
        <v>7.2755920769911303E-2</v>
      </c>
      <c r="L10" s="77">
        <v>-2.6936211923413816E-2</v>
      </c>
      <c r="N10" s="188"/>
    </row>
    <row r="11" spans="2:15" x14ac:dyDescent="0.35">
      <c r="B11" s="71"/>
      <c r="C11" s="71"/>
      <c r="D11" s="71"/>
      <c r="E11" s="71"/>
      <c r="F11" s="71"/>
      <c r="G11" s="71"/>
      <c r="H11" s="74"/>
      <c r="I11" s="71"/>
      <c r="J11" s="74"/>
      <c r="L11" s="74"/>
    </row>
    <row r="12" spans="2:15" ht="39.65" customHeight="1" x14ac:dyDescent="0.35">
      <c r="B12" s="201" t="s">
        <v>11</v>
      </c>
      <c r="C12" s="201"/>
      <c r="D12" s="201"/>
      <c r="E12" s="201"/>
      <c r="F12" s="201"/>
      <c r="G12" s="201"/>
      <c r="H12" s="201"/>
      <c r="I12" s="78"/>
      <c r="J12" s="79"/>
      <c r="L12" s="79"/>
    </row>
    <row r="13" spans="2:15" x14ac:dyDescent="0.35">
      <c r="B13" s="1" t="s">
        <v>12</v>
      </c>
      <c r="C13" s="80"/>
      <c r="D13" s="80"/>
      <c r="E13" s="80"/>
      <c r="F13" s="80"/>
      <c r="G13" s="80"/>
      <c r="H13" s="81"/>
      <c r="I13" s="80"/>
      <c r="J13" s="81"/>
      <c r="L13" s="81"/>
    </row>
    <row r="14" spans="2:15" x14ac:dyDescent="0.35">
      <c r="B14" s="63" t="s">
        <v>229</v>
      </c>
      <c r="C14" s="2"/>
      <c r="D14" s="2"/>
      <c r="E14" s="2"/>
      <c r="F14" s="2"/>
      <c r="G14" s="2"/>
      <c r="H14" s="2"/>
      <c r="I14" s="2"/>
      <c r="J14" s="2"/>
      <c r="L14" s="2"/>
    </row>
    <row r="15" spans="2:15" x14ac:dyDescent="0.35">
      <c r="B15" s="3" t="s">
        <v>13</v>
      </c>
      <c r="C15" s="82"/>
      <c r="D15" s="82"/>
      <c r="E15" s="82"/>
      <c r="F15" s="82"/>
      <c r="G15" s="82"/>
      <c r="H15" s="79"/>
      <c r="I15" s="82"/>
      <c r="J15" s="79"/>
      <c r="L15" s="79"/>
    </row>
    <row r="16" spans="2:15" x14ac:dyDescent="0.35">
      <c r="B16" s="83"/>
      <c r="C16" s="82"/>
      <c r="D16" s="82"/>
      <c r="E16" s="84"/>
      <c r="F16" s="82"/>
      <c r="G16" s="82"/>
      <c r="H16" s="84"/>
      <c r="I16" s="82"/>
      <c r="J16" s="84"/>
      <c r="L16" s="84"/>
    </row>
    <row r="17" spans="2:12" x14ac:dyDescent="0.35">
      <c r="B17" s="3" t="s">
        <v>161</v>
      </c>
      <c r="C17" s="82"/>
      <c r="D17" s="82"/>
      <c r="E17" s="85"/>
      <c r="F17" s="82"/>
      <c r="G17" s="82"/>
      <c r="H17" s="85"/>
      <c r="I17" s="82"/>
      <c r="J17" s="85"/>
      <c r="L17" s="85"/>
    </row>
    <row r="18" spans="2:12" x14ac:dyDescent="0.35">
      <c r="B18" s="81" t="s">
        <v>14</v>
      </c>
      <c r="C18" s="79"/>
      <c r="D18" s="79"/>
      <c r="E18" s="79"/>
      <c r="F18" s="79"/>
      <c r="G18" s="79"/>
      <c r="H18" s="79"/>
      <c r="I18" s="79"/>
      <c r="J18" s="79"/>
      <c r="L18" s="79"/>
    </row>
    <row r="19" spans="2:12" x14ac:dyDescent="0.35">
      <c r="B19" s="71"/>
      <c r="C19" s="71"/>
      <c r="D19" s="71"/>
      <c r="E19" s="71"/>
      <c r="F19" s="71"/>
      <c r="G19" s="71"/>
      <c r="H19" s="71"/>
      <c r="I19" s="71"/>
      <c r="J19" s="71"/>
      <c r="L19" s="71"/>
    </row>
    <row r="20" spans="2:12" x14ac:dyDescent="0.35">
      <c r="B20" s="81" t="s">
        <v>168</v>
      </c>
      <c r="C20" s="82"/>
      <c r="D20" s="82"/>
      <c r="E20" s="82"/>
      <c r="F20" s="82"/>
      <c r="G20" s="82"/>
      <c r="H20" s="82"/>
      <c r="I20" s="82"/>
      <c r="J20" s="82"/>
      <c r="L20" s="82"/>
    </row>
    <row r="21" spans="2:12" x14ac:dyDescent="0.35">
      <c r="B21" s="82"/>
      <c r="C21" s="82"/>
      <c r="D21" s="82"/>
      <c r="E21" s="82"/>
      <c r="F21" s="82"/>
      <c r="G21" s="82"/>
      <c r="H21" s="82"/>
      <c r="I21" s="82"/>
      <c r="J21" s="82"/>
      <c r="L21" s="82"/>
    </row>
    <row r="22" spans="2:12" x14ac:dyDescent="0.35">
      <c r="B22" s="81" t="s">
        <v>160</v>
      </c>
      <c r="C22" s="81"/>
      <c r="D22" s="81"/>
      <c r="E22" s="81"/>
      <c r="F22" s="81"/>
      <c r="G22" s="81"/>
      <c r="H22" s="81"/>
      <c r="I22" s="81"/>
      <c r="J22" s="81"/>
      <c r="L22" s="81"/>
    </row>
  </sheetData>
  <sheetProtection algorithmName="SHA-512" hashValue="d6Y0Eny6+/SUf/X67QuQzcrJs2qPVeLWLsh9Peg6KBIp9tjcLSpuiX0F4ZoNJVxfJ3p4ePkatyWOaIJco8AH7A==" saltValue="CxjXkjzWGnQm3EUEVdcp6A==" spinCount="100000" sheet="1" objects="1" scenarios="1"/>
  <mergeCells count="3">
    <mergeCell ref="B3:J3"/>
    <mergeCell ref="B2:C2"/>
    <mergeCell ref="B12:H12"/>
  </mergeCells>
  <hyperlinks>
    <hyperlink ref="B13" r:id="rId1" xr:uid="{20ABD318-6503-458A-B63C-981FC7F7F665}"/>
    <hyperlink ref="B2" location="'Investment in General Practice'!A1" display="Return to Contents" xr:uid="{1ADC87E8-2977-4AB6-905C-57C564F4B835}"/>
    <hyperlink ref="B2:C2" location="'Investment in General Practice'!A1" display="Return to Contents" xr:uid="{E723FF12-A571-43BE-B2A8-86BF107FB6FA}"/>
    <hyperlink ref="B14" r:id="rId2" xr:uid="{DE1C3435-0D38-4512-B055-2B5FF233BDC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C410A-45F2-485E-A274-BD0E2C331B53}">
  <dimension ref="B3:P22"/>
  <sheetViews>
    <sheetView workbookViewId="0">
      <selection activeCell="O7" sqref="O7"/>
    </sheetView>
  </sheetViews>
  <sheetFormatPr defaultColWidth="8.90625" defaultRowHeight="14.5" x14ac:dyDescent="0.35"/>
  <cols>
    <col min="1" max="3" width="8.90625" style="65"/>
    <col min="4" max="4" width="2.6328125" style="65" customWidth="1"/>
    <col min="5" max="5" width="12.08984375" style="65" bestFit="1" customWidth="1"/>
    <col min="6" max="6" width="2.453125" style="65" customWidth="1"/>
    <col min="7" max="7" width="12.08984375" style="65" bestFit="1" customWidth="1"/>
    <col min="8" max="8" width="2.36328125" style="65" customWidth="1"/>
    <col min="9" max="9" width="12.08984375" style="65" bestFit="1" customWidth="1"/>
    <col min="10" max="10" width="2.90625" style="65" customWidth="1"/>
    <col min="11" max="11" width="12.08984375" style="65" bestFit="1" customWidth="1"/>
    <col min="12" max="12" width="2.36328125" style="65" customWidth="1"/>
    <col min="13" max="13" width="12.54296875" style="65" customWidth="1"/>
    <col min="14" max="14" width="9.36328125" style="65" bestFit="1" customWidth="1"/>
    <col min="15" max="16384" width="8.90625" style="65"/>
  </cols>
  <sheetData>
    <row r="3" spans="2:16" ht="50" customHeight="1" x14ac:dyDescent="0.35">
      <c r="B3" s="199" t="s">
        <v>185</v>
      </c>
      <c r="C3" s="199"/>
      <c r="D3" s="199"/>
      <c r="E3" s="199"/>
      <c r="F3" s="199"/>
      <c r="G3" s="199"/>
      <c r="H3" s="199"/>
      <c r="I3" s="199"/>
      <c r="J3" s="199"/>
      <c r="K3" s="199"/>
    </row>
    <row r="4" spans="2:16" x14ac:dyDescent="0.35">
      <c r="B4" s="86"/>
      <c r="C4" s="87"/>
      <c r="D4" s="88"/>
      <c r="E4" s="71"/>
      <c r="F4" s="71"/>
      <c r="G4" s="71"/>
      <c r="H4" s="89"/>
      <c r="I4" s="71"/>
      <c r="J4" s="89"/>
      <c r="K4" s="69"/>
      <c r="M4" s="69" t="s">
        <v>1</v>
      </c>
    </row>
    <row r="5" spans="2:16" x14ac:dyDescent="0.35">
      <c r="B5" s="90"/>
      <c r="C5" s="90"/>
      <c r="D5" s="89"/>
      <c r="E5" s="91" t="s">
        <v>2</v>
      </c>
      <c r="F5" s="71"/>
      <c r="G5" s="91" t="s">
        <v>3</v>
      </c>
      <c r="H5" s="71"/>
      <c r="I5" s="91" t="s">
        <v>4</v>
      </c>
      <c r="J5" s="71"/>
      <c r="K5" s="91" t="s">
        <v>5</v>
      </c>
      <c r="M5" s="91" t="s">
        <v>167</v>
      </c>
    </row>
    <row r="6" spans="2:16" x14ac:dyDescent="0.35">
      <c r="B6" s="72" t="s">
        <v>6</v>
      </c>
      <c r="C6" s="92"/>
      <c r="D6" s="71"/>
      <c r="E6" s="71"/>
      <c r="F6" s="71"/>
      <c r="G6" s="71"/>
      <c r="H6" s="71"/>
      <c r="I6" s="71"/>
      <c r="J6" s="71"/>
      <c r="K6" s="71"/>
      <c r="M6" s="71"/>
      <c r="N6" s="190"/>
    </row>
    <row r="7" spans="2:16" ht="16" x14ac:dyDescent="0.35">
      <c r="B7" s="67" t="s">
        <v>7</v>
      </c>
      <c r="C7" s="92"/>
      <c r="D7" s="75"/>
      <c r="E7" s="93">
        <v>11271.327383749998</v>
      </c>
      <c r="F7" s="75"/>
      <c r="G7" s="93">
        <v>12342.579440882711</v>
      </c>
      <c r="H7" s="75"/>
      <c r="I7" s="93">
        <v>13387.491</v>
      </c>
      <c r="J7" s="75"/>
      <c r="K7" s="93">
        <v>14235.851312180144</v>
      </c>
      <c r="M7" s="93">
        <v>14821.362513450078</v>
      </c>
      <c r="N7" s="190"/>
      <c r="O7" s="189"/>
      <c r="P7" s="189"/>
    </row>
    <row r="8" spans="2:16" ht="16" x14ac:dyDescent="0.35">
      <c r="B8" s="67" t="s">
        <v>8</v>
      </c>
      <c r="C8" s="94"/>
      <c r="D8" s="75"/>
      <c r="E8" s="95">
        <v>3.0541186467388654E-2</v>
      </c>
      <c r="F8" s="75"/>
      <c r="G8" s="95">
        <v>9.5822450111391788E-2</v>
      </c>
      <c r="H8" s="75"/>
      <c r="I8" s="95">
        <v>8.5333238405381928E-2</v>
      </c>
      <c r="J8" s="75"/>
      <c r="K8" s="95">
        <v>6.178529200842587E-2</v>
      </c>
      <c r="M8" s="95">
        <v>4.113062368690569E-2</v>
      </c>
      <c r="N8" s="190"/>
    </row>
    <row r="9" spans="2:16" x14ac:dyDescent="0.35">
      <c r="B9" s="67" t="s">
        <v>9</v>
      </c>
      <c r="C9" s="67"/>
      <c r="D9" s="96"/>
      <c r="E9" s="96">
        <v>12880.957608412433</v>
      </c>
      <c r="F9" s="74"/>
      <c r="G9" s="96">
        <v>13779.860199244513</v>
      </c>
      <c r="H9" s="71"/>
      <c r="I9" s="96">
        <v>14174.561898540245</v>
      </c>
      <c r="J9" s="71"/>
      <c r="K9" s="96">
        <v>15197.309070527039</v>
      </c>
      <c r="M9" s="96">
        <v>14821.362513450078</v>
      </c>
      <c r="N9" s="190"/>
      <c r="O9" s="189"/>
      <c r="P9" s="189"/>
    </row>
    <row r="10" spans="2:16" ht="16.5" x14ac:dyDescent="0.35">
      <c r="B10" s="67" t="s">
        <v>10</v>
      </c>
      <c r="C10" s="97"/>
      <c r="D10" s="95"/>
      <c r="E10" s="98">
        <v>9.2463285489980829E-3</v>
      </c>
      <c r="F10" s="71"/>
      <c r="G10" s="98">
        <v>6.9785385385090867E-2</v>
      </c>
      <c r="H10" s="71"/>
      <c r="I10" s="98">
        <v>2.8643374721419316E-2</v>
      </c>
      <c r="J10" s="71"/>
      <c r="K10" s="98">
        <v>7.2153706005694623E-2</v>
      </c>
      <c r="M10" s="98">
        <v>-2.4737705559075205E-2</v>
      </c>
    </row>
    <row r="11" spans="2:16" x14ac:dyDescent="0.35">
      <c r="B11" s="99" t="s">
        <v>15</v>
      </c>
      <c r="C11" s="100"/>
      <c r="D11" s="100"/>
      <c r="E11" s="100"/>
      <c r="F11" s="100"/>
      <c r="G11" s="100"/>
      <c r="H11" s="100"/>
      <c r="I11" s="100"/>
      <c r="J11" s="100"/>
      <c r="K11" s="100"/>
      <c r="M11" s="100"/>
    </row>
    <row r="12" spans="2:16" ht="26" customHeight="1" x14ac:dyDescent="0.35">
      <c r="B12" s="201" t="s">
        <v>11</v>
      </c>
      <c r="C12" s="201"/>
      <c r="D12" s="201"/>
      <c r="E12" s="201"/>
      <c r="F12" s="201"/>
      <c r="G12" s="201"/>
      <c r="H12" s="78"/>
      <c r="I12" s="101"/>
      <c r="J12" s="78"/>
      <c r="K12" s="101"/>
      <c r="M12" s="101"/>
    </row>
    <row r="13" spans="2:16" x14ac:dyDescent="0.35">
      <c r="B13" s="1" t="s">
        <v>12</v>
      </c>
      <c r="C13" s="80"/>
      <c r="D13" s="80"/>
      <c r="E13" s="80"/>
      <c r="F13" s="80"/>
      <c r="G13" s="80"/>
      <c r="H13" s="80"/>
      <c r="I13" s="81"/>
      <c r="J13" s="80"/>
      <c r="K13" s="81"/>
      <c r="L13" s="192"/>
      <c r="M13" s="81"/>
    </row>
    <row r="14" spans="2:16" ht="12" customHeight="1" x14ac:dyDescent="0.35">
      <c r="B14" s="202" t="s">
        <v>229</v>
      </c>
      <c r="C14" s="202"/>
      <c r="D14" s="202"/>
      <c r="E14" s="202"/>
      <c r="F14" s="202"/>
      <c r="G14" s="202"/>
      <c r="H14" s="202"/>
      <c r="I14" s="202"/>
      <c r="J14" s="202"/>
      <c r="K14" s="202"/>
      <c r="L14" s="202"/>
      <c r="M14" s="202"/>
      <c r="N14" s="202"/>
    </row>
    <row r="15" spans="2:16" x14ac:dyDescent="0.35">
      <c r="B15" s="3" t="s">
        <v>13</v>
      </c>
      <c r="C15" s="82"/>
      <c r="D15" s="82"/>
      <c r="E15" s="82"/>
      <c r="F15" s="82"/>
      <c r="G15" s="82"/>
      <c r="H15" s="82"/>
      <c r="I15" s="102"/>
      <c r="J15" s="82"/>
      <c r="K15" s="102"/>
      <c r="M15" s="102"/>
    </row>
    <row r="16" spans="2:16" x14ac:dyDescent="0.35">
      <c r="B16" s="83"/>
      <c r="C16" s="82"/>
      <c r="D16" s="82"/>
      <c r="E16" s="82"/>
      <c r="F16" s="82"/>
      <c r="G16" s="82"/>
      <c r="H16" s="82"/>
      <c r="I16" s="102"/>
      <c r="J16" s="82"/>
      <c r="K16" s="102"/>
      <c r="M16" s="102"/>
    </row>
    <row r="17" spans="2:13" x14ac:dyDescent="0.35">
      <c r="B17" s="3" t="s">
        <v>161</v>
      </c>
      <c r="C17" s="82"/>
      <c r="D17" s="82"/>
      <c r="E17" s="82"/>
      <c r="F17" s="82"/>
      <c r="G17" s="82"/>
      <c r="H17" s="82"/>
      <c r="I17" s="71"/>
      <c r="J17" s="82"/>
      <c r="K17" s="71"/>
      <c r="M17" s="71"/>
    </row>
    <row r="18" spans="2:13" x14ac:dyDescent="0.35">
      <c r="B18" s="81" t="s">
        <v>14</v>
      </c>
      <c r="C18" s="71"/>
      <c r="D18" s="71"/>
      <c r="E18" s="103"/>
      <c r="F18" s="71"/>
      <c r="G18" s="103"/>
      <c r="H18" s="103"/>
      <c r="I18" s="103"/>
      <c r="J18" s="103"/>
      <c r="K18" s="103"/>
      <c r="M18" s="103"/>
    </row>
    <row r="19" spans="2:13" x14ac:dyDescent="0.35">
      <c r="B19" s="71"/>
      <c r="C19" s="71"/>
      <c r="D19" s="71"/>
      <c r="E19" s="104"/>
      <c r="F19" s="71"/>
      <c r="G19" s="104"/>
      <c r="H19" s="104"/>
      <c r="I19" s="104"/>
      <c r="J19" s="104"/>
      <c r="K19" s="104"/>
      <c r="M19" s="104"/>
    </row>
    <row r="20" spans="2:13" x14ac:dyDescent="0.35">
      <c r="B20" s="81" t="s">
        <v>168</v>
      </c>
      <c r="C20" s="71"/>
      <c r="D20" s="71"/>
      <c r="E20" s="71"/>
      <c r="F20" s="71"/>
      <c r="G20" s="71"/>
      <c r="H20" s="71"/>
      <c r="I20" s="71"/>
      <c r="J20" s="71"/>
      <c r="K20" s="71"/>
      <c r="M20" s="71"/>
    </row>
    <row r="21" spans="2:13" x14ac:dyDescent="0.35">
      <c r="B21" s="71"/>
      <c r="C21" s="71"/>
      <c r="D21" s="71"/>
      <c r="E21" s="71"/>
      <c r="F21" s="71"/>
      <c r="G21" s="71"/>
      <c r="H21" s="71"/>
      <c r="I21" s="71"/>
      <c r="J21" s="71"/>
      <c r="K21" s="71"/>
      <c r="M21" s="71"/>
    </row>
    <row r="22" spans="2:13" x14ac:dyDescent="0.35">
      <c r="B22" s="81" t="s">
        <v>160</v>
      </c>
      <c r="C22" s="71"/>
      <c r="D22" s="71"/>
      <c r="E22" s="71"/>
      <c r="F22" s="71"/>
      <c r="G22" s="71"/>
      <c r="H22" s="71"/>
      <c r="I22" s="71"/>
      <c r="J22" s="71"/>
      <c r="K22" s="71"/>
      <c r="M22" s="71"/>
    </row>
  </sheetData>
  <sheetProtection algorithmName="SHA-512" hashValue="eXu7/GHhs0J+s386uAWa4DZBaEBBlwX3yDk/tV6BPZOt+CYoN2giZ9r5dvdz9IZGSZ+9AoqZFf+7N7jPLBzj1Q==" saltValue="UGvxMwhsm1UvRf2pDThr8Q==" spinCount="100000" sheet="1" objects="1" scenarios="1"/>
  <mergeCells count="3">
    <mergeCell ref="B3:K3"/>
    <mergeCell ref="B12:G12"/>
    <mergeCell ref="B14:N14"/>
  </mergeCells>
  <hyperlinks>
    <hyperlink ref="B13" r:id="rId1" xr:uid="{3728FBFA-22DA-47C1-9A36-EA971DC7C5DE}"/>
    <hyperlink ref="B14" r:id="rId2" xr:uid="{F516CF8D-7049-42BD-9660-91C9ECE6E05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F5BEB-5075-403A-9AFB-B4D47313B4D2}">
  <dimension ref="B3:V8"/>
  <sheetViews>
    <sheetView zoomScale="90" zoomScaleNormal="90" workbookViewId="0"/>
  </sheetViews>
  <sheetFormatPr defaultColWidth="8.90625" defaultRowHeight="14.5" x14ac:dyDescent="0.35"/>
  <cols>
    <col min="1" max="1" width="8.90625" style="65"/>
    <col min="2" max="10" width="10.36328125" style="65" customWidth="1"/>
    <col min="11" max="11" width="9.08984375" style="65" customWidth="1"/>
    <col min="12" max="12" width="7.54296875" style="65" customWidth="1"/>
    <col min="13" max="16384" width="8.90625" style="65"/>
  </cols>
  <sheetData>
    <row r="3" spans="2:22" ht="15.5" x14ac:dyDescent="0.35">
      <c r="B3" s="203" t="s">
        <v>169</v>
      </c>
      <c r="C3" s="203"/>
      <c r="D3" s="203"/>
      <c r="E3" s="203"/>
      <c r="F3" s="203"/>
      <c r="G3" s="203"/>
      <c r="H3" s="203"/>
      <c r="I3" s="203"/>
      <c r="J3" s="203"/>
      <c r="K3" s="203"/>
      <c r="L3" s="203"/>
    </row>
    <row r="5" spans="2:22" x14ac:dyDescent="0.35">
      <c r="P5" s="187"/>
      <c r="Q5" s="187" t="s">
        <v>2</v>
      </c>
      <c r="R5" s="187" t="s">
        <v>3</v>
      </c>
      <c r="S5" s="187" t="s">
        <v>4</v>
      </c>
      <c r="T5" s="187" t="s">
        <v>5</v>
      </c>
      <c r="U5" s="187" t="s">
        <v>167</v>
      </c>
      <c r="V5" s="187"/>
    </row>
    <row r="6" spans="2:22" x14ac:dyDescent="0.35">
      <c r="P6" s="187" t="s">
        <v>221</v>
      </c>
      <c r="Q6" s="187">
        <v>10569.538</v>
      </c>
      <c r="R6" s="187">
        <v>11615.05544088271</v>
      </c>
      <c r="S6" s="187">
        <v>12661.23</v>
      </c>
      <c r="T6" s="187">
        <v>13471.129733811633</v>
      </c>
      <c r="U6" s="187">
        <v>13993.582360588418</v>
      </c>
      <c r="V6" s="187"/>
    </row>
    <row r="7" spans="2:22" x14ac:dyDescent="0.35">
      <c r="P7" s="187" t="s">
        <v>222</v>
      </c>
      <c r="Q7" s="187">
        <v>592.976</v>
      </c>
      <c r="R7" s="187">
        <v>617.07799999999997</v>
      </c>
      <c r="S7" s="187">
        <v>614.71100000000001</v>
      </c>
      <c r="T7" s="187">
        <v>625.06915756000012</v>
      </c>
      <c r="U7" s="187">
        <v>682.41249173999995</v>
      </c>
      <c r="V7" s="187"/>
    </row>
    <row r="8" spans="2:22" x14ac:dyDescent="0.35">
      <c r="P8" s="187"/>
      <c r="Q8" s="187"/>
      <c r="R8" s="187"/>
      <c r="S8" s="187"/>
      <c r="T8" s="187" t="s">
        <v>220</v>
      </c>
      <c r="U8" s="187"/>
      <c r="V8" s="187"/>
    </row>
  </sheetData>
  <sheetProtection algorithmName="SHA-512" hashValue="JcEht0z2qjAOpcn6XZCh9IYY1G1vHzrnJWTX9gk6K6/ssi3BLCXfnOwXO75NXaa8xGz3yAO76EKtQAcdcCLy8Q==" saltValue="HDCMMp34jkgvu25JW9PXLA==" spinCount="100000" sheet="1" objects="1" scenarios="1"/>
  <mergeCells count="1">
    <mergeCell ref="B3:L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33867-D40D-4F3E-AF4A-15FFAB455904}">
  <dimension ref="A2:L92"/>
  <sheetViews>
    <sheetView zoomScaleNormal="100" workbookViewId="0">
      <pane xSplit="2" ySplit="4" topLeftCell="C68" activePane="bottomRight" state="frozen"/>
      <selection pane="topRight" activeCell="D1" sqref="D1"/>
      <selection pane="bottomLeft" activeCell="A5" sqref="A5"/>
      <selection pane="bottomRight"/>
    </sheetView>
  </sheetViews>
  <sheetFormatPr defaultColWidth="8.90625" defaultRowHeight="14.5" x14ac:dyDescent="0.35"/>
  <cols>
    <col min="1" max="1" width="81.6328125" style="108" customWidth="1"/>
    <col min="2" max="2" width="1.90625" style="108" customWidth="1"/>
    <col min="3" max="3" width="12.36328125" style="113" bestFit="1" customWidth="1"/>
    <col min="4" max="4" width="1.90625" style="113" customWidth="1"/>
    <col min="5" max="5" width="12.36328125" style="113" bestFit="1" customWidth="1"/>
    <col min="6" max="6" width="1.90625" style="113" customWidth="1"/>
    <col min="7" max="7" width="12.36328125" style="113" bestFit="1" customWidth="1"/>
    <col min="8" max="8" width="1.90625" style="113" customWidth="1"/>
    <col min="9" max="9" width="12.453125" style="113" customWidth="1"/>
    <col min="10" max="10" width="1.6328125" style="108" customWidth="1"/>
    <col min="11" max="11" width="12.453125" style="113" customWidth="1"/>
    <col min="12" max="12" width="1.90625" style="184" customWidth="1"/>
    <col min="13" max="16384" width="8.90625" style="108"/>
  </cols>
  <sheetData>
    <row r="2" spans="1:12" x14ac:dyDescent="0.35">
      <c r="A2" s="132" t="s">
        <v>223</v>
      </c>
      <c r="B2" s="132"/>
      <c r="C2" s="105"/>
      <c r="D2" s="105"/>
      <c r="E2" s="105"/>
      <c r="F2" s="105"/>
      <c r="G2" s="106"/>
      <c r="H2" s="105"/>
      <c r="I2" s="106"/>
      <c r="J2" s="107"/>
      <c r="K2" s="106"/>
      <c r="L2" s="174"/>
    </row>
    <row r="3" spans="1:12" x14ac:dyDescent="0.35">
      <c r="A3" s="110"/>
      <c r="B3" s="111"/>
      <c r="C3" s="204" t="s">
        <v>16</v>
      </c>
      <c r="D3" s="204"/>
      <c r="E3" s="204"/>
      <c r="F3" s="204"/>
      <c r="G3" s="204"/>
      <c r="H3" s="204"/>
      <c r="I3" s="204"/>
      <c r="J3" s="204"/>
      <c r="K3" s="204"/>
      <c r="L3" s="174"/>
    </row>
    <row r="4" spans="1:12" x14ac:dyDescent="0.35">
      <c r="A4" s="133"/>
      <c r="B4" s="52"/>
      <c r="C4" s="52" t="s">
        <v>17</v>
      </c>
      <c r="D4" s="52"/>
      <c r="E4" s="134" t="s">
        <v>3</v>
      </c>
      <c r="F4" s="52"/>
      <c r="G4" s="134" t="s">
        <v>4</v>
      </c>
      <c r="H4" s="52"/>
      <c r="I4" s="134" t="s">
        <v>5</v>
      </c>
      <c r="J4" s="135"/>
      <c r="K4" s="134" t="s">
        <v>167</v>
      </c>
      <c r="L4" s="174"/>
    </row>
    <row r="5" spans="1:12" x14ac:dyDescent="0.35">
      <c r="A5" s="136"/>
      <c r="B5" s="53"/>
      <c r="C5" s="53"/>
      <c r="D5" s="53"/>
      <c r="E5" s="53"/>
      <c r="F5" s="53"/>
      <c r="G5" s="54"/>
      <c r="H5" s="53"/>
      <c r="I5" s="54"/>
      <c r="J5" s="147"/>
      <c r="K5" s="54"/>
      <c r="L5" s="112"/>
    </row>
    <row r="6" spans="1:12" x14ac:dyDescent="0.35">
      <c r="A6" s="137" t="s">
        <v>18</v>
      </c>
      <c r="B6" s="55"/>
      <c r="C6" s="138">
        <v>3546434</v>
      </c>
      <c r="D6" s="55"/>
      <c r="E6" s="138">
        <v>3618898</v>
      </c>
      <c r="F6" s="55"/>
      <c r="G6" s="54">
        <v>3854038</v>
      </c>
      <c r="H6" s="55"/>
      <c r="I6" s="54">
        <v>4141896.0848200009</v>
      </c>
      <c r="J6" s="148"/>
      <c r="K6" s="54">
        <v>4435119.4863199983</v>
      </c>
      <c r="L6" s="175"/>
    </row>
    <row r="7" spans="1:12" x14ac:dyDescent="0.35">
      <c r="A7" s="137" t="s">
        <v>19</v>
      </c>
      <c r="B7" s="55"/>
      <c r="C7" s="138">
        <v>1629884</v>
      </c>
      <c r="D7" s="55"/>
      <c r="E7" s="138">
        <v>1600264</v>
      </c>
      <c r="F7" s="55"/>
      <c r="G7" s="54">
        <v>1602006</v>
      </c>
      <c r="H7" s="55"/>
      <c r="I7" s="54">
        <v>1629791.0985599996</v>
      </c>
      <c r="J7" s="148"/>
      <c r="K7" s="54">
        <v>1635954.9118799996</v>
      </c>
      <c r="L7" s="175"/>
    </row>
    <row r="8" spans="1:12" x14ac:dyDescent="0.35">
      <c r="A8" s="137" t="s">
        <v>20</v>
      </c>
      <c r="B8" s="56"/>
      <c r="C8" s="56">
        <v>306384</v>
      </c>
      <c r="D8" s="56"/>
      <c r="E8" s="138">
        <v>292687</v>
      </c>
      <c r="F8" s="56"/>
      <c r="G8" s="56">
        <v>308961</v>
      </c>
      <c r="H8" s="56"/>
      <c r="I8" s="56">
        <v>291886.19824000006</v>
      </c>
      <c r="J8" s="148"/>
      <c r="K8" s="56">
        <v>267655.2885999998</v>
      </c>
      <c r="L8" s="176"/>
    </row>
    <row r="9" spans="1:12" x14ac:dyDescent="0.35">
      <c r="A9" s="139" t="s">
        <v>21</v>
      </c>
      <c r="B9" s="57"/>
      <c r="C9" s="54">
        <v>0</v>
      </c>
      <c r="D9" s="57"/>
      <c r="E9" s="54">
        <v>104383</v>
      </c>
      <c r="F9" s="57"/>
      <c r="G9" s="56">
        <v>104975</v>
      </c>
      <c r="H9" s="57"/>
      <c r="I9" s="56">
        <v>107118.22765000003</v>
      </c>
      <c r="J9" s="148"/>
      <c r="K9" s="56">
        <v>107891.04591</v>
      </c>
      <c r="L9" s="112"/>
    </row>
    <row r="10" spans="1:12" ht="16.5" x14ac:dyDescent="0.35">
      <c r="A10" s="137" t="s">
        <v>143</v>
      </c>
      <c r="B10" s="56"/>
      <c r="C10" s="54">
        <v>0</v>
      </c>
      <c r="D10" s="56"/>
      <c r="E10" s="138">
        <v>310376.52165000001</v>
      </c>
      <c r="F10" s="56"/>
      <c r="G10" s="56">
        <v>312430</v>
      </c>
      <c r="H10" s="56"/>
      <c r="I10" s="56">
        <v>214546</v>
      </c>
      <c r="J10" s="148"/>
      <c r="K10" s="56">
        <v>102685</v>
      </c>
      <c r="L10" s="176"/>
    </row>
    <row r="11" spans="1:12" x14ac:dyDescent="0.35">
      <c r="A11" s="136" t="s">
        <v>23</v>
      </c>
      <c r="B11" s="58"/>
      <c r="C11" s="58">
        <f t="shared" ref="C11:G11" si="0">SUM(C6:C10)</f>
        <v>5482702</v>
      </c>
      <c r="D11" s="58"/>
      <c r="E11" s="58">
        <f t="shared" si="0"/>
        <v>5926608.5216499995</v>
      </c>
      <c r="F11" s="58"/>
      <c r="G11" s="58">
        <f t="shared" si="0"/>
        <v>6182410</v>
      </c>
      <c r="H11" s="58"/>
      <c r="I11" s="58">
        <v>6385237.6092699999</v>
      </c>
      <c r="J11" s="148"/>
      <c r="K11" s="58">
        <f t="shared" ref="K11" si="1">SUM(K6:K10)</f>
        <v>6549305.7327099973</v>
      </c>
      <c r="L11" s="177"/>
    </row>
    <row r="12" spans="1:12" x14ac:dyDescent="0.35">
      <c r="A12" s="136"/>
      <c r="B12" s="58"/>
      <c r="C12" s="58"/>
      <c r="D12" s="58"/>
      <c r="E12" s="140"/>
      <c r="F12" s="58"/>
      <c r="G12" s="57"/>
      <c r="H12" s="58"/>
      <c r="I12" s="57"/>
      <c r="J12" s="147"/>
      <c r="K12" s="57"/>
      <c r="L12" s="177"/>
    </row>
    <row r="13" spans="1:12" x14ac:dyDescent="0.35">
      <c r="A13" s="136" t="s">
        <v>24</v>
      </c>
      <c r="B13" s="58"/>
      <c r="C13" s="141">
        <v>719127</v>
      </c>
      <c r="D13" s="58"/>
      <c r="E13" s="142">
        <v>733107</v>
      </c>
      <c r="F13" s="58"/>
      <c r="G13" s="57">
        <v>756265</v>
      </c>
      <c r="H13" s="58"/>
      <c r="I13" s="57">
        <v>818125.79504999996</v>
      </c>
      <c r="J13" s="148"/>
      <c r="K13" s="57">
        <v>787717.35683999979</v>
      </c>
      <c r="L13" s="177"/>
    </row>
    <row r="14" spans="1:12" x14ac:dyDescent="0.35">
      <c r="A14" s="139"/>
      <c r="B14" s="54"/>
      <c r="C14" s="54"/>
      <c r="D14" s="54"/>
      <c r="E14" s="54"/>
      <c r="F14" s="54"/>
      <c r="G14" s="54"/>
      <c r="H14" s="54"/>
      <c r="I14" s="54"/>
      <c r="J14" s="147"/>
      <c r="K14" s="54"/>
      <c r="L14" s="178"/>
    </row>
    <row r="15" spans="1:12" x14ac:dyDescent="0.35">
      <c r="A15" s="137" t="s">
        <v>134</v>
      </c>
      <c r="B15" s="59"/>
      <c r="C15" s="59">
        <v>377728</v>
      </c>
      <c r="D15" s="59"/>
      <c r="E15" s="143">
        <v>315894</v>
      </c>
      <c r="F15" s="59"/>
      <c r="G15" s="54">
        <v>332793</v>
      </c>
      <c r="H15" s="59"/>
      <c r="I15" s="54">
        <v>259317.21903000001</v>
      </c>
      <c r="J15" s="148"/>
      <c r="K15" s="54">
        <v>224896.62961000003</v>
      </c>
      <c r="L15" s="176"/>
    </row>
    <row r="16" spans="1:12" x14ac:dyDescent="0.35">
      <c r="A16" s="137" t="s">
        <v>170</v>
      </c>
      <c r="B16" s="59"/>
      <c r="C16" s="59">
        <v>47314</v>
      </c>
      <c r="D16" s="59"/>
      <c r="E16" s="143">
        <v>40270</v>
      </c>
      <c r="F16" s="59"/>
      <c r="G16" s="54">
        <v>37095</v>
      </c>
      <c r="H16" s="59"/>
      <c r="I16" s="54">
        <v>50195.841639999999</v>
      </c>
      <c r="J16" s="148"/>
      <c r="K16" s="54">
        <v>50866.597499999996</v>
      </c>
      <c r="L16" s="176"/>
    </row>
    <row r="17" spans="1:12" x14ac:dyDescent="0.35">
      <c r="A17" s="137" t="s">
        <v>87</v>
      </c>
      <c r="B17" s="59"/>
      <c r="C17" s="59">
        <v>605196</v>
      </c>
      <c r="D17" s="59"/>
      <c r="E17" s="143">
        <v>648597</v>
      </c>
      <c r="F17" s="59"/>
      <c r="G17" s="54">
        <v>718130</v>
      </c>
      <c r="H17" s="59"/>
      <c r="I17" s="54">
        <v>778946.59426999977</v>
      </c>
      <c r="J17" s="148"/>
      <c r="K17" s="54">
        <v>797478.38007000019</v>
      </c>
      <c r="L17" s="176"/>
    </row>
    <row r="18" spans="1:12" x14ac:dyDescent="0.35">
      <c r="A18" s="137" t="s">
        <v>26</v>
      </c>
      <c r="B18" s="59"/>
      <c r="C18" s="59">
        <v>15236</v>
      </c>
      <c r="D18" s="59"/>
      <c r="E18" s="143">
        <v>11137</v>
      </c>
      <c r="F18" s="59"/>
      <c r="G18" s="54">
        <v>9698</v>
      </c>
      <c r="H18" s="59"/>
      <c r="I18" s="54">
        <v>19519.784050000002</v>
      </c>
      <c r="J18" s="148"/>
      <c r="K18" s="54">
        <v>11492.402540000001</v>
      </c>
      <c r="L18" s="176"/>
    </row>
    <row r="19" spans="1:12" x14ac:dyDescent="0.35">
      <c r="A19" s="137" t="s">
        <v>27</v>
      </c>
      <c r="B19" s="59"/>
      <c r="C19" s="59">
        <v>17773</v>
      </c>
      <c r="D19" s="59"/>
      <c r="E19" s="143">
        <v>36354.919232710752</v>
      </c>
      <c r="F19" s="59"/>
      <c r="G19" s="54">
        <v>30156</v>
      </c>
      <c r="H19" s="59"/>
      <c r="I19" s="54">
        <v>34039.989770000007</v>
      </c>
      <c r="J19" s="148"/>
      <c r="K19" s="54">
        <v>11160.286000000002</v>
      </c>
      <c r="L19" s="176"/>
    </row>
    <row r="20" spans="1:12" x14ac:dyDescent="0.35">
      <c r="A20" s="136" t="s">
        <v>171</v>
      </c>
      <c r="B20" s="57"/>
      <c r="C20" s="57">
        <f t="shared" ref="C20:I20" si="2">SUM(C15:C19)</f>
        <v>1063247</v>
      </c>
      <c r="D20" s="57"/>
      <c r="E20" s="57">
        <f t="shared" si="2"/>
        <v>1052252.9192327107</v>
      </c>
      <c r="F20" s="57"/>
      <c r="G20" s="57">
        <f t="shared" si="2"/>
        <v>1127872</v>
      </c>
      <c r="H20" s="57"/>
      <c r="I20" s="57">
        <f t="shared" si="2"/>
        <v>1142019.4287599998</v>
      </c>
      <c r="J20" s="148"/>
      <c r="K20" s="57">
        <f t="shared" ref="K20" si="3">SUM(K15:K19)</f>
        <v>1095894.2957200003</v>
      </c>
      <c r="L20" s="112"/>
    </row>
    <row r="21" spans="1:12" x14ac:dyDescent="0.35">
      <c r="A21" s="136"/>
      <c r="B21" s="58"/>
      <c r="C21" s="58"/>
      <c r="D21" s="58"/>
      <c r="E21" s="58"/>
      <c r="F21" s="58"/>
      <c r="G21" s="54"/>
      <c r="H21" s="58"/>
      <c r="I21" s="54"/>
      <c r="J21" s="147"/>
      <c r="K21" s="54"/>
      <c r="L21" s="177"/>
    </row>
    <row r="22" spans="1:12" x14ac:dyDescent="0.35">
      <c r="A22" s="137" t="s">
        <v>28</v>
      </c>
      <c r="B22" s="55"/>
      <c r="C22" s="55">
        <v>882036</v>
      </c>
      <c r="D22" s="55"/>
      <c r="E22" s="55">
        <v>882810</v>
      </c>
      <c r="F22" s="55"/>
      <c r="G22" s="54">
        <v>940480</v>
      </c>
      <c r="H22" s="55"/>
      <c r="I22" s="54">
        <v>984888.45276000025</v>
      </c>
      <c r="J22" s="148"/>
      <c r="K22" s="54">
        <v>981248.31253000046</v>
      </c>
      <c r="L22" s="175"/>
    </row>
    <row r="23" spans="1:12" ht="16.5" x14ac:dyDescent="0.35">
      <c r="A23" s="137" t="s">
        <v>144</v>
      </c>
      <c r="B23" s="55"/>
      <c r="C23" s="55">
        <f>701733+33652</f>
        <v>735385</v>
      </c>
      <c r="D23" s="55"/>
      <c r="E23" s="55">
        <f>995812+23036</f>
        <v>1018848</v>
      </c>
      <c r="F23" s="55"/>
      <c r="G23" s="54">
        <f>1089225+41652</f>
        <v>1130877</v>
      </c>
      <c r="H23" s="55"/>
      <c r="I23" s="54">
        <v>1134488.3093399999</v>
      </c>
      <c r="J23" s="148"/>
      <c r="K23" s="54">
        <v>1176914.5496900002</v>
      </c>
      <c r="L23" s="175"/>
    </row>
    <row r="24" spans="1:12" x14ac:dyDescent="0.35">
      <c r="A24" s="137" t="s">
        <v>29</v>
      </c>
      <c r="B24" s="55"/>
      <c r="C24" s="55">
        <v>429907</v>
      </c>
      <c r="D24" s="55"/>
      <c r="E24" s="55">
        <v>479809</v>
      </c>
      <c r="F24" s="55"/>
      <c r="G24" s="54">
        <v>480184</v>
      </c>
      <c r="H24" s="55"/>
      <c r="I24" s="54">
        <v>485328.38729339698</v>
      </c>
      <c r="J24" s="148"/>
      <c r="K24" s="54">
        <v>506843.21540659503</v>
      </c>
      <c r="L24" s="175"/>
    </row>
    <row r="25" spans="1:12" ht="16.5" x14ac:dyDescent="0.35">
      <c r="A25" s="137" t="s">
        <v>145</v>
      </c>
      <c r="B25" s="55"/>
      <c r="C25" s="55">
        <v>395986</v>
      </c>
      <c r="D25" s="55"/>
      <c r="E25" s="55">
        <v>382524</v>
      </c>
      <c r="F25" s="55"/>
      <c r="G25" s="54">
        <v>558212</v>
      </c>
      <c r="H25" s="55"/>
      <c r="I25" s="54">
        <v>519995.69719823758</v>
      </c>
      <c r="J25" s="148"/>
      <c r="K25" s="54">
        <v>499256.13904419955</v>
      </c>
      <c r="L25" s="175"/>
    </row>
    <row r="26" spans="1:12" x14ac:dyDescent="0.35">
      <c r="A26" s="136" t="s">
        <v>30</v>
      </c>
      <c r="B26" s="57"/>
      <c r="C26" s="57">
        <f t="shared" ref="C26:G26" si="4">SUM(C22:C25)</f>
        <v>2443314</v>
      </c>
      <c r="D26" s="57"/>
      <c r="E26" s="57">
        <f t="shared" si="4"/>
        <v>2763991</v>
      </c>
      <c r="F26" s="57"/>
      <c r="G26" s="57">
        <f t="shared" si="4"/>
        <v>3109753</v>
      </c>
      <c r="H26" s="57"/>
      <c r="I26" s="57">
        <f t="shared" ref="I26" si="5">SUM(I22:I25)</f>
        <v>3124700.8465916347</v>
      </c>
      <c r="J26" s="148"/>
      <c r="K26" s="57">
        <f t="shared" ref="K26" si="6">SUM(K22:K25)</f>
        <v>3164262.2166707949</v>
      </c>
      <c r="L26" s="112"/>
    </row>
    <row r="27" spans="1:12" x14ac:dyDescent="0.35">
      <c r="A27" s="136" t="s">
        <v>31</v>
      </c>
      <c r="B27" s="57"/>
      <c r="C27" s="57">
        <f t="shared" ref="C27:G27" si="7">+C11+C13+C20+C26</f>
        <v>9708390</v>
      </c>
      <c r="D27" s="57"/>
      <c r="E27" s="57">
        <f t="shared" si="7"/>
        <v>10475959.440882711</v>
      </c>
      <c r="F27" s="57"/>
      <c r="G27" s="57">
        <f t="shared" si="7"/>
        <v>11176300</v>
      </c>
      <c r="H27" s="57"/>
      <c r="I27" s="57">
        <f t="shared" ref="I27" si="8">+I11+I13+I20+I26</f>
        <v>11470083.679671634</v>
      </c>
      <c r="J27" s="148"/>
      <c r="K27" s="57">
        <f t="shared" ref="K27" si="9">+K11+K13+K20+K26</f>
        <v>11597179.601940792</v>
      </c>
      <c r="L27" s="112"/>
    </row>
    <row r="28" spans="1:12" x14ac:dyDescent="0.35">
      <c r="A28" s="136"/>
      <c r="B28" s="58"/>
      <c r="C28" s="58"/>
      <c r="D28" s="58"/>
      <c r="E28" s="58"/>
      <c r="F28" s="58"/>
      <c r="G28" s="54"/>
      <c r="H28" s="58"/>
      <c r="I28" s="54"/>
      <c r="J28" s="147"/>
      <c r="K28" s="54"/>
      <c r="L28" s="177"/>
    </row>
    <row r="29" spans="1:12" x14ac:dyDescent="0.35">
      <c r="A29" s="136"/>
      <c r="B29" s="58"/>
      <c r="C29" s="58"/>
      <c r="D29" s="58"/>
      <c r="E29" s="58"/>
      <c r="F29" s="58"/>
      <c r="G29" s="54"/>
      <c r="H29" s="58"/>
      <c r="I29" s="54"/>
      <c r="J29" s="147"/>
      <c r="K29" s="54"/>
      <c r="L29" s="177"/>
    </row>
    <row r="30" spans="1:12" ht="16.5" x14ac:dyDescent="0.35">
      <c r="A30" s="137" t="s">
        <v>146</v>
      </c>
      <c r="B30" s="55"/>
      <c r="C30" s="138">
        <v>237142</v>
      </c>
      <c r="D30" s="55"/>
      <c r="E30" s="138">
        <v>293137</v>
      </c>
      <c r="F30" s="55"/>
      <c r="G30" s="54">
        <v>314470</v>
      </c>
      <c r="H30" s="55"/>
      <c r="I30" s="54">
        <v>451866.20600000001</v>
      </c>
      <c r="J30" s="148"/>
      <c r="K30" s="54">
        <v>207639</v>
      </c>
      <c r="L30" s="175"/>
    </row>
    <row r="31" spans="1:12" ht="16.5" x14ac:dyDescent="0.35">
      <c r="A31" s="137" t="s">
        <v>147</v>
      </c>
      <c r="B31" s="59"/>
      <c r="C31" s="138">
        <v>130867</v>
      </c>
      <c r="D31" s="59"/>
      <c r="E31" s="138">
        <v>137350</v>
      </c>
      <c r="F31" s="59"/>
      <c r="G31" s="54">
        <v>95959.424960000004</v>
      </c>
      <c r="H31" s="59"/>
      <c r="I31" s="54">
        <v>13138</v>
      </c>
      <c r="J31" s="148"/>
      <c r="K31" s="54">
        <v>0</v>
      </c>
      <c r="L31" s="176"/>
    </row>
    <row r="32" spans="1:12" x14ac:dyDescent="0.35">
      <c r="A32" s="137" t="s">
        <v>32</v>
      </c>
      <c r="B32" s="59"/>
      <c r="C32" s="138">
        <v>96236</v>
      </c>
      <c r="D32" s="59"/>
      <c r="E32" s="138">
        <v>116294</v>
      </c>
      <c r="F32" s="59"/>
      <c r="G32" s="54">
        <v>133088</v>
      </c>
      <c r="H32" s="59"/>
      <c r="I32" s="54">
        <v>134337.80051999999</v>
      </c>
      <c r="J32" s="148"/>
      <c r="K32" s="54">
        <v>127171</v>
      </c>
      <c r="L32" s="176"/>
    </row>
    <row r="33" spans="1:12" x14ac:dyDescent="0.35">
      <c r="A33" s="137" t="s">
        <v>89</v>
      </c>
      <c r="B33" s="59"/>
      <c r="C33" s="138">
        <v>170523</v>
      </c>
      <c r="D33" s="59"/>
      <c r="E33" s="138">
        <v>142937</v>
      </c>
      <c r="F33" s="59"/>
      <c r="G33" s="54">
        <v>163195.57504</v>
      </c>
      <c r="H33" s="59"/>
      <c r="I33" s="54">
        <v>195917.70378000004</v>
      </c>
      <c r="J33" s="148"/>
      <c r="K33" s="54">
        <v>151715.99999999988</v>
      </c>
      <c r="L33" s="176"/>
    </row>
    <row r="34" spans="1:12" x14ac:dyDescent="0.35">
      <c r="A34" s="137" t="s">
        <v>90</v>
      </c>
      <c r="B34" s="55"/>
      <c r="C34" s="138"/>
      <c r="D34" s="55"/>
      <c r="E34" s="138"/>
      <c r="F34" s="55"/>
      <c r="G34" s="54"/>
      <c r="H34" s="55"/>
      <c r="I34" s="54">
        <v>0</v>
      </c>
      <c r="J34" s="148"/>
      <c r="K34" s="54">
        <f>'3b'!F35</f>
        <v>0</v>
      </c>
      <c r="L34" s="175"/>
    </row>
    <row r="35" spans="1:12" x14ac:dyDescent="0.35">
      <c r="A35" s="136" t="s">
        <v>33</v>
      </c>
      <c r="B35" s="60"/>
      <c r="C35" s="60">
        <f t="shared" ref="C35:G35" si="10">SUM(C30:C34)</f>
        <v>634768</v>
      </c>
      <c r="D35" s="60"/>
      <c r="E35" s="60">
        <f t="shared" si="10"/>
        <v>689718</v>
      </c>
      <c r="F35" s="60"/>
      <c r="G35" s="60">
        <f t="shared" si="10"/>
        <v>706713</v>
      </c>
      <c r="H35" s="60"/>
      <c r="I35" s="60">
        <v>795259.71030000015</v>
      </c>
      <c r="J35" s="148"/>
      <c r="K35" s="60">
        <f t="shared" ref="K35" si="11">SUM(K30:K34)</f>
        <v>486525.99999999988</v>
      </c>
      <c r="L35" s="179"/>
    </row>
    <row r="36" spans="1:12" x14ac:dyDescent="0.35">
      <c r="A36" s="137"/>
      <c r="B36" s="55"/>
      <c r="C36" s="55"/>
      <c r="D36" s="55"/>
      <c r="E36" s="55"/>
      <c r="F36" s="55"/>
      <c r="G36" s="54"/>
      <c r="H36" s="55"/>
      <c r="I36" s="54"/>
      <c r="J36" s="147"/>
      <c r="K36" s="54"/>
      <c r="L36" s="175"/>
    </row>
    <row r="37" spans="1:12" x14ac:dyDescent="0.35">
      <c r="A37" s="139" t="s">
        <v>34</v>
      </c>
      <c r="B37" s="55"/>
      <c r="C37" s="54">
        <v>0</v>
      </c>
      <c r="D37" s="55"/>
      <c r="E37" s="55">
        <v>30967</v>
      </c>
      <c r="F37" s="55"/>
      <c r="G37" s="54">
        <v>44869</v>
      </c>
      <c r="H37" s="55"/>
      <c r="I37" s="54">
        <v>83404.297929999972</v>
      </c>
      <c r="J37" s="148"/>
      <c r="K37" s="54">
        <v>95607.767270000011</v>
      </c>
      <c r="L37" s="175"/>
    </row>
    <row r="38" spans="1:12" ht="16.5" x14ac:dyDescent="0.35">
      <c r="A38" s="139" t="s">
        <v>148</v>
      </c>
      <c r="B38" s="55"/>
      <c r="C38" s="54">
        <v>0</v>
      </c>
      <c r="D38" s="55"/>
      <c r="E38" s="55">
        <v>52534</v>
      </c>
      <c r="F38" s="55"/>
      <c r="G38" s="54">
        <v>266596</v>
      </c>
      <c r="H38" s="55"/>
      <c r="I38" s="54">
        <v>518545.92767999985</v>
      </c>
      <c r="J38" s="148"/>
      <c r="K38" s="54">
        <v>887863.18354999996</v>
      </c>
      <c r="L38" s="175"/>
    </row>
    <row r="39" spans="1:12" x14ac:dyDescent="0.35">
      <c r="A39" s="139" t="s">
        <v>36</v>
      </c>
      <c r="B39" s="55"/>
      <c r="C39" s="54">
        <v>0</v>
      </c>
      <c r="D39" s="55"/>
      <c r="E39" s="55">
        <v>66000</v>
      </c>
      <c r="F39" s="55"/>
      <c r="G39" s="54">
        <v>85796</v>
      </c>
      <c r="H39" s="55"/>
      <c r="I39" s="54">
        <v>104705.71155999998</v>
      </c>
      <c r="J39" s="148"/>
      <c r="K39" s="54">
        <v>41496.832850000013</v>
      </c>
      <c r="L39" s="175"/>
    </row>
    <row r="40" spans="1:12" x14ac:dyDescent="0.35">
      <c r="A40" s="139" t="s">
        <v>172</v>
      </c>
      <c r="B40" s="55"/>
      <c r="C40" s="54">
        <v>0</v>
      </c>
      <c r="D40" s="55"/>
      <c r="E40" s="54">
        <v>0</v>
      </c>
      <c r="F40" s="55"/>
      <c r="G40" s="54">
        <v>0</v>
      </c>
      <c r="H40" s="55"/>
      <c r="I40" s="54">
        <v>0</v>
      </c>
      <c r="J40" s="148"/>
      <c r="K40" s="54">
        <v>265088.46129999997</v>
      </c>
      <c r="L40" s="175"/>
    </row>
    <row r="41" spans="1:12" x14ac:dyDescent="0.35">
      <c r="A41" s="139" t="s">
        <v>37</v>
      </c>
      <c r="B41" s="55"/>
      <c r="C41" s="54">
        <v>0</v>
      </c>
      <c r="D41" s="55"/>
      <c r="E41" s="54">
        <v>0</v>
      </c>
      <c r="F41" s="55"/>
      <c r="G41" s="54">
        <v>25402</v>
      </c>
      <c r="H41" s="55"/>
      <c r="I41" s="54">
        <v>51599.579860000005</v>
      </c>
      <c r="J41" s="148"/>
      <c r="K41" s="54">
        <v>52562.848290000009</v>
      </c>
      <c r="L41" s="175"/>
    </row>
    <row r="42" spans="1:12" x14ac:dyDescent="0.35">
      <c r="A42" s="139" t="s">
        <v>38</v>
      </c>
      <c r="B42" s="55"/>
      <c r="C42" s="54">
        <v>0</v>
      </c>
      <c r="D42" s="55"/>
      <c r="E42" s="54">
        <v>0</v>
      </c>
      <c r="F42" s="55"/>
      <c r="G42" s="54">
        <v>32569</v>
      </c>
      <c r="H42" s="55"/>
      <c r="I42" s="54">
        <v>130255.36937</v>
      </c>
      <c r="J42" s="149"/>
      <c r="K42" s="54">
        <v>234183.32819</v>
      </c>
      <c r="L42" s="175"/>
    </row>
    <row r="43" spans="1:12" ht="16.5" x14ac:dyDescent="0.35">
      <c r="A43" s="139" t="s">
        <v>149</v>
      </c>
      <c r="B43" s="55"/>
      <c r="C43" s="54">
        <v>0</v>
      </c>
      <c r="D43" s="55"/>
      <c r="E43" s="55">
        <v>93515</v>
      </c>
      <c r="F43" s="55"/>
      <c r="G43" s="54">
        <v>113242</v>
      </c>
      <c r="H43" s="55"/>
      <c r="I43" s="54">
        <v>128691.94864999999</v>
      </c>
      <c r="J43" s="149"/>
      <c r="K43" s="54">
        <v>95784.280570000003</v>
      </c>
      <c r="L43" s="175"/>
    </row>
    <row r="44" spans="1:12" x14ac:dyDescent="0.35">
      <c r="A44" s="136" t="s">
        <v>40</v>
      </c>
      <c r="B44" s="57"/>
      <c r="C44" s="57">
        <f>SUM(C37:C43)</f>
        <v>0</v>
      </c>
      <c r="D44" s="57"/>
      <c r="E44" s="57">
        <f>SUM(E37:E43)</f>
        <v>243016</v>
      </c>
      <c r="F44" s="57"/>
      <c r="G44" s="57">
        <f>SUM(G37:G43)</f>
        <v>568474</v>
      </c>
      <c r="H44" s="57"/>
      <c r="I44" s="57">
        <v>1017202.8350499999</v>
      </c>
      <c r="J44" s="147"/>
      <c r="K44" s="57">
        <f>SUM(K37:K43)</f>
        <v>1672586.70202</v>
      </c>
      <c r="L44" s="112"/>
    </row>
    <row r="45" spans="1:12" x14ac:dyDescent="0.35">
      <c r="A45" s="136"/>
      <c r="B45" s="57"/>
      <c r="C45" s="57"/>
      <c r="D45" s="57"/>
      <c r="E45" s="57"/>
      <c r="F45" s="57"/>
      <c r="G45" s="57"/>
      <c r="H45" s="57"/>
      <c r="I45" s="57"/>
      <c r="J45" s="147"/>
      <c r="K45" s="57"/>
      <c r="L45" s="112"/>
    </row>
    <row r="46" spans="1:12" ht="16" x14ac:dyDescent="0.35">
      <c r="A46" s="136" t="s">
        <v>150</v>
      </c>
      <c r="B46" s="57"/>
      <c r="C46" s="57">
        <v>29257</v>
      </c>
      <c r="D46" s="57"/>
      <c r="E46" s="57">
        <v>24165</v>
      </c>
      <c r="F46" s="57"/>
      <c r="G46" s="57">
        <v>12069</v>
      </c>
      <c r="H46" s="57"/>
      <c r="I46" s="57">
        <v>11592</v>
      </c>
      <c r="J46" s="148"/>
      <c r="K46" s="57">
        <v>16875.1356476246</v>
      </c>
      <c r="L46" s="112"/>
    </row>
    <row r="47" spans="1:12" x14ac:dyDescent="0.35">
      <c r="A47" s="136"/>
      <c r="B47" s="58"/>
      <c r="C47" s="58"/>
      <c r="D47" s="58"/>
      <c r="E47" s="58"/>
      <c r="F47" s="58"/>
      <c r="G47" s="54"/>
      <c r="H47" s="58"/>
      <c r="I47" s="54"/>
      <c r="J47" s="147"/>
      <c r="K47" s="54"/>
      <c r="L47" s="177"/>
    </row>
    <row r="48" spans="1:12" x14ac:dyDescent="0.35">
      <c r="A48" s="144" t="s">
        <v>41</v>
      </c>
      <c r="B48" s="57"/>
      <c r="C48" s="57">
        <f t="shared" ref="C48:E48" si="12">+C27+C44+C46+C35</f>
        <v>10372415</v>
      </c>
      <c r="D48" s="57"/>
      <c r="E48" s="57">
        <f t="shared" si="12"/>
        <v>11432858.440882711</v>
      </c>
      <c r="F48" s="57"/>
      <c r="G48" s="57">
        <f>+G27+G44+G46+G35</f>
        <v>12463556</v>
      </c>
      <c r="H48" s="57"/>
      <c r="I48" s="57">
        <v>13294138.225021634</v>
      </c>
      <c r="J48" s="147"/>
      <c r="K48" s="57">
        <f t="shared" ref="K48" si="13">+K27+K44+K46+K35</f>
        <v>13773167.439608417</v>
      </c>
      <c r="L48" s="112"/>
    </row>
    <row r="49" spans="1:12" x14ac:dyDescent="0.35">
      <c r="A49" s="144"/>
      <c r="B49" s="61"/>
      <c r="C49" s="61"/>
      <c r="D49" s="61"/>
      <c r="E49" s="61"/>
      <c r="F49" s="61"/>
      <c r="G49" s="54"/>
      <c r="H49" s="61"/>
      <c r="I49" s="54"/>
      <c r="J49" s="147"/>
      <c r="K49" s="54"/>
      <c r="L49" s="180"/>
    </row>
    <row r="50" spans="1:12" ht="16.5" x14ac:dyDescent="0.35">
      <c r="A50" s="137" t="s">
        <v>151</v>
      </c>
      <c r="B50" s="55"/>
      <c r="C50" s="138">
        <v>197123</v>
      </c>
      <c r="D50" s="55"/>
      <c r="E50" s="145">
        <v>182197</v>
      </c>
      <c r="F50" s="55"/>
      <c r="G50" s="54">
        <v>197674</v>
      </c>
      <c r="H50" s="55"/>
      <c r="I50" s="54">
        <v>176991.50879000002</v>
      </c>
      <c r="J50" s="147"/>
      <c r="K50" s="54">
        <v>220404.41203999997</v>
      </c>
      <c r="L50" s="175"/>
    </row>
    <row r="51" spans="1:12" ht="16" x14ac:dyDescent="0.35">
      <c r="A51" s="136" t="s">
        <v>152</v>
      </c>
      <c r="B51" s="57"/>
      <c r="C51" s="57">
        <f>+C48+C50</f>
        <v>10569538</v>
      </c>
      <c r="D51" s="57"/>
      <c r="E51" s="57">
        <f>+E48+E50</f>
        <v>11615055.440882711</v>
      </c>
      <c r="F51" s="57"/>
      <c r="G51" s="57">
        <f>+G48+G50</f>
        <v>12661230</v>
      </c>
      <c r="H51" s="57"/>
      <c r="I51" s="57">
        <v>13471129.733811634</v>
      </c>
      <c r="J51" s="147"/>
      <c r="K51" s="57">
        <f>+K48+K50</f>
        <v>13993571.851648418</v>
      </c>
      <c r="L51" s="112"/>
    </row>
    <row r="52" spans="1:12" x14ac:dyDescent="0.35">
      <c r="A52" s="137"/>
      <c r="B52" s="55"/>
      <c r="C52" s="55"/>
      <c r="D52" s="55"/>
      <c r="E52" s="55"/>
      <c r="F52" s="55"/>
      <c r="G52" s="54"/>
      <c r="H52" s="55"/>
      <c r="I52" s="54"/>
      <c r="J52" s="147"/>
      <c r="K52" s="54"/>
      <c r="L52" s="175"/>
    </row>
    <row r="53" spans="1:12" x14ac:dyDescent="0.35">
      <c r="A53" s="137" t="s">
        <v>42</v>
      </c>
      <c r="B53" s="55"/>
      <c r="C53" s="138">
        <v>592976</v>
      </c>
      <c r="D53" s="55"/>
      <c r="E53" s="145">
        <v>617078</v>
      </c>
      <c r="F53" s="55"/>
      <c r="G53" s="54">
        <v>614711</v>
      </c>
      <c r="H53" s="55"/>
      <c r="I53" s="54">
        <v>625069.15756000008</v>
      </c>
      <c r="J53" s="148"/>
      <c r="K53" s="54">
        <v>682412.49173999997</v>
      </c>
      <c r="L53" s="175"/>
    </row>
    <row r="54" spans="1:12" x14ac:dyDescent="0.35">
      <c r="A54" s="136"/>
      <c r="B54" s="58"/>
      <c r="C54" s="58"/>
      <c r="D54" s="58"/>
      <c r="E54" s="58"/>
      <c r="F54" s="58"/>
      <c r="G54" s="57"/>
      <c r="H54" s="58"/>
      <c r="I54" s="57"/>
      <c r="J54" s="147"/>
      <c r="K54" s="57"/>
      <c r="L54" s="177"/>
    </row>
    <row r="55" spans="1:12" x14ac:dyDescent="0.35">
      <c r="A55" s="136" t="s">
        <v>43</v>
      </c>
      <c r="B55" s="57"/>
      <c r="C55" s="57">
        <f>+C51+C53</f>
        <v>11162514</v>
      </c>
      <c r="D55" s="57"/>
      <c r="E55" s="57">
        <f>+E51+E53</f>
        <v>12232133.440882711</v>
      </c>
      <c r="F55" s="57"/>
      <c r="G55" s="57">
        <f>+G51+G53</f>
        <v>13275941</v>
      </c>
      <c r="H55" s="57"/>
      <c r="I55" s="57">
        <v>14096198.891371634</v>
      </c>
      <c r="J55" s="147"/>
      <c r="K55" s="57">
        <f>+K51+K53</f>
        <v>14675984.343388418</v>
      </c>
      <c r="L55" s="112"/>
    </row>
    <row r="56" spans="1:12" x14ac:dyDescent="0.35">
      <c r="A56" s="136"/>
      <c r="B56" s="58"/>
      <c r="C56" s="58"/>
      <c r="D56" s="58"/>
      <c r="E56" s="58"/>
      <c r="F56" s="58"/>
      <c r="G56" s="57"/>
      <c r="H56" s="58"/>
      <c r="I56" s="57"/>
      <c r="J56" s="147"/>
      <c r="K56" s="57"/>
      <c r="L56" s="177"/>
    </row>
    <row r="57" spans="1:12" ht="16.5" x14ac:dyDescent="0.35">
      <c r="A57" s="146" t="s">
        <v>153</v>
      </c>
      <c r="B57" s="62"/>
      <c r="C57" s="143">
        <v>108813.38375000001</v>
      </c>
      <c r="D57" s="62"/>
      <c r="E57" s="145">
        <v>110446</v>
      </c>
      <c r="F57" s="62"/>
      <c r="G57" s="54">
        <v>111550</v>
      </c>
      <c r="H57" s="62"/>
      <c r="I57" s="54">
        <v>139652.42080851176</v>
      </c>
      <c r="J57" s="181" t="s">
        <v>219</v>
      </c>
      <c r="K57" s="54">
        <v>145378.17006166073</v>
      </c>
      <c r="L57" s="181" t="s">
        <v>219</v>
      </c>
    </row>
    <row r="58" spans="1:12" x14ac:dyDescent="0.35">
      <c r="A58" s="136"/>
      <c r="B58" s="58"/>
      <c r="C58" s="58"/>
      <c r="D58" s="58"/>
      <c r="E58" s="58"/>
      <c r="F58" s="58"/>
      <c r="G58" s="57"/>
      <c r="H58" s="58"/>
      <c r="I58" s="57"/>
      <c r="J58" s="147"/>
      <c r="K58" s="57"/>
      <c r="L58" s="177"/>
    </row>
    <row r="59" spans="1:12" x14ac:dyDescent="0.35">
      <c r="A59" s="136" t="s">
        <v>44</v>
      </c>
      <c r="B59" s="57"/>
      <c r="C59" s="57">
        <f>+C55+C57</f>
        <v>11271327.383749999</v>
      </c>
      <c r="D59" s="57"/>
      <c r="E59" s="57">
        <f>+E55+E57</f>
        <v>12342579.440882711</v>
      </c>
      <c r="F59" s="57"/>
      <c r="G59" s="57">
        <f>+G55+G57</f>
        <v>13387491</v>
      </c>
      <c r="H59" s="57"/>
      <c r="I59" s="57">
        <v>14235851.312180145</v>
      </c>
      <c r="J59" s="147"/>
      <c r="K59" s="57">
        <f>+K55+K57</f>
        <v>14821362.513450079</v>
      </c>
      <c r="L59" s="112"/>
    </row>
    <row r="60" spans="1:12" x14ac:dyDescent="0.35">
      <c r="A60" s="140"/>
      <c r="B60" s="50"/>
      <c r="C60" s="50"/>
      <c r="D60" s="50"/>
      <c r="E60" s="50"/>
      <c r="F60" s="50"/>
      <c r="G60" s="50"/>
      <c r="H60" s="50"/>
      <c r="I60" s="50"/>
      <c r="J60" s="147"/>
      <c r="K60" s="50"/>
      <c r="L60" s="182"/>
    </row>
    <row r="61" spans="1:12" ht="17" x14ac:dyDescent="0.35">
      <c r="A61" s="140" t="s">
        <v>141</v>
      </c>
      <c r="B61" s="50"/>
      <c r="C61" s="54">
        <v>0</v>
      </c>
      <c r="D61" s="50"/>
      <c r="E61" s="54">
        <v>0</v>
      </c>
      <c r="F61" s="50"/>
      <c r="G61" s="50">
        <v>370968</v>
      </c>
      <c r="H61" s="50"/>
      <c r="I61" s="50">
        <v>70544.908929999991</v>
      </c>
      <c r="J61" s="148"/>
      <c r="K61" s="50">
        <v>1961.5886900000003</v>
      </c>
      <c r="L61" s="182"/>
    </row>
    <row r="62" spans="1:12" ht="17" x14ac:dyDescent="0.35">
      <c r="A62" s="140" t="s">
        <v>142</v>
      </c>
      <c r="B62" s="50"/>
      <c r="C62" s="54">
        <v>0</v>
      </c>
      <c r="D62" s="50"/>
      <c r="E62" s="54">
        <v>0</v>
      </c>
      <c r="F62" s="50"/>
      <c r="G62" s="50">
        <v>333851</v>
      </c>
      <c r="H62" s="50"/>
      <c r="I62" s="50">
        <v>727037.44268999994</v>
      </c>
      <c r="J62" s="148"/>
      <c r="K62" s="50">
        <v>119275.15953</v>
      </c>
      <c r="L62" s="182"/>
    </row>
    <row r="63" spans="1:12" x14ac:dyDescent="0.35">
      <c r="A63" s="140"/>
      <c r="B63" s="50"/>
      <c r="C63" s="50"/>
      <c r="D63" s="50"/>
      <c r="E63" s="50"/>
      <c r="F63" s="50"/>
      <c r="G63" s="50"/>
      <c r="H63" s="50"/>
      <c r="I63" s="50"/>
      <c r="J63" s="147"/>
      <c r="K63" s="50"/>
      <c r="L63" s="182"/>
    </row>
    <row r="64" spans="1:12" x14ac:dyDescent="0.35">
      <c r="A64" s="136" t="s">
        <v>45</v>
      </c>
      <c r="B64" s="51"/>
      <c r="C64" s="51">
        <f>+C59+C61+C62</f>
        <v>11271327.383749999</v>
      </c>
      <c r="D64" s="51"/>
      <c r="E64" s="51">
        <f>+E59+E61+E62</f>
        <v>12342579.440882711</v>
      </c>
      <c r="F64" s="51"/>
      <c r="G64" s="51">
        <f>+G59+G61+G62</f>
        <v>14092310</v>
      </c>
      <c r="H64" s="51"/>
      <c r="I64" s="51">
        <v>15033433.663800145</v>
      </c>
      <c r="J64" s="148"/>
      <c r="K64" s="51">
        <f>+K59+K61+K62</f>
        <v>14942599.261670079</v>
      </c>
      <c r="L64" s="183"/>
    </row>
    <row r="65" spans="1:12" x14ac:dyDescent="0.35">
      <c r="B65" s="114"/>
      <c r="C65" s="115"/>
      <c r="D65" s="115"/>
      <c r="E65" s="115"/>
      <c r="F65" s="115"/>
      <c r="G65" s="115"/>
      <c r="H65" s="115"/>
      <c r="I65" s="115"/>
      <c r="J65" s="107"/>
      <c r="K65" s="115"/>
      <c r="L65" s="182"/>
    </row>
    <row r="66" spans="1:12" ht="36.65" customHeight="1" x14ac:dyDescent="0.35">
      <c r="A66" s="206" t="s">
        <v>215</v>
      </c>
      <c r="B66" s="206"/>
      <c r="C66" s="206"/>
      <c r="D66" s="206"/>
      <c r="E66" s="206"/>
      <c r="F66" s="206"/>
      <c r="G66" s="206"/>
      <c r="H66" s="206"/>
      <c r="I66" s="206"/>
      <c r="K66" s="108"/>
    </row>
    <row r="67" spans="1:12" ht="17.399999999999999" customHeight="1" x14ac:dyDescent="0.35">
      <c r="A67" s="173" t="s">
        <v>187</v>
      </c>
      <c r="B67" s="117"/>
      <c r="C67" s="118"/>
      <c r="D67" s="118"/>
      <c r="E67" s="118"/>
      <c r="F67" s="118"/>
    </row>
    <row r="68" spans="1:12" ht="27" customHeight="1" x14ac:dyDescent="0.35">
      <c r="A68" s="207" t="s">
        <v>216</v>
      </c>
      <c r="B68" s="207"/>
      <c r="C68" s="207"/>
      <c r="D68" s="207"/>
      <c r="E68" s="207"/>
      <c r="F68" s="207"/>
      <c r="G68" s="207"/>
      <c r="H68" s="207"/>
      <c r="I68" s="207"/>
      <c r="K68" s="108"/>
    </row>
    <row r="69" spans="1:12" ht="23.4" customHeight="1" x14ac:dyDescent="0.35">
      <c r="A69" s="208" t="s">
        <v>88</v>
      </c>
      <c r="B69" s="208"/>
      <c r="C69" s="208"/>
      <c r="D69" s="208"/>
      <c r="E69" s="208"/>
      <c r="F69" s="208"/>
      <c r="G69" s="208"/>
      <c r="H69" s="208"/>
      <c r="I69" s="208"/>
      <c r="K69" s="108"/>
    </row>
    <row r="70" spans="1:12" x14ac:dyDescent="0.35">
      <c r="A70" s="119" t="s">
        <v>81</v>
      </c>
      <c r="B70" s="120"/>
      <c r="C70" s="121"/>
      <c r="D70" s="121"/>
      <c r="E70" s="121"/>
      <c r="F70" s="121"/>
    </row>
    <row r="71" spans="1:12" ht="27.65" customHeight="1" x14ac:dyDescent="0.35">
      <c r="A71" s="208" t="s">
        <v>137</v>
      </c>
      <c r="B71" s="208"/>
      <c r="C71" s="208"/>
      <c r="D71" s="208"/>
      <c r="E71" s="208"/>
      <c r="F71" s="208"/>
      <c r="G71" s="208"/>
      <c r="H71" s="208"/>
      <c r="I71" s="208"/>
      <c r="K71" s="108"/>
    </row>
    <row r="72" spans="1:12" ht="28.25" customHeight="1" x14ac:dyDescent="0.35">
      <c r="A72" s="208" t="s">
        <v>173</v>
      </c>
      <c r="B72" s="208"/>
      <c r="C72" s="208"/>
      <c r="D72" s="208"/>
      <c r="E72" s="208"/>
      <c r="F72" s="208"/>
      <c r="G72" s="208"/>
      <c r="H72" s="208"/>
      <c r="I72" s="208"/>
      <c r="K72" s="108"/>
    </row>
    <row r="73" spans="1:12" x14ac:dyDescent="0.35">
      <c r="A73" s="209" t="s">
        <v>82</v>
      </c>
      <c r="B73" s="209"/>
      <c r="C73" s="209"/>
      <c r="D73" s="209"/>
      <c r="E73" s="209"/>
      <c r="F73" s="209"/>
    </row>
    <row r="74" spans="1:12" ht="18.649999999999999" customHeight="1" x14ac:dyDescent="0.35">
      <c r="A74" s="210" t="s">
        <v>217</v>
      </c>
      <c r="B74" s="210"/>
      <c r="C74" s="210"/>
      <c r="D74" s="210"/>
      <c r="E74" s="210"/>
      <c r="F74" s="210"/>
      <c r="G74" s="210"/>
      <c r="H74" s="210"/>
      <c r="I74" s="210"/>
      <c r="K74" s="108"/>
    </row>
    <row r="75" spans="1:12" ht="14.4" customHeight="1" x14ac:dyDescent="0.35">
      <c r="A75" s="211" t="s">
        <v>138</v>
      </c>
      <c r="B75" s="211"/>
      <c r="C75" s="211"/>
      <c r="D75" s="211"/>
      <c r="E75" s="211"/>
      <c r="F75" s="211"/>
      <c r="G75" s="211"/>
      <c r="H75" s="211"/>
      <c r="I75" s="211"/>
      <c r="K75" s="108"/>
    </row>
    <row r="76" spans="1:12" ht="27.65" customHeight="1" x14ac:dyDescent="0.35">
      <c r="A76" s="208" t="s">
        <v>218</v>
      </c>
      <c r="B76" s="208"/>
      <c r="C76" s="208"/>
      <c r="D76" s="208"/>
      <c r="E76" s="208"/>
      <c r="F76" s="208"/>
      <c r="G76" s="208"/>
      <c r="H76" s="208"/>
      <c r="I76" s="208"/>
      <c r="K76" s="108"/>
    </row>
    <row r="77" spans="1:12" ht="14.4" customHeight="1" x14ac:dyDescent="0.35">
      <c r="A77" s="212" t="s">
        <v>139</v>
      </c>
      <c r="B77" s="213"/>
      <c r="C77" s="213"/>
      <c r="D77" s="213"/>
      <c r="E77" s="213"/>
      <c r="F77" s="213"/>
      <c r="G77" s="213"/>
      <c r="H77" s="213"/>
      <c r="I77" s="213"/>
      <c r="K77" s="108"/>
    </row>
    <row r="78" spans="1:12" ht="8" customHeight="1" x14ac:dyDescent="0.35">
      <c r="A78" s="205"/>
      <c r="B78" s="205"/>
      <c r="C78" s="205"/>
      <c r="D78" s="205"/>
      <c r="E78" s="205"/>
      <c r="F78" s="205"/>
      <c r="G78" s="205"/>
      <c r="H78" s="205"/>
      <c r="I78" s="205"/>
      <c r="K78" s="108"/>
    </row>
    <row r="79" spans="1:12" ht="15" customHeight="1" x14ac:dyDescent="0.35">
      <c r="A79" s="207" t="s">
        <v>91</v>
      </c>
      <c r="B79" s="207"/>
      <c r="C79" s="207"/>
      <c r="D79" s="207"/>
      <c r="E79" s="207"/>
      <c r="F79" s="207"/>
      <c r="G79" s="207"/>
      <c r="H79" s="207"/>
      <c r="I79" s="207"/>
      <c r="K79" s="108"/>
    </row>
    <row r="80" spans="1:12" ht="14.4" customHeight="1" x14ac:dyDescent="0.35">
      <c r="A80" s="207" t="s">
        <v>92</v>
      </c>
      <c r="B80" s="207"/>
      <c r="C80" s="207"/>
      <c r="D80" s="207"/>
      <c r="E80" s="207"/>
      <c r="F80" s="207"/>
      <c r="G80" s="207"/>
      <c r="H80" s="207"/>
      <c r="I80" s="207"/>
      <c r="K80" s="108"/>
    </row>
    <row r="81" spans="1:12" ht="36.65" customHeight="1" x14ac:dyDescent="0.35">
      <c r="A81" s="207" t="s">
        <v>93</v>
      </c>
      <c r="B81" s="207"/>
      <c r="C81" s="207"/>
      <c r="D81" s="207"/>
      <c r="E81" s="207"/>
      <c r="F81" s="207"/>
      <c r="G81" s="207"/>
      <c r="H81" s="207"/>
      <c r="I81" s="207"/>
      <c r="K81" s="108"/>
    </row>
    <row r="82" spans="1:12" ht="29.4" customHeight="1" x14ac:dyDescent="0.35">
      <c r="A82" s="206" t="s">
        <v>174</v>
      </c>
      <c r="B82" s="206"/>
      <c r="C82" s="206"/>
      <c r="D82" s="206"/>
      <c r="E82" s="206"/>
      <c r="F82" s="206"/>
      <c r="G82" s="206"/>
      <c r="H82" s="206"/>
      <c r="I82" s="206"/>
      <c r="K82" s="108"/>
    </row>
    <row r="83" spans="1:12" x14ac:dyDescent="0.35">
      <c r="A83" s="209" t="s">
        <v>83</v>
      </c>
      <c r="B83" s="209"/>
      <c r="C83" s="209"/>
      <c r="D83" s="209"/>
      <c r="E83" s="209"/>
      <c r="F83" s="209"/>
    </row>
    <row r="84" spans="1:12" x14ac:dyDescent="0.35">
      <c r="A84" s="209" t="s">
        <v>84</v>
      </c>
      <c r="B84" s="209"/>
      <c r="C84" s="209"/>
      <c r="D84" s="209"/>
      <c r="E84" s="209"/>
      <c r="F84" s="209"/>
    </row>
    <row r="85" spans="1:12" s="122" customFormat="1" ht="35.4" customHeight="1" x14ac:dyDescent="0.25">
      <c r="A85" s="206" t="s">
        <v>175</v>
      </c>
      <c r="B85" s="206"/>
      <c r="C85" s="206"/>
      <c r="D85" s="206"/>
      <c r="E85" s="206"/>
      <c r="F85" s="206"/>
      <c r="G85" s="206"/>
      <c r="H85" s="206"/>
      <c r="I85" s="206"/>
      <c r="L85" s="185"/>
    </row>
    <row r="86" spans="1:12" x14ac:dyDescent="0.35">
      <c r="A86" s="49" t="s">
        <v>140</v>
      </c>
      <c r="B86" s="116"/>
      <c r="C86" s="116"/>
      <c r="D86" s="116"/>
      <c r="E86" s="116"/>
      <c r="F86" s="116"/>
      <c r="G86" s="122"/>
      <c r="H86" s="122"/>
      <c r="I86" s="122"/>
      <c r="K86" s="122"/>
    </row>
    <row r="87" spans="1:12" x14ac:dyDescent="0.35">
      <c r="A87" s="4"/>
      <c r="B87" s="116"/>
      <c r="C87" s="123"/>
      <c r="D87" s="123"/>
      <c r="E87" s="123"/>
      <c r="F87" s="123"/>
    </row>
    <row r="88" spans="1:12" ht="28.25" customHeight="1" x14ac:dyDescent="0.35">
      <c r="A88" s="206" t="s">
        <v>188</v>
      </c>
      <c r="B88" s="206"/>
      <c r="C88" s="206"/>
      <c r="D88" s="206"/>
      <c r="E88" s="206"/>
      <c r="F88" s="206"/>
      <c r="G88" s="206"/>
      <c r="H88" s="206"/>
      <c r="I88" s="206"/>
      <c r="K88" s="108"/>
    </row>
    <row r="89" spans="1:12" x14ac:dyDescent="0.35">
      <c r="A89" s="212"/>
      <c r="B89" s="212"/>
      <c r="C89" s="212"/>
      <c r="D89" s="212"/>
      <c r="E89" s="212"/>
      <c r="F89" s="212"/>
      <c r="G89" s="212"/>
      <c r="H89" s="212"/>
      <c r="I89" s="212"/>
      <c r="K89" s="108"/>
    </row>
    <row r="90" spans="1:12" x14ac:dyDescent="0.35">
      <c r="A90" s="214" t="s">
        <v>85</v>
      </c>
      <c r="B90" s="214"/>
      <c r="C90" s="214"/>
      <c r="D90" s="214"/>
      <c r="E90" s="214"/>
      <c r="F90" s="214"/>
    </row>
    <row r="91" spans="1:12" x14ac:dyDescent="0.35">
      <c r="A91" s="214" t="s">
        <v>86</v>
      </c>
      <c r="B91" s="214"/>
      <c r="C91" s="214"/>
      <c r="D91" s="214"/>
      <c r="E91" s="214"/>
      <c r="F91" s="214"/>
    </row>
    <row r="92" spans="1:12" ht="49.25" customHeight="1" x14ac:dyDescent="0.35">
      <c r="A92" s="214" t="s">
        <v>176</v>
      </c>
      <c r="B92" s="214"/>
      <c r="C92" s="214"/>
      <c r="D92" s="214"/>
      <c r="E92" s="214"/>
      <c r="F92" s="214"/>
      <c r="G92" s="214"/>
      <c r="H92" s="214"/>
      <c r="I92" s="214"/>
      <c r="K92" s="108"/>
    </row>
  </sheetData>
  <sheetProtection algorithmName="SHA-512" hashValue="iDzoNAPMpJMsH2UWI/VEyg6hXA77LDUKYZj16XD45U9JxHB8KXtYHXTcMaMANeoRgqV3xwJn5z7EqWKC2uL4DA==" saltValue="7D7Pw9gkuyQQlPkHWowWoQ==" spinCount="100000" sheet="1" objects="1" scenarios="1"/>
  <mergeCells count="24">
    <mergeCell ref="A92:I92"/>
    <mergeCell ref="A79:I79"/>
    <mergeCell ref="A80:I80"/>
    <mergeCell ref="A81:I81"/>
    <mergeCell ref="A82:I82"/>
    <mergeCell ref="A83:F83"/>
    <mergeCell ref="A84:F84"/>
    <mergeCell ref="A85:I85"/>
    <mergeCell ref="A88:I88"/>
    <mergeCell ref="A89:I89"/>
    <mergeCell ref="A90:F90"/>
    <mergeCell ref="A91:F91"/>
    <mergeCell ref="C3:K3"/>
    <mergeCell ref="A78:I78"/>
    <mergeCell ref="A66:I66"/>
    <mergeCell ref="A68:I68"/>
    <mergeCell ref="A69:I69"/>
    <mergeCell ref="A71:I71"/>
    <mergeCell ref="A72:I72"/>
    <mergeCell ref="A73:F73"/>
    <mergeCell ref="A74:I74"/>
    <mergeCell ref="A75:I75"/>
    <mergeCell ref="A76:I76"/>
    <mergeCell ref="A77:I77"/>
  </mergeCells>
  <hyperlinks>
    <hyperlink ref="A72:F72" r:id="rId1" display="5. Details of the Estates and Technology Transformation Fund (formerly known as the Primary Care Infrastructure Fund and Primary Care Transformation Fund) can be found at https://www.england.nhs.uk/commissioning/primary-care-comm/infrastructure-fund/" xr:uid="{FCABC46C-F4C6-4E9F-8F51-FCFF03DA8781}"/>
    <hyperlink ref="A83:F83" r:id="rId2" display="https://www.england.nhs.uk/publication/clinical-streaming-in-the-accident-and-emergency-department/" xr:uid="{2E2FEEE0-6B97-4155-B2FF-3522B6532BEB}"/>
    <hyperlink ref="A73" r:id="rId3" xr:uid="{186AA4ED-43D0-47E6-A2A0-351D160FF41B}"/>
    <hyperlink ref="A70" r:id="rId4" xr:uid="{60ED800D-F1BC-4F9D-9A4A-4C2061CDA288}"/>
    <hyperlink ref="A86" r:id="rId5" xr:uid="{5657E891-42AB-4CC6-91D0-5A1746F02BAB}"/>
    <hyperlink ref="A67" r:id="rId6" xr:uid="{C462DC21-449A-49BC-B4EC-613CE24977C0}"/>
    <hyperlink ref="A77" r:id="rId7" xr:uid="{1202ADF5-B4EF-4DF4-87BA-5E0FAA9EBFC8}"/>
  </hyperlinks>
  <pageMargins left="0.7" right="0.7" top="0.75" bottom="0.75" header="0.3" footer="0.3"/>
  <pageSetup paperSize="9" orientation="portrait" verticalDpi="30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5F179-FA88-4388-9660-7AF33CF8C363}">
  <dimension ref="A2:G76"/>
  <sheetViews>
    <sheetView zoomScaleNormal="100" workbookViewId="0">
      <pane xSplit="1" ySplit="4" topLeftCell="B5" activePane="bottomRight" state="frozen"/>
      <selection activeCell="B20" sqref="B20"/>
      <selection pane="topRight" activeCell="B20" sqref="B20"/>
      <selection pane="bottomLeft" activeCell="B20" sqref="B20"/>
      <selection pane="bottomRight"/>
    </sheetView>
  </sheetViews>
  <sheetFormatPr defaultColWidth="8.90625" defaultRowHeight="14.5" x14ac:dyDescent="0.35"/>
  <cols>
    <col min="1" max="1" width="82.6328125" style="109" customWidth="1"/>
    <col min="2" max="2" width="14.08984375" style="130" bestFit="1" customWidth="1"/>
    <col min="3" max="5" width="11.453125" style="130" customWidth="1"/>
    <col min="6" max="6" width="13.453125" style="131" customWidth="1"/>
    <col min="7" max="8" width="2.08984375" style="109" customWidth="1"/>
    <col min="9" max="16384" width="8.90625" style="109"/>
  </cols>
  <sheetData>
    <row r="2" spans="1:7" ht="15.5" x14ac:dyDescent="0.35">
      <c r="A2" s="215" t="s">
        <v>186</v>
      </c>
      <c r="B2" s="215"/>
      <c r="C2" s="124"/>
      <c r="D2" s="124"/>
      <c r="E2" s="124"/>
      <c r="F2" s="125"/>
    </row>
    <row r="3" spans="1:7" ht="15" customHeight="1" x14ac:dyDescent="0.35">
      <c r="A3" s="126"/>
      <c r="B3" s="216" t="s">
        <v>16</v>
      </c>
      <c r="C3" s="216"/>
      <c r="D3" s="216"/>
      <c r="E3" s="216"/>
      <c r="F3" s="216"/>
    </row>
    <row r="4" spans="1:7" x14ac:dyDescent="0.35">
      <c r="A4" s="150"/>
      <c r="B4" s="151" t="s">
        <v>46</v>
      </c>
      <c r="C4" s="151" t="s">
        <v>63</v>
      </c>
      <c r="D4" s="151" t="s">
        <v>154</v>
      </c>
      <c r="E4" s="151" t="s">
        <v>177</v>
      </c>
      <c r="F4" s="152" t="s">
        <v>64</v>
      </c>
    </row>
    <row r="5" spans="1:7" x14ac:dyDescent="0.35">
      <c r="A5" s="155"/>
      <c r="B5" s="156"/>
      <c r="C5" s="156"/>
      <c r="D5" s="156"/>
      <c r="E5" s="156"/>
      <c r="F5" s="157"/>
    </row>
    <row r="6" spans="1:7" x14ac:dyDescent="0.35">
      <c r="A6" s="155" t="s">
        <v>65</v>
      </c>
      <c r="B6" s="156">
        <v>4216996.5196699984</v>
      </c>
      <c r="C6" s="156">
        <v>-697.74072999999999</v>
      </c>
      <c r="D6" s="156">
        <v>0</v>
      </c>
      <c r="E6" s="156">
        <v>218320.77339000013</v>
      </c>
      <c r="F6" s="157">
        <f>SUM(B6:E6)</f>
        <v>4434619.5523299985</v>
      </c>
      <c r="G6" s="129"/>
    </row>
    <row r="7" spans="1:7" x14ac:dyDescent="0.35">
      <c r="A7" s="155" t="s">
        <v>66</v>
      </c>
      <c r="B7" s="156">
        <v>499.93398999999999</v>
      </c>
      <c r="C7" s="156">
        <v>0</v>
      </c>
      <c r="D7" s="156">
        <v>0</v>
      </c>
      <c r="E7" s="156">
        <v>0</v>
      </c>
      <c r="F7" s="157">
        <f t="shared" ref="F7:F11" si="0">SUM(B7:E7)</f>
        <v>499.93398999999999</v>
      </c>
    </row>
    <row r="8" spans="1:7" x14ac:dyDescent="0.35">
      <c r="A8" s="155" t="s">
        <v>19</v>
      </c>
      <c r="B8" s="156">
        <v>0</v>
      </c>
      <c r="C8" s="156">
        <v>1635954.9118799996</v>
      </c>
      <c r="D8" s="156">
        <v>0</v>
      </c>
      <c r="E8" s="156">
        <v>0</v>
      </c>
      <c r="F8" s="157">
        <f t="shared" si="0"/>
        <v>1635954.9118799996</v>
      </c>
    </row>
    <row r="9" spans="1:7" x14ac:dyDescent="0.35">
      <c r="A9" s="155" t="s">
        <v>20</v>
      </c>
      <c r="B9" s="156">
        <v>0</v>
      </c>
      <c r="C9" s="156">
        <v>0</v>
      </c>
      <c r="D9" s="156">
        <v>307347.97190999979</v>
      </c>
      <c r="E9" s="156">
        <v>-39692.683309999993</v>
      </c>
      <c r="F9" s="157">
        <f t="shared" si="0"/>
        <v>267655.2885999998</v>
      </c>
    </row>
    <row r="10" spans="1:7" x14ac:dyDescent="0.35">
      <c r="A10" s="155" t="s">
        <v>21</v>
      </c>
      <c r="B10" s="156">
        <v>76218.17803000001</v>
      </c>
      <c r="C10" s="156">
        <v>27456.258539999999</v>
      </c>
      <c r="D10" s="156">
        <v>4216.60934</v>
      </c>
      <c r="E10" s="156">
        <v>0</v>
      </c>
      <c r="F10" s="157">
        <f t="shared" si="0"/>
        <v>107891.04591</v>
      </c>
    </row>
    <row r="11" spans="1:7" x14ac:dyDescent="0.35">
      <c r="A11" s="155" t="s">
        <v>22</v>
      </c>
      <c r="B11" s="156">
        <v>0</v>
      </c>
      <c r="C11" s="156">
        <v>0</v>
      </c>
      <c r="D11" s="156">
        <v>0</v>
      </c>
      <c r="E11" s="156">
        <v>102685</v>
      </c>
      <c r="F11" s="157">
        <f t="shared" si="0"/>
        <v>102685</v>
      </c>
    </row>
    <row r="12" spans="1:7" x14ac:dyDescent="0.35">
      <c r="A12" s="158" t="s">
        <v>23</v>
      </c>
      <c r="B12" s="159">
        <f>SUM(B6:B11)</f>
        <v>4293714.6316899983</v>
      </c>
      <c r="C12" s="159">
        <f t="shared" ref="C12:F12" si="1">SUM(C6:C11)</f>
        <v>1662713.4296899997</v>
      </c>
      <c r="D12" s="159">
        <f t="shared" si="1"/>
        <v>311564.58124999981</v>
      </c>
      <c r="E12" s="159">
        <f t="shared" si="1"/>
        <v>281313.09008000011</v>
      </c>
      <c r="F12" s="159">
        <f t="shared" si="1"/>
        <v>6549305.7327099973</v>
      </c>
    </row>
    <row r="13" spans="1:7" x14ac:dyDescent="0.35">
      <c r="A13" s="155"/>
      <c r="B13" s="156"/>
      <c r="C13" s="156"/>
      <c r="D13" s="156"/>
      <c r="E13" s="156"/>
      <c r="F13" s="157"/>
    </row>
    <row r="14" spans="1:7" x14ac:dyDescent="0.35">
      <c r="A14" s="155" t="s">
        <v>67</v>
      </c>
      <c r="B14" s="156">
        <v>406182.75723999995</v>
      </c>
      <c r="C14" s="156">
        <v>143548.65815999996</v>
      </c>
      <c r="D14" s="156">
        <v>17204.912909999999</v>
      </c>
      <c r="E14" s="156">
        <v>0</v>
      </c>
      <c r="F14" s="157">
        <f t="shared" ref="F14:F15" si="2">SUM(B14:E14)</f>
        <v>566936.3283099999</v>
      </c>
    </row>
    <row r="15" spans="1:7" x14ac:dyDescent="0.35">
      <c r="A15" s="155" t="s">
        <v>68</v>
      </c>
      <c r="B15" s="156">
        <v>164013.84026999996</v>
      </c>
      <c r="C15" s="156">
        <v>49433.379549999998</v>
      </c>
      <c r="D15" s="156">
        <v>7333.8087100000002</v>
      </c>
      <c r="E15" s="156">
        <v>0</v>
      </c>
      <c r="F15" s="157">
        <f t="shared" si="2"/>
        <v>220781.02852999995</v>
      </c>
    </row>
    <row r="16" spans="1:7" x14ac:dyDescent="0.35">
      <c r="A16" s="158" t="s">
        <v>69</v>
      </c>
      <c r="B16" s="159">
        <f>SUM(B14:B15)</f>
        <v>570196.59750999988</v>
      </c>
      <c r="C16" s="159">
        <f t="shared" ref="C16:F16" si="3">SUM(C14:C15)</f>
        <v>192982.03770999995</v>
      </c>
      <c r="D16" s="159">
        <f t="shared" si="3"/>
        <v>24538.72162</v>
      </c>
      <c r="E16" s="159">
        <f t="shared" si="3"/>
        <v>0</v>
      </c>
      <c r="F16" s="160">
        <f t="shared" si="3"/>
        <v>787717.35683999979</v>
      </c>
    </row>
    <row r="17" spans="1:6" x14ac:dyDescent="0.35">
      <c r="A17" s="155"/>
      <c r="B17" s="156"/>
      <c r="C17" s="156"/>
      <c r="D17" s="156"/>
      <c r="E17" s="156"/>
      <c r="F17" s="157"/>
    </row>
    <row r="18" spans="1:6" x14ac:dyDescent="0.35">
      <c r="A18" s="155" t="s">
        <v>135</v>
      </c>
      <c r="B18" s="156">
        <v>169186.30450000003</v>
      </c>
      <c r="C18" s="156">
        <v>55710.325110000013</v>
      </c>
      <c r="D18" s="156">
        <v>6670.9334500000014</v>
      </c>
      <c r="E18" s="156">
        <v>0</v>
      </c>
      <c r="F18" s="157">
        <f t="shared" ref="F18:F21" si="4">SUM(B18:E18)</f>
        <v>231567.56306000004</v>
      </c>
    </row>
    <row r="19" spans="1:6" x14ac:dyDescent="0.35">
      <c r="A19" s="155" t="s">
        <v>25</v>
      </c>
      <c r="B19" s="156">
        <v>36467.590769999995</v>
      </c>
      <c r="C19" s="156">
        <v>14372.514110000002</v>
      </c>
      <c r="D19" s="156">
        <v>2421.25902</v>
      </c>
      <c r="E19" s="156">
        <v>26.492620000000002</v>
      </c>
      <c r="F19" s="157">
        <f t="shared" si="4"/>
        <v>53287.856519999994</v>
      </c>
    </row>
    <row r="20" spans="1:6" x14ac:dyDescent="0.35">
      <c r="A20" s="153" t="s">
        <v>205</v>
      </c>
      <c r="B20" s="156">
        <v>489330.35170000052</v>
      </c>
      <c r="C20" s="156">
        <v>132616.08807999981</v>
      </c>
      <c r="D20" s="156">
        <v>0</v>
      </c>
      <c r="E20" s="156">
        <v>175531.94028999988</v>
      </c>
      <c r="F20" s="157">
        <f t="shared" si="4"/>
        <v>797478.38007000019</v>
      </c>
    </row>
    <row r="21" spans="1:6" x14ac:dyDescent="0.35">
      <c r="A21" s="155" t="s">
        <v>70</v>
      </c>
      <c r="B21" s="156">
        <v>10111.636260000001</v>
      </c>
      <c r="C21" s="156">
        <v>1380.7662799999998</v>
      </c>
      <c r="D21" s="156">
        <v>2068.0935299999996</v>
      </c>
      <c r="E21" s="156">
        <v>0</v>
      </c>
      <c r="F21" s="157">
        <f t="shared" si="4"/>
        <v>13560.496070000001</v>
      </c>
    </row>
    <row r="22" spans="1:6" x14ac:dyDescent="0.35">
      <c r="A22" s="158" t="s">
        <v>71</v>
      </c>
      <c r="B22" s="159">
        <f>SUM(B18:B21)</f>
        <v>705095.88323000062</v>
      </c>
      <c r="C22" s="159">
        <f>SUM(C18:C21)</f>
        <v>204079.69357999982</v>
      </c>
      <c r="D22" s="159">
        <f>SUM(D18:D21)</f>
        <v>11160.286000000002</v>
      </c>
      <c r="E22" s="159">
        <f>SUM(E18:E21)</f>
        <v>175558.43290999989</v>
      </c>
      <c r="F22" s="160">
        <f>SUM(F18:F21)</f>
        <v>1095894.2957200003</v>
      </c>
    </row>
    <row r="23" spans="1:6" x14ac:dyDescent="0.35">
      <c r="A23" s="155"/>
      <c r="B23" s="156"/>
      <c r="C23" s="156"/>
      <c r="D23" s="156"/>
      <c r="E23" s="156"/>
      <c r="F23" s="157"/>
    </row>
    <row r="24" spans="1:6" x14ac:dyDescent="0.35">
      <c r="A24" s="155" t="s">
        <v>28</v>
      </c>
      <c r="B24" s="156">
        <v>600739.93192000024</v>
      </c>
      <c r="C24" s="156">
        <v>252444.63812000028</v>
      </c>
      <c r="D24" s="156">
        <v>46453.428059999969</v>
      </c>
      <c r="E24" s="156">
        <v>81610.314430000013</v>
      </c>
      <c r="F24" s="157">
        <f t="shared" ref="F24:F27" si="5">SUM(B24:E24)</f>
        <v>981248.31253000046</v>
      </c>
    </row>
    <row r="25" spans="1:6" x14ac:dyDescent="0.35">
      <c r="A25" s="155" t="s">
        <v>72</v>
      </c>
      <c r="B25" s="156">
        <v>111782.09951</v>
      </c>
      <c r="C25" s="156">
        <v>30558.89761</v>
      </c>
      <c r="D25" s="156">
        <v>5621.224040000001</v>
      </c>
      <c r="E25" s="156">
        <v>1028952.3285300002</v>
      </c>
      <c r="F25" s="157">
        <f t="shared" si="5"/>
        <v>1176914.5496900002</v>
      </c>
    </row>
    <row r="26" spans="1:6" x14ac:dyDescent="0.35">
      <c r="A26" s="155" t="s">
        <v>29</v>
      </c>
      <c r="B26" s="156">
        <v>2428.4155000000001</v>
      </c>
      <c r="C26" s="156">
        <v>-21956.928889999996</v>
      </c>
      <c r="D26" s="156">
        <v>5111.9756300000017</v>
      </c>
      <c r="E26" s="156">
        <v>521259.75316659501</v>
      </c>
      <c r="F26" s="157">
        <f t="shared" si="5"/>
        <v>506843.21540659503</v>
      </c>
    </row>
    <row r="27" spans="1:6" x14ac:dyDescent="0.35">
      <c r="A27" s="155" t="s">
        <v>206</v>
      </c>
      <c r="B27" s="156">
        <v>1986.76261</v>
      </c>
      <c r="C27" s="156">
        <v>1430.9750300000001</v>
      </c>
      <c r="D27" s="156">
        <v>516.81231000000002</v>
      </c>
      <c r="E27" s="156">
        <v>495321.58909419953</v>
      </c>
      <c r="F27" s="157">
        <f t="shared" si="5"/>
        <v>499256.13904419955</v>
      </c>
    </row>
    <row r="28" spans="1:6" x14ac:dyDescent="0.35">
      <c r="A28" s="158" t="s">
        <v>30</v>
      </c>
      <c r="B28" s="159">
        <f>SUM(B24:B27)</f>
        <v>716937.20954000019</v>
      </c>
      <c r="C28" s="159">
        <f>SUM(C24:C27)</f>
        <v>262477.58187000029</v>
      </c>
      <c r="D28" s="159">
        <f>SUM(D24:D27)</f>
        <v>57703.440039999972</v>
      </c>
      <c r="E28" s="159">
        <f>SUM(E24:E27)</f>
        <v>2127143.9852207946</v>
      </c>
      <c r="F28" s="160">
        <f>SUM(F24:F27)</f>
        <v>3164262.2166707949</v>
      </c>
    </row>
    <row r="29" spans="1:6" x14ac:dyDescent="0.35">
      <c r="A29" s="158" t="s">
        <v>31</v>
      </c>
      <c r="B29" s="159">
        <f>+B12+B16+B22+B28</f>
        <v>6285944.321969999</v>
      </c>
      <c r="C29" s="159">
        <f>+C12+C16+C22+C28</f>
        <v>2322252.7428499996</v>
      </c>
      <c r="D29" s="159">
        <f>+D12+D16+D22+D28</f>
        <v>404967.02890999982</v>
      </c>
      <c r="E29" s="159">
        <f>+E12+E16+E22+E28</f>
        <v>2584015.5082107945</v>
      </c>
      <c r="F29" s="160">
        <f>+F12+F16+F22+F28</f>
        <v>11597179.601940792</v>
      </c>
    </row>
    <row r="30" spans="1:6" x14ac:dyDescent="0.35">
      <c r="A30" s="155"/>
      <c r="B30" s="156"/>
      <c r="C30" s="156"/>
      <c r="D30" s="156"/>
      <c r="E30" s="156"/>
      <c r="F30" s="157"/>
    </row>
    <row r="31" spans="1:6" x14ac:dyDescent="0.35">
      <c r="A31" s="155" t="s">
        <v>207</v>
      </c>
      <c r="B31" s="156"/>
      <c r="C31" s="156"/>
      <c r="D31" s="156"/>
      <c r="E31" s="156"/>
      <c r="F31" s="157">
        <v>207639</v>
      </c>
    </row>
    <row r="32" spans="1:6" x14ac:dyDescent="0.35">
      <c r="A32" s="155" t="s">
        <v>208</v>
      </c>
      <c r="B32" s="156"/>
      <c r="C32" s="156"/>
      <c r="D32" s="156"/>
      <c r="E32" s="156"/>
      <c r="F32" s="157">
        <v>0</v>
      </c>
    </row>
    <row r="33" spans="1:6" x14ac:dyDescent="0.35">
      <c r="A33" s="155" t="s">
        <v>32</v>
      </c>
      <c r="B33" s="156"/>
      <c r="C33" s="156"/>
      <c r="D33" s="156"/>
      <c r="E33" s="156"/>
      <c r="F33" s="157">
        <v>127171</v>
      </c>
    </row>
    <row r="34" spans="1:6" x14ac:dyDescent="0.35">
      <c r="A34" s="155" t="s">
        <v>209</v>
      </c>
      <c r="B34" s="156"/>
      <c r="C34" s="156"/>
      <c r="D34" s="156"/>
      <c r="E34" s="156"/>
      <c r="F34" s="157">
        <v>151715.99999999988</v>
      </c>
    </row>
    <row r="35" spans="1:6" x14ac:dyDescent="0.35">
      <c r="A35" s="155" t="s">
        <v>90</v>
      </c>
      <c r="B35" s="156"/>
      <c r="C35" s="156"/>
      <c r="D35" s="156"/>
      <c r="E35" s="156"/>
      <c r="F35" s="157">
        <v>0</v>
      </c>
    </row>
    <row r="36" spans="1:6" x14ac:dyDescent="0.35">
      <c r="A36" s="158" t="s">
        <v>33</v>
      </c>
      <c r="B36" s="159"/>
      <c r="C36" s="159"/>
      <c r="D36" s="159"/>
      <c r="E36" s="159"/>
      <c r="F36" s="159">
        <v>486525.99999999988</v>
      </c>
    </row>
    <row r="37" spans="1:6" x14ac:dyDescent="0.35">
      <c r="A37" s="155"/>
      <c r="B37" s="156"/>
      <c r="C37" s="156"/>
      <c r="D37" s="156"/>
      <c r="E37" s="156"/>
      <c r="F37" s="157"/>
    </row>
    <row r="38" spans="1:6" x14ac:dyDescent="0.35">
      <c r="A38" s="154" t="s">
        <v>34</v>
      </c>
      <c r="B38" s="156"/>
      <c r="C38" s="156"/>
      <c r="D38" s="156"/>
      <c r="E38" s="156"/>
      <c r="F38" s="156">
        <v>95607.767270000011</v>
      </c>
    </row>
    <row r="39" spans="1:6" x14ac:dyDescent="0.35">
      <c r="A39" s="154" t="s">
        <v>35</v>
      </c>
      <c r="B39" s="156"/>
      <c r="C39" s="156"/>
      <c r="D39" s="156"/>
      <c r="E39" s="156"/>
      <c r="F39" s="156">
        <v>887863.18354999996</v>
      </c>
    </row>
    <row r="40" spans="1:6" x14ac:dyDescent="0.35">
      <c r="A40" s="154" t="s">
        <v>36</v>
      </c>
      <c r="B40" s="156"/>
      <c r="C40" s="156"/>
      <c r="D40" s="156"/>
      <c r="E40" s="156"/>
      <c r="F40" s="156">
        <v>41496.832850000013</v>
      </c>
    </row>
    <row r="41" spans="1:6" x14ac:dyDescent="0.35">
      <c r="A41" s="154" t="s">
        <v>172</v>
      </c>
      <c r="B41" s="156"/>
      <c r="C41" s="156"/>
      <c r="D41" s="156"/>
      <c r="E41" s="156"/>
      <c r="F41" s="156">
        <v>265088.46129999997</v>
      </c>
    </row>
    <row r="42" spans="1:6" x14ac:dyDescent="0.35">
      <c r="A42" s="154" t="s">
        <v>37</v>
      </c>
      <c r="B42" s="156"/>
      <c r="C42" s="156"/>
      <c r="D42" s="156"/>
      <c r="E42" s="156"/>
      <c r="F42" s="156">
        <v>52562.848290000009</v>
      </c>
    </row>
    <row r="43" spans="1:6" x14ac:dyDescent="0.35">
      <c r="A43" s="154" t="s">
        <v>38</v>
      </c>
      <c r="B43" s="156"/>
      <c r="C43" s="156"/>
      <c r="D43" s="156"/>
      <c r="E43" s="156"/>
      <c r="F43" s="156">
        <v>234183.32819</v>
      </c>
    </row>
    <row r="44" spans="1:6" x14ac:dyDescent="0.35">
      <c r="A44" s="154" t="s">
        <v>39</v>
      </c>
      <c r="B44" s="156"/>
      <c r="C44" s="156"/>
      <c r="D44" s="156"/>
      <c r="E44" s="156"/>
      <c r="F44" s="156">
        <v>95784.280570000003</v>
      </c>
    </row>
    <row r="45" spans="1:6" x14ac:dyDescent="0.35">
      <c r="A45" s="158" t="s">
        <v>40</v>
      </c>
      <c r="B45" s="159"/>
      <c r="C45" s="159"/>
      <c r="D45" s="159"/>
      <c r="E45" s="159"/>
      <c r="F45" s="159">
        <v>1672586.70202</v>
      </c>
    </row>
    <row r="46" spans="1:6" x14ac:dyDescent="0.35">
      <c r="A46" s="158"/>
      <c r="B46" s="159"/>
      <c r="C46" s="159"/>
      <c r="D46" s="159"/>
      <c r="E46" s="159"/>
      <c r="F46" s="160"/>
    </row>
    <row r="47" spans="1:6" x14ac:dyDescent="0.35">
      <c r="A47" s="155" t="s">
        <v>210</v>
      </c>
      <c r="B47" s="156"/>
      <c r="C47" s="156"/>
      <c r="D47" s="156"/>
      <c r="E47" s="156"/>
      <c r="F47" s="159">
        <v>16875.1356476246</v>
      </c>
    </row>
    <row r="48" spans="1:6" x14ac:dyDescent="0.35">
      <c r="A48" s="155"/>
      <c r="B48" s="156"/>
      <c r="C48" s="156"/>
      <c r="D48" s="156"/>
      <c r="E48" s="156"/>
      <c r="F48" s="157"/>
    </row>
    <row r="49" spans="1:7" x14ac:dyDescent="0.35">
      <c r="A49" s="158" t="s">
        <v>41</v>
      </c>
      <c r="B49" s="159"/>
      <c r="C49" s="159"/>
      <c r="D49" s="159"/>
      <c r="E49" s="159"/>
      <c r="F49" s="159">
        <f t="shared" ref="F49" si="6">+F29+F36+F45+F47</f>
        <v>13773167.439608417</v>
      </c>
    </row>
    <row r="50" spans="1:7" x14ac:dyDescent="0.35">
      <c r="A50" s="155"/>
      <c r="B50" s="156"/>
      <c r="C50" s="156"/>
      <c r="D50" s="156"/>
      <c r="E50" s="156"/>
      <c r="F50" s="157"/>
    </row>
    <row r="51" spans="1:7" x14ac:dyDescent="0.35">
      <c r="A51" s="155" t="s">
        <v>73</v>
      </c>
      <c r="B51" s="156"/>
      <c r="C51" s="156"/>
      <c r="D51" s="156"/>
      <c r="E51" s="156"/>
      <c r="F51" s="156">
        <v>8065.7982299999985</v>
      </c>
    </row>
    <row r="52" spans="1:7" x14ac:dyDescent="0.35">
      <c r="A52" s="155" t="s">
        <v>211</v>
      </c>
      <c r="B52" s="156"/>
      <c r="C52" s="156"/>
      <c r="D52" s="156"/>
      <c r="E52" s="156"/>
      <c r="F52" s="156">
        <v>212338.61381000001</v>
      </c>
    </row>
    <row r="53" spans="1:7" x14ac:dyDescent="0.35">
      <c r="A53" s="155" t="s">
        <v>212</v>
      </c>
      <c r="B53" s="156"/>
      <c r="C53" s="156"/>
      <c r="D53" s="156"/>
      <c r="E53" s="156"/>
      <c r="F53" s="156">
        <v>220404.41203999997</v>
      </c>
    </row>
    <row r="54" spans="1:7" x14ac:dyDescent="0.35">
      <c r="A54" s="155"/>
      <c r="B54" s="156"/>
      <c r="C54" s="156"/>
      <c r="D54" s="156"/>
      <c r="E54" s="156"/>
      <c r="F54" s="157"/>
    </row>
    <row r="55" spans="1:7" x14ac:dyDescent="0.35">
      <c r="A55" s="158" t="s">
        <v>213</v>
      </c>
      <c r="B55" s="159"/>
      <c r="C55" s="159"/>
      <c r="D55" s="159"/>
      <c r="E55" s="159"/>
      <c r="F55" s="160">
        <f t="shared" ref="F55" si="7">+F49+F53</f>
        <v>13993571.851648418</v>
      </c>
    </row>
    <row r="56" spans="1:7" x14ac:dyDescent="0.35">
      <c r="A56" s="155"/>
      <c r="B56" s="156"/>
      <c r="C56" s="156"/>
      <c r="D56" s="156"/>
      <c r="E56" s="156"/>
      <c r="F56" s="157"/>
    </row>
    <row r="57" spans="1:7" x14ac:dyDescent="0.35">
      <c r="A57" s="155" t="s">
        <v>42</v>
      </c>
      <c r="B57" s="156"/>
      <c r="C57" s="156"/>
      <c r="D57" s="156"/>
      <c r="E57" s="156"/>
      <c r="F57" s="156">
        <v>682412.49173999997</v>
      </c>
    </row>
    <row r="58" spans="1:7" x14ac:dyDescent="0.35">
      <c r="A58" s="155"/>
      <c r="B58" s="156"/>
      <c r="C58" s="156"/>
      <c r="D58" s="156"/>
      <c r="E58" s="156"/>
      <c r="F58" s="157"/>
    </row>
    <row r="59" spans="1:7" x14ac:dyDescent="0.35">
      <c r="A59" s="158" t="s">
        <v>74</v>
      </c>
      <c r="B59" s="159"/>
      <c r="C59" s="159"/>
      <c r="D59" s="159"/>
      <c r="E59" s="159"/>
      <c r="F59" s="160">
        <f t="shared" ref="F59" si="8">+F55+F57</f>
        <v>14675984.343388418</v>
      </c>
    </row>
    <row r="60" spans="1:7" x14ac:dyDescent="0.35">
      <c r="A60" s="158"/>
      <c r="B60" s="159"/>
      <c r="C60" s="159"/>
      <c r="D60" s="159"/>
      <c r="E60" s="159"/>
      <c r="F60" s="160"/>
    </row>
    <row r="61" spans="1:7" x14ac:dyDescent="0.35">
      <c r="A61" s="155" t="s">
        <v>214</v>
      </c>
      <c r="B61" s="156"/>
      <c r="C61" s="156"/>
      <c r="D61" s="156"/>
      <c r="E61" s="156"/>
      <c r="F61" s="159">
        <v>145378.17006166073</v>
      </c>
      <c r="G61" s="186" t="s">
        <v>219</v>
      </c>
    </row>
    <row r="62" spans="1:7" x14ac:dyDescent="0.35">
      <c r="A62" s="158"/>
      <c r="B62" s="159"/>
      <c r="C62" s="159"/>
      <c r="D62" s="159"/>
      <c r="E62" s="159"/>
      <c r="F62" s="160"/>
    </row>
    <row r="63" spans="1:7" x14ac:dyDescent="0.35">
      <c r="A63" s="158" t="s">
        <v>44</v>
      </c>
      <c r="B63" s="159"/>
      <c r="C63" s="159"/>
      <c r="D63" s="159"/>
      <c r="E63" s="159"/>
      <c r="F63" s="160">
        <f t="shared" ref="F63" si="9">+F61+F59</f>
        <v>14821362.513450079</v>
      </c>
    </row>
    <row r="64" spans="1:7" x14ac:dyDescent="0.35">
      <c r="A64" s="155"/>
      <c r="B64" s="159"/>
      <c r="C64" s="159"/>
      <c r="D64" s="159"/>
      <c r="E64" s="159"/>
      <c r="F64" s="160"/>
    </row>
    <row r="65" spans="1:6" x14ac:dyDescent="0.35">
      <c r="A65" s="155" t="s">
        <v>75</v>
      </c>
      <c r="B65" s="156"/>
      <c r="C65" s="156"/>
      <c r="D65" s="156"/>
      <c r="E65" s="156"/>
      <c r="F65" s="156">
        <v>1961.5886900000003</v>
      </c>
    </row>
    <row r="66" spans="1:6" x14ac:dyDescent="0.35">
      <c r="A66" s="155" t="s">
        <v>76</v>
      </c>
      <c r="B66" s="156"/>
      <c r="C66" s="156"/>
      <c r="D66" s="156"/>
      <c r="E66" s="156"/>
      <c r="F66" s="156">
        <v>119275.15953</v>
      </c>
    </row>
    <row r="67" spans="1:6" x14ac:dyDescent="0.35">
      <c r="A67" s="158" t="s">
        <v>77</v>
      </c>
      <c r="B67" s="160"/>
      <c r="C67" s="160"/>
      <c r="D67" s="160"/>
      <c r="E67" s="160"/>
      <c r="F67" s="160">
        <v>121236.74822000001</v>
      </c>
    </row>
    <row r="68" spans="1:6" x14ac:dyDescent="0.35">
      <c r="A68" s="155"/>
      <c r="B68" s="159"/>
      <c r="C68" s="159"/>
      <c r="D68" s="159"/>
      <c r="E68" s="159"/>
      <c r="F68" s="160"/>
    </row>
    <row r="69" spans="1:6" x14ac:dyDescent="0.35">
      <c r="A69" s="158" t="s">
        <v>78</v>
      </c>
      <c r="B69" s="160"/>
      <c r="C69" s="160"/>
      <c r="D69" s="160"/>
      <c r="E69" s="160"/>
      <c r="F69" s="160">
        <f t="shared" ref="F69" si="10">+F63+F67</f>
        <v>14942599.261670079</v>
      </c>
    </row>
    <row r="70" spans="1:6" x14ac:dyDescent="0.35">
      <c r="A70" s="158"/>
      <c r="B70" s="159"/>
      <c r="C70" s="159"/>
      <c r="D70" s="159"/>
      <c r="E70" s="159"/>
      <c r="F70" s="160"/>
    </row>
    <row r="71" spans="1:6" x14ac:dyDescent="0.35">
      <c r="A71" s="155"/>
      <c r="B71" s="161"/>
      <c r="C71" s="161"/>
      <c r="D71" s="161"/>
      <c r="E71" s="161"/>
      <c r="F71" s="162"/>
    </row>
    <row r="73" spans="1:6" x14ac:dyDescent="0.35">
      <c r="A73" s="217" t="s">
        <v>202</v>
      </c>
      <c r="B73" s="217"/>
      <c r="C73" s="217"/>
      <c r="D73" s="217"/>
      <c r="E73" s="217"/>
      <c r="F73" s="217"/>
    </row>
    <row r="74" spans="1:6" x14ac:dyDescent="0.35">
      <c r="A74" s="217" t="s">
        <v>203</v>
      </c>
      <c r="B74" s="217"/>
      <c r="C74" s="217"/>
      <c r="D74" s="217"/>
      <c r="E74" s="217"/>
      <c r="F74" s="217"/>
    </row>
    <row r="75" spans="1:6" ht="20.399999999999999" customHeight="1" x14ac:dyDescent="0.35">
      <c r="A75" s="171" t="s">
        <v>85</v>
      </c>
      <c r="B75" s="172"/>
      <c r="C75" s="172"/>
      <c r="D75" s="172"/>
      <c r="E75" s="172"/>
      <c r="F75" s="172"/>
    </row>
    <row r="76" spans="1:6" ht="42" customHeight="1" x14ac:dyDescent="0.35">
      <c r="A76" s="218" t="s">
        <v>204</v>
      </c>
      <c r="B76" s="219"/>
      <c r="C76" s="219"/>
      <c r="D76" s="219"/>
      <c r="E76" s="219"/>
      <c r="F76" s="219"/>
    </row>
  </sheetData>
  <sheetProtection algorithmName="SHA-512" hashValue="pMNvLJPRfDU5EYseLv1kA5Qej7r90AG8V7dvQOzTV9Mn4dDdjovz0LYAo6FQUZstF4qmOn9IjxTw78WKod0gKA==" saltValue="LeFMT5h0rrjwd0LwjpGy3g==" spinCount="100000" sheet="1" objects="1" scenarios="1"/>
  <mergeCells count="5">
    <mergeCell ref="A2:B2"/>
    <mergeCell ref="B3:F3"/>
    <mergeCell ref="A73:F73"/>
    <mergeCell ref="A74:F74"/>
    <mergeCell ref="A76:F7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FC5E-1479-4034-BD35-F044D7ADBFED}">
  <dimension ref="A2:G41"/>
  <sheetViews>
    <sheetView zoomScale="90" zoomScaleNormal="90" workbookViewId="0">
      <pane xSplit="1" ySplit="4" topLeftCell="B5" activePane="bottomRight" state="frozen"/>
      <selection activeCell="B20" sqref="B20"/>
      <selection pane="topRight" activeCell="B20" sqref="B20"/>
      <selection pane="bottomLeft" activeCell="B20" sqref="B20"/>
      <selection pane="bottomRight"/>
    </sheetView>
  </sheetViews>
  <sheetFormatPr defaultColWidth="8.90625" defaultRowHeight="14.5" x14ac:dyDescent="0.35"/>
  <cols>
    <col min="1" max="1" width="76.08984375" style="109" bestFit="1" customWidth="1"/>
    <col min="2" max="2" width="14.08984375" style="130" bestFit="1" customWidth="1"/>
    <col min="3" max="5" width="11.453125" style="130" customWidth="1"/>
    <col min="6" max="6" width="13.453125" style="131" customWidth="1"/>
    <col min="7" max="7" width="2.08984375" style="109" customWidth="1"/>
    <col min="8" max="16384" width="8.90625" style="109"/>
  </cols>
  <sheetData>
    <row r="2" spans="1:6" ht="15.5" x14ac:dyDescent="0.35">
      <c r="A2" s="132" t="s">
        <v>189</v>
      </c>
      <c r="B2" s="132"/>
      <c r="C2" s="124"/>
      <c r="D2" s="124"/>
      <c r="E2" s="124"/>
      <c r="F2" s="125"/>
    </row>
    <row r="3" spans="1:6" ht="15.5" x14ac:dyDescent="0.35">
      <c r="B3" s="220" t="s">
        <v>16</v>
      </c>
      <c r="C3" s="220"/>
      <c r="D3" s="220"/>
      <c r="E3" s="220"/>
      <c r="F3" s="220"/>
    </row>
    <row r="4" spans="1:6" x14ac:dyDescent="0.35">
      <c r="A4" s="150"/>
      <c r="B4" s="163" t="s">
        <v>46</v>
      </c>
      <c r="C4" s="163" t="s">
        <v>47</v>
      </c>
      <c r="D4" s="163" t="s">
        <v>79</v>
      </c>
      <c r="E4" s="163" t="s">
        <v>177</v>
      </c>
      <c r="F4" s="164" t="s">
        <v>48</v>
      </c>
    </row>
    <row r="5" spans="1:6" x14ac:dyDescent="0.35">
      <c r="A5" s="158" t="s">
        <v>136</v>
      </c>
      <c r="B5" s="156"/>
      <c r="C5" s="156"/>
      <c r="D5" s="156"/>
      <c r="E5" s="156"/>
      <c r="F5" s="157"/>
    </row>
    <row r="6" spans="1:6" x14ac:dyDescent="0.35">
      <c r="A6" s="155" t="s">
        <v>178</v>
      </c>
      <c r="B6" s="157">
        <v>3432.9422800000002</v>
      </c>
      <c r="C6" s="157">
        <v>2678.01647</v>
      </c>
      <c r="D6" s="157">
        <v>248.86882999999997</v>
      </c>
      <c r="E6" s="157">
        <v>0</v>
      </c>
      <c r="F6" s="157">
        <f t="shared" ref="F6:F10" si="0">SUM(B6:E6)</f>
        <v>6359.8275800000001</v>
      </c>
    </row>
    <row r="7" spans="1:6" x14ac:dyDescent="0.35">
      <c r="A7" s="155" t="s">
        <v>179</v>
      </c>
      <c r="B7" s="157">
        <v>97053.344329999993</v>
      </c>
      <c r="C7" s="157">
        <v>29369.454010000001</v>
      </c>
      <c r="D7" s="157">
        <v>3118.61085</v>
      </c>
      <c r="E7" s="157">
        <v>0</v>
      </c>
      <c r="F7" s="157">
        <f t="shared" si="0"/>
        <v>129541.40918999999</v>
      </c>
    </row>
    <row r="8" spans="1:6" x14ac:dyDescent="0.35">
      <c r="A8" s="155" t="s">
        <v>49</v>
      </c>
      <c r="B8" s="157">
        <v>23946.865490000007</v>
      </c>
      <c r="C8" s="157">
        <v>9049.9538500000035</v>
      </c>
      <c r="D8" s="157">
        <v>1116.5354400000003</v>
      </c>
      <c r="E8" s="157">
        <v>0</v>
      </c>
      <c r="F8" s="157">
        <f t="shared" si="0"/>
        <v>34113.354780000009</v>
      </c>
    </row>
    <row r="9" spans="1:6" x14ac:dyDescent="0.35">
      <c r="A9" s="155" t="s">
        <v>50</v>
      </c>
      <c r="B9" s="157">
        <v>35361.679500000013</v>
      </c>
      <c r="C9" s="157">
        <v>12023.862980000005</v>
      </c>
      <c r="D9" s="157">
        <v>350.87520000000029</v>
      </c>
      <c r="E9" s="157">
        <v>0</v>
      </c>
      <c r="F9" s="157">
        <f t="shared" si="0"/>
        <v>47736.41768000002</v>
      </c>
    </row>
    <row r="10" spans="1:6" x14ac:dyDescent="0.35">
      <c r="A10" s="155" t="s">
        <v>180</v>
      </c>
      <c r="B10" s="157">
        <v>3526.1156600000018</v>
      </c>
      <c r="C10" s="157">
        <v>652.38166999999999</v>
      </c>
      <c r="D10" s="157">
        <v>1614.7518699999994</v>
      </c>
      <c r="E10" s="157">
        <v>0</v>
      </c>
      <c r="F10" s="157">
        <f t="shared" si="0"/>
        <v>5793.2492000000011</v>
      </c>
    </row>
    <row r="11" spans="1:6" x14ac:dyDescent="0.35">
      <c r="A11" s="155" t="s">
        <v>51</v>
      </c>
      <c r="B11" s="157">
        <v>429.42138000000028</v>
      </c>
      <c r="C11" s="157">
        <v>148.8938400000001</v>
      </c>
      <c r="D11" s="157">
        <v>67.700569999999999</v>
      </c>
      <c r="E11" s="157">
        <v>0</v>
      </c>
      <c r="F11" s="157">
        <f t="shared" ref="F11:F12" si="1">SUM(B11:E11)</f>
        <v>646.01579000000038</v>
      </c>
    </row>
    <row r="12" spans="1:6" x14ac:dyDescent="0.35">
      <c r="A12" s="155" t="s">
        <v>80</v>
      </c>
      <c r="B12" s="157">
        <v>5435.9358600000005</v>
      </c>
      <c r="C12" s="157">
        <v>1787.7622900000001</v>
      </c>
      <c r="D12" s="157">
        <v>153.59069</v>
      </c>
      <c r="E12" s="157">
        <v>0</v>
      </c>
      <c r="F12" s="157">
        <f t="shared" si="1"/>
        <v>7377.2888400000002</v>
      </c>
    </row>
    <row r="13" spans="1:6" x14ac:dyDescent="0.35">
      <c r="A13" s="158" t="s">
        <v>71</v>
      </c>
      <c r="B13" s="159">
        <f>SUM(B6:B12)</f>
        <v>169186.30450000006</v>
      </c>
      <c r="C13" s="159">
        <f>SUM(C6:C12)</f>
        <v>55710.325110000005</v>
      </c>
      <c r="D13" s="159">
        <f>SUM(D6:D12)</f>
        <v>6670.9334499999995</v>
      </c>
      <c r="E13" s="159">
        <f>SUM(E6:E12)</f>
        <v>0</v>
      </c>
      <c r="F13" s="159">
        <f>SUM(F6:F12)</f>
        <v>231567.56306000001</v>
      </c>
    </row>
    <row r="14" spans="1:6" x14ac:dyDescent="0.35">
      <c r="A14" s="158"/>
      <c r="B14" s="159"/>
      <c r="C14" s="159"/>
      <c r="D14" s="159"/>
      <c r="E14" s="159"/>
      <c r="F14" s="160"/>
    </row>
    <row r="15" spans="1:6" x14ac:dyDescent="0.35">
      <c r="A15" s="158" t="s">
        <v>25</v>
      </c>
      <c r="B15" s="155"/>
      <c r="C15" s="155"/>
      <c r="D15" s="155"/>
      <c r="E15" s="155"/>
      <c r="F15" s="155"/>
    </row>
    <row r="16" spans="1:6" ht="17" x14ac:dyDescent="0.35">
      <c r="A16" s="155" t="s">
        <v>155</v>
      </c>
      <c r="B16" s="156">
        <v>11776.391109999999</v>
      </c>
      <c r="C16" s="156">
        <v>4872.4712399999999</v>
      </c>
      <c r="D16" s="156">
        <v>562.26832999999999</v>
      </c>
      <c r="E16" s="156">
        <v>0</v>
      </c>
      <c r="F16" s="157">
        <f t="shared" ref="F16:F21" si="2">SUM(B16:E16)</f>
        <v>17211.130679999998</v>
      </c>
    </row>
    <row r="17" spans="1:7" x14ac:dyDescent="0.35">
      <c r="A17" s="155" t="s">
        <v>157</v>
      </c>
      <c r="B17" s="156">
        <v>433.28699</v>
      </c>
      <c r="C17" s="156">
        <v>211.14214999999999</v>
      </c>
      <c r="D17" s="156">
        <v>0.15869999999999998</v>
      </c>
      <c r="E17" s="156">
        <v>0</v>
      </c>
      <c r="F17" s="157">
        <f t="shared" si="2"/>
        <v>644.58783999999991</v>
      </c>
    </row>
    <row r="18" spans="1:7" x14ac:dyDescent="0.35">
      <c r="A18" s="155" t="s">
        <v>158</v>
      </c>
      <c r="B18" s="156">
        <v>1411.4188299999998</v>
      </c>
      <c r="C18" s="156">
        <v>637.97511000000009</v>
      </c>
      <c r="D18" s="156">
        <v>124.3716</v>
      </c>
      <c r="E18" s="156">
        <v>0</v>
      </c>
      <c r="F18" s="157">
        <f t="shared" si="2"/>
        <v>2173.7655399999999</v>
      </c>
    </row>
    <row r="19" spans="1:7" x14ac:dyDescent="0.35">
      <c r="A19" s="155" t="s">
        <v>159</v>
      </c>
      <c r="B19" s="156">
        <v>11430.413430000001</v>
      </c>
      <c r="C19" s="156">
        <v>4199.0952600000001</v>
      </c>
      <c r="D19" s="156">
        <v>743.95205999999996</v>
      </c>
      <c r="E19" s="156">
        <v>0</v>
      </c>
      <c r="F19" s="157">
        <f t="shared" si="2"/>
        <v>16373.46075</v>
      </c>
    </row>
    <row r="20" spans="1:7" x14ac:dyDescent="0.35">
      <c r="A20" s="155" t="s">
        <v>25</v>
      </c>
      <c r="B20" s="156">
        <v>192.20435999999998</v>
      </c>
      <c r="C20" s="156">
        <v>36.523000000000003</v>
      </c>
      <c r="D20" s="156">
        <v>-16.042999999999999</v>
      </c>
      <c r="E20" s="156">
        <v>26.492620000000002</v>
      </c>
      <c r="F20" s="157">
        <f t="shared" si="2"/>
        <v>239.17697999999996</v>
      </c>
    </row>
    <row r="21" spans="1:7" x14ac:dyDescent="0.35">
      <c r="A21" s="165" t="s">
        <v>181</v>
      </c>
      <c r="B21" s="156">
        <v>11223.876050000001</v>
      </c>
      <c r="C21" s="156">
        <v>4415.30735</v>
      </c>
      <c r="D21" s="156">
        <v>1006.55133</v>
      </c>
      <c r="E21" s="156">
        <v>0</v>
      </c>
      <c r="F21" s="157">
        <f t="shared" si="2"/>
        <v>16645.73473</v>
      </c>
    </row>
    <row r="22" spans="1:7" x14ac:dyDescent="0.35">
      <c r="A22" s="158" t="s">
        <v>52</v>
      </c>
      <c r="B22" s="159">
        <f>SUM(B16:B21)</f>
        <v>36467.590770000003</v>
      </c>
      <c r="C22" s="159">
        <f>SUM(C16:C21)</f>
        <v>14372.51411</v>
      </c>
      <c r="D22" s="159">
        <f>SUM(D16:D21)</f>
        <v>2421.25902</v>
      </c>
      <c r="E22" s="159">
        <f>SUM(E16:E21)</f>
        <v>26.492620000000002</v>
      </c>
      <c r="F22" s="159">
        <f>SUM(F16:F21)</f>
        <v>53287.856520000001</v>
      </c>
    </row>
    <row r="23" spans="1:7" x14ac:dyDescent="0.35">
      <c r="A23" s="155"/>
      <c r="B23" s="156"/>
      <c r="C23" s="156"/>
      <c r="D23" s="156"/>
      <c r="E23" s="156"/>
      <c r="F23" s="157"/>
    </row>
    <row r="24" spans="1:7" x14ac:dyDescent="0.35">
      <c r="A24" s="158" t="s">
        <v>53</v>
      </c>
      <c r="B24" s="156"/>
      <c r="C24" s="156"/>
      <c r="D24" s="156"/>
      <c r="E24" s="156"/>
      <c r="F24" s="157"/>
    </row>
    <row r="25" spans="1:7" x14ac:dyDescent="0.35">
      <c r="A25" s="155" t="s">
        <v>54</v>
      </c>
      <c r="B25" s="156">
        <v>0</v>
      </c>
      <c r="C25" s="156">
        <v>0</v>
      </c>
      <c r="D25" s="156">
        <v>0</v>
      </c>
      <c r="E25" s="156">
        <v>0</v>
      </c>
      <c r="F25" s="157">
        <f t="shared" ref="F25:F34" si="3">SUM(B25:E25)</f>
        <v>0</v>
      </c>
    </row>
    <row r="26" spans="1:7" x14ac:dyDescent="0.35">
      <c r="A26" s="155" t="s">
        <v>55</v>
      </c>
      <c r="B26" s="156">
        <v>12141.63011</v>
      </c>
      <c r="C26" s="156">
        <v>4348.2749399999993</v>
      </c>
      <c r="D26" s="156">
        <v>83.409840000000003</v>
      </c>
      <c r="E26" s="156">
        <v>0</v>
      </c>
      <c r="F26" s="157">
        <f t="shared" si="3"/>
        <v>16573.314890000001</v>
      </c>
    </row>
    <row r="27" spans="1:7" x14ac:dyDescent="0.35">
      <c r="A27" s="166" t="s">
        <v>56</v>
      </c>
      <c r="B27" s="156"/>
      <c r="C27" s="156"/>
      <c r="D27" s="156"/>
      <c r="E27" s="156"/>
      <c r="F27" s="157"/>
    </row>
    <row r="28" spans="1:7" x14ac:dyDescent="0.35">
      <c r="A28" s="155" t="s">
        <v>57</v>
      </c>
      <c r="B28" s="156">
        <v>32521.458850000003</v>
      </c>
      <c r="C28" s="156">
        <v>12511.404580000002</v>
      </c>
      <c r="D28" s="156">
        <v>1013.0708000000001</v>
      </c>
      <c r="E28" s="156">
        <v>0</v>
      </c>
      <c r="F28" s="157">
        <f t="shared" si="3"/>
        <v>46045.934230000006</v>
      </c>
    </row>
    <row r="29" spans="1:7" x14ac:dyDescent="0.35">
      <c r="A29" s="155" t="s">
        <v>58</v>
      </c>
      <c r="B29" s="156">
        <v>20131.52852</v>
      </c>
      <c r="C29" s="156">
        <v>7073.5871299999999</v>
      </c>
      <c r="D29" s="156">
        <v>488.31608999999997</v>
      </c>
      <c r="E29" s="156">
        <v>0</v>
      </c>
      <c r="F29" s="157">
        <f t="shared" si="3"/>
        <v>27693.43174</v>
      </c>
    </row>
    <row r="30" spans="1:7" x14ac:dyDescent="0.35">
      <c r="A30" s="155" t="s">
        <v>59</v>
      </c>
      <c r="B30" s="156">
        <v>1339.7440200000001</v>
      </c>
      <c r="C30" s="156">
        <v>370.67212999999998</v>
      </c>
      <c r="D30" s="156">
        <v>448.65833000000003</v>
      </c>
      <c r="E30" s="156">
        <v>0</v>
      </c>
      <c r="F30" s="157">
        <f t="shared" si="3"/>
        <v>2159.0744800000002</v>
      </c>
      <c r="G30" s="129"/>
    </row>
    <row r="31" spans="1:7" x14ac:dyDescent="0.35">
      <c r="A31" s="155" t="s">
        <v>60</v>
      </c>
      <c r="B31" s="156">
        <v>-25.098689999999994</v>
      </c>
      <c r="C31" s="156">
        <v>-67.927040000000005</v>
      </c>
      <c r="D31" s="156">
        <v>-6.73001</v>
      </c>
      <c r="E31" s="156">
        <v>-1508.6953000000001</v>
      </c>
      <c r="F31" s="157">
        <f t="shared" si="3"/>
        <v>-1608.4510400000001</v>
      </c>
    </row>
    <row r="32" spans="1:7" x14ac:dyDescent="0.35">
      <c r="A32" s="155" t="s">
        <v>61</v>
      </c>
      <c r="B32" s="156">
        <v>82.140100000000004</v>
      </c>
      <c r="C32" s="156">
        <v>0</v>
      </c>
      <c r="D32" s="156">
        <v>0</v>
      </c>
      <c r="E32" s="156">
        <v>0</v>
      </c>
      <c r="F32" s="157">
        <f t="shared" si="3"/>
        <v>82.140100000000004</v>
      </c>
    </row>
    <row r="33" spans="1:6" x14ac:dyDescent="0.35">
      <c r="A33" s="155" t="s">
        <v>182</v>
      </c>
      <c r="B33" s="156">
        <v>12562.77317</v>
      </c>
      <c r="C33" s="156">
        <v>7003.0985599999995</v>
      </c>
      <c r="D33" s="156">
        <v>43.941180000000003</v>
      </c>
      <c r="E33" s="156">
        <v>51607.54568000001</v>
      </c>
      <c r="F33" s="157">
        <f t="shared" si="3"/>
        <v>71217.358590000018</v>
      </c>
    </row>
    <row r="34" spans="1:6" ht="17" x14ac:dyDescent="0.35">
      <c r="A34" s="155" t="s">
        <v>156</v>
      </c>
      <c r="B34" s="156">
        <v>33027.913610000003</v>
      </c>
      <c r="C34" s="156">
        <v>-680.22163000000046</v>
      </c>
      <c r="D34" s="156">
        <v>3550.5578100000016</v>
      </c>
      <c r="E34" s="156">
        <v>978853.47815000033</v>
      </c>
      <c r="F34" s="157">
        <f t="shared" si="3"/>
        <v>1014751.7279400004</v>
      </c>
    </row>
    <row r="35" spans="1:6" x14ac:dyDescent="0.35">
      <c r="A35" s="158" t="s">
        <v>62</v>
      </c>
      <c r="B35" s="159">
        <f>SUM(B25:B34)</f>
        <v>111782.08969000001</v>
      </c>
      <c r="C35" s="159">
        <f t="shared" ref="C35:F35" si="4">SUM(C25:C34)</f>
        <v>30558.88867</v>
      </c>
      <c r="D35" s="159">
        <f t="shared" si="4"/>
        <v>5621.224040000001</v>
      </c>
      <c r="E35" s="159">
        <f t="shared" si="4"/>
        <v>1028952.3285300003</v>
      </c>
      <c r="F35" s="159">
        <f t="shared" si="4"/>
        <v>1176914.5309300004</v>
      </c>
    </row>
    <row r="36" spans="1:6" x14ac:dyDescent="0.35">
      <c r="A36" s="155"/>
      <c r="B36" s="156"/>
      <c r="C36" s="156"/>
      <c r="D36" s="156"/>
      <c r="E36" s="156"/>
      <c r="F36" s="157"/>
    </row>
    <row r="37" spans="1:6" x14ac:dyDescent="0.35">
      <c r="B37" s="127"/>
      <c r="C37" s="127"/>
      <c r="D37" s="127"/>
      <c r="E37" s="127"/>
      <c r="F37" s="128"/>
    </row>
    <row r="38" spans="1:6" x14ac:dyDescent="0.35">
      <c r="A38" s="221" t="s">
        <v>97</v>
      </c>
      <c r="B38" s="221"/>
      <c r="C38" s="221"/>
      <c r="D38" s="221"/>
      <c r="E38" s="221"/>
      <c r="F38" s="221"/>
    </row>
    <row r="39" spans="1:6" x14ac:dyDescent="0.35">
      <c r="A39" s="222" t="s">
        <v>94</v>
      </c>
      <c r="B39" s="222"/>
      <c r="C39" s="222"/>
      <c r="D39" s="222"/>
      <c r="E39" s="222"/>
      <c r="F39" s="222"/>
    </row>
    <row r="40" spans="1:6" ht="26.4" customHeight="1" x14ac:dyDescent="0.35">
      <c r="A40" s="223" t="s">
        <v>95</v>
      </c>
      <c r="B40" s="223"/>
      <c r="C40" s="223"/>
      <c r="D40" s="223"/>
      <c r="E40" s="223"/>
      <c r="F40" s="223"/>
    </row>
    <row r="41" spans="1:6" ht="47" customHeight="1" x14ac:dyDescent="0.35">
      <c r="A41" s="223" t="s">
        <v>96</v>
      </c>
      <c r="B41" s="223"/>
      <c r="C41" s="223"/>
      <c r="D41" s="223"/>
      <c r="E41" s="223"/>
      <c r="F41" s="223"/>
    </row>
  </sheetData>
  <sheetProtection algorithmName="SHA-512" hashValue="r0lTde9QkLJJgVy+rYow3+y8lgxF+gzbLaHt4gr2ceC1O/VYzQV35gO6dr92pQiIgokEpEaKV/qgwzT24YgckQ==" saltValue="Sj7UVwIm2XB6W1jFobqyPA==" spinCount="100000" sheet="1" objects="1" scenarios="1"/>
  <mergeCells count="5">
    <mergeCell ref="B3:F3"/>
    <mergeCell ref="A38:F38"/>
    <mergeCell ref="A39:F39"/>
    <mergeCell ref="A40:F40"/>
    <mergeCell ref="A41:F4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C06AE-8154-41CF-A7A9-3F9B4F022D1E}">
  <sheetPr>
    <tabColor theme="0" tint="-0.14999847407452621"/>
    <pageSetUpPr fitToPage="1"/>
  </sheetPr>
  <dimension ref="A1:G37"/>
  <sheetViews>
    <sheetView showGridLines="0" zoomScaleNormal="100" workbookViewId="0"/>
  </sheetViews>
  <sheetFormatPr defaultColWidth="9.08984375" defaultRowHeight="14.5" x14ac:dyDescent="0.35"/>
  <cols>
    <col min="1" max="1" width="9.08984375" style="6"/>
    <col min="2" max="2" width="12.08984375" style="6" customWidth="1"/>
    <col min="3" max="3" width="105.6328125" style="6" customWidth="1"/>
    <col min="4" max="16384" width="9.08984375" style="6"/>
  </cols>
  <sheetData>
    <row r="1" spans="2:7" ht="25.25" customHeight="1" x14ac:dyDescent="0.35">
      <c r="B1" s="5" t="s">
        <v>0</v>
      </c>
      <c r="C1" s="31"/>
    </row>
    <row r="2" spans="2:7" ht="15.5" x14ac:dyDescent="0.35">
      <c r="B2" s="224" t="s">
        <v>117</v>
      </c>
      <c r="C2" s="224"/>
    </row>
    <row r="3" spans="2:7" ht="15.5" x14ac:dyDescent="0.35">
      <c r="B3" s="32"/>
      <c r="C3" s="32"/>
    </row>
    <row r="4" spans="2:7" s="9" customFormat="1" ht="14" x14ac:dyDescent="0.3">
      <c r="B4" s="33" t="s">
        <v>118</v>
      </c>
      <c r="C4" s="38"/>
    </row>
    <row r="5" spans="2:7" s="195" customFormat="1" ht="28.5" customHeight="1" x14ac:dyDescent="0.35">
      <c r="B5" s="34" t="s">
        <v>119</v>
      </c>
      <c r="C5" s="196" t="s">
        <v>228</v>
      </c>
      <c r="D5" s="197"/>
      <c r="E5" s="197"/>
      <c r="F5" s="197"/>
    </row>
    <row r="6" spans="2:7" s="36" customFormat="1" x14ac:dyDescent="0.35">
      <c r="B6" s="34" t="s">
        <v>120</v>
      </c>
      <c r="C6" s="48" t="s">
        <v>121</v>
      </c>
      <c r="D6" s="35"/>
      <c r="E6" s="35"/>
      <c r="F6" s="35"/>
    </row>
    <row r="7" spans="2:7" x14ac:dyDescent="0.35">
      <c r="B7" s="38"/>
      <c r="C7" s="38"/>
      <c r="D7" s="37"/>
      <c r="E7" s="37"/>
      <c r="F7" s="37"/>
    </row>
    <row r="8" spans="2:7" ht="15" customHeight="1" x14ac:dyDescent="0.35">
      <c r="B8" s="225" t="s">
        <v>116</v>
      </c>
      <c r="C8" s="225"/>
      <c r="D8" s="226"/>
      <c r="E8" s="226"/>
      <c r="F8" s="226"/>
    </row>
    <row r="9" spans="2:7" ht="20.399999999999999" customHeight="1" x14ac:dyDescent="0.35">
      <c r="B9" s="39" t="s">
        <v>119</v>
      </c>
      <c r="C9" s="167" t="s">
        <v>190</v>
      </c>
      <c r="G9" s="10"/>
    </row>
    <row r="10" spans="2:7" ht="28.5" x14ac:dyDescent="0.35">
      <c r="B10" s="34" t="s">
        <v>120</v>
      </c>
      <c r="C10" s="40" t="s">
        <v>191</v>
      </c>
    </row>
    <row r="11" spans="2:7" x14ac:dyDescent="0.35">
      <c r="B11" s="38"/>
      <c r="C11" s="38"/>
    </row>
    <row r="12" spans="2:7" x14ac:dyDescent="0.35">
      <c r="B12" s="41" t="s">
        <v>192</v>
      </c>
      <c r="C12" s="42"/>
    </row>
    <row r="13" spans="2:7" s="9" customFormat="1" ht="21" customHeight="1" x14ac:dyDescent="0.3">
      <c r="B13" s="43" t="s">
        <v>119</v>
      </c>
      <c r="C13" s="194" t="s">
        <v>225</v>
      </c>
    </row>
    <row r="14" spans="2:7" ht="28.5" x14ac:dyDescent="0.35">
      <c r="B14" s="43" t="s">
        <v>120</v>
      </c>
      <c r="C14" s="44" t="s">
        <v>122</v>
      </c>
    </row>
    <row r="15" spans="2:7" x14ac:dyDescent="0.35">
      <c r="B15" s="31"/>
      <c r="C15" s="38"/>
    </row>
    <row r="16" spans="2:7" ht="15.5" x14ac:dyDescent="0.35">
      <c r="B16" s="45" t="s">
        <v>193</v>
      </c>
      <c r="C16" s="38"/>
    </row>
    <row r="17" spans="1:4" s="36" customFormat="1" ht="17.399999999999999" customHeight="1" x14ac:dyDescent="0.35">
      <c r="B17" s="34" t="s">
        <v>119</v>
      </c>
      <c r="C17" s="193" t="s">
        <v>194</v>
      </c>
    </row>
    <row r="18" spans="1:4" x14ac:dyDescent="0.35">
      <c r="B18" s="34" t="s">
        <v>120</v>
      </c>
      <c r="C18" s="46" t="s">
        <v>123</v>
      </c>
    </row>
    <row r="19" spans="1:4" x14ac:dyDescent="0.35">
      <c r="B19" s="31"/>
      <c r="C19" s="38"/>
    </row>
    <row r="20" spans="1:4" ht="15.5" x14ac:dyDescent="0.35">
      <c r="A20" s="9"/>
      <c r="B20" s="45" t="s">
        <v>195</v>
      </c>
      <c r="C20" s="38"/>
      <c r="D20" s="9"/>
    </row>
    <row r="21" spans="1:4" ht="28" x14ac:dyDescent="0.35">
      <c r="A21" s="9"/>
      <c r="B21" s="34" t="s">
        <v>119</v>
      </c>
      <c r="C21" s="168" t="s">
        <v>226</v>
      </c>
      <c r="D21" s="9"/>
    </row>
    <row r="22" spans="1:4" ht="42" x14ac:dyDescent="0.35">
      <c r="A22" s="9"/>
      <c r="B22" s="34" t="s">
        <v>120</v>
      </c>
      <c r="C22" s="12" t="s">
        <v>124</v>
      </c>
      <c r="D22" s="9"/>
    </row>
    <row r="23" spans="1:4" x14ac:dyDescent="0.35">
      <c r="A23" s="9"/>
      <c r="B23" s="38"/>
      <c r="C23" s="38"/>
      <c r="D23" s="9"/>
    </row>
    <row r="24" spans="1:4" ht="15.5" x14ac:dyDescent="0.35">
      <c r="A24" s="9"/>
      <c r="B24" s="45" t="s">
        <v>125</v>
      </c>
      <c r="C24" s="38"/>
      <c r="D24" s="9"/>
    </row>
    <row r="25" spans="1:4" ht="22.25" customHeight="1" x14ac:dyDescent="0.35">
      <c r="A25" s="9"/>
      <c r="B25" s="34" t="s">
        <v>119</v>
      </c>
      <c r="C25" s="193" t="s">
        <v>126</v>
      </c>
      <c r="D25" s="9"/>
    </row>
    <row r="26" spans="1:4" ht="46.5" customHeight="1" x14ac:dyDescent="0.35">
      <c r="A26" s="9"/>
      <c r="B26" s="34" t="s">
        <v>120</v>
      </c>
      <c r="C26" s="46" t="s">
        <v>127</v>
      </c>
      <c r="D26" s="9"/>
    </row>
    <row r="27" spans="1:4" x14ac:dyDescent="0.35">
      <c r="A27" s="9"/>
      <c r="B27" s="38"/>
      <c r="C27" s="38"/>
      <c r="D27" s="9"/>
    </row>
    <row r="28" spans="1:4" ht="15.5" x14ac:dyDescent="0.35">
      <c r="A28" s="9"/>
      <c r="B28" s="45" t="s">
        <v>128</v>
      </c>
      <c r="C28" s="38"/>
      <c r="D28" s="9"/>
    </row>
    <row r="29" spans="1:4" s="36" customFormat="1" ht="21.65" customHeight="1" x14ac:dyDescent="0.35">
      <c r="A29" s="195"/>
      <c r="B29" s="34" t="s">
        <v>129</v>
      </c>
      <c r="C29" s="193" t="s">
        <v>227</v>
      </c>
      <c r="D29" s="195"/>
    </row>
    <row r="30" spans="1:4" ht="37.25" customHeight="1" x14ac:dyDescent="0.35">
      <c r="A30" s="9"/>
      <c r="B30" s="34" t="s">
        <v>120</v>
      </c>
      <c r="C30" s="46" t="s">
        <v>130</v>
      </c>
      <c r="D30" s="9"/>
    </row>
    <row r="31" spans="1:4" x14ac:dyDescent="0.35">
      <c r="A31" s="9"/>
      <c r="B31" s="38"/>
      <c r="C31" s="38"/>
      <c r="D31" s="9"/>
    </row>
    <row r="32" spans="1:4" ht="15.5" x14ac:dyDescent="0.35">
      <c r="A32" s="9"/>
      <c r="B32" s="45" t="s">
        <v>131</v>
      </c>
      <c r="C32" s="38"/>
      <c r="D32" s="9"/>
    </row>
    <row r="33" spans="1:4" x14ac:dyDescent="0.35">
      <c r="A33" s="9"/>
      <c r="B33" s="38" t="s">
        <v>119</v>
      </c>
      <c r="C33" s="168" t="s">
        <v>132</v>
      </c>
      <c r="D33" s="9"/>
    </row>
    <row r="34" spans="1:4" x14ac:dyDescent="0.35">
      <c r="A34" s="9"/>
      <c r="B34" s="34" t="s">
        <v>120</v>
      </c>
      <c r="C34" s="12" t="s">
        <v>133</v>
      </c>
      <c r="D34" s="9"/>
    </row>
    <row r="35" spans="1:4" x14ac:dyDescent="0.35">
      <c r="A35" s="9"/>
      <c r="B35" s="9"/>
      <c r="C35" s="9"/>
      <c r="D35" s="9"/>
    </row>
    <row r="36" spans="1:4" x14ac:dyDescent="0.35">
      <c r="A36" s="9"/>
      <c r="B36" s="9"/>
      <c r="C36" s="9"/>
      <c r="D36" s="9"/>
    </row>
    <row r="37" spans="1:4" x14ac:dyDescent="0.35">
      <c r="B37" s="37"/>
    </row>
  </sheetData>
  <sheetProtection algorithmName="SHA-512" hashValue="ns8myrGG3fZCMKmXf/11YuMQ+llj176N71Pvp0q9nmYSW6HNtJyJQZ/WoLIE+l7eaPhGKkXUDfhqb4YiWKpAOA==" saltValue="C9jtilZcpOyXyEkiyxt/kw==" spinCount="100000" sheet="1" objects="1" scenarios="1"/>
  <mergeCells count="3">
    <mergeCell ref="B2:C2"/>
    <mergeCell ref="B8:C8"/>
    <mergeCell ref="D8:F8"/>
  </mergeCells>
  <hyperlinks>
    <hyperlink ref="C5" r:id="rId1" xr:uid="{299E2732-1266-4E00-9091-3D1370CFFB02}"/>
    <hyperlink ref="C21" r:id="rId2" xr:uid="{E6D76128-D525-48FF-9A03-441030BCEA0F}"/>
    <hyperlink ref="C25" r:id="rId3" xr:uid="{A609AE45-82FF-4F38-84CD-D5173908A115}"/>
    <hyperlink ref="C29" r:id="rId4" xr:uid="{E62B7794-6742-4088-B48F-1A712DFD6C0B}"/>
    <hyperlink ref="C33" r:id="rId5" xr:uid="{20F74CBE-F157-48BF-84D4-A3D6B165B7C2}"/>
    <hyperlink ref="B1" location="'Investment in General Practice'!A1" display="Return to Contents" xr:uid="{514C0F66-32F6-4ACD-993F-82F37E4D0F4D}"/>
    <hyperlink ref="C13" r:id="rId6" xr:uid="{1A949517-9F87-4630-9F77-5A7690B1C871}"/>
    <hyperlink ref="C17" r:id="rId7" xr:uid="{3C225427-14CF-4CF7-AB77-A076F15CBCAD}"/>
    <hyperlink ref="C9" r:id="rId8" xr:uid="{0CB4AC8D-067F-49B3-A2B4-1F848AD4F925}"/>
  </hyperlinks>
  <pageMargins left="0.39370078740157483" right="0.19685039370078741" top="0.19685039370078741" bottom="0.19685039370078741" header="0" footer="0"/>
  <pageSetup paperSize="9" scale="95" fitToHeight="0"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F2A0A948A1DF4590B532C1823DE513" ma:contentTypeVersion="23" ma:contentTypeDescription="Create a new document." ma:contentTypeScope="" ma:versionID="4d8fe0f25c5ab75ec598814805bb401f">
  <xsd:schema xmlns:xsd="http://www.w3.org/2001/XMLSchema" xmlns:xs="http://www.w3.org/2001/XMLSchema" xmlns:p="http://schemas.microsoft.com/office/2006/metadata/properties" xmlns:ns2="95109afe-48bb-45fc-924c-91843d29e86c" xmlns:ns3="bbb1cdd1-cf5a-48b9-b14b-3d868fa48288" targetNamespace="http://schemas.microsoft.com/office/2006/metadata/properties" ma:root="true" ma:fieldsID="9f3013bad9b67c72f3c4013025518613" ns2:_="" ns3:_="">
    <xsd:import namespace="95109afe-48bb-45fc-924c-91843d29e86c"/>
    <xsd:import namespace="bbb1cdd1-cf5a-48b9-b14b-3d868fa48288"/>
    <xsd:element name="properties">
      <xsd:complexType>
        <xsd:sequence>
          <xsd:element name="documentManagement">
            <xsd:complexType>
              <xsd:all>
                <xsd:element ref="ns2:WorkingLead" minOccurs="0"/>
                <xsd:element ref="ns2:AnalysisandInsightforFinance" minOccurs="0"/>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09afe-48bb-45fc-924c-91843d29e86c" elementFormDefault="qualified">
    <xsd:import namespace="http://schemas.microsoft.com/office/2006/documentManagement/types"/>
    <xsd:import namespace="http://schemas.microsoft.com/office/infopath/2007/PartnerControls"/>
    <xsd:element name="WorkingLead" ma:index="5" nillable="true" ma:displayName="Working Lead" ma:description="&#10;" ma:list="UserInfo" ma:SearchPeopleOnly="false" ma:SharePointGroup="0" ma:internalName="WorkingLea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isandInsightforFinance" ma:index="6" nillable="true" ma:displayName="AnalysisandInsightforFinance" ma:list="UserInfo" ma:SharePointGroup="0" ma:internalName="AnalysisandInsightforFinanc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7" nillable="true" ma:displayName="Review date" ma:indexed="true" ma:internalName="Review_x0020_Date" ma:readOnly="fals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_ip_UnifiedCompliancePolicyProperties" ma:index="21" nillable="true" ma:displayName="Unified Compliance Policy Properties"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element name="TaxCatchAll" ma:index="25"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lcf76f155ced4ddcb4097134ff3c332f xmlns="95109afe-48bb-45fc-924c-91843d29e86c">
      <Terms xmlns="http://schemas.microsoft.com/office/infopath/2007/PartnerControls"/>
    </lcf76f155ced4ddcb4097134ff3c332f>
    <AnalysisandInsightforFinance xmlns="95109afe-48bb-45fc-924c-91843d29e86c">
      <UserInfo>
        <DisplayName/>
        <AccountId xsi:nil="true"/>
        <AccountType/>
      </UserInfo>
    </AnalysisandInsightforFinance>
    <WorkingLead xmlns="95109afe-48bb-45fc-924c-91843d29e86c">
      <UserInfo>
        <DisplayName/>
        <AccountId xsi:nil="true"/>
        <AccountType/>
      </UserInfo>
    </WorkingLead>
    <_ip_UnifiedCompliancePolicyProperties xmlns="bbb1cdd1-cf5a-48b9-b14b-3d868fa48288" xsi:nil="true"/>
    <Review_x0020_Date xmlns="95109afe-48bb-45fc-924c-91843d29e86c" xsi:nil="true"/>
    <TaxCatchAll xmlns="bbb1cdd1-cf5a-48b9-b14b-3d868fa482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AA9ED0-5DE6-4595-9740-8D0CF2F140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09afe-48bb-45fc-924c-91843d29e86c"/>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3EC32A-1BC0-4318-B4D1-5C66FC3A70BC}">
  <ds:schemaRefs>
    <ds:schemaRef ds:uri="http://schemas.microsoft.com/office/2006/metadata/properties"/>
    <ds:schemaRef ds:uri="94e69a48-4826-401e-a27e-0bb7a21418fa"/>
    <ds:schemaRef ds:uri="http://schemas.microsoft.com/sharepoint/v3"/>
    <ds:schemaRef ds:uri="cccaf3ac-2de9-44d4-aa31-54302fceb5f7"/>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51bfcd92-eb3e-40f4-8778-2bbfb88a890b"/>
    <ds:schemaRef ds:uri="http://purl.org/dc/elements/1.1/"/>
    <ds:schemaRef ds:uri="1abeeb08-e8eb-4d63-a700-a2e9349de4c1"/>
    <ds:schemaRef ds:uri="http://www.w3.org/XML/1998/namespace"/>
    <ds:schemaRef ds:uri="http://purl.org/dc/terms/"/>
    <ds:schemaRef ds:uri="bbb1cdd1-cf5a-48b9-b14b-3d868fa48288"/>
    <ds:schemaRef ds:uri="95109afe-48bb-45fc-924c-91843d29e86c"/>
  </ds:schemaRefs>
</ds:datastoreItem>
</file>

<file path=customXml/itemProps3.xml><?xml version="1.0" encoding="utf-8"?>
<ds:datastoreItem xmlns:ds="http://schemas.openxmlformats.org/officeDocument/2006/customXml" ds:itemID="{9DED5C51-4D45-418B-A793-2B9186D61385}">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Investment in General Practice</vt:lpstr>
      <vt:lpstr>Table 1</vt:lpstr>
      <vt:lpstr>Table 2</vt:lpstr>
      <vt:lpstr>Fig 1</vt:lpstr>
      <vt:lpstr>3a</vt:lpstr>
      <vt:lpstr>3b</vt:lpstr>
      <vt:lpstr>3c</vt:lpstr>
      <vt:lpstr>Other Publications</vt:lpstr>
      <vt:lpstr>'Investment in General Practice'!_ftn1</vt:lpstr>
      <vt:lpstr>'Investment in General Practice'!_Hlk521578818</vt:lpstr>
      <vt:lpstr>'Investment in General Practice'!Print_Area</vt:lpstr>
      <vt:lpstr>'Other Publications'!Print_Area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2022-11-28T10:44:07Z</dcterms:created>
  <dcterms:modified xsi:type="dcterms:W3CDTF">2024-11-27T15:06:56Z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0x01010023F2A0A948A1DF4590B532C1823DE513</vt:lpwstr>
  </property>
  <property fmtid="{D5CDD505-2E9C-101B-9397-08002B2CF9AE}" pid="3" name="MediaServiceImageTags">
    <vt:lpwstr/>
  </property>
  <property fmtid="{D5CDD505-2E9C-101B-9397-08002B2CF9AE}" pid="4" name="_ExtendedDescription">
    <vt:lpwstr/>
  </property>
</Properties>
</file>