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heets/sheet1.xml" ContentType="application/vnd.openxmlformats-officedocument.spreadsheetml.chart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mottmac-my.sharepoint.com/personal/andrew_rolf_mottmac_com/Documents/P23 Works/Toolkit/"/>
    </mc:Choice>
  </mc:AlternateContent>
  <xr:revisionPtr revIDLastSave="33" documentId="8_{C5BECE27-E8A2-4520-8F6F-E0D6A4C1B9D8}" xr6:coauthVersionLast="47" xr6:coauthVersionMax="47" xr10:uidLastSave="{DCD085FD-3009-4433-81C1-67F8D41FBC3A}"/>
  <workbookProtection workbookAlgorithmName="SHA-512" workbookHashValue="W5JN8YWjpPO/KZtFDYCGBNiUA0TmwNIodx9yDtVF3z3OEUEmnxqLsBOo2aa0Uua26O3lZdqJVFb8Y5Nf910Chg==" workbookSaltValue="tXHOh7ERw4fI3ZzGqi5lAw==" workbookSpinCount="100000" lockStructure="1"/>
  <bookViews>
    <workbookView xWindow="-108" yWindow="-108" windowWidth="23256" windowHeight="14016" tabRatio="923" activeTab="6" xr2:uid="{AE615000-D654-40CD-BC30-DBF755F89573}"/>
  </bookViews>
  <sheets>
    <sheet name="Version" sheetId="29" r:id="rId1"/>
    <sheet name="Introduction" sheetId="8" r:id="rId2"/>
    <sheet name="Instructions" sheetId="30" r:id="rId3"/>
    <sheet name="Project details" sheetId="28" r:id="rId4"/>
    <sheet name="1. Exec Summary" sheetId="25" r:id="rId5"/>
    <sheet name="2. Benefits scorecard" sheetId="20" r:id="rId6"/>
    <sheet name="3. Constraints Scorecard" sheetId="21" r:id="rId7"/>
    <sheet name="4. Cat 0 Assessment" sheetId="14" r:id="rId8"/>
    <sheet name="5. PMV Calculation" sheetId="3" r:id="rId9"/>
    <sheet name="5a. PMV Calculation" sheetId="31" r:id="rId10"/>
    <sheet name="5b. PMV Supplier return" sheetId="34" r:id="rId11"/>
    <sheet name="6. Cat 7 Assessment" sheetId="15" r:id="rId12"/>
    <sheet name="7. MMC Output Graphs" sheetId="26" r:id="rId13"/>
    <sheet name="8. Dashboard Summary_" sheetId="27" r:id="rId14"/>
    <sheet name="9.MMC Categories" sheetId="4" r:id="rId15"/>
    <sheet name="MMC Output Graphs_Data" sheetId="11" state="hidden" r:id="rId16"/>
  </sheets>
  <externalReferences>
    <externalReference r:id="rId17"/>
  </externalReferences>
  <definedNames>
    <definedName name="_Fill" hidden="1">[1]Cashflow!#REF!</definedName>
    <definedName name="_Hlk74649447" localSheetId="4">'1. Exec Summary'!#REF!</definedName>
    <definedName name="_Hlk74649447" localSheetId="2">Instructions!#REF!</definedName>
    <definedName name="_Hlk74649447" localSheetId="1">Introduction!#REF!</definedName>
    <definedName name="_Hlk74649447" localSheetId="3">'Project details'!#REF!</definedName>
    <definedName name="_Hlk74649447" localSheetId="0">Version!#REF!</definedName>
    <definedName name="_xlnm.Print_Area" localSheetId="4">'1. Exec Summary'!$A$1:$G$42</definedName>
    <definedName name="_xlnm.Print_Area" localSheetId="5">'2. Benefits scorecard'!$A$1:$P$66</definedName>
    <definedName name="_xlnm.Print_Area" localSheetId="6">'3. Constraints Scorecard'!$A$1:$P$53</definedName>
    <definedName name="_xlnm.Print_Area" localSheetId="7">'4. Cat 0 Assessment'!$A$1:$I$53</definedName>
    <definedName name="_xlnm.Print_Area" localSheetId="8">'5. PMV Calculation'!$A$1:$P$100</definedName>
    <definedName name="_xlnm.Print_Area" localSheetId="9">'5a. PMV Calculation'!#REF!</definedName>
    <definedName name="_xlnm.Print_Area" localSheetId="10">'5b. PMV Supplier return'!$A$1:$L$31</definedName>
    <definedName name="_xlnm.Print_Area" localSheetId="11">'6. Cat 7 Assessment'!$A$1:$I$50</definedName>
    <definedName name="_xlnm.Print_Area" localSheetId="13">'8. Dashboard Summary_'!$A$1:$J$37</definedName>
    <definedName name="_xlnm.Print_Area" localSheetId="14">'9.MMC Categories'!$A$1:$T$42</definedName>
    <definedName name="_xlnm.Print_Area" localSheetId="2">Instructions!$A$1:$H$56</definedName>
    <definedName name="_xlnm.Print_Area" localSheetId="1">Introduction!$A$1:$E$52</definedName>
    <definedName name="_xlnm.Print_Area" localSheetId="3">'Project details'!$A$1:$G$4</definedName>
    <definedName name="_xlnm.Print_Area" localSheetId="0">Version!$A$1:$G$4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2" i="3" l="1"/>
  <c r="S93" i="3"/>
  <c r="S94" i="3"/>
  <c r="S91" i="3"/>
  <c r="S89" i="3"/>
  <c r="N13" i="21"/>
  <c r="M13" i="21" s="1"/>
  <c r="L13" i="21" s="1"/>
  <c r="K13" i="21" s="1"/>
  <c r="J13" i="21" s="1"/>
  <c r="I13" i="21" s="1"/>
  <c r="H13" i="21" s="1"/>
  <c r="G13" i="21" s="1"/>
  <c r="F13" i="21" s="1"/>
  <c r="E13" i="21" s="1"/>
  <c r="N14" i="21"/>
  <c r="M14" i="21" s="1"/>
  <c r="L14" i="21" s="1"/>
  <c r="K14" i="21" s="1"/>
  <c r="J14" i="21" s="1"/>
  <c r="I14" i="21" s="1"/>
  <c r="H14" i="21" s="1"/>
  <c r="G14" i="21" s="1"/>
  <c r="F14" i="21" s="1"/>
  <c r="E14" i="21" s="1"/>
  <c r="N15" i="21"/>
  <c r="M15" i="21" s="1"/>
  <c r="L15" i="21" s="1"/>
  <c r="K15" i="21" s="1"/>
  <c r="J15" i="21" s="1"/>
  <c r="I15" i="21" s="1"/>
  <c r="H15" i="21" s="1"/>
  <c r="G15" i="21" s="1"/>
  <c r="F15" i="21" s="1"/>
  <c r="E15" i="21" s="1"/>
  <c r="N16" i="21"/>
  <c r="M16" i="21" s="1"/>
  <c r="L16" i="21" s="1"/>
  <c r="K16" i="21" s="1"/>
  <c r="J16" i="21" s="1"/>
  <c r="I16" i="21" s="1"/>
  <c r="H16" i="21" s="1"/>
  <c r="G16" i="21" s="1"/>
  <c r="F16" i="21" s="1"/>
  <c r="E16" i="21" s="1"/>
  <c r="H17" i="21"/>
  <c r="G17" i="21" s="1"/>
  <c r="F17" i="21" s="1"/>
  <c r="E17" i="21" s="1"/>
  <c r="I17" i="21"/>
  <c r="J17" i="21"/>
  <c r="M17" i="21"/>
  <c r="L17" i="21" s="1"/>
  <c r="K17" i="21" s="1"/>
  <c r="N17" i="21"/>
  <c r="N18" i="21"/>
  <c r="M18" i="21" s="1"/>
  <c r="L18" i="21" s="1"/>
  <c r="K18" i="21" s="1"/>
  <c r="J18" i="21" s="1"/>
  <c r="I18" i="21" s="1"/>
  <c r="H18" i="21" s="1"/>
  <c r="G18" i="21" s="1"/>
  <c r="F18" i="21" s="1"/>
  <c r="E18" i="21" s="1"/>
  <c r="L19" i="21"/>
  <c r="K19" i="21" s="1"/>
  <c r="J19" i="21" s="1"/>
  <c r="I19" i="21" s="1"/>
  <c r="H19" i="21" s="1"/>
  <c r="G19" i="21" s="1"/>
  <c r="F19" i="21" s="1"/>
  <c r="E19" i="21" s="1"/>
  <c r="N19" i="21"/>
  <c r="M19" i="21" s="1"/>
  <c r="M20" i="21"/>
  <c r="L20" i="21" s="1"/>
  <c r="K20" i="21" s="1"/>
  <c r="J20" i="21" s="1"/>
  <c r="I20" i="21" s="1"/>
  <c r="H20" i="21" s="1"/>
  <c r="G20" i="21" s="1"/>
  <c r="F20" i="21" s="1"/>
  <c r="E20" i="21" s="1"/>
  <c r="N20" i="21"/>
  <c r="M21" i="21"/>
  <c r="L21" i="21" s="1"/>
  <c r="K21" i="21" s="1"/>
  <c r="J21" i="21" s="1"/>
  <c r="I21" i="21" s="1"/>
  <c r="H21" i="21" s="1"/>
  <c r="G21" i="21" s="1"/>
  <c r="F21" i="21" s="1"/>
  <c r="E21" i="21" s="1"/>
  <c r="N21" i="21"/>
  <c r="N22" i="21"/>
  <c r="M22" i="21" s="1"/>
  <c r="L22" i="21" s="1"/>
  <c r="K22" i="21" s="1"/>
  <c r="J22" i="21" s="1"/>
  <c r="I22" i="21" s="1"/>
  <c r="H22" i="21" s="1"/>
  <c r="G22" i="21" s="1"/>
  <c r="F22" i="21" s="1"/>
  <c r="E22" i="21" s="1"/>
  <c r="N23" i="21"/>
  <c r="M23" i="21" s="1"/>
  <c r="L23" i="21" s="1"/>
  <c r="K23" i="21" s="1"/>
  <c r="J23" i="21" s="1"/>
  <c r="I23" i="21" s="1"/>
  <c r="H23" i="21" s="1"/>
  <c r="G23" i="21" s="1"/>
  <c r="F23" i="21" s="1"/>
  <c r="E23" i="21" s="1"/>
  <c r="N24" i="21"/>
  <c r="M24" i="21" s="1"/>
  <c r="L24" i="21" s="1"/>
  <c r="K24" i="21" s="1"/>
  <c r="J24" i="21" s="1"/>
  <c r="I24" i="21" s="1"/>
  <c r="H24" i="21" s="1"/>
  <c r="G24" i="21" s="1"/>
  <c r="F24" i="21" s="1"/>
  <c r="E24" i="21" s="1"/>
  <c r="N25" i="21"/>
  <c r="M25" i="21" s="1"/>
  <c r="L25" i="21" s="1"/>
  <c r="K25" i="21" s="1"/>
  <c r="J25" i="21" s="1"/>
  <c r="I25" i="21" s="1"/>
  <c r="H25" i="21" s="1"/>
  <c r="G25" i="21" s="1"/>
  <c r="F25" i="21" s="1"/>
  <c r="E25" i="21" s="1"/>
  <c r="N26" i="21"/>
  <c r="M26" i="21" s="1"/>
  <c r="L26" i="21" s="1"/>
  <c r="K26" i="21" s="1"/>
  <c r="J26" i="21" s="1"/>
  <c r="I26" i="21" s="1"/>
  <c r="H26" i="21" s="1"/>
  <c r="G26" i="21" s="1"/>
  <c r="F26" i="21" s="1"/>
  <c r="E26" i="21" s="1"/>
  <c r="N27" i="21"/>
  <c r="M27" i="21" s="1"/>
  <c r="L27" i="21" s="1"/>
  <c r="K27" i="21" s="1"/>
  <c r="J27" i="21" s="1"/>
  <c r="I27" i="21" s="1"/>
  <c r="H27" i="21" s="1"/>
  <c r="G27" i="21" s="1"/>
  <c r="F27" i="21" s="1"/>
  <c r="E27" i="21" s="1"/>
  <c r="N28" i="21"/>
  <c r="M28" i="21" s="1"/>
  <c r="L28" i="21" s="1"/>
  <c r="K28" i="21" s="1"/>
  <c r="J28" i="21" s="1"/>
  <c r="I28" i="21" s="1"/>
  <c r="H28" i="21" s="1"/>
  <c r="G28" i="21" s="1"/>
  <c r="F28" i="21" s="1"/>
  <c r="E28" i="21" s="1"/>
  <c r="N29" i="21"/>
  <c r="M29" i="21" s="1"/>
  <c r="L29" i="21" s="1"/>
  <c r="K29" i="21" s="1"/>
  <c r="J29" i="21" s="1"/>
  <c r="I29" i="21" s="1"/>
  <c r="H29" i="21" s="1"/>
  <c r="G29" i="21" s="1"/>
  <c r="F29" i="21" s="1"/>
  <c r="E29" i="21" s="1"/>
  <c r="N30" i="21"/>
  <c r="M30" i="21" s="1"/>
  <c r="L30" i="21" s="1"/>
  <c r="K30" i="21" s="1"/>
  <c r="J30" i="21" s="1"/>
  <c r="I30" i="21" s="1"/>
  <c r="H30" i="21" s="1"/>
  <c r="G30" i="21" s="1"/>
  <c r="F30" i="21" s="1"/>
  <c r="E30" i="21" s="1"/>
  <c r="N31" i="21"/>
  <c r="M31" i="21" s="1"/>
  <c r="L31" i="21" s="1"/>
  <c r="K31" i="21" s="1"/>
  <c r="J31" i="21" s="1"/>
  <c r="I31" i="21" s="1"/>
  <c r="H31" i="21" s="1"/>
  <c r="G31" i="21" s="1"/>
  <c r="F31" i="21" s="1"/>
  <c r="E31" i="21" s="1"/>
  <c r="N12" i="21"/>
  <c r="M12" i="21" s="1"/>
  <c r="L12" i="21" s="1"/>
  <c r="K12" i="21" s="1"/>
  <c r="J12" i="21" s="1"/>
  <c r="I12" i="21" s="1"/>
  <c r="H12" i="21" s="1"/>
  <c r="G12" i="21" s="1"/>
  <c r="F12" i="21" s="1"/>
  <c r="E12" i="21" s="1"/>
  <c r="N38" i="20"/>
  <c r="M38" i="20"/>
  <c r="L38" i="20"/>
  <c r="K38" i="20"/>
  <c r="J38" i="20"/>
  <c r="I38" i="20"/>
  <c r="H38" i="20"/>
  <c r="G38" i="20"/>
  <c r="F38" i="20"/>
  <c r="E38" i="20"/>
  <c r="N37" i="20"/>
  <c r="M37" i="20"/>
  <c r="L37" i="20"/>
  <c r="K37" i="20"/>
  <c r="J37" i="20"/>
  <c r="I37" i="20"/>
  <c r="H37" i="20"/>
  <c r="G37" i="20"/>
  <c r="F37" i="20"/>
  <c r="E37" i="20"/>
  <c r="N36" i="20"/>
  <c r="M36" i="20"/>
  <c r="L36" i="20"/>
  <c r="K36" i="20"/>
  <c r="J36" i="20"/>
  <c r="I36" i="20"/>
  <c r="H36" i="20"/>
  <c r="G36" i="20"/>
  <c r="F36" i="20"/>
  <c r="E36" i="20"/>
  <c r="N35" i="20"/>
  <c r="M35" i="20"/>
  <c r="L35" i="20"/>
  <c r="K35" i="20"/>
  <c r="J35" i="20"/>
  <c r="I35" i="20"/>
  <c r="H35" i="20"/>
  <c r="G35" i="20"/>
  <c r="F35" i="20"/>
  <c r="E35" i="20"/>
  <c r="N34" i="20"/>
  <c r="M34" i="20"/>
  <c r="L34" i="20"/>
  <c r="K34" i="20"/>
  <c r="J34" i="20"/>
  <c r="I34" i="20"/>
  <c r="H34" i="20"/>
  <c r="G34" i="20"/>
  <c r="F34" i="20"/>
  <c r="E34" i="20"/>
  <c r="N32" i="20"/>
  <c r="M32" i="20"/>
  <c r="L32" i="20"/>
  <c r="K32" i="20"/>
  <c r="J32" i="20"/>
  <c r="I32" i="20"/>
  <c r="H32" i="20"/>
  <c r="G32" i="20"/>
  <c r="F32" i="20"/>
  <c r="E32" i="20"/>
  <c r="N31" i="20"/>
  <c r="M31" i="20"/>
  <c r="L31" i="20"/>
  <c r="K31" i="20"/>
  <c r="J31" i="20"/>
  <c r="I31" i="20"/>
  <c r="H31" i="20"/>
  <c r="G31" i="20"/>
  <c r="F31" i="20"/>
  <c r="E31" i="20"/>
  <c r="N30" i="20"/>
  <c r="M30" i="20"/>
  <c r="L30" i="20"/>
  <c r="K30" i="20"/>
  <c r="J30" i="20"/>
  <c r="I30" i="20"/>
  <c r="H30" i="20"/>
  <c r="G30" i="20"/>
  <c r="F30" i="20"/>
  <c r="E30" i="20"/>
  <c r="N29" i="20"/>
  <c r="M29" i="20"/>
  <c r="L29" i="20"/>
  <c r="K29" i="20"/>
  <c r="J29" i="20"/>
  <c r="I29" i="20"/>
  <c r="H29" i="20"/>
  <c r="G29" i="20"/>
  <c r="F29" i="20"/>
  <c r="E29" i="20"/>
  <c r="N28" i="20"/>
  <c r="M28" i="20"/>
  <c r="L28" i="20"/>
  <c r="K28" i="20"/>
  <c r="J28" i="20"/>
  <c r="I28" i="20"/>
  <c r="H28" i="20"/>
  <c r="G28" i="20"/>
  <c r="F28" i="20"/>
  <c r="E28" i="20"/>
  <c r="N27" i="20"/>
  <c r="M27" i="20"/>
  <c r="L27" i="20"/>
  <c r="K27" i="20"/>
  <c r="J27" i="20"/>
  <c r="I27" i="20"/>
  <c r="H27" i="20"/>
  <c r="G27" i="20"/>
  <c r="F27" i="20"/>
  <c r="E27" i="20"/>
  <c r="N26" i="20"/>
  <c r="M26" i="20"/>
  <c r="L26" i="20"/>
  <c r="K26" i="20"/>
  <c r="J26" i="20"/>
  <c r="I26" i="20"/>
  <c r="H26" i="20"/>
  <c r="G26" i="20"/>
  <c r="F26" i="20"/>
  <c r="E26" i="20"/>
  <c r="N25" i="20"/>
  <c r="M25" i="20"/>
  <c r="L25" i="20"/>
  <c r="K25" i="20"/>
  <c r="J25" i="20"/>
  <c r="I25" i="20"/>
  <c r="H25" i="20"/>
  <c r="G25" i="20"/>
  <c r="F25" i="20"/>
  <c r="E25" i="20"/>
  <c r="N23" i="20"/>
  <c r="M23" i="20"/>
  <c r="L23" i="20"/>
  <c r="K23" i="20"/>
  <c r="J23" i="20"/>
  <c r="I23" i="20"/>
  <c r="H23" i="20"/>
  <c r="G23" i="20"/>
  <c r="F23" i="20"/>
  <c r="E23" i="20"/>
  <c r="N22" i="20"/>
  <c r="M22" i="20"/>
  <c r="L22" i="20"/>
  <c r="K22" i="20"/>
  <c r="J22" i="20"/>
  <c r="I22" i="20"/>
  <c r="H22" i="20"/>
  <c r="G22" i="20"/>
  <c r="F22" i="20"/>
  <c r="E22" i="20"/>
  <c r="N21" i="20"/>
  <c r="M21" i="20"/>
  <c r="L21" i="20"/>
  <c r="K21" i="20"/>
  <c r="J21" i="20"/>
  <c r="I21" i="20"/>
  <c r="H21" i="20"/>
  <c r="G21" i="20"/>
  <c r="F21" i="20"/>
  <c r="E21" i="20"/>
  <c r="N20" i="20"/>
  <c r="M20" i="20"/>
  <c r="L20" i="20"/>
  <c r="K20" i="20"/>
  <c r="J20" i="20"/>
  <c r="I20" i="20"/>
  <c r="H20" i="20"/>
  <c r="G20" i="20"/>
  <c r="F20" i="20"/>
  <c r="E20" i="20"/>
  <c r="N19" i="20"/>
  <c r="M19" i="20"/>
  <c r="L19" i="20"/>
  <c r="K19" i="20"/>
  <c r="J19" i="20"/>
  <c r="I19" i="20"/>
  <c r="H19" i="20"/>
  <c r="G19" i="20"/>
  <c r="F19" i="20"/>
  <c r="E19" i="20"/>
  <c r="N18" i="20"/>
  <c r="M18" i="20"/>
  <c r="L18" i="20"/>
  <c r="K18" i="20"/>
  <c r="J18" i="20"/>
  <c r="I18" i="20"/>
  <c r="H18" i="20"/>
  <c r="G18" i="20"/>
  <c r="F18" i="20"/>
  <c r="E18" i="20"/>
  <c r="N17" i="20"/>
  <c r="M17" i="20"/>
  <c r="L17" i="20"/>
  <c r="K17" i="20"/>
  <c r="J17" i="20"/>
  <c r="I17" i="20"/>
  <c r="H17" i="20"/>
  <c r="G17" i="20"/>
  <c r="F17" i="20"/>
  <c r="E17" i="20"/>
  <c r="E12" i="20"/>
  <c r="F12" i="20"/>
  <c r="G12" i="20"/>
  <c r="H12" i="20"/>
  <c r="I12" i="20"/>
  <c r="J12" i="20"/>
  <c r="K12" i="20"/>
  <c r="L12" i="20"/>
  <c r="M12" i="20"/>
  <c r="N12" i="20"/>
  <c r="E13" i="20"/>
  <c r="F13" i="20"/>
  <c r="G13" i="20"/>
  <c r="H13" i="20"/>
  <c r="I13" i="20"/>
  <c r="J13" i="20"/>
  <c r="K13" i="20"/>
  <c r="L13" i="20"/>
  <c r="M13" i="20"/>
  <c r="N13" i="20"/>
  <c r="E14" i="20"/>
  <c r="F14" i="20"/>
  <c r="G14" i="20"/>
  <c r="H14" i="20"/>
  <c r="I14" i="20"/>
  <c r="J14" i="20"/>
  <c r="K14" i="20"/>
  <c r="L14" i="20"/>
  <c r="M14" i="20"/>
  <c r="N14" i="20"/>
  <c r="E15" i="20"/>
  <c r="F15" i="20"/>
  <c r="G15" i="20"/>
  <c r="H15" i="20"/>
  <c r="I15" i="20"/>
  <c r="J15" i="20"/>
  <c r="K15" i="20"/>
  <c r="L15" i="20"/>
  <c r="M15" i="20"/>
  <c r="N15" i="20"/>
  <c r="F11" i="20"/>
  <c r="G11" i="20"/>
  <c r="H11" i="20"/>
  <c r="I11" i="20"/>
  <c r="J11" i="20"/>
  <c r="K11" i="20"/>
  <c r="L11" i="20"/>
  <c r="M11" i="20"/>
  <c r="N11" i="20"/>
  <c r="E11" i="20"/>
  <c r="I2" i="28"/>
  <c r="E2" i="27" s="1"/>
  <c r="C92" i="31"/>
  <c r="K11" i="34"/>
  <c r="K12" i="34"/>
  <c r="K13" i="34"/>
  <c r="K14" i="34"/>
  <c r="K15" i="34"/>
  <c r="K16" i="34"/>
  <c r="K17" i="34"/>
  <c r="K18" i="34"/>
  <c r="K19" i="34"/>
  <c r="K20" i="34"/>
  <c r="K21" i="34"/>
  <c r="K22" i="34"/>
  <c r="K23" i="34"/>
  <c r="K24" i="34"/>
  <c r="K25" i="34"/>
  <c r="K26" i="34"/>
  <c r="K27" i="34"/>
  <c r="K28" i="34"/>
  <c r="K29" i="34"/>
  <c r="K30" i="34"/>
  <c r="J10" i="34"/>
  <c r="J11" i="34"/>
  <c r="J12" i="34"/>
  <c r="J13" i="34"/>
  <c r="J14" i="34"/>
  <c r="J15" i="34"/>
  <c r="J16" i="34"/>
  <c r="J17" i="34"/>
  <c r="J18" i="34"/>
  <c r="J19" i="34"/>
  <c r="J20" i="34"/>
  <c r="J21" i="34"/>
  <c r="J22" i="34"/>
  <c r="J23" i="34"/>
  <c r="J24" i="34"/>
  <c r="J25" i="34"/>
  <c r="J26" i="34"/>
  <c r="J27" i="34"/>
  <c r="J28" i="34"/>
  <c r="J29" i="34"/>
  <c r="J30" i="34"/>
  <c r="J9" i="34"/>
  <c r="B10" i="34"/>
  <c r="B11" i="34"/>
  <c r="B12" i="34"/>
  <c r="B13" i="34"/>
  <c r="B14" i="34"/>
  <c r="B15" i="34"/>
  <c r="B16" i="34"/>
  <c r="B17" i="34"/>
  <c r="B18" i="34"/>
  <c r="B19" i="34"/>
  <c r="B20" i="34"/>
  <c r="B21" i="34"/>
  <c r="B22" i="34"/>
  <c r="B23" i="34"/>
  <c r="B24" i="34"/>
  <c r="B25" i="34"/>
  <c r="B26" i="34"/>
  <c r="B27" i="34"/>
  <c r="B28" i="34"/>
  <c r="B29" i="34"/>
  <c r="B30" i="34"/>
  <c r="H10" i="34"/>
  <c r="H11" i="34"/>
  <c r="H12" i="34"/>
  <c r="H13" i="34"/>
  <c r="H14" i="34"/>
  <c r="H15" i="34"/>
  <c r="H16" i="34"/>
  <c r="H17" i="34"/>
  <c r="H18" i="34"/>
  <c r="H19" i="34"/>
  <c r="H20" i="34"/>
  <c r="H21" i="34"/>
  <c r="H22" i="34"/>
  <c r="H23" i="34"/>
  <c r="H24" i="34"/>
  <c r="H25" i="34"/>
  <c r="H26" i="34"/>
  <c r="H27" i="34"/>
  <c r="H28" i="34"/>
  <c r="H29" i="34"/>
  <c r="H30" i="34"/>
  <c r="H9" i="34"/>
  <c r="D10" i="34"/>
  <c r="D11" i="34"/>
  <c r="D12" i="34"/>
  <c r="D13" i="34"/>
  <c r="D14" i="34"/>
  <c r="D15" i="34"/>
  <c r="D16" i="34"/>
  <c r="D17" i="34"/>
  <c r="D18" i="34"/>
  <c r="D19" i="34"/>
  <c r="D20" i="34"/>
  <c r="D21" i="34"/>
  <c r="D22" i="34"/>
  <c r="D23" i="34"/>
  <c r="D24" i="34"/>
  <c r="D25" i="34"/>
  <c r="D26" i="34"/>
  <c r="D27" i="34"/>
  <c r="D28" i="34"/>
  <c r="D29" i="34"/>
  <c r="D30" i="34"/>
  <c r="D58" i="34"/>
  <c r="C58" i="34"/>
  <c r="D59" i="34"/>
  <c r="C59" i="34"/>
  <c r="D60" i="34"/>
  <c r="C60" i="34"/>
  <c r="D61" i="34"/>
  <c r="C61" i="34"/>
  <c r="D62" i="34"/>
  <c r="C62" i="34"/>
  <c r="D63" i="34"/>
  <c r="C63" i="34"/>
  <c r="D64" i="34"/>
  <c r="C64" i="34"/>
  <c r="D9" i="34" s="1"/>
  <c r="D65" i="34"/>
  <c r="C65" i="34"/>
  <c r="D66" i="34"/>
  <c r="C66" i="34"/>
  <c r="D67" i="34"/>
  <c r="C67" i="34"/>
  <c r="D68" i="34"/>
  <c r="C68" i="34"/>
  <c r="D69" i="34"/>
  <c r="C69" i="34"/>
  <c r="D70" i="34"/>
  <c r="C70" i="34"/>
  <c r="D71" i="34"/>
  <c r="C71" i="34"/>
  <c r="D72" i="34"/>
  <c r="C72" i="34"/>
  <c r="D73" i="34"/>
  <c r="C73" i="34"/>
  <c r="D74" i="34"/>
  <c r="C74" i="34"/>
  <c r="D75" i="34"/>
  <c r="C75" i="34"/>
  <c r="D76" i="34"/>
  <c r="C76" i="34"/>
  <c r="D77" i="34"/>
  <c r="C77" i="34"/>
  <c r="D78" i="34"/>
  <c r="C78" i="34"/>
  <c r="D79" i="34"/>
  <c r="C79" i="34"/>
  <c r="D80" i="34"/>
  <c r="C80" i="34"/>
  <c r="D81" i="34"/>
  <c r="C81" i="34"/>
  <c r="D82" i="34"/>
  <c r="C82" i="34"/>
  <c r="D83" i="34"/>
  <c r="C83" i="34"/>
  <c r="D84" i="34"/>
  <c r="C84" i="34"/>
  <c r="D85" i="34"/>
  <c r="C85" i="34"/>
  <c r="D86" i="34"/>
  <c r="C86" i="34"/>
  <c r="D87" i="34"/>
  <c r="C87" i="34"/>
  <c r="D88" i="34"/>
  <c r="C88" i="34"/>
  <c r="D89" i="34"/>
  <c r="C89" i="34"/>
  <c r="D90" i="34"/>
  <c r="C90" i="34"/>
  <c r="D91" i="34"/>
  <c r="C91" i="34"/>
  <c r="D92" i="34"/>
  <c r="C92" i="34"/>
  <c r="D93" i="34"/>
  <c r="C93" i="34"/>
  <c r="D94" i="34"/>
  <c r="C94" i="34"/>
  <c r="D95" i="34"/>
  <c r="C95" i="34"/>
  <c r="D96" i="34"/>
  <c r="C96" i="34"/>
  <c r="D97" i="34"/>
  <c r="C97" i="34"/>
  <c r="D98" i="34"/>
  <c r="C98" i="34"/>
  <c r="D99" i="34"/>
  <c r="C99" i="34"/>
  <c r="D100" i="34"/>
  <c r="C100" i="34"/>
  <c r="D101" i="34"/>
  <c r="C101" i="34"/>
  <c r="D102" i="34"/>
  <c r="C102" i="34"/>
  <c r="D103" i="34"/>
  <c r="C103" i="34"/>
  <c r="D104" i="34"/>
  <c r="C104" i="34"/>
  <c r="D105" i="34"/>
  <c r="C105" i="34"/>
  <c r="D106" i="34"/>
  <c r="C106" i="34"/>
  <c r="D107" i="34"/>
  <c r="C107" i="34"/>
  <c r="D108" i="34"/>
  <c r="C108" i="34"/>
  <c r="D109" i="34"/>
  <c r="C109" i="34"/>
  <c r="D110" i="34"/>
  <c r="C110" i="34"/>
  <c r="D111" i="34"/>
  <c r="C111" i="34"/>
  <c r="D112" i="34"/>
  <c r="C112" i="34"/>
  <c r="D113" i="34"/>
  <c r="C113" i="34"/>
  <c r="D114" i="34"/>
  <c r="C114" i="34"/>
  <c r="D115" i="34"/>
  <c r="C115" i="34"/>
  <c r="D116" i="34"/>
  <c r="C116" i="34"/>
  <c r="D117" i="34"/>
  <c r="C117" i="34"/>
  <c r="D118" i="34"/>
  <c r="C118" i="34"/>
  <c r="D119" i="34"/>
  <c r="C119" i="34"/>
  <c r="D120" i="34"/>
  <c r="C120" i="34"/>
  <c r="D121" i="34"/>
  <c r="C121" i="34"/>
  <c r="D122" i="34"/>
  <c r="C122" i="34"/>
  <c r="D123" i="34"/>
  <c r="C123" i="34"/>
  <c r="D124" i="34"/>
  <c r="C124" i="34"/>
  <c r="D125" i="34"/>
  <c r="C125" i="34"/>
  <c r="D126" i="34"/>
  <c r="C126" i="34"/>
  <c r="D127" i="34"/>
  <c r="C127" i="34"/>
  <c r="D128" i="34"/>
  <c r="C128" i="34"/>
  <c r="D129" i="34"/>
  <c r="C129" i="34"/>
  <c r="D130" i="34"/>
  <c r="C130" i="34"/>
  <c r="D131" i="34"/>
  <c r="C131" i="34"/>
  <c r="D132" i="34"/>
  <c r="C132" i="34"/>
  <c r="D133" i="34"/>
  <c r="C133" i="34"/>
  <c r="D134" i="34"/>
  <c r="C134" i="34"/>
  <c r="D135" i="34"/>
  <c r="C135" i="34"/>
  <c r="D136" i="34"/>
  <c r="C136" i="34"/>
  <c r="D137" i="34"/>
  <c r="C137" i="34"/>
  <c r="D138" i="34"/>
  <c r="C138" i="34"/>
  <c r="C57" i="34"/>
  <c r="D57" i="34"/>
  <c r="C4" i="34"/>
  <c r="E3" i="34"/>
  <c r="C3" i="34"/>
  <c r="C2" i="34"/>
  <c r="T91" i="3"/>
  <c r="T92" i="3"/>
  <c r="T93" i="3"/>
  <c r="T9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2" i="3"/>
  <c r="T83" i="3"/>
  <c r="T84" i="3"/>
  <c r="T85" i="3"/>
  <c r="T86" i="3"/>
  <c r="T87" i="3"/>
  <c r="T88" i="3"/>
  <c r="T89" i="3"/>
  <c r="B83" i="31"/>
  <c r="H83" i="31"/>
  <c r="E83" i="31" s="1"/>
  <c r="T51" i="3"/>
  <c r="H85" i="31"/>
  <c r="E85" i="31" s="1"/>
  <c r="H86" i="31"/>
  <c r="H87" i="31"/>
  <c r="E87" i="31" s="1"/>
  <c r="H88" i="31"/>
  <c r="E88" i="31" s="1"/>
  <c r="B42" i="31"/>
  <c r="B43" i="31"/>
  <c r="H43" i="31"/>
  <c r="E43" i="31" s="1"/>
  <c r="B44" i="31"/>
  <c r="H44" i="31"/>
  <c r="E44" i="31" s="1"/>
  <c r="B45" i="31"/>
  <c r="H45" i="31"/>
  <c r="E45" i="31" s="1"/>
  <c r="B46" i="31"/>
  <c r="H46" i="31"/>
  <c r="E46" i="31" s="1"/>
  <c r="B9" i="34" l="1"/>
  <c r="E2" i="21"/>
  <c r="F2" i="25"/>
  <c r="E2" i="20"/>
  <c r="E2" i="14"/>
  <c r="E2" i="15"/>
  <c r="E2" i="3"/>
  <c r="E2" i="34"/>
  <c r="K10" i="34"/>
  <c r="K9" i="34"/>
  <c r="T50" i="3"/>
  <c r="E86" i="31"/>
  <c r="T49" i="3"/>
  <c r="N49" i="3" s="1"/>
  <c r="T52" i="3"/>
  <c r="N92" i="3"/>
  <c r="N93" i="3"/>
  <c r="N91" i="3"/>
  <c r="N89" i="3"/>
  <c r="D89" i="3"/>
  <c r="N50" i="3"/>
  <c r="N51" i="3"/>
  <c r="N52" i="3"/>
  <c r="B21" i="31"/>
  <c r="B22" i="31"/>
  <c r="B23" i="31"/>
  <c r="B24" i="31"/>
  <c r="B25" i="31"/>
  <c r="B20" i="31"/>
  <c r="T28" i="3"/>
  <c r="N28" i="3" s="1"/>
  <c r="T29" i="3"/>
  <c r="N29" i="3" s="1"/>
  <c r="T30" i="3"/>
  <c r="N30" i="3" s="1"/>
  <c r="H22" i="31"/>
  <c r="E22" i="31" s="1"/>
  <c r="H23" i="31"/>
  <c r="E23" i="31" s="1"/>
  <c r="H24" i="31"/>
  <c r="E24" i="31" s="1"/>
  <c r="H25" i="31"/>
  <c r="E25" i="31" s="1"/>
  <c r="B19" i="31"/>
  <c r="B9" i="31"/>
  <c r="B10" i="31"/>
  <c r="B11" i="31"/>
  <c r="B12" i="31"/>
  <c r="B13" i="31"/>
  <c r="B14" i="31"/>
  <c r="B15" i="31"/>
  <c r="B16" i="31"/>
  <c r="B17" i="31"/>
  <c r="B18" i="31"/>
  <c r="B26" i="31"/>
  <c r="B27" i="31"/>
  <c r="B28" i="31"/>
  <c r="B29" i="31"/>
  <c r="B30" i="31"/>
  <c r="B31" i="31"/>
  <c r="B32" i="31"/>
  <c r="B33" i="31"/>
  <c r="B34" i="31"/>
  <c r="B35" i="31"/>
  <c r="B36" i="31"/>
  <c r="B37" i="31"/>
  <c r="B38" i="31"/>
  <c r="B39" i="31"/>
  <c r="B40" i="31"/>
  <c r="B41" i="31"/>
  <c r="B47" i="31"/>
  <c r="B48" i="31"/>
  <c r="B49" i="31"/>
  <c r="B50" i="31"/>
  <c r="B51" i="31"/>
  <c r="B52" i="31"/>
  <c r="B53" i="31"/>
  <c r="B54" i="31"/>
  <c r="B55" i="31"/>
  <c r="B56" i="31"/>
  <c r="B57" i="31"/>
  <c r="B58" i="31"/>
  <c r="B59" i="31"/>
  <c r="B60" i="31"/>
  <c r="B61" i="31"/>
  <c r="B62" i="31"/>
  <c r="B63" i="31"/>
  <c r="B64" i="31"/>
  <c r="B65" i="31"/>
  <c r="B66" i="31"/>
  <c r="B67" i="31"/>
  <c r="B68" i="31"/>
  <c r="B69" i="31"/>
  <c r="B70" i="31"/>
  <c r="B71" i="31"/>
  <c r="B72" i="31"/>
  <c r="B73" i="31"/>
  <c r="B74" i="31"/>
  <c r="B75" i="31"/>
  <c r="B76" i="31"/>
  <c r="B77" i="31"/>
  <c r="B78" i="31"/>
  <c r="B79" i="31"/>
  <c r="B80" i="31"/>
  <c r="B81" i="31"/>
  <c r="B82" i="31"/>
  <c r="B84" i="31"/>
  <c r="B90" i="31"/>
  <c r="B92" i="31"/>
  <c r="B8" i="31"/>
  <c r="D83" i="31"/>
  <c r="H82" i="31"/>
  <c r="E82" i="31" s="1"/>
  <c r="H81" i="31"/>
  <c r="E81" i="31" s="1"/>
  <c r="H80" i="31"/>
  <c r="H79" i="31"/>
  <c r="E79" i="31" s="1"/>
  <c r="H78" i="31"/>
  <c r="E78" i="31" s="1"/>
  <c r="H77" i="31"/>
  <c r="E77" i="31" s="1"/>
  <c r="H76" i="31"/>
  <c r="E76" i="31" s="1"/>
  <c r="H75" i="31"/>
  <c r="E75" i="31" s="1"/>
  <c r="H74" i="31"/>
  <c r="E74" i="31" s="1"/>
  <c r="H73" i="31"/>
  <c r="E73" i="31" s="1"/>
  <c r="H72" i="31"/>
  <c r="E72" i="31" s="1"/>
  <c r="H71" i="31"/>
  <c r="E71" i="31" s="1"/>
  <c r="H70" i="31"/>
  <c r="E70" i="31" s="1"/>
  <c r="H69" i="31"/>
  <c r="E69" i="31" s="1"/>
  <c r="H68" i="31"/>
  <c r="E68" i="31" s="1"/>
  <c r="H67" i="31"/>
  <c r="E67" i="31" s="1"/>
  <c r="H66" i="31"/>
  <c r="E66" i="31" s="1"/>
  <c r="H65" i="31"/>
  <c r="E65" i="31" s="1"/>
  <c r="H64" i="31"/>
  <c r="H63" i="31"/>
  <c r="E63" i="31" s="1"/>
  <c r="H62" i="31"/>
  <c r="E62" i="31" s="1"/>
  <c r="H61" i="31"/>
  <c r="E61" i="31" s="1"/>
  <c r="H60" i="31"/>
  <c r="E60" i="31" s="1"/>
  <c r="H59" i="31"/>
  <c r="E59" i="31" s="1"/>
  <c r="H58" i="31"/>
  <c r="E58" i="31" s="1"/>
  <c r="H57" i="31"/>
  <c r="E57" i="31" s="1"/>
  <c r="H56" i="31"/>
  <c r="E56" i="31" s="1"/>
  <c r="H55" i="31"/>
  <c r="E55" i="31" s="1"/>
  <c r="H54" i="31"/>
  <c r="E54" i="31" s="1"/>
  <c r="H53" i="31"/>
  <c r="E53" i="31" s="1"/>
  <c r="H52" i="31"/>
  <c r="E52" i="31" s="1"/>
  <c r="H51" i="31"/>
  <c r="E51" i="31" s="1"/>
  <c r="H50" i="31"/>
  <c r="E50" i="31" s="1"/>
  <c r="H49" i="31"/>
  <c r="E49" i="31" s="1"/>
  <c r="H48" i="31"/>
  <c r="T54" i="3" s="1"/>
  <c r="H41" i="31"/>
  <c r="E41" i="31" s="1"/>
  <c r="H39" i="31"/>
  <c r="E39" i="31" s="1"/>
  <c r="H38" i="31"/>
  <c r="E38" i="31" s="1"/>
  <c r="H37" i="31"/>
  <c r="T43" i="3" s="1"/>
  <c r="H35" i="31"/>
  <c r="E35" i="31" s="1"/>
  <c r="H34" i="31"/>
  <c r="T40" i="3" s="1"/>
  <c r="H33" i="31"/>
  <c r="E33" i="31" s="1"/>
  <c r="H32" i="31"/>
  <c r="E32" i="31" s="1"/>
  <c r="H31" i="31"/>
  <c r="E31" i="31" s="1"/>
  <c r="H30" i="31"/>
  <c r="E30" i="31" s="1"/>
  <c r="H29" i="31"/>
  <c r="E29" i="31" s="1"/>
  <c r="H28" i="31"/>
  <c r="E28" i="31" s="1"/>
  <c r="H27" i="31"/>
  <c r="E27" i="31" s="1"/>
  <c r="H21" i="31"/>
  <c r="H20" i="31"/>
  <c r="E20" i="31" s="1"/>
  <c r="H19" i="31"/>
  <c r="E19" i="31" s="1"/>
  <c r="H18" i="31"/>
  <c r="E18" i="31" s="1"/>
  <c r="H17" i="31"/>
  <c r="E17" i="31" s="1"/>
  <c r="H16" i="31"/>
  <c r="T22" i="3" s="1"/>
  <c r="H15" i="31"/>
  <c r="E15" i="31" s="1"/>
  <c r="H14" i="31"/>
  <c r="E14" i="31" s="1"/>
  <c r="H13" i="31"/>
  <c r="E13" i="31" s="1"/>
  <c r="H12" i="31"/>
  <c r="E12" i="31" s="1"/>
  <c r="H11" i="31"/>
  <c r="T17" i="3" s="1"/>
  <c r="H10" i="31"/>
  <c r="E10" i="31" s="1"/>
  <c r="H8" i="31"/>
  <c r="E8" i="31" s="1"/>
  <c r="A39" i="28"/>
  <c r="A40" i="28" s="1"/>
  <c r="D16" i="27" l="1"/>
  <c r="D88" i="31"/>
  <c r="D93" i="3" s="1"/>
  <c r="O93" i="3" s="1"/>
  <c r="D85" i="31"/>
  <c r="D86" i="31"/>
  <c r="D91" i="3" s="1"/>
  <c r="O91" i="3" s="1"/>
  <c r="D87" i="31"/>
  <c r="D92" i="3" s="1"/>
  <c r="O92" i="3" s="1"/>
  <c r="O89" i="3"/>
  <c r="D82" i="31"/>
  <c r="S88" i="3" s="1"/>
  <c r="D43" i="31"/>
  <c r="S49" i="3" s="1"/>
  <c r="D49" i="3" s="1"/>
  <c r="O49" i="3" s="1"/>
  <c r="D44" i="31"/>
  <c r="S50" i="3" s="1"/>
  <c r="D50" i="3" s="1"/>
  <c r="O50" i="3" s="1"/>
  <c r="D45" i="31"/>
  <c r="S51" i="3" s="1"/>
  <c r="D51" i="3" s="1"/>
  <c r="O51" i="3" s="1"/>
  <c r="D46" i="31"/>
  <c r="S52" i="3" s="1"/>
  <c r="D52" i="3" s="1"/>
  <c r="O52" i="3" s="1"/>
  <c r="T31" i="3"/>
  <c r="N31" i="3" s="1"/>
  <c r="D12" i="27" s="1"/>
  <c r="D25" i="31"/>
  <c r="S31" i="3" s="1"/>
  <c r="D31" i="3" s="1"/>
  <c r="O31" i="3" s="1"/>
  <c r="D24" i="31"/>
  <c r="S30" i="3" s="1"/>
  <c r="D30" i="3" s="1"/>
  <c r="O30" i="3" s="1"/>
  <c r="D23" i="31"/>
  <c r="S29" i="3" s="1"/>
  <c r="D29" i="3" s="1"/>
  <c r="O29" i="3" s="1"/>
  <c r="D22" i="31"/>
  <c r="S28" i="3" s="1"/>
  <c r="D28" i="3" s="1"/>
  <c r="O28" i="3" s="1"/>
  <c r="T26" i="3"/>
  <c r="N26" i="3" s="1"/>
  <c r="T25" i="3"/>
  <c r="E21" i="31"/>
  <c r="E16" i="31"/>
  <c r="T18" i="3"/>
  <c r="T47" i="3"/>
  <c r="T24" i="3"/>
  <c r="T23" i="3"/>
  <c r="T21" i="3"/>
  <c r="T20" i="3"/>
  <c r="T19" i="3"/>
  <c r="T14" i="3"/>
  <c r="T16" i="3"/>
  <c r="N94" i="3"/>
  <c r="D18" i="27" s="1"/>
  <c r="T35" i="3"/>
  <c r="T34" i="3"/>
  <c r="T33" i="3"/>
  <c r="T36" i="3"/>
  <c r="N68" i="3"/>
  <c r="T45" i="3"/>
  <c r="T44" i="3"/>
  <c r="T41" i="3"/>
  <c r="T39" i="3"/>
  <c r="T38" i="3"/>
  <c r="T37" i="3"/>
  <c r="D30" i="31"/>
  <c r="S36" i="3" s="1"/>
  <c r="D55" i="31"/>
  <c r="S61" i="3" s="1"/>
  <c r="D11" i="31"/>
  <c r="S17" i="3" s="1"/>
  <c r="D38" i="31"/>
  <c r="S44" i="3" s="1"/>
  <c r="D48" i="31"/>
  <c r="S54" i="3" s="1"/>
  <c r="D62" i="31"/>
  <c r="S68" i="3" s="1"/>
  <c r="D73" i="31"/>
  <c r="S79" i="3" s="1"/>
  <c r="D65" i="31"/>
  <c r="S71" i="3" s="1"/>
  <c r="D18" i="31"/>
  <c r="S24" i="3" s="1"/>
  <c r="D34" i="31"/>
  <c r="S40" i="3" s="1"/>
  <c r="D81" i="31"/>
  <c r="S87" i="3" s="1"/>
  <c r="D52" i="31"/>
  <c r="S58" i="3" s="1"/>
  <c r="D59" i="31"/>
  <c r="S65" i="3" s="1"/>
  <c r="D15" i="31"/>
  <c r="S21" i="3" s="1"/>
  <c r="D27" i="31"/>
  <c r="S33" i="3" s="1"/>
  <c r="D56" i="31"/>
  <c r="S62" i="3" s="1"/>
  <c r="D66" i="31"/>
  <c r="S72" i="3" s="1"/>
  <c r="D14" i="31"/>
  <c r="S20" i="3" s="1"/>
  <c r="D12" i="31"/>
  <c r="S18" i="3" s="1"/>
  <c r="D19" i="31"/>
  <c r="S25" i="3" s="1"/>
  <c r="D35" i="31"/>
  <c r="S41" i="3" s="1"/>
  <c r="D63" i="31"/>
  <c r="S69" i="3" s="1"/>
  <c r="D31" i="31"/>
  <c r="S37" i="3" s="1"/>
  <c r="D39" i="31"/>
  <c r="S45" i="3" s="1"/>
  <c r="D49" i="31"/>
  <c r="S55" i="3" s="1"/>
  <c r="D78" i="31"/>
  <c r="S84" i="3" s="1"/>
  <c r="D53" i="31"/>
  <c r="S59" i="3" s="1"/>
  <c r="D60" i="31"/>
  <c r="S66" i="3" s="1"/>
  <c r="D58" i="31"/>
  <c r="S64" i="3" s="1"/>
  <c r="D50" i="31"/>
  <c r="S56" i="3" s="1"/>
  <c r="D67" i="31"/>
  <c r="S73" i="3" s="1"/>
  <c r="D8" i="31"/>
  <c r="S14" i="3" s="1"/>
  <c r="D28" i="31"/>
  <c r="S34" i="3" s="1"/>
  <c r="D57" i="31"/>
  <c r="S63" i="3" s="1"/>
  <c r="D75" i="31"/>
  <c r="S81" i="3" s="1"/>
  <c r="D20" i="31"/>
  <c r="S26" i="3" s="1"/>
  <c r="D26" i="3" s="1"/>
  <c r="D32" i="31"/>
  <c r="S38" i="3" s="1"/>
  <c r="D16" i="31"/>
  <c r="S22" i="3" s="1"/>
  <c r="D13" i="31"/>
  <c r="S19" i="3" s="1"/>
  <c r="D41" i="31"/>
  <c r="S47" i="3" s="1"/>
  <c r="D61" i="31"/>
  <c r="S67" i="3" s="1"/>
  <c r="D64" i="31"/>
  <c r="S70" i="3" s="1"/>
  <c r="D29" i="31"/>
  <c r="S35" i="3" s="1"/>
  <c r="D76" i="31"/>
  <c r="S82" i="3" s="1"/>
  <c r="D10" i="31"/>
  <c r="S16" i="3" s="1"/>
  <c r="D17" i="31"/>
  <c r="S23" i="3" s="1"/>
  <c r="D72" i="31"/>
  <c r="S78" i="3" s="1"/>
  <c r="D37" i="31"/>
  <c r="S43" i="3" s="1"/>
  <c r="D54" i="31"/>
  <c r="S60" i="3" s="1"/>
  <c r="D21" i="31"/>
  <c r="D33" i="31"/>
  <c r="S39" i="3" s="1"/>
  <c r="D51" i="31"/>
  <c r="S57" i="3" s="1"/>
  <c r="D68" i="31"/>
  <c r="S74" i="3" s="1"/>
  <c r="D80" i="31"/>
  <c r="S86" i="3" s="1"/>
  <c r="D94" i="3"/>
  <c r="D70" i="31"/>
  <c r="S76" i="3" s="1"/>
  <c r="E11" i="31"/>
  <c r="E34" i="31"/>
  <c r="E37" i="31"/>
  <c r="E48" i="31"/>
  <c r="E64" i="31"/>
  <c r="D79" i="31"/>
  <c r="S85" i="3" s="1"/>
  <c r="E80" i="31"/>
  <c r="D77" i="31"/>
  <c r="S83" i="3" s="1"/>
  <c r="D74" i="31"/>
  <c r="S80" i="3" s="1"/>
  <c r="D71" i="31"/>
  <c r="S77" i="3" s="1"/>
  <c r="D69" i="31"/>
  <c r="S75" i="3" s="1"/>
  <c r="H23" i="14"/>
  <c r="E9" i="25"/>
  <c r="R99" i="25"/>
  <c r="R100" i="25" s="1"/>
  <c r="Q99" i="25"/>
  <c r="Q100" i="25" s="1"/>
  <c r="P99" i="25"/>
  <c r="P100" i="25" s="1"/>
  <c r="O99" i="25"/>
  <c r="O100" i="25" s="1"/>
  <c r="N99" i="25"/>
  <c r="N100" i="25" s="1"/>
  <c r="M99" i="25"/>
  <c r="M100" i="25" s="1"/>
  <c r="L99" i="25"/>
  <c r="L100" i="25" s="1"/>
  <c r="K99" i="25"/>
  <c r="K100" i="25" s="1"/>
  <c r="J99" i="25"/>
  <c r="J100" i="25" s="1"/>
  <c r="AR18" i="20"/>
  <c r="AQ18" i="20"/>
  <c r="AP18" i="20"/>
  <c r="AO18" i="20"/>
  <c r="AN18" i="20"/>
  <c r="AM18" i="20"/>
  <c r="AL18" i="20"/>
  <c r="AK18" i="20"/>
  <c r="AJ18" i="20"/>
  <c r="AI18" i="20"/>
  <c r="AR11" i="20"/>
  <c r="AQ11" i="20"/>
  <c r="AP11" i="20"/>
  <c r="AO11" i="20"/>
  <c r="AN11" i="20"/>
  <c r="AM11" i="20"/>
  <c r="AL11" i="20"/>
  <c r="AK11" i="20"/>
  <c r="AJ11" i="20"/>
  <c r="AI11" i="20"/>
  <c r="H20" i="14"/>
  <c r="H21" i="14"/>
  <c r="H19" i="14"/>
  <c r="H18" i="14"/>
  <c r="AP13" i="21"/>
  <c r="AO13" i="21"/>
  <c r="AN13" i="21"/>
  <c r="AM13" i="21"/>
  <c r="AL13" i="21"/>
  <c r="AK13" i="21"/>
  <c r="AJ13" i="21"/>
  <c r="AI13" i="21"/>
  <c r="AH13" i="21"/>
  <c r="AG13" i="21"/>
  <c r="AP16" i="21"/>
  <c r="AO16" i="21"/>
  <c r="AN16" i="21"/>
  <c r="AM16" i="21"/>
  <c r="AL16" i="21"/>
  <c r="AK16" i="21"/>
  <c r="AJ16" i="21"/>
  <c r="AI16" i="21"/>
  <c r="AH16" i="21"/>
  <c r="AG16" i="21"/>
  <c r="AP15" i="21"/>
  <c r="AO15" i="21"/>
  <c r="AN15" i="21"/>
  <c r="AM15" i="21"/>
  <c r="AL15" i="21"/>
  <c r="AK15" i="21"/>
  <c r="AJ15" i="21"/>
  <c r="AI15" i="21"/>
  <c r="AH15" i="21"/>
  <c r="AG15" i="21"/>
  <c r="AP23" i="21"/>
  <c r="AO23" i="21"/>
  <c r="AN23" i="21"/>
  <c r="AM23" i="21"/>
  <c r="AL23" i="21"/>
  <c r="AK23" i="21"/>
  <c r="AJ23" i="21"/>
  <c r="AI23" i="21"/>
  <c r="AH23" i="21"/>
  <c r="AG23" i="21"/>
  <c r="AP28" i="21"/>
  <c r="AO28" i="21"/>
  <c r="AN28" i="21"/>
  <c r="AM28" i="21"/>
  <c r="AL28" i="21"/>
  <c r="AK28" i="21"/>
  <c r="AJ28" i="21"/>
  <c r="AI28" i="21"/>
  <c r="AH28" i="21"/>
  <c r="AG28" i="21"/>
  <c r="AP29" i="21"/>
  <c r="AO29" i="21"/>
  <c r="AN29" i="21"/>
  <c r="AM29" i="21"/>
  <c r="AL29" i="21"/>
  <c r="AK29" i="21"/>
  <c r="AJ29" i="21"/>
  <c r="AI29" i="21"/>
  <c r="AH29" i="21"/>
  <c r="AG29" i="21"/>
  <c r="AP14" i="21"/>
  <c r="AO14" i="21"/>
  <c r="AN14" i="21"/>
  <c r="AM14" i="21"/>
  <c r="AL14" i="21"/>
  <c r="AK14" i="21"/>
  <c r="AJ14" i="21"/>
  <c r="AI14" i="21"/>
  <c r="AH14" i="21"/>
  <c r="AG14" i="21"/>
  <c r="AP21" i="21"/>
  <c r="AO21" i="21"/>
  <c r="AN21" i="21"/>
  <c r="AM21" i="21"/>
  <c r="AL21" i="21"/>
  <c r="AK21" i="21"/>
  <c r="AJ21" i="21"/>
  <c r="AI21" i="21"/>
  <c r="AH21" i="21"/>
  <c r="AG21" i="21"/>
  <c r="AR36" i="20"/>
  <c r="AQ36" i="20"/>
  <c r="AP36" i="20"/>
  <c r="AO36" i="20"/>
  <c r="AN36" i="20"/>
  <c r="AM36" i="20"/>
  <c r="AL36" i="20"/>
  <c r="AK36" i="20"/>
  <c r="AJ36" i="20"/>
  <c r="AI36" i="20"/>
  <c r="AR35" i="20"/>
  <c r="AQ35" i="20"/>
  <c r="AP35" i="20"/>
  <c r="AO35" i="20"/>
  <c r="AN35" i="20"/>
  <c r="AM35" i="20"/>
  <c r="AL35" i="20"/>
  <c r="AK35" i="20"/>
  <c r="AJ35" i="20"/>
  <c r="AI35" i="20"/>
  <c r="AR37" i="20"/>
  <c r="AQ37" i="20"/>
  <c r="AP37" i="20"/>
  <c r="AO37" i="20"/>
  <c r="AN37" i="20"/>
  <c r="AM37" i="20"/>
  <c r="AL37" i="20"/>
  <c r="AK37" i="20"/>
  <c r="AJ37" i="20"/>
  <c r="AI37" i="20"/>
  <c r="H30" i="15"/>
  <c r="AP27" i="21"/>
  <c r="AO27" i="21"/>
  <c r="AN27" i="21"/>
  <c r="AM27" i="21"/>
  <c r="AL27" i="21"/>
  <c r="AK27" i="21"/>
  <c r="AJ27" i="21"/>
  <c r="AI27" i="21"/>
  <c r="AH27" i="21"/>
  <c r="AG27" i="21"/>
  <c r="O10" i="21"/>
  <c r="AP26" i="21"/>
  <c r="AO26" i="21"/>
  <c r="AN26" i="21"/>
  <c r="AM26" i="21"/>
  <c r="AL26" i="21"/>
  <c r="AK26" i="21"/>
  <c r="AJ26" i="21"/>
  <c r="AI26" i="21"/>
  <c r="AH26" i="21"/>
  <c r="AG26" i="21"/>
  <c r="E10" i="21"/>
  <c r="J89" i="25"/>
  <c r="P102" i="25" s="1"/>
  <c r="D9" i="25"/>
  <c r="E16" i="27" l="1"/>
  <c r="E12" i="27"/>
  <c r="O94" i="3"/>
  <c r="E18" i="27" s="1"/>
  <c r="O26" i="3"/>
  <c r="E92" i="31"/>
  <c r="N87" i="3"/>
  <c r="N86" i="3"/>
  <c r="J101" i="25"/>
  <c r="J102" i="25"/>
  <c r="M101" i="25"/>
  <c r="M102" i="25"/>
  <c r="P101" i="25"/>
  <c r="AQ15" i="21"/>
  <c r="AQ13" i="21"/>
  <c r="AS18" i="20"/>
  <c r="AS11" i="20"/>
  <c r="AS36" i="20"/>
  <c r="AQ16" i="21"/>
  <c r="AQ23" i="21"/>
  <c r="AQ28" i="21"/>
  <c r="AQ29" i="21"/>
  <c r="AQ14" i="21"/>
  <c r="AQ21" i="21"/>
  <c r="AQ27" i="21"/>
  <c r="AS35" i="20"/>
  <c r="AS37" i="20"/>
  <c r="AQ26" i="21"/>
  <c r="Q53" i="3" l="1"/>
  <c r="Q46" i="3"/>
  <c r="Q42" i="3"/>
  <c r="Q32" i="3"/>
  <c r="Q15" i="3"/>
  <c r="Q13" i="3"/>
  <c r="B11" i="25"/>
  <c r="K95" i="25"/>
  <c r="L95" i="25"/>
  <c r="M95" i="25"/>
  <c r="N95" i="25"/>
  <c r="O95" i="25"/>
  <c r="P95" i="25"/>
  <c r="Q95" i="25"/>
  <c r="R95" i="25"/>
  <c r="J95" i="25"/>
  <c r="B16" i="25" s="1"/>
  <c r="A26" i="29"/>
  <c r="A27" i="29" s="1"/>
  <c r="E4" i="28" s="1"/>
  <c r="E4" i="34" s="1"/>
  <c r="H24" i="14"/>
  <c r="F16" i="25" l="1"/>
  <c r="D16" i="25"/>
  <c r="E4" i="27"/>
  <c r="E3" i="27"/>
  <c r="E4" i="15"/>
  <c r="E3" i="15"/>
  <c r="E3" i="3"/>
  <c r="E4" i="3"/>
  <c r="E3" i="14"/>
  <c r="E4" i="14"/>
  <c r="E4" i="21"/>
  <c r="E3" i="21"/>
  <c r="C4" i="27"/>
  <c r="C3" i="27"/>
  <c r="C2" i="27"/>
  <c r="C4" i="15"/>
  <c r="C3" i="15"/>
  <c r="C2" i="15"/>
  <c r="C4" i="3"/>
  <c r="C3" i="3"/>
  <c r="C2" i="3"/>
  <c r="C4" i="14"/>
  <c r="C3" i="14"/>
  <c r="C2" i="14"/>
  <c r="C4" i="21"/>
  <c r="C3" i="21"/>
  <c r="C2" i="21"/>
  <c r="E3" i="20"/>
  <c r="E4" i="20"/>
  <c r="C3" i="20"/>
  <c r="C4" i="20"/>
  <c r="C2" i="20"/>
  <c r="F3" i="25"/>
  <c r="F4" i="25"/>
  <c r="B3" i="25"/>
  <c r="B4" i="25"/>
  <c r="B2" i="25"/>
  <c r="M47" i="15"/>
  <c r="H47" i="15"/>
  <c r="M46" i="15"/>
  <c r="H46" i="15"/>
  <c r="M45" i="15"/>
  <c r="H45" i="15"/>
  <c r="M44" i="15"/>
  <c r="H44" i="15"/>
  <c r="M43" i="15"/>
  <c r="H43" i="15"/>
  <c r="M50" i="14"/>
  <c r="M49" i="14"/>
  <c r="M48" i="14"/>
  <c r="M47" i="14"/>
  <c r="M46" i="14"/>
  <c r="H50" i="14"/>
  <c r="H49" i="14"/>
  <c r="H48" i="14"/>
  <c r="H47" i="14"/>
  <c r="H10" i="15"/>
  <c r="H11" i="15"/>
  <c r="H13" i="15"/>
  <c r="H14" i="15"/>
  <c r="H15" i="15"/>
  <c r="H17" i="15"/>
  <c r="H18" i="15"/>
  <c r="H19" i="15"/>
  <c r="H20" i="15"/>
  <c r="H21" i="15"/>
  <c r="H23" i="15"/>
  <c r="H24" i="15"/>
  <c r="H26" i="15"/>
  <c r="H27" i="15"/>
  <c r="H28" i="15"/>
  <c r="H29" i="15"/>
  <c r="H31" i="15"/>
  <c r="H32" i="15"/>
  <c r="H33" i="15"/>
  <c r="H34" i="15"/>
  <c r="H35" i="15"/>
  <c r="H36" i="15"/>
  <c r="H37" i="15"/>
  <c r="H38" i="15"/>
  <c r="H40" i="15"/>
  <c r="H41" i="15"/>
  <c r="H10" i="14"/>
  <c r="H11" i="14"/>
  <c r="H12" i="14"/>
  <c r="H13" i="14"/>
  <c r="H15" i="14"/>
  <c r="H16" i="14"/>
  <c r="H17" i="14"/>
  <c r="H25" i="14"/>
  <c r="H27" i="14"/>
  <c r="H28" i="14"/>
  <c r="H29" i="14"/>
  <c r="H31" i="14"/>
  <c r="H32" i="14"/>
  <c r="H33" i="14"/>
  <c r="H34" i="14"/>
  <c r="H35" i="14"/>
  <c r="H36" i="14"/>
  <c r="H37" i="14"/>
  <c r="H38" i="14"/>
  <c r="H39" i="14"/>
  <c r="H40" i="14"/>
  <c r="H41" i="14"/>
  <c r="H43" i="14"/>
  <c r="H44" i="14"/>
  <c r="H46" i="14"/>
  <c r="AP19" i="21"/>
  <c r="AO19" i="21"/>
  <c r="AN19" i="21"/>
  <c r="AM19" i="21"/>
  <c r="AL19" i="21"/>
  <c r="AK19" i="21"/>
  <c r="AJ19" i="21"/>
  <c r="AI19" i="21"/>
  <c r="AH19" i="21"/>
  <c r="AG19" i="21"/>
  <c r="AP18" i="21"/>
  <c r="AO18" i="21"/>
  <c r="AN18" i="21"/>
  <c r="AM18" i="21"/>
  <c r="AL18" i="21"/>
  <c r="AK18" i="21"/>
  <c r="AJ18" i="21"/>
  <c r="AI18" i="21"/>
  <c r="AH18" i="21"/>
  <c r="AG18" i="21"/>
  <c r="AP31" i="21"/>
  <c r="AO31" i="21"/>
  <c r="AN31" i="21"/>
  <c r="AM31" i="21"/>
  <c r="AL31" i="21"/>
  <c r="AK31" i="21"/>
  <c r="AJ31" i="21"/>
  <c r="AI31" i="21"/>
  <c r="AH31" i="21"/>
  <c r="AG31" i="21"/>
  <c r="AP30" i="21"/>
  <c r="AO30" i="21"/>
  <c r="AN30" i="21"/>
  <c r="AM30" i="21"/>
  <c r="AL30" i="21"/>
  <c r="AK30" i="21"/>
  <c r="AJ30" i="21"/>
  <c r="AI30" i="21"/>
  <c r="AH30" i="21"/>
  <c r="AG30" i="21"/>
  <c r="AI22" i="20"/>
  <c r="AJ22" i="20"/>
  <c r="AK22" i="20"/>
  <c r="AL22" i="20"/>
  <c r="AM22" i="20"/>
  <c r="AN22" i="20"/>
  <c r="AO22" i="20"/>
  <c r="AP22" i="20"/>
  <c r="AQ22" i="20"/>
  <c r="AR22" i="20"/>
  <c r="AP25" i="21"/>
  <c r="AO25" i="21"/>
  <c r="AN25" i="21"/>
  <c r="AM25" i="21"/>
  <c r="AL25" i="21"/>
  <c r="AK25" i="21"/>
  <c r="AJ25" i="21"/>
  <c r="AI25" i="21"/>
  <c r="AH25" i="21"/>
  <c r="AG25" i="21"/>
  <c r="AP24" i="21"/>
  <c r="AO24" i="21"/>
  <c r="AN24" i="21"/>
  <c r="AM24" i="21"/>
  <c r="AL24" i="21"/>
  <c r="AK24" i="21"/>
  <c r="AJ24" i="21"/>
  <c r="AI24" i="21"/>
  <c r="AH24" i="21"/>
  <c r="AG24" i="21"/>
  <c r="AP22" i="21"/>
  <c r="AO22" i="21"/>
  <c r="AN22" i="21"/>
  <c r="AM22" i="21"/>
  <c r="AL22" i="21"/>
  <c r="AK22" i="21"/>
  <c r="AJ22" i="21"/>
  <c r="AI22" i="21"/>
  <c r="AH22" i="21"/>
  <c r="AG22" i="21"/>
  <c r="AP20" i="21"/>
  <c r="AO20" i="21"/>
  <c r="AN20" i="21"/>
  <c r="AM20" i="21"/>
  <c r="AL20" i="21"/>
  <c r="AK20" i="21"/>
  <c r="AJ20" i="21"/>
  <c r="AI20" i="21"/>
  <c r="AH20" i="21"/>
  <c r="AG20" i="21"/>
  <c r="AP17" i="21"/>
  <c r="AO17" i="21"/>
  <c r="AN17" i="21"/>
  <c r="AM17" i="21"/>
  <c r="AL17" i="21"/>
  <c r="AK17" i="21"/>
  <c r="AJ17" i="21"/>
  <c r="AI17" i="21"/>
  <c r="AH17" i="21"/>
  <c r="AG17" i="21"/>
  <c r="AO12" i="21"/>
  <c r="AN12" i="21"/>
  <c r="AM12" i="21"/>
  <c r="AL12" i="21"/>
  <c r="AK12" i="21"/>
  <c r="AJ12" i="21"/>
  <c r="AI12" i="21"/>
  <c r="AH12" i="21"/>
  <c r="AG12" i="21"/>
  <c r="AI42" i="20"/>
  <c r="AI43" i="20"/>
  <c r="AI44" i="20"/>
  <c r="AI45" i="20"/>
  <c r="AR38" i="20"/>
  <c r="AQ38" i="20"/>
  <c r="AP38" i="20"/>
  <c r="AO38" i="20"/>
  <c r="AN38" i="20"/>
  <c r="AM38" i="20"/>
  <c r="AL38" i="20"/>
  <c r="AK38" i="20"/>
  <c r="AJ38" i="20"/>
  <c r="AI38" i="20"/>
  <c r="AR34" i="20"/>
  <c r="AQ34" i="20"/>
  <c r="AP34" i="20"/>
  <c r="AO34" i="20"/>
  <c r="AN34" i="20"/>
  <c r="AM34" i="20"/>
  <c r="AL34" i="20"/>
  <c r="AK34" i="20"/>
  <c r="AJ34" i="20"/>
  <c r="AI34" i="20"/>
  <c r="AR32" i="20"/>
  <c r="AQ32" i="20"/>
  <c r="AP32" i="20"/>
  <c r="AO32" i="20"/>
  <c r="AN32" i="20"/>
  <c r="AM32" i="20"/>
  <c r="AL32" i="20"/>
  <c r="AK32" i="20"/>
  <c r="AJ32" i="20"/>
  <c r="AI32" i="20"/>
  <c r="AR31" i="20"/>
  <c r="AQ31" i="20"/>
  <c r="AP31" i="20"/>
  <c r="AO31" i="20"/>
  <c r="AN31" i="20"/>
  <c r="AM31" i="20"/>
  <c r="AL31" i="20"/>
  <c r="AK31" i="20"/>
  <c r="AJ31" i="20"/>
  <c r="AI31" i="20"/>
  <c r="AR30" i="20"/>
  <c r="AQ30" i="20"/>
  <c r="AP30" i="20"/>
  <c r="AO30" i="20"/>
  <c r="AN30" i="20"/>
  <c r="AM30" i="20"/>
  <c r="AL30" i="20"/>
  <c r="AK30" i="20"/>
  <c r="AJ30" i="20"/>
  <c r="AI30" i="20"/>
  <c r="AR29" i="20"/>
  <c r="AQ29" i="20"/>
  <c r="AP29" i="20"/>
  <c r="AO29" i="20"/>
  <c r="AN29" i="20"/>
  <c r="AM29" i="20"/>
  <c r="AL29" i="20"/>
  <c r="AK29" i="20"/>
  <c r="AJ29" i="20"/>
  <c r="AI29" i="20"/>
  <c r="AR28" i="20"/>
  <c r="AQ28" i="20"/>
  <c r="AP28" i="20"/>
  <c r="AO28" i="20"/>
  <c r="AN28" i="20"/>
  <c r="AM28" i="20"/>
  <c r="AL28" i="20"/>
  <c r="AK28" i="20"/>
  <c r="AJ28" i="20"/>
  <c r="AI28" i="20"/>
  <c r="AR27" i="20"/>
  <c r="AQ27" i="20"/>
  <c r="AP27" i="20"/>
  <c r="AO27" i="20"/>
  <c r="AN27" i="20"/>
  <c r="AM27" i="20"/>
  <c r="AL27" i="20"/>
  <c r="AK27" i="20"/>
  <c r="AJ27" i="20"/>
  <c r="AI27" i="20"/>
  <c r="AR26" i="20"/>
  <c r="AQ26" i="20"/>
  <c r="AP26" i="20"/>
  <c r="AO26" i="20"/>
  <c r="AN26" i="20"/>
  <c r="AM26" i="20"/>
  <c r="AL26" i="20"/>
  <c r="AK26" i="20"/>
  <c r="AJ26" i="20"/>
  <c r="AI26" i="20"/>
  <c r="AR25" i="20"/>
  <c r="AQ25" i="20"/>
  <c r="AP25" i="20"/>
  <c r="AO25" i="20"/>
  <c r="AN25" i="20"/>
  <c r="AM25" i="20"/>
  <c r="AL25" i="20"/>
  <c r="AK25" i="20"/>
  <c r="AJ25" i="20"/>
  <c r="AI25" i="20"/>
  <c r="AR23" i="20"/>
  <c r="AQ23" i="20"/>
  <c r="AP23" i="20"/>
  <c r="AO23" i="20"/>
  <c r="AN23" i="20"/>
  <c r="AM23" i="20"/>
  <c r="AL23" i="20"/>
  <c r="AK23" i="20"/>
  <c r="AJ23" i="20"/>
  <c r="AI23" i="20"/>
  <c r="AR21" i="20"/>
  <c r="AQ21" i="20"/>
  <c r="AP21" i="20"/>
  <c r="AO21" i="20"/>
  <c r="AN21" i="20"/>
  <c r="AM21" i="20"/>
  <c r="AL21" i="20"/>
  <c r="AK21" i="20"/>
  <c r="AJ21" i="20"/>
  <c r="AI21" i="20"/>
  <c r="AR20" i="20"/>
  <c r="AQ20" i="20"/>
  <c r="AP20" i="20"/>
  <c r="AO20" i="20"/>
  <c r="AN20" i="20"/>
  <c r="AM20" i="20"/>
  <c r="AL20" i="20"/>
  <c r="AK20" i="20"/>
  <c r="AJ20" i="20"/>
  <c r="AI20" i="20"/>
  <c r="AR19" i="20"/>
  <c r="AQ19" i="20"/>
  <c r="AP19" i="20"/>
  <c r="AO19" i="20"/>
  <c r="AN19" i="20"/>
  <c r="AM19" i="20"/>
  <c r="AL19" i="20"/>
  <c r="AK19" i="20"/>
  <c r="AJ19" i="20"/>
  <c r="AI19" i="20"/>
  <c r="AR17" i="20"/>
  <c r="AQ17" i="20"/>
  <c r="AP17" i="20"/>
  <c r="AO17" i="20"/>
  <c r="AN17" i="20"/>
  <c r="AM17" i="20"/>
  <c r="AL17" i="20"/>
  <c r="AK17" i="20"/>
  <c r="AJ17" i="20"/>
  <c r="AI17" i="20"/>
  <c r="AI13" i="20"/>
  <c r="AJ13" i="20"/>
  <c r="AK13" i="20"/>
  <c r="AL13" i="20"/>
  <c r="AM13" i="20"/>
  <c r="AN13" i="20"/>
  <c r="AO13" i="20"/>
  <c r="AP13" i="20"/>
  <c r="AQ13" i="20"/>
  <c r="AR13" i="20"/>
  <c r="AI14" i="20"/>
  <c r="AJ14" i="20"/>
  <c r="AK14" i="20"/>
  <c r="AL14" i="20"/>
  <c r="AM14" i="20"/>
  <c r="AN14" i="20"/>
  <c r="AO14" i="20"/>
  <c r="AP14" i="20"/>
  <c r="AQ14" i="20"/>
  <c r="AR14" i="20"/>
  <c r="AI15" i="20"/>
  <c r="AJ15" i="20"/>
  <c r="AK15" i="20"/>
  <c r="AL15" i="20"/>
  <c r="AM15" i="20"/>
  <c r="AN15" i="20"/>
  <c r="AO15" i="20"/>
  <c r="AP15" i="20"/>
  <c r="AQ15" i="20"/>
  <c r="AR15" i="20"/>
  <c r="AJ12" i="20"/>
  <c r="AK12" i="20"/>
  <c r="AL12" i="20"/>
  <c r="AM12" i="20"/>
  <c r="AN12" i="20"/>
  <c r="AO12" i="20"/>
  <c r="AP12" i="20"/>
  <c r="AQ12" i="20"/>
  <c r="AR12" i="20"/>
  <c r="AI12" i="20"/>
  <c r="N78" i="3"/>
  <c r="E52" i="11" s="1"/>
  <c r="N61" i="3"/>
  <c r="E36" i="11" s="1"/>
  <c r="N57" i="3"/>
  <c r="E32" i="11" s="1"/>
  <c r="N40" i="3"/>
  <c r="E23" i="11" s="1"/>
  <c r="N38" i="3"/>
  <c r="E21" i="11" s="1"/>
  <c r="N33" i="3"/>
  <c r="E16" i="11" s="1"/>
  <c r="N23" i="3"/>
  <c r="E11" i="11" s="1"/>
  <c r="N19" i="3"/>
  <c r="E7" i="11" s="1"/>
  <c r="N14" i="3"/>
  <c r="E3" i="11" s="1"/>
  <c r="E4" i="11"/>
  <c r="N65" i="3" l="1"/>
  <c r="E40" i="11" s="1"/>
  <c r="N80" i="3"/>
  <c r="E54" i="11" s="1"/>
  <c r="N37" i="3"/>
  <c r="E20" i="11" s="1"/>
  <c r="N88" i="3"/>
  <c r="E60" i="11" s="1"/>
  <c r="N74" i="3"/>
  <c r="E48" i="11" s="1"/>
  <c r="N66" i="3"/>
  <c r="E41" i="11" s="1"/>
  <c r="N63" i="3"/>
  <c r="E38" i="11" s="1"/>
  <c r="N81" i="3"/>
  <c r="E55" i="11" s="1"/>
  <c r="N70" i="3"/>
  <c r="E44" i="11" s="1"/>
  <c r="M49" i="15"/>
  <c r="M52" i="14"/>
  <c r="AS29" i="20"/>
  <c r="AS27" i="20"/>
  <c r="H52" i="14"/>
  <c r="AQ25" i="21"/>
  <c r="AS22" i="20"/>
  <c r="AS34" i="20"/>
  <c r="AS15" i="20"/>
  <c r="AS17" i="20"/>
  <c r="AS20" i="20"/>
  <c r="AS28" i="20"/>
  <c r="AS13" i="20"/>
  <c r="AS19" i="20"/>
  <c r="AS26" i="20"/>
  <c r="AS12" i="20"/>
  <c r="AS21" i="20"/>
  <c r="AS25" i="20"/>
  <c r="AS23" i="20"/>
  <c r="AS31" i="20"/>
  <c r="AS32" i="20"/>
  <c r="AS38" i="20"/>
  <c r="D86" i="3"/>
  <c r="O86" i="3" s="1"/>
  <c r="D87" i="3"/>
  <c r="O87" i="3" s="1"/>
  <c r="N73" i="3"/>
  <c r="E47" i="11" s="1"/>
  <c r="D72" i="3"/>
  <c r="D46" i="11" s="1"/>
  <c r="D68" i="3"/>
  <c r="O68" i="3" s="1"/>
  <c r="N36" i="3"/>
  <c r="E19" i="11" s="1"/>
  <c r="N54" i="3"/>
  <c r="E29" i="11" s="1"/>
  <c r="N43" i="3"/>
  <c r="N64" i="3"/>
  <c r="E39" i="11" s="1"/>
  <c r="N55" i="3"/>
  <c r="E30" i="11" s="1"/>
  <c r="N41" i="3"/>
  <c r="E24" i="11" s="1"/>
  <c r="N47" i="3"/>
  <c r="N56" i="3"/>
  <c r="E31" i="11" s="1"/>
  <c r="N58" i="3"/>
  <c r="E33" i="11" s="1"/>
  <c r="N21" i="3"/>
  <c r="E9" i="11" s="1"/>
  <c r="N75" i="3"/>
  <c r="E49" i="11" s="1"/>
  <c r="N82" i="3"/>
  <c r="E56" i="11" s="1"/>
  <c r="D10" i="27"/>
  <c r="E61" i="11"/>
  <c r="AQ24" i="21"/>
  <c r="AQ18" i="21"/>
  <c r="AQ17" i="21"/>
  <c r="AQ22" i="21"/>
  <c r="AQ30" i="21"/>
  <c r="AQ31" i="21"/>
  <c r="AQ19" i="21"/>
  <c r="N25" i="3"/>
  <c r="E13" i="11" s="1"/>
  <c r="N24" i="3"/>
  <c r="E12" i="11" s="1"/>
  <c r="D24" i="3"/>
  <c r="D12" i="11" s="1"/>
  <c r="D15" i="11"/>
  <c r="D41" i="3"/>
  <c r="D74" i="3"/>
  <c r="D20" i="3"/>
  <c r="D8" i="11" s="1"/>
  <c r="D25" i="3"/>
  <c r="D13" i="11" s="1"/>
  <c r="D36" i="3"/>
  <c r="D19" i="11" s="1"/>
  <c r="D78" i="3"/>
  <c r="O78" i="3" s="1"/>
  <c r="D71" i="3"/>
  <c r="D45" i="11" s="1"/>
  <c r="D47" i="3"/>
  <c r="D28" i="11" s="1"/>
  <c r="D45" i="3"/>
  <c r="D27" i="11" s="1"/>
  <c r="D80" i="3"/>
  <c r="D54" i="11" s="1"/>
  <c r="D73" i="3"/>
  <c r="D47" i="11" s="1"/>
  <c r="D17" i="3"/>
  <c r="D5" i="11" s="1"/>
  <c r="D37" i="3"/>
  <c r="D20" i="11" s="1"/>
  <c r="D63" i="3"/>
  <c r="D38" i="11" s="1"/>
  <c r="D84" i="3"/>
  <c r="D58" i="11" s="1"/>
  <c r="D83" i="3"/>
  <c r="D57" i="11" s="1"/>
  <c r="D21" i="3"/>
  <c r="D9" i="11" s="1"/>
  <c r="D56" i="3"/>
  <c r="D31" i="11" s="1"/>
  <c r="D82" i="3"/>
  <c r="D39" i="3"/>
  <c r="D22" i="11" s="1"/>
  <c r="D44" i="3"/>
  <c r="D26" i="11" s="1"/>
  <c r="D59" i="3"/>
  <c r="D34" i="11" s="1"/>
  <c r="D62" i="3"/>
  <c r="D37" i="11" s="1"/>
  <c r="D61" i="11"/>
  <c r="N83" i="3"/>
  <c r="D65" i="3"/>
  <c r="D14" i="3"/>
  <c r="D3" i="11" s="1"/>
  <c r="D38" i="3"/>
  <c r="D21" i="11" s="1"/>
  <c r="D34" i="3"/>
  <c r="D17" i="11" s="1"/>
  <c r="D66" i="3"/>
  <c r="D41" i="11" s="1"/>
  <c r="D79" i="3"/>
  <c r="D53" i="11" s="1"/>
  <c r="Q98" i="3"/>
  <c r="P98" i="3" s="1"/>
  <c r="AQ20" i="21"/>
  <c r="H49" i="15"/>
  <c r="I49" i="15" s="1"/>
  <c r="AS30" i="20"/>
  <c r="AS14" i="20"/>
  <c r="N84" i="3"/>
  <c r="E58" i="11" s="1"/>
  <c r="N20" i="3"/>
  <c r="E8" i="11" s="1"/>
  <c r="N35" i="3"/>
  <c r="E18" i="11" s="1"/>
  <c r="N71" i="3"/>
  <c r="E45" i="11" s="1"/>
  <c r="N79" i="3"/>
  <c r="E53" i="11" s="1"/>
  <c r="D76" i="3"/>
  <c r="D50" i="11" s="1"/>
  <c r="D81" i="3"/>
  <c r="D75" i="3"/>
  <c r="D64" i="3"/>
  <c r="D58" i="3"/>
  <c r="D88" i="3"/>
  <c r="D55" i="3"/>
  <c r="D67" i="3"/>
  <c r="D42" i="11" s="1"/>
  <c r="D57" i="3"/>
  <c r="D43" i="3"/>
  <c r="D33" i="3"/>
  <c r="D19" i="3"/>
  <c r="O19" i="3" s="1"/>
  <c r="D22" i="3"/>
  <c r="D10" i="11" s="1"/>
  <c r="D16" i="3"/>
  <c r="O16" i="3" s="1"/>
  <c r="N34" i="3"/>
  <c r="E17" i="11" s="1"/>
  <c r="D18" i="3"/>
  <c r="D6" i="11" s="1"/>
  <c r="D14" i="11"/>
  <c r="D23" i="3"/>
  <c r="D35" i="3"/>
  <c r="D18" i="11" s="1"/>
  <c r="D40" i="3"/>
  <c r="D61" i="3"/>
  <c r="D70" i="3"/>
  <c r="D54" i="3"/>
  <c r="D60" i="3"/>
  <c r="D35" i="11" s="1"/>
  <c r="D69" i="3"/>
  <c r="D43" i="11" s="1"/>
  <c r="D77" i="3"/>
  <c r="D51" i="11" s="1"/>
  <c r="D85" i="3"/>
  <c r="D59" i="11" s="1"/>
  <c r="N17" i="3"/>
  <c r="N62" i="3"/>
  <c r="E37" i="11" s="1"/>
  <c r="N45" i="3"/>
  <c r="E27" i="11" s="1"/>
  <c r="N60" i="3"/>
  <c r="N69" i="3"/>
  <c r="E43" i="11" s="1"/>
  <c r="N85" i="3"/>
  <c r="N44" i="3"/>
  <c r="N77" i="3"/>
  <c r="N39" i="3"/>
  <c r="E22" i="11" s="1"/>
  <c r="N67" i="3"/>
  <c r="N76" i="3"/>
  <c r="N59" i="3"/>
  <c r="N18" i="3"/>
  <c r="N72" i="3"/>
  <c r="N22" i="3"/>
  <c r="D11" i="27" l="1"/>
  <c r="D17" i="27"/>
  <c r="O41" i="3"/>
  <c r="O82" i="3"/>
  <c r="O74" i="3"/>
  <c r="P39" i="20"/>
  <c r="P40" i="20" s="1"/>
  <c r="AJ42" i="20"/>
  <c r="P105" i="25"/>
  <c r="P109" i="25" s="1"/>
  <c r="M117" i="25" s="1"/>
  <c r="F15" i="25"/>
  <c r="I52" i="14"/>
  <c r="B15" i="25" s="1"/>
  <c r="AJ45" i="20"/>
  <c r="AJ44" i="20"/>
  <c r="AJ43" i="20"/>
  <c r="O24" i="3"/>
  <c r="O73" i="3"/>
  <c r="O47" i="3"/>
  <c r="E15" i="27" s="1"/>
  <c r="E28" i="11"/>
  <c r="D15" i="27"/>
  <c r="D56" i="11"/>
  <c r="E25" i="11"/>
  <c r="D14" i="27"/>
  <c r="D52" i="11"/>
  <c r="D48" i="11"/>
  <c r="O56" i="3"/>
  <c r="O63" i="3"/>
  <c r="O80" i="3"/>
  <c r="O17" i="3"/>
  <c r="O66" i="3"/>
  <c r="O21" i="3"/>
  <c r="D13" i="27"/>
  <c r="O38" i="3"/>
  <c r="O25" i="3"/>
  <c r="O34" i="3"/>
  <c r="O84" i="3"/>
  <c r="O20" i="3"/>
  <c r="O79" i="3"/>
  <c r="D24" i="11"/>
  <c r="O71" i="3"/>
  <c r="O14" i="3"/>
  <c r="E10" i="27" s="1"/>
  <c r="O37" i="3"/>
  <c r="O36" i="3"/>
  <c r="D4" i="11"/>
  <c r="E57" i="11"/>
  <c r="O83" i="3"/>
  <c r="D98" i="3"/>
  <c r="D40" i="11"/>
  <c r="O65" i="3"/>
  <c r="O54" i="3"/>
  <c r="D29" i="11"/>
  <c r="O70" i="3"/>
  <c r="D44" i="11"/>
  <c r="O23" i="3"/>
  <c r="D11" i="11"/>
  <c r="D39" i="11"/>
  <c r="O64" i="3"/>
  <c r="D32" i="11"/>
  <c r="O57" i="3"/>
  <c r="O35" i="3"/>
  <c r="E5" i="11"/>
  <c r="O61" i="3"/>
  <c r="D36" i="11"/>
  <c r="O33" i="3"/>
  <c r="D16" i="11"/>
  <c r="D30" i="11"/>
  <c r="O55" i="3"/>
  <c r="D49" i="11"/>
  <c r="O75" i="3"/>
  <c r="O58" i="3"/>
  <c r="D33" i="11"/>
  <c r="D7" i="11"/>
  <c r="D23" i="11"/>
  <c r="O40" i="3"/>
  <c r="O43" i="3"/>
  <c r="D25" i="11"/>
  <c r="D60" i="11"/>
  <c r="O88" i="3"/>
  <c r="O81" i="3"/>
  <c r="D55" i="11"/>
  <c r="O62" i="3"/>
  <c r="E51" i="11"/>
  <c r="O77" i="3"/>
  <c r="O69" i="3"/>
  <c r="E50" i="11"/>
  <c r="O76" i="3"/>
  <c r="E14" i="11"/>
  <c r="E10" i="11"/>
  <c r="O22" i="3"/>
  <c r="E46" i="11"/>
  <c r="O72" i="3"/>
  <c r="O18" i="3"/>
  <c r="E6" i="11"/>
  <c r="E34" i="11"/>
  <c r="O59" i="3"/>
  <c r="E26" i="11"/>
  <c r="O44" i="3"/>
  <c r="E59" i="11"/>
  <c r="O85" i="3"/>
  <c r="E35" i="11"/>
  <c r="O60" i="3"/>
  <c r="O39" i="3"/>
  <c r="E42" i="11"/>
  <c r="O67" i="3"/>
  <c r="E15" i="11"/>
  <c r="O45" i="3"/>
  <c r="E17" i="27" l="1"/>
  <c r="F17" i="27" s="1"/>
  <c r="N13" i="27" s="1"/>
  <c r="M116" i="25" s="1"/>
  <c r="E11" i="27"/>
  <c r="F10" i="27" s="1"/>
  <c r="J105" i="25"/>
  <c r="J109" i="25" s="1"/>
  <c r="M113" i="25" s="1"/>
  <c r="D19" i="27"/>
  <c r="E13" i="27"/>
  <c r="E14" i="27"/>
  <c r="O98" i="3"/>
  <c r="D15" i="25" s="1"/>
  <c r="E19" i="27" l="1"/>
  <c r="F13" i="27"/>
  <c r="N10" i="27"/>
  <c r="M114" i="25" s="1"/>
  <c r="M105" i="25"/>
  <c r="M109" i="25" l="1"/>
  <c r="J111" i="25" s="1"/>
  <c r="B22" i="25" s="1"/>
  <c r="F19" i="27"/>
  <c r="N11" i="27"/>
  <c r="G13" i="27" l="1"/>
  <c r="G17" i="27"/>
  <c r="G10" i="27"/>
  <c r="N14" i="27"/>
  <c r="M115" i="25"/>
  <c r="M118" i="25" s="1"/>
  <c r="G19" i="27" l="1"/>
  <c r="AP12" i="21"/>
  <c r="AQ12" i="21" s="1"/>
</calcChain>
</file>

<file path=xl/sharedStrings.xml><?xml version="1.0" encoding="utf-8"?>
<sst xmlns="http://schemas.openxmlformats.org/spreadsheetml/2006/main" count="1150" uniqueCount="608">
  <si>
    <t>External Walls</t>
  </si>
  <si>
    <t>Internal Doors</t>
  </si>
  <si>
    <t>Wall Finishes</t>
  </si>
  <si>
    <t>Floor Finishes</t>
  </si>
  <si>
    <t>Ceiling Finishes</t>
  </si>
  <si>
    <t>Water Installations</t>
  </si>
  <si>
    <t>Heat Source</t>
  </si>
  <si>
    <t>Electrical Installations</t>
  </si>
  <si>
    <t>Total</t>
  </si>
  <si>
    <t>SUBSTRUCTURE</t>
  </si>
  <si>
    <t>Substructure</t>
  </si>
  <si>
    <t>SUPERSTRUCTURE</t>
  </si>
  <si>
    <t>Frame</t>
  </si>
  <si>
    <t>Upper floors</t>
  </si>
  <si>
    <t>Roof</t>
  </si>
  <si>
    <t>Stairs and Ramps</t>
  </si>
  <si>
    <t>Windows and External Doors</t>
  </si>
  <si>
    <t>Internal Walls and Partitions</t>
  </si>
  <si>
    <t>INTERNAL FINISHES</t>
  </si>
  <si>
    <t xml:space="preserve">BUILDING FITTINGS &amp; FURNISHINGS </t>
  </si>
  <si>
    <t>Fixed Fittings and Equipment</t>
  </si>
  <si>
    <t>SERVICES</t>
  </si>
  <si>
    <t>Services Equipment</t>
  </si>
  <si>
    <t>Disposal Installations</t>
  </si>
  <si>
    <t xml:space="preserve">Fuel Installations </t>
  </si>
  <si>
    <t>Lift and Conveyor Installations</t>
  </si>
  <si>
    <t>Fire and Lightning Protection</t>
  </si>
  <si>
    <t>Sanitary Installations</t>
  </si>
  <si>
    <t>Ventilation Systems</t>
  </si>
  <si>
    <t>EXTERNAL WORKS</t>
  </si>
  <si>
    <t>Drainage</t>
  </si>
  <si>
    <t>External services</t>
  </si>
  <si>
    <t>Space Heating and Air Con</t>
  </si>
  <si>
    <t xml:space="preserve">Comm, Security &amp; Control Systems </t>
  </si>
  <si>
    <t>Specialist Installations (Med Gas/Equip)</t>
  </si>
  <si>
    <t>BWIC with Services</t>
  </si>
  <si>
    <t xml:space="preserve">3D volumetric units produced in controlled factory conditions prior to final installation. The units connected together form the structure. Units can be brought to site in a form ranging from a shell structure only, to full fit out with all internal and external finishes and services installed. </t>
  </si>
  <si>
    <t>Systemised structural flat panels made in a factory, assembled on site to form a 3D load bearing structure. With or without finishes, cladding insulation, services, doors, windows etc. Walls, floors, stairs, roof.</t>
  </si>
  <si>
    <t xml:space="preserve">Structural members, not substantially constructed on site or part of systemised solution. 
Framed or mass engineered timber, steel or concrete. 
</t>
  </si>
  <si>
    <t>Remote or site based printing of parts of buildings based on digital design &amp; manufacturing techniques. 
Substantive structural forms &amp; components or non structural components.</t>
  </si>
  <si>
    <t>Component level system or materials innovation
reducing labour/improving productivity.</t>
  </si>
  <si>
    <t xml:space="preserve">Process improvements leading to innovative/efficient site construction techniques not in Categories 1 to 6. </t>
  </si>
  <si>
    <t>Elements:</t>
  </si>
  <si>
    <t>Examples</t>
  </si>
  <si>
    <t>Impacting on multiple elements:</t>
  </si>
  <si>
    <t>Use of off site pre-fabricated reinforcement cages, beams and caps</t>
  </si>
  <si>
    <t>Use of prefabricated waterproofing systems</t>
  </si>
  <si>
    <t>Use of alternative formwork systems</t>
  </si>
  <si>
    <t>Standard grid/storey heights/platforms
Re-using existing proven project designs 
P22 Repeatable Room designs
P22 Project Assurance Tools</t>
  </si>
  <si>
    <t>Structural/load bearing 3D volumetric units
- Hot rolled steel
- Cold rolled lightweight steel
- Concrete (can be 3 sided)
- Timber (CLT/SIP)
Prefab Lift Cores 
Prefab Stair Cores</t>
  </si>
  <si>
    <t>Cold rolled lightweight steel (members pre-cut to length)
Hot rolled structural steel frame standard members
Pre-cast concrete frame and floors/roof</t>
  </si>
  <si>
    <t>Reinforced concrete flat slab
OSM reinforcement cages, roll-out floor reinforcement</t>
  </si>
  <si>
    <t>Off site PC floor panels</t>
  </si>
  <si>
    <t>Precast slabs</t>
  </si>
  <si>
    <t>Pre-fabricated plantroom</t>
  </si>
  <si>
    <t>Systemised insulation panelling formed off site; PC roof panels</t>
  </si>
  <si>
    <t>Roof trusses</t>
  </si>
  <si>
    <t>Off site manufactured access systems, such as step overs, ladders, etc</t>
  </si>
  <si>
    <t>Large format roofing materials</t>
  </si>
  <si>
    <t>precast stairs</t>
  </si>
  <si>
    <t>Cladding panels formed off site</t>
  </si>
  <si>
    <t>Metal framing system to external walls (SFS)</t>
  </si>
  <si>
    <t>Use of modular scaffolding</t>
  </si>
  <si>
    <t xml:space="preserve">Windows and External Doors </t>
  </si>
  <si>
    <t>Windows and glazed curtain walling integrated with cladding system</t>
  </si>
  <si>
    <t>Door sets.</t>
  </si>
  <si>
    <t>Repeatable room design impacting on efficient layouts.  Standard P22 components for hygienic cladding.  Rationalised wall designs to standardise as much as possible and reduce variants</t>
  </si>
  <si>
    <t>Kitchen and bathroom pods</t>
  </si>
  <si>
    <t>Pre-fabricated IPS panels</t>
  </si>
  <si>
    <t>Use of modular scaffold in double storey spaces</t>
  </si>
  <si>
    <t>Standard P22 components used</t>
  </si>
  <si>
    <t>Use of door sets</t>
  </si>
  <si>
    <t>Standard P22 components used - paint and wall sheeting</t>
  </si>
  <si>
    <t>Pre-manufactured acoustics absorption panels</t>
  </si>
  <si>
    <t>All FF&amp;E pre-manufactured off site</t>
  </si>
  <si>
    <t>Standard P22 components</t>
  </si>
  <si>
    <t xml:space="preserve"> Prefabricated plant rooms, </t>
  </si>
  <si>
    <t xml:space="preserve">Kitchen &amp; bathroom pods. Utility cupboards, risers, preformed wiring looms. </t>
  </si>
  <si>
    <t>Flexible pipework</t>
  </si>
  <si>
    <t>Use of flexible plastics/ pipework in lieu of cast iron</t>
  </si>
  <si>
    <t>Off site manufactured modules &amp; risers</t>
  </si>
  <si>
    <t>Off-site manufactured external water main</t>
  </si>
  <si>
    <t>Off-Site Prefabricated Modules &amp; risers</t>
  </si>
  <si>
    <t>Off site manufactured ductwork, modules &amp; risers</t>
  </si>
  <si>
    <t>Pre-fabricated &amp; Pre-wired AHUs</t>
  </si>
  <si>
    <t>Standard P22 components - lighting</t>
  </si>
  <si>
    <t>Off site manufactured PV and pre-fab electrical riser components</t>
  </si>
  <si>
    <t>Modular wiring</t>
  </si>
  <si>
    <t>Off-site manufactured external gas main</t>
  </si>
  <si>
    <t>Lift cars formed off site with final assembly on site</t>
  </si>
  <si>
    <t>Wireless nurse call</t>
  </si>
  <si>
    <t>Pre-plumbed/wired bed head Trunking</t>
  </si>
  <si>
    <t>BMS? Innovative process for managing building MEP</t>
  </si>
  <si>
    <t xml:space="preserve">Site works </t>
  </si>
  <si>
    <t>Use of plastic drainage and plastic access chambers.  Pre-fabricated attenuation systems</t>
  </si>
  <si>
    <r>
      <rPr>
        <b/>
        <sz val="16"/>
        <color theme="0"/>
        <rFont val="Calibri"/>
        <family val="2"/>
        <scheme val="minor"/>
      </rPr>
      <t>Cat 0:</t>
    </r>
    <r>
      <rPr>
        <b/>
        <sz val="11"/>
        <color theme="0"/>
        <rFont val="Calibri"/>
        <family val="2"/>
        <scheme val="minor"/>
      </rPr>
      <t xml:space="preserve">
Briefing, Scoping and Design
(added by P22)</t>
    </r>
  </si>
  <si>
    <r>
      <rPr>
        <b/>
        <sz val="16"/>
        <color theme="0"/>
        <rFont val="Calibri"/>
        <family val="2"/>
        <scheme val="minor"/>
      </rPr>
      <t>Cat 1:</t>
    </r>
    <r>
      <rPr>
        <b/>
        <sz val="11"/>
        <color theme="0"/>
        <rFont val="Calibri"/>
        <family val="2"/>
        <scheme val="minor"/>
      </rPr>
      <t xml:space="preserve">
3D Primary structural systems</t>
    </r>
  </si>
  <si>
    <r>
      <rPr>
        <b/>
        <sz val="16"/>
        <color theme="0"/>
        <rFont val="Calibri"/>
        <family val="2"/>
        <scheme val="minor"/>
      </rPr>
      <t>Cat 2:</t>
    </r>
    <r>
      <rPr>
        <b/>
        <sz val="11"/>
        <color theme="0"/>
        <rFont val="Calibri"/>
        <family val="2"/>
        <scheme val="minor"/>
      </rPr>
      <t xml:space="preserve">
2D primary structural systems</t>
    </r>
  </si>
  <si>
    <r>
      <rPr>
        <b/>
        <sz val="16"/>
        <color theme="0"/>
        <rFont val="Calibri"/>
        <family val="2"/>
        <scheme val="minor"/>
      </rPr>
      <t>Cat 3:</t>
    </r>
    <r>
      <rPr>
        <b/>
        <sz val="11"/>
        <color theme="0"/>
        <rFont val="Calibri"/>
        <family val="2"/>
        <scheme val="minor"/>
      </rPr>
      <t xml:space="preserve">
Non-system components</t>
    </r>
  </si>
  <si>
    <r>
      <rPr>
        <b/>
        <sz val="16"/>
        <color theme="0"/>
        <rFont val="Calibri"/>
        <family val="2"/>
        <scheme val="minor"/>
      </rPr>
      <t>Cat 4:</t>
    </r>
    <r>
      <rPr>
        <b/>
        <sz val="11"/>
        <color theme="0"/>
        <rFont val="Calibri"/>
        <family val="2"/>
        <scheme val="minor"/>
      </rPr>
      <t xml:space="preserve">
Additive manufacturing</t>
    </r>
  </si>
  <si>
    <r>
      <rPr>
        <b/>
        <sz val="16"/>
        <color theme="0"/>
        <rFont val="Calibri"/>
        <family val="2"/>
        <scheme val="minor"/>
      </rPr>
      <t>Cat 5:</t>
    </r>
    <r>
      <rPr>
        <b/>
        <sz val="11"/>
        <color theme="0"/>
        <rFont val="Calibri"/>
        <family val="2"/>
        <scheme val="minor"/>
      </rPr>
      <t xml:space="preserve">
Assemblies / sub-assemblies</t>
    </r>
  </si>
  <si>
    <r>
      <rPr>
        <b/>
        <sz val="16"/>
        <color theme="0"/>
        <rFont val="Calibri"/>
        <family val="2"/>
        <scheme val="minor"/>
      </rPr>
      <t>Cat 6:</t>
    </r>
    <r>
      <rPr>
        <b/>
        <sz val="11"/>
        <color theme="0"/>
        <rFont val="Calibri"/>
        <family val="2"/>
        <scheme val="minor"/>
      </rPr>
      <t xml:space="preserve">
Material/product innovations</t>
    </r>
  </si>
  <si>
    <r>
      <rPr>
        <b/>
        <sz val="16"/>
        <color theme="0"/>
        <rFont val="Calibri"/>
        <family val="2"/>
        <scheme val="minor"/>
      </rPr>
      <t>Cat 7:</t>
    </r>
    <r>
      <rPr>
        <b/>
        <sz val="11"/>
        <color theme="0"/>
        <rFont val="Calibri"/>
        <family val="2"/>
        <scheme val="minor"/>
      </rPr>
      <t xml:space="preserve">
Site process innovations</t>
    </r>
  </si>
  <si>
    <t>Scope Guide:</t>
  </si>
  <si>
    <t>Categories:
(based on MHCLG/CIRIA)</t>
  </si>
  <si>
    <t xml:space="preserve"> </t>
  </si>
  <si>
    <t>Y</t>
  </si>
  <si>
    <t>Project:</t>
  </si>
  <si>
    <t xml:space="preserve">PSCP: </t>
  </si>
  <si>
    <t>Stage:</t>
  </si>
  <si>
    <t>Trust/Client:</t>
  </si>
  <si>
    <t xml:space="preserve">Date: </t>
  </si>
  <si>
    <t>Version:</t>
  </si>
  <si>
    <t xml:space="preserve">The background and drive for Modern Methods of Construction </t>
  </si>
  <si>
    <t>This was developed further with proposals called ‘A Platform approach to Design for Manufacture and Assembly (P-DFMA) to leverage the governments collective buying and drive a new market for manufacturing in construction to deliver greater efficiency through economies of scale and lifecycle performance.</t>
  </si>
  <si>
    <r>
      <t xml:space="preserve">The National Infrastructure Strategy published in November 2020 alongside the Construction Playbook continues to drive </t>
    </r>
    <r>
      <rPr>
        <b/>
        <sz val="11"/>
        <color theme="1"/>
        <rFont val="Calibri"/>
        <family val="2"/>
        <scheme val="minor"/>
      </rPr>
      <t>standardisation</t>
    </r>
    <r>
      <rPr>
        <sz val="11"/>
        <color theme="1"/>
        <rFont val="Calibri"/>
        <family val="2"/>
        <scheme val="minor"/>
      </rPr>
      <t xml:space="preserve"> through harmonising, digitising and rationalising government specifications and standards; adopting portfolio approaches to delivery where possible; and ensuring whole life performance and value is embedded across the project lifecycle and a critical success factor at procurement.</t>
    </r>
  </si>
  <si>
    <r>
      <t>MMC</t>
    </r>
    <r>
      <rPr>
        <sz val="11"/>
        <color theme="1"/>
        <rFont val="Calibri"/>
        <family val="2"/>
        <scheme val="minor"/>
      </rPr>
      <t xml:space="preserve"> is a broad term, encompassing a number of different methods in building projects to drive a range of outcomes, including more productive delivery and smarter operation.  This includes embracing a range of offsite manufacturing and onsite techniques that provide alternatives to traditional building and forms part of the Government’s recent policy (2017) for future construction in the public sector.</t>
    </r>
  </si>
  <si>
    <r>
      <t xml:space="preserve">Offsite manufacture (OSM) </t>
    </r>
    <r>
      <rPr>
        <sz val="11"/>
        <color theme="1"/>
        <rFont val="Calibri"/>
        <family val="2"/>
        <scheme val="minor"/>
      </rPr>
      <t>can be defined as the design, planning, manufacture and pre-assembly of construction elements or components in a factory environment, prior to installation on site at their intended, final location. This includes all types of 'industrialisation', from completely modular builds to the prefabrication of individual components.</t>
    </r>
  </si>
  <si>
    <r>
      <t>Standardisation</t>
    </r>
    <r>
      <rPr>
        <sz val="11"/>
        <color theme="1"/>
        <rFont val="Calibri"/>
        <family val="2"/>
        <scheme val="minor"/>
      </rPr>
      <t xml:space="preserve"> The use of standard design, components or processes to provide a high level of repeatability that increases economies of scale in procurement to deliver efficiencies and offers a consistently high-quality product.</t>
    </r>
  </si>
  <si>
    <t>Types of Modern Methods of Construction Categories</t>
  </si>
  <si>
    <t>Tab 3</t>
  </si>
  <si>
    <t>Tab 4</t>
  </si>
  <si>
    <t>Tab 5</t>
  </si>
  <si>
    <t>Tab 6</t>
  </si>
  <si>
    <t>Assessment Tool Guidance</t>
  </si>
  <si>
    <t>Why a tool is needed?</t>
  </si>
  <si>
    <t>Considering the carbon content</t>
  </si>
  <si>
    <t>The Government’s Infrastructure and Projects Authority (IPA) guidance ‘Transforming Infrastructure Performance’ (2017) refers to MMC as smart construction or smarter infrastructure and covers interventions to increase the use of technology and innovation to drive more productive delivery and smarter operation of our infrastructure assets.</t>
  </si>
  <si>
    <t>In June 2019, the government set its target to reduce carbon emissions to net zero by 2050. The Government is increasing the use of modern methods of construction such as offsite and P-DfMA to create infrastructure and built assets that are higher quality, more sustainable and a better fit for future users.</t>
  </si>
  <si>
    <t>Tab 7</t>
  </si>
  <si>
    <t>Standardised grid layout</t>
  </si>
  <si>
    <t>A/VR visualisation to demonstrate to client</t>
  </si>
  <si>
    <t>Use of CDE (Common Data Environment)</t>
  </si>
  <si>
    <t>Digital below ground service mapping for coordination</t>
  </si>
  <si>
    <t>3D printing</t>
  </si>
  <si>
    <t>Total Package Value</t>
  </si>
  <si>
    <t>Score</t>
  </si>
  <si>
    <t>%Global Cost</t>
  </si>
  <si>
    <t>Package</t>
  </si>
  <si>
    <t>%PMV ass</t>
  </si>
  <si>
    <t>%PMV</t>
  </si>
  <si>
    <t>Not Included</t>
  </si>
  <si>
    <t>- Steel</t>
  </si>
  <si>
    <t>- Concrete</t>
  </si>
  <si>
    <t>- Timber</t>
  </si>
  <si>
    <t>Above ground drainage</t>
  </si>
  <si>
    <t>Rainwater havesting</t>
  </si>
  <si>
    <t>Structure</t>
  </si>
  <si>
    <t>Building Services</t>
  </si>
  <si>
    <t>- Innerleaf and boarding</t>
  </si>
  <si>
    <t>- External façade</t>
  </si>
  <si>
    <t>- Lightweight panels</t>
  </si>
  <si>
    <t>- Louvres etc</t>
  </si>
  <si>
    <t>Describe form of MMC
To be expanded within report narrative</t>
  </si>
  <si>
    <t>5.4.1</t>
  </si>
  <si>
    <t>5.4.2</t>
  </si>
  <si>
    <t>2.5.1</t>
  </si>
  <si>
    <t>2.5.2</t>
  </si>
  <si>
    <t>2.5.3</t>
  </si>
  <si>
    <t>2.5.4</t>
  </si>
  <si>
    <t>2.1.1</t>
  </si>
  <si>
    <t>2.1.2</t>
  </si>
  <si>
    <t>2.1.3</t>
  </si>
  <si>
    <t>2.2.1</t>
  </si>
  <si>
    <t>2.2.2</t>
  </si>
  <si>
    <t>2.2.3</t>
  </si>
  <si>
    <t>2.1.4</t>
  </si>
  <si>
    <t>- Other</t>
  </si>
  <si>
    <t>2.2.4</t>
  </si>
  <si>
    <t>2.5.5</t>
  </si>
  <si>
    <t>Electrical containment</t>
  </si>
  <si>
    <t>Fire alarm</t>
  </si>
  <si>
    <t>Lightening protection systems</t>
  </si>
  <si>
    <t>5.11.1</t>
  </si>
  <si>
    <t>5.11.2</t>
  </si>
  <si>
    <t>Specialist Installations</t>
  </si>
  <si>
    <t>Medical gas installation</t>
  </si>
  <si>
    <t>Nurse call and alarm</t>
  </si>
  <si>
    <t>Sanitary Installations (Sanitaryware)</t>
  </si>
  <si>
    <t>Lighting and lighting controls</t>
  </si>
  <si>
    <t>Hot water installation</t>
  </si>
  <si>
    <t>Cold water installation</t>
  </si>
  <si>
    <t>5.4.3</t>
  </si>
  <si>
    <t>5.4.4</t>
  </si>
  <si>
    <t>Small power systems</t>
  </si>
  <si>
    <t>LV and distribution boards</t>
  </si>
  <si>
    <t>Generator systes</t>
  </si>
  <si>
    <t>5.8.1</t>
  </si>
  <si>
    <t>5.8.2</t>
  </si>
  <si>
    <t>5.8.3</t>
  </si>
  <si>
    <t>5.8.4</t>
  </si>
  <si>
    <t>5.8.5</t>
  </si>
  <si>
    <t>5.8.6</t>
  </si>
  <si>
    <t>Earthing and bonding</t>
  </si>
  <si>
    <t>Digital Systems / Smart building systems</t>
  </si>
  <si>
    <t>Access control systems</t>
  </si>
  <si>
    <t>Water treatment systems</t>
  </si>
  <si>
    <t>5.4.5</t>
  </si>
  <si>
    <t>5.13.1</t>
  </si>
  <si>
    <t>5.13.2</t>
  </si>
  <si>
    <t>5.13.3</t>
  </si>
  <si>
    <t>5.13.4</t>
  </si>
  <si>
    <t>5.13.5</t>
  </si>
  <si>
    <t>BMS and control systems</t>
  </si>
  <si>
    <t>External services (attached to building)</t>
  </si>
  <si>
    <t>Package prelims</t>
  </si>
  <si>
    <t>Package labour</t>
  </si>
  <si>
    <t xml:space="preserve">Package PMV </t>
  </si>
  <si>
    <t>Package PMV / MMC Cost</t>
  </si>
  <si>
    <t>Package PMV / MMC Assessment</t>
  </si>
  <si>
    <t>Architecture</t>
  </si>
  <si>
    <t>Category 0</t>
  </si>
  <si>
    <t>Standard model of care</t>
  </si>
  <si>
    <t>Y / N</t>
  </si>
  <si>
    <t>%age</t>
  </si>
  <si>
    <t>Shell &amp; Core Design</t>
  </si>
  <si>
    <t>Room &amp; Fit-out design</t>
  </si>
  <si>
    <t>Building Information Management &amp; SEAMS</t>
  </si>
  <si>
    <t>Preconstruction Works</t>
  </si>
  <si>
    <t>Digital mapping (Matterport, Point cloud etc)</t>
  </si>
  <si>
    <t>3D visualisation supporting plans</t>
  </si>
  <si>
    <t>Plans supported by quality metrics (time, distance)</t>
  </si>
  <si>
    <t>Digital optimisation tools (mass motion or similar)</t>
  </si>
  <si>
    <t>Use of BIM to coordinate and clash detect (level 1 - 2)</t>
  </si>
  <si>
    <t>Development of project EIR</t>
  </si>
  <si>
    <t>5.10</t>
  </si>
  <si>
    <t>5.11</t>
  </si>
  <si>
    <t>5.12</t>
  </si>
  <si>
    <t xml:space="preserve">SEAMS brief </t>
  </si>
  <si>
    <t>Category 0 Score</t>
  </si>
  <si>
    <t>Other to be defined at project level</t>
  </si>
  <si>
    <t>Category 7</t>
  </si>
  <si>
    <t>Construction Stage BIM</t>
  </si>
  <si>
    <t>Compliance with project EIR requirements</t>
  </si>
  <si>
    <t>Compliance with project BEP requirements</t>
  </si>
  <si>
    <t>Use of BIM to coordinate with subcontractor information</t>
  </si>
  <si>
    <t>Production of digital twin</t>
  </si>
  <si>
    <t xml:space="preserve">3D scanning at handover </t>
  </si>
  <si>
    <t>Drone / video construction stage monitoring</t>
  </si>
  <si>
    <t>Construction stage monitoring</t>
  </si>
  <si>
    <t>Commissioning</t>
  </si>
  <si>
    <t>Digital site reporting and monitoring</t>
  </si>
  <si>
    <t>Use of robotics onsite; particularly high risk activities</t>
  </si>
  <si>
    <t>Use of wearables for personnel tracking and alerts</t>
  </si>
  <si>
    <t>Temporary works improvements</t>
  </si>
  <si>
    <t>use of modular scaffold and access systems</t>
  </si>
  <si>
    <t>Use of digital waste monitoring systems</t>
  </si>
  <si>
    <t>3D steelwork fabrication or reinforcement scheduling</t>
  </si>
  <si>
    <t>Robotics and Wearables</t>
  </si>
  <si>
    <t xml:space="preserve">Exoskeletons </t>
  </si>
  <si>
    <t>Use of CDE with contract management functionality</t>
  </si>
  <si>
    <t>Project monitoring</t>
  </si>
  <si>
    <t>Use of client side CDE (Common Data Environment)</t>
  </si>
  <si>
    <t>Faster</t>
  </si>
  <si>
    <t>Design time</t>
  </si>
  <si>
    <t>Approval / engagement time</t>
  </si>
  <si>
    <t>Construction / delivery time</t>
  </si>
  <si>
    <t>Commissioning / handover time</t>
  </si>
  <si>
    <t>Better</t>
  </si>
  <si>
    <t>Throughput of patients</t>
  </si>
  <si>
    <t>Reduction in maintenance</t>
  </si>
  <si>
    <t>Improved handover - less defects</t>
  </si>
  <si>
    <t>Flexibility and adaptability</t>
  </si>
  <si>
    <t>Reduction in operational carbon</t>
  </si>
  <si>
    <t xml:space="preserve">Reduction in embodied carbon </t>
  </si>
  <si>
    <t>Climate change resilient</t>
  </si>
  <si>
    <t>Reduction in operational waste</t>
  </si>
  <si>
    <t>Reduction in construction waste</t>
  </si>
  <si>
    <t>Training and education opportunities</t>
  </si>
  <si>
    <t>Economic</t>
  </si>
  <si>
    <t>Reduction in capital expenditure</t>
  </si>
  <si>
    <t>Reduction in operational expenditure</t>
  </si>
  <si>
    <t>Ranking out of 10</t>
  </si>
  <si>
    <t>Clients Benefits Drivers</t>
  </si>
  <si>
    <t>Discussion / Description</t>
  </si>
  <si>
    <t>Category 7 Score</t>
  </si>
  <si>
    <t>Constrained</t>
  </si>
  <si>
    <t>Quality / Specification of products / elements</t>
  </si>
  <si>
    <t>Distribute 100 points</t>
  </si>
  <si>
    <t>#</t>
  </si>
  <si>
    <t>Other Critical Success Factors</t>
  </si>
  <si>
    <t>Constraints Scorecard</t>
  </si>
  <si>
    <t>TO BE DELETED BEFORE PUBLISHING</t>
  </si>
  <si>
    <t>Other - to be confirmed</t>
  </si>
  <si>
    <t>Access to site</t>
  </si>
  <si>
    <t>Storage on site</t>
  </si>
  <si>
    <t>Environmental factors (local site ecology)</t>
  </si>
  <si>
    <t>Confirm Carbon has been considered in options ?</t>
  </si>
  <si>
    <t xml:space="preserve">Pre-manufactured value captures the value that is created as a result of completing work away from the site. It is calculated by taking the gross capital cost of the project and deducting the prelims - sometimes referred to as site overhead costs - and the site labour costs. The result of this is then divided by the capital cost and is reflected as a %.
</t>
  </si>
  <si>
    <t xml:space="preserve">Confirm Carbon has been considered in options ?  </t>
  </si>
  <si>
    <t>Confirm that sustainable legacy has been considered in design options</t>
  </si>
  <si>
    <t>Contribution to levelling up / opportunities for local community</t>
  </si>
  <si>
    <t>Suite of Documents</t>
  </si>
  <si>
    <t>Sustainable legacy</t>
  </si>
  <si>
    <t>Site disruption impact</t>
  </si>
  <si>
    <t xml:space="preserve">Category 0 </t>
  </si>
  <si>
    <t>PMV</t>
  </si>
  <si>
    <t>Executive Summary</t>
  </si>
  <si>
    <r>
      <rPr>
        <b/>
        <sz val="11"/>
        <color theme="0"/>
        <rFont val="Calibri"/>
        <family val="2"/>
        <scheme val="minor"/>
      </rPr>
      <t xml:space="preserve">BCIS PROJECT ELEMENT </t>
    </r>
    <r>
      <rPr>
        <sz val="11"/>
        <color theme="0"/>
        <rFont val="Calibri"/>
        <family val="2"/>
        <scheme val="minor"/>
      </rPr>
      <t xml:space="preserve">
Complete Element rows relevant to the Project.
Rows/Elements can be merged/grouped together to reflect the way the Project is being delivered.
</t>
    </r>
  </si>
  <si>
    <r>
      <rPr>
        <b/>
        <sz val="10"/>
        <color theme="0"/>
        <rFont val="Calibri"/>
        <family val="2"/>
        <scheme val="minor"/>
      </rPr>
      <t>PERCENTAGE OF BCIS BUILD COST</t>
    </r>
    <r>
      <rPr>
        <sz val="10"/>
        <color theme="0"/>
        <rFont val="Calibri"/>
        <family val="2"/>
        <scheme val="minor"/>
      </rPr>
      <t xml:space="preserve">
(excl design &amp; prelims/site accommodation and facilities)
Replaced these example figures with actual, where available from elemental cost analysis.</t>
    </r>
  </si>
  <si>
    <r>
      <rPr>
        <b/>
        <sz val="11"/>
        <color theme="0"/>
        <rFont val="Calibri"/>
        <family val="2"/>
        <scheme val="minor"/>
      </rPr>
      <t>MMC DESCRIPTION</t>
    </r>
    <r>
      <rPr>
        <sz val="11"/>
        <color theme="0"/>
        <rFont val="Calibri"/>
        <family val="2"/>
        <scheme val="minor"/>
      </rPr>
      <t xml:space="preserve">
High level details of MMC options to be utilised for the element.
Covering all MMC Categories to be utilised including off-site manufacturing (PMV)</t>
    </r>
  </si>
  <si>
    <t>% PMV OF PROJECT
Resultant MMC % estimate for element &amp; Project</t>
  </si>
  <si>
    <t>MMC Calculation</t>
  </si>
  <si>
    <t xml:space="preserve">Tab 1 </t>
  </si>
  <si>
    <t>Average PMV</t>
  </si>
  <si>
    <t>TOTAL PMV</t>
  </si>
  <si>
    <t>Proportion PMV</t>
  </si>
  <si>
    <t>Services</t>
  </si>
  <si>
    <t>Dashboard</t>
  </si>
  <si>
    <t>Provides a summary of the current scores for Category 0, PMV and Category 7.</t>
  </si>
  <si>
    <t>Also provides details of the client drivers and MMC design approaches.</t>
  </si>
  <si>
    <t>Tab 2</t>
  </si>
  <si>
    <t>Benefits scorecard</t>
  </si>
  <si>
    <t>Constraints scorecard</t>
  </si>
  <si>
    <t>Provides a summary of the proposed category 0 opportunities</t>
  </si>
  <si>
    <t>MMC (PMV) Assessment - Percentage</t>
  </si>
  <si>
    <t>Project details</t>
  </si>
  <si>
    <t>Used to summarise the opportunities of MMC being adopted and the PMV calculations for each</t>
  </si>
  <si>
    <t>Provides a summary of the proposed category 7 opportunities</t>
  </si>
  <si>
    <t>MMC output graphs</t>
  </si>
  <si>
    <t>Provides a summary of the PMV / gross capital cost split</t>
  </si>
  <si>
    <t>Project name</t>
  </si>
  <si>
    <t>PSCP</t>
  </si>
  <si>
    <t>Trust</t>
  </si>
  <si>
    <t>The toolkit below is to be used to log the constraints for the scheme. The toolkit is to be used within a workshop, working with the wider team to establish the site constraints
The constraints profile will help shape the approach to MMC / offsite construction; for example if the site is heavily constrained from an access perspective certain MMC typologies may not be achievable.</t>
  </si>
  <si>
    <t>The following spreadsheet utilises industry recognised categories to define construction categories to measure the types of Modern Methods of Construction. Category 0 has bee included to cover digital and standardisation interventions during the design stages</t>
  </si>
  <si>
    <t>Sustainable workforce opportunities</t>
  </si>
  <si>
    <t>Description / Comment</t>
  </si>
  <si>
    <t>Project Briefing</t>
  </si>
  <si>
    <t>Standised / best practice adjacencies adopted</t>
  </si>
  <si>
    <t>Rainwater harvesting</t>
  </si>
  <si>
    <t>Generator systems</t>
  </si>
  <si>
    <t>Use of digital asset tracking and monitoring</t>
  </si>
  <si>
    <t>Draft issue to NHS team</t>
  </si>
  <si>
    <t>Yes</t>
  </si>
  <si>
    <t>Standard Schedule of accommodation (HBNs)</t>
  </si>
  <si>
    <t>Building Typology</t>
  </si>
  <si>
    <t>New Build</t>
  </si>
  <si>
    <t>Refurbishment</t>
  </si>
  <si>
    <t>Constraints Discussion</t>
  </si>
  <si>
    <t>Tab 8</t>
  </si>
  <si>
    <t>Dashboard Summary</t>
  </si>
  <si>
    <t>Utilisation of repeatable rooms (Programme / framework)</t>
  </si>
  <si>
    <t>Project description</t>
  </si>
  <si>
    <t>The project is mainly</t>
  </si>
  <si>
    <t>Description</t>
  </si>
  <si>
    <t xml:space="preserve">Draft issue to PSCP P23 working group. 
Building typology added into the project details. Assemblies added.
</t>
  </si>
  <si>
    <t>Lead Organisation</t>
  </si>
  <si>
    <t>Trust Project Manager</t>
  </si>
  <si>
    <t>Architect</t>
  </si>
  <si>
    <t>Healthcare Planner</t>
  </si>
  <si>
    <t>NZC Coordinator</t>
  </si>
  <si>
    <t>MMC Coordinator</t>
  </si>
  <si>
    <t>Main Contractor</t>
  </si>
  <si>
    <t>MEP Consultant</t>
  </si>
  <si>
    <t>C&amp;S Consultant</t>
  </si>
  <si>
    <t>Date</t>
  </si>
  <si>
    <t>Revision Description</t>
  </si>
  <si>
    <t>Name</t>
  </si>
  <si>
    <t>Organisation</t>
  </si>
  <si>
    <t>Primary Contact</t>
  </si>
  <si>
    <t>Role</t>
  </si>
  <si>
    <t>Updates based on P23 PSCP stakeholder engagement.</t>
  </si>
  <si>
    <t>Background &amp; Introduction</t>
  </si>
  <si>
    <t>This toolkit is part of a suite of documents that must be completed for inclusion as part of the Business Case submission on a NHS P23 project. Other documents within the suite include;</t>
  </si>
  <si>
    <t>Cross referencing should highlight where there are overlaps or connections between strategies; such as the connection between MMC and NZC aspirations.</t>
  </si>
  <si>
    <t>It is expected through the development of new healthcare estate (both new-build and refurbishment) that a preference will be made for adoption of Modern Methods of Construction. This toolkit has been developed to support the evidence base that is required for MMC within the business case approval process.</t>
  </si>
  <si>
    <t>Glossary of Terms</t>
  </si>
  <si>
    <r>
      <t xml:space="preserve">Design for Manufacture and Assembly (DfMA); </t>
    </r>
    <r>
      <rPr>
        <sz val="11"/>
        <rFont val="Calibri"/>
        <family val="2"/>
        <scheme val="minor"/>
      </rPr>
      <t>Bringing a manufacturing mindset to the design and construction of buildings and infrastructure. A DfMA approach draws on a range of suppliers and systems to design a scheme using manufactured components for ease of assembly on site. A DfMA solution can deliver improved efficiencies through the use of repeatable components and processes, achieving a higher quality product at lower cost and in less time.</t>
    </r>
  </si>
  <si>
    <r>
      <t>Construction Playbook</t>
    </r>
    <r>
      <rPr>
        <sz val="11"/>
        <color theme="1"/>
        <rFont val="Calibri"/>
        <family val="2"/>
        <scheme val="minor"/>
      </rPr>
      <t xml:space="preserve"> The construction playbook is focused on getting projects and programmes right from the start - it provides transformation guidance on project deployment, including MMC:  </t>
    </r>
    <r>
      <rPr>
        <sz val="11"/>
        <color theme="4"/>
        <rFont val="Calibri"/>
        <family val="2"/>
        <scheme val="minor"/>
      </rPr>
      <t>https://assets.publishing.service.gov.uk/government/uploads/system/uploads/attachment_data/file/1102386/14.116_CO_Construction_Playbook_Web.pdf</t>
    </r>
  </si>
  <si>
    <r>
      <rPr>
        <sz val="11"/>
        <color rgb="FF0070C0"/>
        <rFont val="Calibri"/>
        <family val="2"/>
        <scheme val="minor"/>
      </rPr>
      <t>MHCLG category definitions</t>
    </r>
    <r>
      <rPr>
        <sz val="11"/>
        <color theme="1"/>
        <rFont val="Calibri"/>
        <family val="2"/>
        <scheme val="minor"/>
      </rPr>
      <t xml:space="preserve">. The MMC definition framework, published by Ministry of Housing, Communities &amp; Local Government (MHCLG) in 2019 defines 7 categories for MMC on which this tool is based. </t>
    </r>
    <r>
      <rPr>
        <sz val="11"/>
        <color theme="4"/>
        <rFont val="Calibri"/>
        <family val="2"/>
        <scheme val="minor"/>
      </rPr>
      <t>https://www.cast-consultancy.com/wp-content/uploads/2019/03/MMC-I-Pad-base_GOVUK-FINAL_SECURE.pdf</t>
    </r>
  </si>
  <si>
    <t>Category 1</t>
  </si>
  <si>
    <t>Category 2</t>
  </si>
  <si>
    <t>Category 3</t>
  </si>
  <si>
    <t>Category 4</t>
  </si>
  <si>
    <t>Category 5</t>
  </si>
  <si>
    <t>Category 6</t>
  </si>
  <si>
    <r>
      <t xml:space="preserve">Category 0. </t>
    </r>
    <r>
      <rPr>
        <sz val="11"/>
        <color theme="1"/>
        <rFont val="Calibri"/>
        <family val="2"/>
        <scheme val="minor"/>
      </rPr>
      <t>This tool introduces Category 0, currently unique to the ProCure framework this additional category considers the design approaches that enable MMC</t>
    </r>
  </si>
  <si>
    <t>Government is setting objectives for the reduction of carbon in connection with the built environment.
The NHS is responding to this with a NHS Net Zero Carbon Building Standard (currently a Beta draft).
When assessing the utilisation of MMC solutions it is necessary to consider the carbon implications in relation to this Standard.
This toolkit does not include defined carbon targets or measurements, however prompts are placed within the MMC_PMV calculation to ensure carbon has been considered during the selection of MMC products and approaches.</t>
  </si>
  <si>
    <t>In August 2020 NHSE/I issued interim draft guidance for inclusion within the Capital Case Fundamental Criteria Checklist.
This document and assessment tool has been developed to support clients, design teams, PSCPs and PSCMs in responding to these NHSE/I MMC business case requirements by enabling them to:
 - Identify and capture the key project drivers that influence the selection of MMC options 
 - Identify the MMC proposed/adopted for each element of the Project and the MMC Categories this falls under
 - Assess the MMC percentage for each building element and for the Project as a whole.
 - Standardise the way of converting MMC into % scores, to enable meaningful comparisons
 - Articulate MMC in a way that can be easily understood to support decision making
 - Consider the carbon implications of the proposed MMC</t>
  </si>
  <si>
    <t>Toolkit Instructions</t>
  </si>
  <si>
    <t>Toolkit Components</t>
  </si>
  <si>
    <t>Who should complete the toolkit:</t>
  </si>
  <si>
    <t>BIM Coordinator</t>
  </si>
  <si>
    <t>Business Case Stage</t>
  </si>
  <si>
    <t>Upper</t>
  </si>
  <si>
    <t>Lower</t>
  </si>
  <si>
    <t>Note, all data in this tab is auto-populated.</t>
  </si>
  <si>
    <t>Project Details</t>
  </si>
  <si>
    <t>Provides an framework for quantifying the client drivers for the development to help target MMC options</t>
  </si>
  <si>
    <t>List workshop attendees here:</t>
  </si>
  <si>
    <t>Unconstrained</t>
  </si>
  <si>
    <t>Economic / Capital Investment / Budget</t>
  </si>
  <si>
    <t>Access to labour (local labour)</t>
  </si>
  <si>
    <t>Construction programme duration</t>
  </si>
  <si>
    <t>Future flexibility requirements</t>
  </si>
  <si>
    <t>Standardised façade geometries</t>
  </si>
  <si>
    <t>Standard floor to floor heights across a project / programme</t>
  </si>
  <si>
    <t>Utilisation of standard assemblies (Programme / framework) as defined within the ProCure framework</t>
  </si>
  <si>
    <t>Use of standard components schedule (Programme / framework) as defined within the ProCure framework</t>
  </si>
  <si>
    <t>Stakeholder Engagement (how is the stakeholder being engaged in a modern way?)</t>
  </si>
  <si>
    <t>Development of project IEP / BEP</t>
  </si>
  <si>
    <r>
      <rPr>
        <b/>
        <sz val="11"/>
        <color theme="0"/>
        <rFont val="Calibri"/>
        <family val="2"/>
        <scheme val="minor"/>
      </rPr>
      <t>% PMV OF ELEMENT</t>
    </r>
    <r>
      <rPr>
        <sz val="11"/>
        <color theme="0"/>
        <rFont val="Calibri"/>
        <family val="2"/>
        <scheme val="minor"/>
      </rPr>
      <t xml:space="preserve">
Project team inserts estimate or calculated value based on MMC Categories &amp; description</t>
    </r>
  </si>
  <si>
    <t>UPS Systems</t>
  </si>
  <si>
    <t>5.8.7</t>
  </si>
  <si>
    <t>5.13.6</t>
  </si>
  <si>
    <t>5.13.7</t>
  </si>
  <si>
    <t>AGV or robotic systems</t>
  </si>
  <si>
    <t>Use of modular formwork systems / temporary works systems</t>
  </si>
  <si>
    <t>Construction stage BIM (including embedded data)</t>
  </si>
  <si>
    <t>Construction stage BIM (including H&amp;S / CDM assessments)</t>
  </si>
  <si>
    <t>Construction stage BIM (including automated RDS, CDM etc)</t>
  </si>
  <si>
    <t>Construction stage BIM (including 4D programme)</t>
  </si>
  <si>
    <t>Construction stage BIM  (including 5D cost modelling)</t>
  </si>
  <si>
    <t>Construction stage BIM  (including carbon modelling)</t>
  </si>
  <si>
    <t>Design stage BIM (including embedded data)</t>
  </si>
  <si>
    <t>Design stage BIM (including H&amp;S / CDM assessments)</t>
  </si>
  <si>
    <t>Design stage BIM (including automated RDS, CDM etc)</t>
  </si>
  <si>
    <t>Design stage BIM (including 4D programme)</t>
  </si>
  <si>
    <t>Design stage BIM (including 5D cost modelling)</t>
  </si>
  <si>
    <t>Design stage BIM (including carbon modelling)</t>
  </si>
  <si>
    <t>5.13</t>
  </si>
  <si>
    <t>Cash flow / spending profile</t>
  </si>
  <si>
    <r>
      <t>Substructure</t>
    </r>
    <r>
      <rPr>
        <sz val="10"/>
        <rFont val="Calibri"/>
        <family val="2"/>
        <scheme val="minor"/>
      </rPr>
      <t xml:space="preserve"> (excluding site prep and drainage)</t>
    </r>
  </si>
  <si>
    <t>Non-PMV</t>
  </si>
  <si>
    <t>The use of MMC is intended to respond to the challenges that the UK construction industry faces, such as demand for skilled labour and age demographic of existing available labour. Inflation of labour and materials.</t>
  </si>
  <si>
    <t>Are there targets within the toolkit:</t>
  </si>
  <si>
    <t>No. Targets are not set by the toolkit. This toolkit is only intended to support and log the impact of MMC</t>
  </si>
  <si>
    <t>Experience of team:</t>
  </si>
  <si>
    <t>To complete the toolkit, experience of development MMC strategies is required.</t>
  </si>
  <si>
    <t>Insurance and warranty requirements</t>
  </si>
  <si>
    <t>Contract form and impact</t>
  </si>
  <si>
    <t xml:space="preserve">Location of supply chain </t>
  </si>
  <si>
    <t>Site location and constraints (transport)</t>
  </si>
  <si>
    <t>Site topography</t>
  </si>
  <si>
    <t>Logistics - site craneage</t>
  </si>
  <si>
    <t>Logistics - space on site</t>
  </si>
  <si>
    <t>Planning restrictions (visual / aesthetic / policy)</t>
  </si>
  <si>
    <t>Performance requirements</t>
  </si>
  <si>
    <t>Health &amp; Safety</t>
  </si>
  <si>
    <t>Standard core arrangements (stairs and lifts)</t>
  </si>
  <si>
    <t>Standard circulation spaces (corridor widths etc)</t>
  </si>
  <si>
    <t xml:space="preserve">Stacking assessment </t>
  </si>
  <si>
    <t>Creation of clusters (rooms and services)</t>
  </si>
  <si>
    <t>Service user experience</t>
  </si>
  <si>
    <t>Staff experience</t>
  </si>
  <si>
    <t>CATEGORY 0 ASSESSMENT</t>
  </si>
  <si>
    <t>CATEGORY 7 ASSESSMENT</t>
  </si>
  <si>
    <t>Category 1 - 3D primary structural systems: A systemised approach based on volumetric construction involving the production of three-dimensional units in controlled factory conditions prior to final installation.</t>
  </si>
  <si>
    <t>Category 2 - 2D primary structural systems: A systemised approach using flat panel units used to basic floor, wall and roof structures of varying materials that are project in a factory environment and assembled at the final workface to produce three-dimension structure</t>
  </si>
  <si>
    <t>Category 3 - Non-systemised primary structural components: Use of pre-manufacture structures made of frame or mass engineered timber, cold rolled or hot rolled or precast concrete.</t>
  </si>
  <si>
    <t>Category 4 - Additive manufacturing (structural and non-structural): The remove site based or final workface printing of parts of buildings through various material  based on digital design and manufacturing techniques.</t>
  </si>
  <si>
    <t>Category 5 - Assemblies and sub-assemblies: A design of different pre-manufacturing approaches that included unitised non structural walling system, roof finish cassettes or assemblies.  Non-load bearing mini volumetric units (pods) used for highly services and more repeatable areas (e.g. bathrooms)</t>
  </si>
  <si>
    <t>Category 6 - Material and product innovations: Includes traditional single building products manufactured in large formal pre-cut configurations or with each jointing features to reduce extent of site labour.</t>
  </si>
  <si>
    <t xml:space="preserve">Category 7 - Site process innovations: This category is intended to encompass approaches utilising innovative site based construction techniques that harness site progress improvement failing outside the five main pre-manufacturing categories 1-5 or materials in Category </t>
  </si>
  <si>
    <t>Provides a summary of the site / location based constraints that may inform MMC options.</t>
  </si>
  <si>
    <t>The scorecard is ideally completed at the start of a project as part of a workshop.</t>
  </si>
  <si>
    <t xml:space="preserve">The UK Government is committed to using its position as the single largest construction client to support the adoption of a more productive and sustainable business model within the UK construction Sector.   In 2016 the Government commissioned the Farmer Review which concluded that the industry needed to ‘Modernise or Die’, recommending standards needed to be exacting, delivered on time to an agreed price and predetermined quality with modern methods of delivery.  
</t>
  </si>
  <si>
    <t xml:space="preserve">At Autumn Budget 2017 the government announced its commitment to Modern Methods of Construction through the adoption of a ‘presumption in favour of offsite’ construction for relevant departments, including the Department of Health, from 2019. </t>
  </si>
  <si>
    <r>
      <t xml:space="preserve">Construction Platforms; </t>
    </r>
    <r>
      <rPr>
        <sz val="11"/>
        <rFont val="Calibri"/>
        <family val="2"/>
        <scheme val="minor"/>
      </rPr>
      <t>Construction platforms is the term given to the standard element within a project that may be configured or combined with complimentary components (at defined interfaces) to suit a particular project. The component is standard across multiple project types and forms.</t>
    </r>
  </si>
  <si>
    <t>Project Score</t>
  </si>
  <si>
    <t>Assumed proportion of cost plan</t>
  </si>
  <si>
    <t>Maximum PMV assumed</t>
  </si>
  <si>
    <t>MMC percentage</t>
  </si>
  <si>
    <t>Combined MMC Value</t>
  </si>
  <si>
    <t>Factored Cat 0 value</t>
  </si>
  <si>
    <t>Factored Cat 7 value</t>
  </si>
  <si>
    <t>Assumed proportion</t>
  </si>
  <si>
    <t xml:space="preserve">The scorecard is ideally completed at the start of a project, but can equally be refreshed at various design, implementation stages </t>
  </si>
  <si>
    <t>Project details updated to include roles and responsibilities, revision notes. Cat 7 introduction text updated</t>
  </si>
  <si>
    <t>In September 2022 the UK Government published the Modern Methods of Construction guidance Note. This note reinforces the challenges within the construction industry (stagnation and productivity) and promotes further the use of MMC and Platform (P-DfMA) approaches to respond to these challenges. The guidance note reinforces that MMC should deliver faster, better and greener construction portfolios through standardisation (interoperable components), the greater use of offsite construction (higher PMV) and embedding digital and modern onsite practices.</t>
  </si>
  <si>
    <t>Mixed (New &amp; Refurb)</t>
  </si>
  <si>
    <t xml:space="preserve">The toolkit below is to be used to log the client drivers for the scheme. The toolkit is to be used within a workshop, working with the client to allocate 100-points across the proposed benefits elements below. This creates a project specific value / benefits drivers profile.
The value profile will help shape the approach to MMC / offsite construction; for example if the client is driving towards programme this may result in MMC strategies that include larger component parts.
The scorecard is ideally completed at the start of a project, but can equally be refreshed at various design, implementation stages </t>
  </si>
  <si>
    <t>Scope and briefing time</t>
  </si>
  <si>
    <t>Further updates based on P23 feedback. Further introduction text added referencing Sept2022 MMC guidance note. Description of PMV updated. P23 documentation referenced in introduction. Executive summary updated with benchmarks and MMC overall value</t>
  </si>
  <si>
    <t>Summary statement of intent to be added</t>
  </si>
  <si>
    <t>Note, this tab pre-populates data on subsequent tabs</t>
  </si>
  <si>
    <t>Category 0 assessment</t>
  </si>
  <si>
    <t>Category 7 assessment</t>
  </si>
  <si>
    <t>Project Description</t>
  </si>
  <si>
    <t>Lower bound</t>
  </si>
  <si>
    <t>10% off lower bound</t>
  </si>
  <si>
    <t>Summary statement</t>
  </si>
  <si>
    <t>The combined MMC score is the PMV value plus factored values for Category 0 and Category 7 works. The values for category 0 and 7 are factored based on the assumed relative contributions to the cost plan (15% and 15% respectively)</t>
  </si>
  <si>
    <t>Structures PMV</t>
  </si>
  <si>
    <t>Architecture PMV</t>
  </si>
  <si>
    <t>Services PMV</t>
  </si>
  <si>
    <t>Non PMV / MMC</t>
  </si>
  <si>
    <t>The Cast PMV % calculation methodology is currently the most widely recognised industry standard for quantifying the off-site portion of MMC. Therefore this toolkit utilises the PMV % along with Scorecard % assessments of Category 0 and Category 7 MMC covering Briefing/Design and all on-site MMC processes/systems</t>
  </si>
  <si>
    <t>Updated to include conditional formatting around benchmarking. Narrative updated within introduction text. PMV description updated and sub-text formatting changed.</t>
  </si>
  <si>
    <t>Reviewed by NHS P23 Digital team, minor amendments</t>
  </si>
  <si>
    <t>GFA (sqm)</t>
  </si>
  <si>
    <t>Reviewed by NHS P23 Digital team, minor amendments. Password protected</t>
  </si>
  <si>
    <r>
      <t xml:space="preserve">Revision Number
</t>
    </r>
    <r>
      <rPr>
        <sz val="10"/>
        <color theme="0"/>
        <rFont val="Calibri"/>
        <family val="2"/>
        <scheme val="minor"/>
      </rPr>
      <t>(Use numeric value)</t>
    </r>
  </si>
  <si>
    <t>Updated to include minor amendments from ISG.</t>
  </si>
  <si>
    <t>It is worth acknowledging that not all projects are suitable for a MMC/platform approach and there are other drivers like NZC, Social Value, project constraints etc that will influence the chosen design/build solution. This must be acknowledged within the MMC strategy.</t>
  </si>
  <si>
    <t>The Guidance note acknowledges that MMC in itself is not a goal and appropriate forms of MMC must be considered that will driver wider value and achieve the projects outcomes. For this reason, this toolkit focuses on determining the clients requirement values / benefits ahead of developing the MMC outcomes.</t>
  </si>
  <si>
    <t xml:space="preserve">NOTE: this toolkit must be used at any stage of the design, but some appreciation of the elemental cost plan is required - such as defined in the HPCG </t>
  </si>
  <si>
    <t>This toolkit must be completed by the design team and / or the PSCP, alongside the trust representatives</t>
  </si>
  <si>
    <t>When must the toolkit be completed:</t>
  </si>
  <si>
    <t>The toolkit must be completed at each business case stage. The results must show progression as the design progresses. It is important that the MMC strategy is developed early to influence the design process.</t>
  </si>
  <si>
    <t xml:space="preserve">Category 0 is a key focus area to create the backbone of MMC / offsite construction. This includes standardisation, stakeholder engagement, BIM etc.
The following scorecard must be completed by the wider team (client, design team and PSCP) to note the digital interventions to be implemented within the design.
This specifically includes the percentage of standardised components, rooms etc.
The scorecard gives a percentage score for the level of Cat 0 interventions, with certain metrics scoring higher (such as 80% of repeatable / standard rooms).
The scorecard is ideally completed at the start of a project and refreshed at various design, implementation stages. It is intended to set intentions at the start and log progress during </t>
  </si>
  <si>
    <t>Category 7 focuses on the interventions to be made across the delivery and commissioning to be implemented.
The following scorecard must be completed by the wider team (client, design team and PSCP) to note the digital interventions to be implemented within the construction and commissioning activities.
The scorecard gives a percentage score for the level of Cat 7 interventions.</t>
  </si>
  <si>
    <t>Senior Responsible Owner (Optional)</t>
  </si>
  <si>
    <t>Clinical Lead (Optional)</t>
  </si>
  <si>
    <t>Derogation Lead (Optional)</t>
  </si>
  <si>
    <t>N/A</t>
  </si>
  <si>
    <r>
      <rPr>
        <b/>
        <sz val="11"/>
        <color theme="0"/>
        <rFont val="Calibri"/>
        <family val="2"/>
        <scheme val="minor"/>
      </rPr>
      <t>CIRIA/P23 MMC CAT# TO BE UTILISED</t>
    </r>
    <r>
      <rPr>
        <sz val="11"/>
        <color theme="0"/>
        <rFont val="Calibri"/>
        <family val="2"/>
        <scheme val="minor"/>
      </rPr>
      <t xml:space="preserve">
From MMC Categories tab 9 Multiple categories can be included for each element.
Insert 'Y' in drop down where applicable.</t>
    </r>
  </si>
  <si>
    <t>Tab 9</t>
  </si>
  <si>
    <t>MMC Categories</t>
  </si>
  <si>
    <t>Examples of MMC categories and forms that may be adopted</t>
  </si>
  <si>
    <t>Description to be added if applicable</t>
  </si>
  <si>
    <t>The dashboard below provides an overall summary of the PMV split across Structure, Architecture and Services. This can be used to help benchmark against similar schemes.
The data within this table is generated directly from Tab 5 - NO USER INPUT REQUIRED. 
NOTE that the graphical output from this tab is also detailed within the executive summary,</t>
  </si>
  <si>
    <t>Building application / typology (i.e. complexity of service provided)</t>
  </si>
  <si>
    <t>No</t>
  </si>
  <si>
    <t>Package Description</t>
  </si>
  <si>
    <r>
      <t xml:space="preserve">The calculation of PMV must be based on the established UK methodology (CAST), as indicated opposite.
NOTE: all calculations must exclude medical equipment costs
</t>
    </r>
    <r>
      <rPr>
        <b/>
        <sz val="11"/>
        <color rgb="FFFF0000"/>
        <rFont val="Calibri"/>
        <family val="2"/>
        <scheme val="minor"/>
      </rPr>
      <t>TAB 5a is provided to assist calculation and should not be published</t>
    </r>
  </si>
  <si>
    <t>Package percentage</t>
  </si>
  <si>
    <t>Calculated from TAB 5a</t>
  </si>
  <si>
    <t>Primary Care</t>
  </si>
  <si>
    <t xml:space="preserve">Modern Methods of Construction strategy report. </t>
  </si>
  <si>
    <t>Net Zero Carbon Strategy.</t>
  </si>
  <si>
    <t>Digital and Smart Buildings Strategy.</t>
  </si>
  <si>
    <t>BIM Documentation.</t>
  </si>
  <si>
    <t>Social Value</t>
  </si>
  <si>
    <t>This toolkit must be supported by a strategy report that fully documents the decision making process, MMC interventions, logistics reviews etc. The MMC strategy describes the approach and forms of MMC to be employed by a particular project or programme to realise the clients’ drivers / benefits requirements (refer to guidance note)</t>
  </si>
  <si>
    <t>The project must adopt the NHS Net Zero Carbon Building Standard, reviewing the operational energy and embodied carbon. The full NZCBS toolkit must be implemented and adopted. It must be supported by a project specific NZC report outlining the design interventions and approaches taken.</t>
  </si>
  <si>
    <t>The project must be supported by a digital and smart buildings strategy document. This must outline the design approaches to user experience and building management. Refer to the NHS Digital Blueprint for further details</t>
  </si>
  <si>
    <t>The project must be supported by the relevant client and design team / contractor BIM documentation, including Exchange Information Requirements, Asset Information Requirements and BIM Execution Plan (BEP). Refer to the P23 BIM toolkit for details</t>
  </si>
  <si>
    <t>Document</t>
  </si>
  <si>
    <t>Suggested contents list</t>
  </si>
  <si>
    <t xml:space="preserve">P23 (P22) social value metrics (12No). </t>
  </si>
  <si>
    <t>The project social value strategy should be developed including the response to the P23 (P22) 12No social value metrics</t>
  </si>
  <si>
    <t>It is suggested that all P23 contract should have relevant BIM documentation in place. This would include Exchange Information Requirements (EIR), Asset Information Requirements (AIR) and Execution Plan.
P22 had a number of template documents.</t>
  </si>
  <si>
    <r>
      <t xml:space="preserve">Updated to include greater detail on strategy documents to be developed alongside this toolkit within the </t>
    </r>
    <r>
      <rPr>
        <b/>
        <sz val="10"/>
        <color theme="4"/>
        <rFont val="Calibri"/>
        <family val="2"/>
        <scheme val="minor"/>
      </rPr>
      <t>P23 Introduction TAB</t>
    </r>
  </si>
  <si>
    <t>An MMC strategy report should be developed for the project that considers the following:
- Approach to assessment (reference to P23 toolkit)
- Setting benchmarks for good practice 
- Background to MMC (to align terminology and educate client base)
- Client drivers / benefits profile (what does the client want to achieve)
- Assessment of site constraints and influencers to MMC
- Initial appraisal of MMC options and alignment with site constraints and client drivers
- Project proposals for each MMC area; considering standardisation, PMV and construction initiatives
- Links to digitisation / smart deployed and development
- Review supplier resilience and Technology Readiness Level (TRL) for the proposals 
- Review any site logistics implications for the proposals
- Provide details of the P23 toolkit output (various assessments).
- Assessment against benchmarks
- Further works / improvements that may be made during next stage</t>
  </si>
  <si>
    <t>An NZC strategy report should be developed in line with the Draft Net Zero Carbon Building Standard. This strategy report should include:
- Assessment of policy and planning (national and local)
- Setting benchmarks, targets and KPIs (embodied and operational)
- Review of embodied carbon hierarchy and identify proposals for the development: How has the project considered:
     - Building nothing: rationalising the form or reusing existing buildings
     - Building less: considered the efficiency of material use
     - Building clever: adopted low-carbon materials
     - Minimised waste
- Review of operational carbon hierarchy and identify proposals for the development. How has the project considered:
     - Being Lean: minimised energy use through passive design and fabric performance
     - Being clean: maximising efficiency of systems and distribution
     - Being green: adopted low carbon / green technologies
     - Being seen: employed monitoring and metering effectively
- Assessment of proposals against benchmarks: embodied carbon calculations, operational energy calculations and comparison against metrics
- Further works / improvements that may be made during next stage.</t>
  </si>
  <si>
    <t>A smart building strategy would ideally be developed to support future Facilities Management of buildings. This would include:
- BIM and approach to information storage
- Approach facilities management
- Monitoring and metering proposals (including people, environment, energy use etc)
The Digital strategy would ideally be developed to support the user interaction with the building. This would include:
- Approach to patient / visitor (user) interaction (digitally empowered patients)
- Approach to clinician interaction (digitally enabled staff)
 -Approach to smart buildings
- Approach to integrated care (healthcare without walls)
- Interoperable systems approach.</t>
  </si>
  <si>
    <t>Minor updates to the PMV calculation tab to correct locked cells errors.</t>
  </si>
  <si>
    <t xml:space="preserve">Estimated PMV Calculation </t>
  </si>
  <si>
    <t xml:space="preserve">Estimated Category 7 quantifies the delivery and commissioning approaches to be employed to improve onsite practices. </t>
  </si>
  <si>
    <t>Estimated Category 0 quantifies the design and standardisation approaches that have been / will be implemented within the scheme.</t>
  </si>
  <si>
    <r>
      <rPr>
        <b/>
        <sz val="14"/>
        <color theme="0"/>
        <rFont val="Calibri"/>
        <family val="2"/>
        <scheme val="minor"/>
      </rPr>
      <t xml:space="preserve">Toolkit Production:
</t>
    </r>
    <r>
      <rPr>
        <sz val="14"/>
        <color theme="0"/>
        <rFont val="Calibri"/>
        <family val="2"/>
        <scheme val="minor"/>
      </rPr>
      <t xml:space="preserve">The MMC Toolkit has been developed by and in collaboration with the P23 framework and framework contractors. </t>
    </r>
  </si>
  <si>
    <r>
      <rPr>
        <b/>
        <sz val="10"/>
        <color theme="0"/>
        <rFont val="Calibri"/>
        <family val="2"/>
        <scheme val="minor"/>
      </rPr>
      <t xml:space="preserve">Toolkit Production:
</t>
    </r>
    <r>
      <rPr>
        <sz val="10"/>
        <color theme="0"/>
        <rFont val="Calibri"/>
        <family val="2"/>
        <scheme val="minor"/>
      </rPr>
      <t xml:space="preserve">The MMC Toolkit has been developed by and in collaboration with the P23 framework and framework contractors. </t>
    </r>
  </si>
  <si>
    <t>Rebranded to NHS logo etc
Procurement tab added</t>
  </si>
  <si>
    <t>TBC on project basis</t>
  </si>
  <si>
    <t>Other Structural Element (project specific)</t>
  </si>
  <si>
    <t>Other Architectural elements (Project specific)</t>
  </si>
  <si>
    <t>2.4.1</t>
  </si>
  <si>
    <t>2.4.2</t>
  </si>
  <si>
    <t>2.4.3</t>
  </si>
  <si>
    <t>2.4.4</t>
  </si>
  <si>
    <t>4.2.1</t>
  </si>
  <si>
    <t>4.2.2</t>
  </si>
  <si>
    <t>4.2.3</t>
  </si>
  <si>
    <t>4.2.4</t>
  </si>
  <si>
    <t>5.16.1</t>
  </si>
  <si>
    <t>5.16.2</t>
  </si>
  <si>
    <t>5.16.3</t>
  </si>
  <si>
    <t>5.16.4</t>
  </si>
  <si>
    <t>Other</t>
  </si>
  <si>
    <t>Supply Chain Tender Response</t>
  </si>
  <si>
    <r>
      <rPr>
        <b/>
        <sz val="11"/>
        <color theme="0"/>
        <rFont val="Calibri"/>
        <family val="2"/>
        <scheme val="minor"/>
      </rPr>
      <t>BCIS Category</t>
    </r>
    <r>
      <rPr>
        <sz val="11"/>
        <color theme="0"/>
        <rFont val="Calibri"/>
        <family val="2"/>
        <scheme val="minor"/>
      </rPr>
      <t xml:space="preserve">
To be used to input into MMC Toolkit</t>
    </r>
  </si>
  <si>
    <t>Element Type</t>
  </si>
  <si>
    <t>Element Description</t>
  </si>
  <si>
    <t>Package PMV 
%</t>
  </si>
  <si>
    <t>Package labour
%</t>
  </si>
  <si>
    <t>Package prelims
%</t>
  </si>
  <si>
    <t>Package prelims
£</t>
  </si>
  <si>
    <t>Package labour
£</t>
  </si>
  <si>
    <t>Unitised cladding</t>
  </si>
  <si>
    <t>BCIS Number</t>
  </si>
  <si>
    <t>Structural</t>
  </si>
  <si>
    <t>Architectural</t>
  </si>
  <si>
    <t>TOTAL Package Price
£</t>
  </si>
  <si>
    <t>Description of project goes here!</t>
  </si>
  <si>
    <t>The following tab is provided for supplier tender returns to assist in the calculations of Pre-manufactured Value (PMV).
It is requested that the supplier places their product / package description in the nearest BCIS category.</t>
  </si>
  <si>
    <t>MMC ASSESSMENT TOOL</t>
  </si>
  <si>
    <t>Updated and rebranded to state NHS MMC toolkit and correct spelling</t>
  </si>
  <si>
    <t>MMC ASSESSMENT</t>
  </si>
  <si>
    <r>
      <t xml:space="preserve">Pre-manufactured value (PMV) </t>
    </r>
    <r>
      <rPr>
        <sz val="11"/>
        <color theme="1"/>
        <rFont val="Calibri"/>
        <family val="2"/>
        <scheme val="minor"/>
      </rPr>
      <t>captures the value that is created as a result of completing work away from the site. The Pre-Manufactured Value (PMV %) is the financial proportion of a construction project's Gross Construction Cost derived through pre-manufacturing, expressed as a % of the overall capital cost</t>
    </r>
  </si>
  <si>
    <t>Category 0 - Briefing, scoping and design stage (standardisation)
Use a standardised approach to the macro and micro building design; i.e. building grids, floor heights, rooms and components etc. Category 0 is not part of the MCGLH framework, but is the backbone to all forms of MMC. Category 0 encompasses the development and adoption of construction 'platforms'.</t>
  </si>
  <si>
    <t>The August 2020 note referenced MMC without a defined methodology for calculation. There isn’t a consistent industry calculation methodology for converting MMC into % scores. The Build Offsite and Ciria guidance note acknowledges that to measure the benefits of MMC multiple metrics are required.</t>
  </si>
  <si>
    <t>Percentage of Refurbishment based on Gross Internal Floor Area (GFA)</t>
  </si>
  <si>
    <t>The NHS / UK government considers that design must develop in 'preference to the use of MMC'. The below describes the overall percentages of Category 0 (design and standardisation), PMV (amount of offsite construction) and Category 7 (delivery and commissioning).
NOTE that the values will present a 'red, amber, green' categorisation based on the benchmark values. A summary statement of the approach must be presented to support the value presented against the benchmark.</t>
  </si>
  <si>
    <t>Social factors (e.g. local spend, legacy)</t>
  </si>
  <si>
    <t xml:space="preserve">MMC ASSESSMENT TOOL </t>
  </si>
  <si>
    <t>Pre-Manufactured Value has been used to quantify the utilisation of MMC (in the absence of any other industry standard calculation methodology). This is the value based calculation of offsite construction against onsite construction (gross capital cost). It is a metric that is only based on capital expenditure (CAPEX), so does not evaluate the wider benefits of MMC. 
The calculation of PMV must be undertaken in accordance with the standard methodology (CAST).
The sustainability approaches (social value and carbon) must be considered within the design must be included and cross referenced. Within this toolkit it is noted by confirmation 'y' in the final column. Without confirmation the PMV value will not appear.
NOTE - the standard BCIS categories have been expanded to provide greater granularity if required. These can be hidden if not needed.</t>
  </si>
  <si>
    <t>- Interleaf and boarding</t>
  </si>
  <si>
    <t>Pneumatic Tube Systems</t>
  </si>
  <si>
    <t>Digital commissioning (field-view, Deluxe etc)</t>
  </si>
  <si>
    <t>MMC Categories - Scope &amp; Examples</t>
  </si>
  <si>
    <t xml:space="preserve">Standardisation leading to innovative/efficient techniques/processes for briefing, scoping and design. </t>
  </si>
  <si>
    <t>Unitised, non structural sub-assemblies in forms such as walls, partitions, cassettes, facades' pods.</t>
  </si>
  <si>
    <t xml:space="preserve">Standard models of care, schedules of accommodation &amp; layouts
Standard grid/storey heights/platforms (e.g. CIH Platform)
Re-using existing proven project designs (P22 Project Share makes these available royalty free)
P22 Repeatable Room designs 
P22 Standard Components &amp; Assemblies
BIM and digital modelling </t>
  </si>
  <si>
    <t>BIM Lean, A/VR, robotics, 3D scan, exoskeletons, drones, wearables, driverless,  weatherproof enclosures, modular scaffold, sacrifice temp wks.</t>
  </si>
  <si>
    <t>Slipform Inset formwork
Standard/re-usable formwork systems</t>
  </si>
  <si>
    <t>Prefabricated stair and lift cores</t>
  </si>
  <si>
    <t>Large format walling pr ducts
Brick slips
Pre-sized traditional materials</t>
  </si>
  <si>
    <t>Pre-fabricated IPS panels
Bathroom pods</t>
  </si>
  <si>
    <r>
      <t xml:space="preserve">Estimated PMV, Pre-Manufactured-Value, is a measure of offsite construction. It measures the amount of capital to be committed or has been spent on offsite products compared to the gross capital costs.
</t>
    </r>
    <r>
      <rPr>
        <b/>
        <sz val="9"/>
        <color theme="0"/>
        <rFont val="Calibri"/>
        <family val="2"/>
        <scheme val="minor"/>
      </rPr>
      <t>NOTE: PMV is an estimated value until tender returns are avialable</t>
    </r>
  </si>
  <si>
    <t>`</t>
  </si>
  <si>
    <t>SOC</t>
  </si>
  <si>
    <t>Updated to account for P23 MMC strategy meeting</t>
  </si>
  <si>
    <t>RIBA Stage</t>
  </si>
  <si>
    <t>RIBA 6</t>
  </si>
  <si>
    <t>Slight update to PMV calculation</t>
  </si>
  <si>
    <t>Text formatting reviewed and wrap text added to all comments cells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</si>
</sst>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44" formatCode="_-&quot;£&quot;* #,##0.00_-;\-&quot;£&quot;* #,##0.00_-;_-&quot;£&quot;* &quot;-&quot;??_-;_-@_-"/>
    <numFmt numFmtId="43" formatCode="_-* #,##0.00_-;\-* #,##0.00_-;_-* &quot;-&quot;??_-;_-@_-"/>
    <numFmt numFmtId="164" formatCode="0.0%"/>
    <numFmt numFmtId="165" formatCode="_-&quot;£&quot;* #,##0_-;\-&quot;£&quot;* #,##0_-;_-&quot;£&quot;* &quot;-&quot;??_-;_-@_-"/>
    <numFmt numFmtId="166" formatCode="0.0"/>
    <numFmt numFmtId="167" formatCode="_-* #,##0_-;\-* #,##0_-;_-* &quot;-&quot;??_-;_-@_-"/>
  </numFmts>
  <fonts count="101"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color theme="0"/>
      <name val="Calibri"/>
      <family val="2"/>
      <scheme val="minor"/>
    </font>
    <font>
      <sz val="11"/>
      <color rgb="FF000000"/>
      <name val="Calibri"/>
      <family val="2"/>
      <scheme val="minor"/>
    </font>
    <font>
      <sz val="11"/>
      <name val="Calibri"/>
      <family val="2"/>
      <scheme val="minor"/>
    </font>
    <font>
      <b/>
      <sz val="11"/>
      <color theme="0"/>
      <name val="Calibri"/>
      <family val="2"/>
      <scheme val="minor"/>
    </font>
    <font>
      <b/>
      <sz val="16"/>
      <color theme="0"/>
      <name val="Calibri"/>
      <family val="2"/>
      <scheme val="minor"/>
    </font>
    <font>
      <b/>
      <sz val="16"/>
      <color theme="1"/>
      <name val="Calibri"/>
      <family val="2"/>
      <scheme val="minor"/>
    </font>
    <font>
      <b/>
      <sz val="10"/>
      <color rgb="FF000000"/>
      <name val="Calibri"/>
      <family val="2"/>
      <scheme val="minor"/>
    </font>
    <font>
      <sz val="11"/>
      <color rgb="FF0070C0"/>
      <name val="Calibri"/>
      <family val="2"/>
      <scheme val="minor"/>
    </font>
    <font>
      <sz val="14"/>
      <name val="Calibri"/>
      <family val="2"/>
      <scheme val="minor"/>
    </font>
    <font>
      <sz val="12"/>
      <color theme="5"/>
      <name val="Calibri"/>
      <family val="2"/>
      <scheme val="minor"/>
    </font>
    <font>
      <sz val="12"/>
      <name val="Calibri"/>
      <family val="2"/>
      <scheme val="minor"/>
    </font>
    <font>
      <sz val="14"/>
      <color theme="1"/>
      <name val="Calibri"/>
      <family val="2"/>
      <scheme val="minor"/>
    </font>
    <font>
      <sz val="11"/>
      <color theme="5"/>
      <name val="Calibri"/>
      <family val="2"/>
      <scheme val="minor"/>
    </font>
    <font>
      <b/>
      <sz val="14"/>
      <color theme="1"/>
      <name val="Calibri"/>
      <family val="2"/>
      <scheme val="minor"/>
    </font>
    <font>
      <sz val="20"/>
      <color theme="0"/>
      <name val="Calibri"/>
      <family val="2"/>
      <scheme val="minor"/>
    </font>
    <font>
      <b/>
      <sz val="11"/>
      <color rgb="FF000000"/>
      <name val="Calibri"/>
      <family val="2"/>
      <scheme val="minor"/>
    </font>
    <font>
      <sz val="8"/>
      <color theme="1"/>
      <name val="Calibri"/>
      <family val="2"/>
      <scheme val="minor"/>
    </font>
    <font>
      <b/>
      <sz val="18"/>
      <color theme="1"/>
      <name val="Calibri"/>
      <family val="2"/>
      <scheme val="minor"/>
    </font>
    <font>
      <b/>
      <sz val="12"/>
      <color theme="1"/>
      <name val="Calibri"/>
      <family val="2"/>
      <scheme val="minor"/>
    </font>
    <font>
      <u/>
      <sz val="12"/>
      <color theme="1"/>
      <name val="Calibri"/>
      <family val="2"/>
      <scheme val="minor"/>
    </font>
    <font>
      <b/>
      <sz val="14"/>
      <color rgb="FFFF0000"/>
      <name val="Calibri"/>
      <family val="2"/>
      <scheme val="minor"/>
    </font>
    <font>
      <sz val="11"/>
      <color rgb="FF4472C4"/>
      <name val="Calibri"/>
      <family val="2"/>
      <scheme val="minor"/>
    </font>
    <font>
      <b/>
      <sz val="14"/>
      <color rgb="FF4472C4"/>
      <name val="Calibri"/>
      <family val="2"/>
      <scheme val="minor"/>
    </font>
    <font>
      <b/>
      <sz val="18"/>
      <color rgb="FF4472C4"/>
      <name val="Calibri"/>
      <family val="2"/>
      <scheme val="minor"/>
    </font>
    <font>
      <i/>
      <sz val="16"/>
      <color rgb="FFFF0000"/>
      <name val="Calibri"/>
      <family val="2"/>
      <scheme val="minor"/>
    </font>
    <font>
      <sz val="9"/>
      <name val="Calibri"/>
      <family val="2"/>
      <scheme val="minor"/>
    </font>
    <font>
      <b/>
      <sz val="10"/>
      <color theme="1"/>
      <name val="Calibri"/>
      <family val="2"/>
      <scheme val="minor"/>
    </font>
    <font>
      <b/>
      <sz val="11"/>
      <name val="Calibri"/>
      <family val="2"/>
      <scheme val="minor"/>
    </font>
    <font>
      <sz val="9"/>
      <color theme="1"/>
      <name val="Calibri"/>
      <family val="2"/>
      <scheme val="minor"/>
    </font>
    <font>
      <sz val="9"/>
      <color theme="4"/>
      <name val="Calibri"/>
      <family val="2"/>
      <scheme val="minor"/>
    </font>
    <font>
      <sz val="11"/>
      <color theme="4"/>
      <name val="Calibri"/>
      <family val="2"/>
      <scheme val="minor"/>
    </font>
    <font>
      <sz val="11"/>
      <color theme="2" tint="-9.9978637043366805E-2"/>
      <name val="Calibri"/>
      <family val="2"/>
      <scheme val="minor"/>
    </font>
    <font>
      <sz val="11"/>
      <color theme="0" tint="-0.499984740745262"/>
      <name val="Calibri"/>
      <family val="2"/>
      <scheme val="minor"/>
    </font>
    <font>
      <sz val="11"/>
      <color theme="1"/>
      <name val="Arial"/>
      <family val="2"/>
    </font>
    <font>
      <sz val="16"/>
      <name val="Calibri"/>
      <family val="2"/>
      <scheme val="minor"/>
    </font>
    <font>
      <sz val="8"/>
      <color theme="4"/>
      <name val="Calibri"/>
      <family val="2"/>
      <scheme val="minor"/>
    </font>
    <font>
      <sz val="8"/>
      <name val="Calibri"/>
      <family val="2"/>
      <scheme val="minor"/>
    </font>
    <font>
      <sz val="16"/>
      <color theme="0"/>
      <name val="Calibri"/>
      <family val="2"/>
      <scheme val="minor"/>
    </font>
    <font>
      <sz val="14"/>
      <color theme="4"/>
      <name val="Calibri"/>
      <family val="2"/>
      <scheme val="minor"/>
    </font>
    <font>
      <sz val="11"/>
      <color theme="0" tint="-0.34998626667073579"/>
      <name val="Calibri"/>
      <family val="2"/>
      <scheme val="minor"/>
    </font>
    <font>
      <sz val="11"/>
      <color theme="0" tint="-4.9989318521683403E-2"/>
      <name val="Calibri"/>
      <family val="2"/>
      <scheme val="minor"/>
    </font>
    <font>
      <b/>
      <sz val="16"/>
      <color theme="0" tint="-4.9989318521683403E-2"/>
      <name val="Calibri"/>
      <family val="2"/>
      <scheme val="minor"/>
    </font>
    <font>
      <b/>
      <sz val="20"/>
      <color theme="0" tint="-4.9989318521683403E-2"/>
      <name val="Calibri"/>
      <family val="2"/>
      <scheme val="minor"/>
    </font>
    <font>
      <sz val="10"/>
      <color theme="1"/>
      <name val="Calibri"/>
      <family val="2"/>
      <scheme val="minor"/>
    </font>
    <font>
      <b/>
      <sz val="18"/>
      <name val="Calibri"/>
      <family val="2"/>
      <scheme val="minor"/>
    </font>
    <font>
      <sz val="9"/>
      <color rgb="FF000000"/>
      <name val="Calibri"/>
      <family val="2"/>
      <scheme val="minor"/>
    </font>
    <font>
      <sz val="8"/>
      <color theme="0"/>
      <name val="Calibri"/>
      <family val="2"/>
      <scheme val="minor"/>
    </font>
    <font>
      <b/>
      <sz val="40"/>
      <color theme="1"/>
      <name val="Calibri"/>
      <family val="2"/>
      <scheme val="minor"/>
    </font>
    <font>
      <b/>
      <sz val="20"/>
      <color theme="1"/>
      <name val="Calibri"/>
      <family val="2"/>
      <scheme val="minor"/>
    </font>
    <font>
      <sz val="12"/>
      <color theme="0" tint="-0.499984740745262"/>
      <name val="Calibri"/>
      <family val="2"/>
      <scheme val="minor"/>
    </font>
    <font>
      <b/>
      <sz val="12"/>
      <color theme="0" tint="-0.499984740745262"/>
      <name val="Calibri"/>
      <family val="2"/>
      <scheme val="minor"/>
    </font>
    <font>
      <sz val="9"/>
      <color theme="0" tint="-0.499984740745262"/>
      <name val="Calibri"/>
      <family val="2"/>
      <scheme val="minor"/>
    </font>
    <font>
      <b/>
      <sz val="9"/>
      <color theme="0" tint="-0.499984740745262"/>
      <name val="Calibri"/>
      <family val="2"/>
      <scheme val="minor"/>
    </font>
    <font>
      <b/>
      <sz val="20"/>
      <color theme="0"/>
      <name val="Calibri"/>
      <family val="2"/>
      <scheme val="minor"/>
    </font>
    <font>
      <sz val="12"/>
      <color theme="0"/>
      <name val="Calibri"/>
      <family val="2"/>
      <scheme val="minor"/>
    </font>
    <font>
      <sz val="10"/>
      <color theme="0"/>
      <name val="Calibri"/>
      <family val="2"/>
      <scheme val="minor"/>
    </font>
    <font>
      <b/>
      <sz val="10"/>
      <color theme="0"/>
      <name val="Calibri"/>
      <family val="2"/>
      <scheme val="minor"/>
    </font>
    <font>
      <sz val="11"/>
      <color theme="2" tint="-0.249977111117893"/>
      <name val="Calibri"/>
      <family val="2"/>
      <scheme val="minor"/>
    </font>
    <font>
      <sz val="11"/>
      <color rgb="FFFF0000"/>
      <name val="Calibri"/>
      <family val="2"/>
      <scheme val="minor"/>
    </font>
    <font>
      <sz val="12"/>
      <color theme="1"/>
      <name val="Calibri"/>
      <family val="2"/>
      <scheme val="minor"/>
    </font>
    <font>
      <sz val="12"/>
      <color rgb="FFFF0000"/>
      <name val="Calibri"/>
      <family val="2"/>
      <scheme val="minor"/>
    </font>
    <font>
      <b/>
      <sz val="16"/>
      <color rgb="FFFF0000"/>
      <name val="Calibri"/>
      <family val="2"/>
      <scheme val="minor"/>
    </font>
    <font>
      <sz val="10"/>
      <color rgb="FFFF0000"/>
      <name val="Calibri"/>
      <family val="2"/>
      <scheme val="minor"/>
    </font>
    <font>
      <sz val="12"/>
      <color theme="4"/>
      <name val="Calibri"/>
      <family val="2"/>
      <scheme val="minor"/>
    </font>
    <font>
      <b/>
      <sz val="12"/>
      <name val="Calibri"/>
      <family val="2"/>
      <scheme val="minor"/>
    </font>
    <font>
      <sz val="10"/>
      <color theme="4"/>
      <name val="Calibri"/>
      <family val="2"/>
      <scheme val="minor"/>
    </font>
    <font>
      <sz val="11"/>
      <color theme="8"/>
      <name val="Calibri"/>
      <family val="2"/>
      <scheme val="minor"/>
    </font>
    <font>
      <sz val="10"/>
      <color theme="0" tint="-0.34998626667073579"/>
      <name val="Calibri"/>
      <family val="2"/>
      <scheme val="minor"/>
    </font>
    <font>
      <sz val="14"/>
      <color theme="2" tint="-0.249977111117893"/>
      <name val="Calibri"/>
      <family val="2"/>
      <scheme val="minor"/>
    </font>
    <font>
      <b/>
      <sz val="14"/>
      <name val="Calibri"/>
      <family val="2"/>
      <scheme val="minor"/>
    </font>
    <font>
      <sz val="10"/>
      <name val="Calibri"/>
      <family val="2"/>
      <scheme val="minor"/>
    </font>
    <font>
      <b/>
      <sz val="12"/>
      <color theme="0"/>
      <name val="Calibri"/>
      <family val="2"/>
      <scheme val="minor"/>
    </font>
    <font>
      <b/>
      <sz val="9"/>
      <color theme="0" tint="-0.34998626667073579"/>
      <name val="Calibri"/>
      <family val="2"/>
      <scheme val="minor"/>
    </font>
    <font>
      <i/>
      <sz val="12"/>
      <color theme="4"/>
      <name val="Calibri"/>
      <family val="2"/>
      <scheme val="minor"/>
    </font>
    <font>
      <i/>
      <sz val="10"/>
      <color theme="1"/>
      <name val="Calibri"/>
      <family val="2"/>
      <scheme val="minor"/>
    </font>
    <font>
      <sz val="9"/>
      <color theme="2" tint="-0.249977111117893"/>
      <name val="Calibri"/>
      <family val="2"/>
      <scheme val="minor"/>
    </font>
    <font>
      <i/>
      <sz val="11"/>
      <color theme="2" tint="-0.499984740745262"/>
      <name val="Calibri"/>
      <family val="2"/>
      <scheme val="minor"/>
    </font>
    <font>
      <b/>
      <sz val="14"/>
      <color theme="0" tint="-0.499984740745262"/>
      <name val="Calibri"/>
      <family val="2"/>
      <scheme val="minor"/>
    </font>
    <font>
      <b/>
      <sz val="40"/>
      <color theme="0" tint="-0.499984740745262"/>
      <name val="Calibri"/>
      <family val="2"/>
      <scheme val="minor"/>
    </font>
    <font>
      <sz val="11"/>
      <color theme="0" tint="-0.249977111117893"/>
      <name val="Calibri"/>
      <family val="2"/>
      <scheme val="minor"/>
    </font>
    <font>
      <b/>
      <sz val="11"/>
      <color theme="4"/>
      <name val="Calibri"/>
      <family val="2"/>
      <scheme val="minor"/>
    </font>
    <font>
      <b/>
      <sz val="11"/>
      <color rgb="FFFF0000"/>
      <name val="Calibri"/>
      <family val="2"/>
      <scheme val="minor"/>
    </font>
    <font>
      <b/>
      <sz val="18"/>
      <color theme="0"/>
      <name val="Calibri"/>
      <family val="2"/>
      <scheme val="minor"/>
    </font>
    <font>
      <sz val="9"/>
      <color theme="0" tint="-0.34998626667073579"/>
      <name val="Calibri"/>
      <family val="2"/>
      <scheme val="minor"/>
    </font>
    <font>
      <sz val="8"/>
      <color theme="0" tint="-0.34998626667073579"/>
      <name val="Calibri"/>
      <family val="2"/>
      <scheme val="minor"/>
    </font>
    <font>
      <b/>
      <sz val="9"/>
      <color theme="1"/>
      <name val="Calibri"/>
      <family val="2"/>
      <scheme val="minor"/>
    </font>
    <font>
      <b/>
      <sz val="10"/>
      <color theme="4"/>
      <name val="Calibri"/>
      <family val="2"/>
      <scheme val="minor"/>
    </font>
    <font>
      <b/>
      <sz val="14"/>
      <color theme="0"/>
      <name val="Calibri"/>
      <family val="2"/>
      <scheme val="minor"/>
    </font>
    <font>
      <sz val="9"/>
      <color theme="0"/>
      <name val="Calibri"/>
      <family val="2"/>
      <scheme val="minor"/>
    </font>
    <font>
      <sz val="14"/>
      <color theme="0"/>
      <name val="Calibri"/>
      <family val="2"/>
      <scheme val="minor"/>
    </font>
    <font>
      <i/>
      <sz val="12"/>
      <color theme="8"/>
      <name val="Calibri"/>
      <family val="2"/>
      <scheme val="minor"/>
    </font>
    <font>
      <sz val="12"/>
      <color theme="8"/>
      <name val="Calibri"/>
      <family val="2"/>
      <scheme val="minor"/>
    </font>
    <font>
      <b/>
      <sz val="9"/>
      <color theme="0"/>
      <name val="Calibri"/>
      <family val="2"/>
      <scheme val="minor"/>
    </font>
    <font>
      <sz val="11"/>
      <color theme="7"/>
      <name val="Calibri"/>
      <family val="2"/>
      <scheme val="minor"/>
    </font>
    <font>
      <b/>
      <sz val="12"/>
      <color theme="7"/>
      <name val="Calibri"/>
      <family val="2"/>
      <scheme val="minor"/>
    </font>
    <font>
      <sz val="2"/>
      <color theme="0"/>
      <name val="Calibri"/>
      <family val="2"/>
      <scheme val="minor"/>
    </font>
    <font>
      <b/>
      <sz val="16"/>
      <name val="Calibri"/>
      <family val="2"/>
      <scheme val="minor"/>
    </font>
  </fonts>
  <fills count="27">
    <fill>
      <patternFill patternType="none"/>
    </fill>
    <fill>
      <patternFill patternType="gray125"/>
    </fill>
    <fill>
      <patternFill patternType="solid">
        <fgColor theme="4" tint="0.79998168889431442"/>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0" tint="-0.14996795556505021"/>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theme="2"/>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C6AACC"/>
        <bgColor indexed="64"/>
      </patternFill>
    </fill>
    <fill>
      <patternFill patternType="solid">
        <fgColor theme="0" tint="-9.9978637043366805E-2"/>
        <bgColor indexed="64"/>
      </patternFill>
    </fill>
    <fill>
      <patternFill patternType="solid">
        <fgColor theme="4" tint="0.59999389629810485"/>
        <bgColor indexed="65"/>
      </patternFill>
    </fill>
    <fill>
      <patternFill patternType="solid">
        <fgColor rgb="FF5AC3E1"/>
        <bgColor indexed="64"/>
      </patternFill>
    </fill>
    <fill>
      <patternFill patternType="solid">
        <fgColor theme="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0000"/>
        <bgColor indexed="64"/>
      </patternFill>
    </fill>
    <fill>
      <patternFill patternType="solid">
        <fgColor rgb="FF005EB8"/>
        <bgColor indexed="64"/>
      </patternFill>
    </fill>
    <fill>
      <patternFill patternType="solid">
        <fgColor theme="4" tint="0.39997558519241921"/>
        <bgColor indexed="64"/>
      </patternFill>
    </fill>
    <fill>
      <patternFill patternType="solid">
        <fgColor rgb="FF71CCE5"/>
        <bgColor indexed="64"/>
      </patternFill>
    </fill>
  </fills>
  <borders count="1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auto="1"/>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ck">
        <color indexed="64"/>
      </bottom>
      <diagonal/>
    </border>
    <border>
      <left style="thick">
        <color indexed="64"/>
      </left>
      <right style="thick">
        <color indexed="64"/>
      </right>
      <top style="thick">
        <color indexed="64"/>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thick">
        <color auto="1"/>
      </top>
      <bottom style="thick">
        <color indexed="64"/>
      </bottom>
      <diagonal/>
    </border>
    <border>
      <left/>
      <right/>
      <top style="thick">
        <color auto="1"/>
      </top>
      <bottom style="thick">
        <color indexed="64"/>
      </bottom>
      <diagonal/>
    </border>
    <border>
      <left style="thin">
        <color indexed="64"/>
      </left>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style="medium">
        <color indexed="64"/>
      </left>
      <right style="medium">
        <color indexed="64"/>
      </right>
      <top/>
      <bottom/>
      <diagonal/>
    </border>
    <border>
      <left/>
      <right style="medium">
        <color indexed="64"/>
      </right>
      <top/>
      <bottom/>
      <diagonal/>
    </border>
    <border>
      <left/>
      <right style="thick">
        <color indexed="64"/>
      </right>
      <top style="thick">
        <color indexed="64"/>
      </top>
      <bottom style="thick">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medium">
        <color indexed="64"/>
      </top>
      <bottom style="medium">
        <color indexed="64"/>
      </bottom>
      <diagonal/>
    </border>
    <border>
      <left style="thin">
        <color theme="0" tint="-0.499984740745262"/>
      </left>
      <right style="medium">
        <color indexed="64"/>
      </right>
      <top style="thin">
        <color theme="0" tint="-0.499984740745262"/>
      </top>
      <bottom style="thin">
        <color theme="0" tint="-0.499984740745262"/>
      </bottom>
      <diagonal/>
    </border>
    <border>
      <left/>
      <right style="thin">
        <color indexed="64"/>
      </right>
      <top style="medium">
        <color indexed="64"/>
      </top>
      <bottom style="medium">
        <color indexed="64"/>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medium">
        <color indexed="64"/>
      </right>
      <top/>
      <bottom style="thin">
        <color theme="0" tint="-0.499984740745262"/>
      </bottom>
      <diagonal/>
    </border>
    <border>
      <left style="thin">
        <color theme="0" tint="-0.499984740745262"/>
      </left>
      <right/>
      <top style="medium">
        <color indexed="64"/>
      </top>
      <bottom style="medium">
        <color indexed="64"/>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medium">
        <color indexed="64"/>
      </right>
      <top style="thin">
        <color theme="0" tint="-0.499984740745262"/>
      </top>
      <bottom/>
      <diagonal/>
    </border>
    <border>
      <left/>
      <right/>
      <top style="thin">
        <color theme="0" tint="-0.499984740745262"/>
      </top>
      <bottom/>
      <diagonal/>
    </border>
    <border>
      <left/>
      <right style="medium">
        <color indexed="64"/>
      </right>
      <top style="thin">
        <color theme="0" tint="-0.499984740745262"/>
      </top>
      <bottom/>
      <diagonal/>
    </border>
    <border>
      <left/>
      <right style="thin">
        <color theme="0" tint="-0.499984740745262"/>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ck">
        <color indexed="64"/>
      </top>
      <bottom style="medium">
        <color indexed="64"/>
      </bottom>
      <diagonal/>
    </border>
    <border>
      <left/>
      <right/>
      <top style="thick">
        <color indexed="64"/>
      </top>
      <bottom/>
      <diagonal/>
    </border>
    <border>
      <left/>
      <right style="medium">
        <color indexed="64"/>
      </right>
      <top style="thick">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theme="0" tint="-0.499984740745262"/>
      </top>
      <bottom style="thin">
        <color theme="0" tint="-0.499984740745262"/>
      </bottom>
      <diagonal/>
    </border>
    <border>
      <left/>
      <right/>
      <top style="thin">
        <color indexed="64"/>
      </top>
      <bottom style="thin">
        <color theme="0" tint="-0.499984740745262"/>
      </bottom>
      <diagonal/>
    </border>
    <border>
      <left/>
      <right/>
      <top/>
      <bottom style="thin">
        <color theme="0" tint="-0.499984740745262"/>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theme="0" tint="-0.499984740745262"/>
      </left>
      <right/>
      <top style="thin">
        <color theme="0" tint="-0.499984740745262"/>
      </top>
      <bottom style="medium">
        <color indexed="64"/>
      </bottom>
      <diagonal/>
    </border>
    <border>
      <left/>
      <right style="thin">
        <color theme="0" tint="-0.499984740745262"/>
      </right>
      <top style="thin">
        <color theme="0" tint="-0.499984740745262"/>
      </top>
      <bottom style="medium">
        <color indexed="64"/>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diagonal/>
    </border>
    <border>
      <left style="thin">
        <color theme="0" tint="-0.499984740745262"/>
      </left>
      <right style="medium">
        <color theme="0" tint="-0.499984740745262"/>
      </right>
      <top style="thin">
        <color theme="0" tint="-0.499984740745262"/>
      </top>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right style="medium">
        <color theme="0" tint="-0.499984740745262"/>
      </right>
      <top style="thin">
        <color theme="0" tint="-0.499984740745262"/>
      </top>
      <bottom style="medium">
        <color theme="0" tint="-0.499984740745262"/>
      </bottom>
      <diagonal/>
    </border>
    <border>
      <left style="thin">
        <color indexed="64"/>
      </left>
      <right/>
      <top style="medium">
        <color indexed="64"/>
      </top>
      <bottom style="medium">
        <color indexed="64"/>
      </bottom>
      <diagonal/>
    </border>
    <border>
      <left style="thin">
        <color theme="0" tint="-0.499984740745262"/>
      </left>
      <right/>
      <top style="medium">
        <color indexed="64"/>
      </top>
      <bottom style="thin">
        <color theme="0" tint="-0.499984740745262"/>
      </bottom>
      <diagonal/>
    </border>
    <border>
      <left/>
      <right style="thin">
        <color theme="0" tint="-0.499984740745262"/>
      </right>
      <top style="medium">
        <color indexed="64"/>
      </top>
      <bottom style="thin">
        <color theme="0" tint="-0.499984740745262"/>
      </bottom>
      <diagonal/>
    </border>
    <border>
      <left style="thin">
        <color theme="0" tint="-0.499984740745262"/>
      </left>
      <right/>
      <top style="medium">
        <color indexed="64"/>
      </top>
      <bottom style="thin">
        <color indexed="64"/>
      </bottom>
      <diagonal/>
    </border>
    <border>
      <left/>
      <right style="thin">
        <color theme="0" tint="-0.499984740745262"/>
      </right>
      <top style="medium">
        <color indexed="64"/>
      </top>
      <bottom style="thin">
        <color indexed="64"/>
      </bottom>
      <diagonal/>
    </border>
    <border>
      <left style="thin">
        <color theme="0" tint="-0.499984740745262"/>
      </left>
      <right/>
      <top style="thin">
        <color indexed="64"/>
      </top>
      <bottom style="thin">
        <color indexed="64"/>
      </bottom>
      <diagonal/>
    </border>
    <border>
      <left/>
      <right style="thin">
        <color theme="0" tint="-0.499984740745262"/>
      </right>
      <top style="thin">
        <color indexed="64"/>
      </top>
      <bottom style="thin">
        <color indexed="64"/>
      </bottom>
      <diagonal/>
    </border>
    <border>
      <left style="thin">
        <color theme="0" tint="-0.499984740745262"/>
      </left>
      <right/>
      <top/>
      <bottom style="thin">
        <color indexed="64"/>
      </bottom>
      <diagonal/>
    </border>
    <border>
      <left/>
      <right style="thin">
        <color theme="0" tint="-0.499984740745262"/>
      </right>
      <top/>
      <bottom style="thin">
        <color indexed="64"/>
      </bottom>
      <diagonal/>
    </border>
    <border>
      <left style="thin">
        <color theme="0" tint="-0.499984740745262"/>
      </left>
      <right style="medium">
        <color indexed="64"/>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indexed="64"/>
      </right>
      <top style="thick">
        <color indexed="64"/>
      </top>
      <bottom/>
      <diagonal/>
    </border>
    <border>
      <left/>
      <right style="medium">
        <color indexed="64"/>
      </right>
      <top/>
      <bottom style="thin">
        <color indexed="64"/>
      </bottom>
      <diagonal/>
    </border>
    <border>
      <left style="thin">
        <color indexed="64"/>
      </left>
      <right style="thin">
        <color indexed="64"/>
      </right>
      <top style="thick">
        <color auto="1"/>
      </top>
      <bottom style="thin">
        <color indexed="64"/>
      </bottom>
      <diagonal/>
    </border>
  </borders>
  <cellStyleXfs count="16">
    <xf numFmtId="0" fontId="0" fillId="0" borderId="0"/>
    <xf numFmtId="9" fontId="1" fillId="0" borderId="0" applyFont="0" applyFill="0" applyBorder="0" applyAlignment="0" applyProtection="0"/>
    <xf numFmtId="0" fontId="3" fillId="0" borderId="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0" fontId="37" fillId="0" borderId="0"/>
    <xf numFmtId="0" fontId="1" fillId="0" borderId="0"/>
    <xf numFmtId="0" fontId="3"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8" borderId="0" applyNumberFormat="0" applyBorder="0" applyAlignment="0" applyProtection="0"/>
    <xf numFmtId="43" fontId="1" fillId="0" borderId="0" applyFont="0" applyFill="0" applyBorder="0" applyAlignment="0" applyProtection="0"/>
  </cellStyleXfs>
  <cellXfs count="869">
    <xf numFmtId="0" fontId="0" fillId="0" borderId="0" xfId="0"/>
    <xf numFmtId="0" fontId="0" fillId="0" borderId="1" xfId="0" applyBorder="1"/>
    <xf numFmtId="0" fontId="0" fillId="0" borderId="1" xfId="0" applyBorder="1" applyAlignment="1">
      <alignment horizontal="center"/>
    </xf>
    <xf numFmtId="0" fontId="4" fillId="0" borderId="1" xfId="0" applyFont="1" applyBorder="1"/>
    <xf numFmtId="0" fontId="0" fillId="0" borderId="0" xfId="0"/>
    <xf numFmtId="0" fontId="0" fillId="0" borderId="0" xfId="0" applyAlignment="1">
      <alignment wrapText="1"/>
    </xf>
    <xf numFmtId="0" fontId="0" fillId="0" borderId="0" xfId="0" applyAlignment="1">
      <alignment horizontal="center"/>
    </xf>
    <xf numFmtId="0" fontId="21" fillId="0" borderId="0" xfId="0" applyFont="1"/>
    <xf numFmtId="0" fontId="23" fillId="0" borderId="0" xfId="0" applyFont="1"/>
    <xf numFmtId="0" fontId="0" fillId="0" borderId="0" xfId="0" applyAlignment="1">
      <alignment horizontal="left" vertical="center" wrapText="1"/>
    </xf>
    <xf numFmtId="0" fontId="24" fillId="0" borderId="0" xfId="0" applyFont="1" applyAlignment="1">
      <alignment horizontal="left" vertical="center" wrapText="1"/>
    </xf>
    <xf numFmtId="0" fontId="0" fillId="0" borderId="0" xfId="0"/>
    <xf numFmtId="164" fontId="0" fillId="0" borderId="9" xfId="0" applyNumberFormat="1" applyFill="1" applyBorder="1" applyAlignment="1" applyProtection="1">
      <alignment horizontal="center" vertical="center"/>
    </xf>
    <xf numFmtId="164" fontId="0" fillId="0" borderId="38" xfId="0" applyNumberFormat="1" applyFill="1" applyBorder="1" applyAlignment="1" applyProtection="1">
      <alignment horizontal="center" vertical="center"/>
    </xf>
    <xf numFmtId="0" fontId="0" fillId="0" borderId="0" xfId="0" applyAlignment="1">
      <alignment vertical="center"/>
    </xf>
    <xf numFmtId="0" fontId="2" fillId="2" borderId="0" xfId="0" applyFont="1" applyFill="1" applyBorder="1"/>
    <xf numFmtId="0" fontId="2" fillId="2" borderId="0" xfId="0" applyFont="1" applyFill="1" applyBorder="1" applyAlignment="1">
      <alignment horizontal="center"/>
    </xf>
    <xf numFmtId="0" fontId="35" fillId="2" borderId="0" xfId="0" applyFont="1" applyFill="1" applyBorder="1" applyAlignment="1">
      <alignment horizontal="center"/>
    </xf>
    <xf numFmtId="0" fontId="38" fillId="13" borderId="1" xfId="0" applyFont="1" applyFill="1" applyBorder="1" applyAlignment="1">
      <alignment horizontal="center" vertical="center" textRotation="90"/>
    </xf>
    <xf numFmtId="0" fontId="6" fillId="7" borderId="1" xfId="0" applyFont="1" applyFill="1" applyBorder="1" applyAlignment="1" applyProtection="1">
      <alignment horizontal="center" vertical="center"/>
      <protection locked="0"/>
    </xf>
    <xf numFmtId="0" fontId="6" fillId="7" borderId="1" xfId="2" applyFont="1" applyFill="1" applyBorder="1" applyAlignment="1" applyProtection="1">
      <alignment vertical="center"/>
      <protection locked="0"/>
    </xf>
    <xf numFmtId="9" fontId="35" fillId="7" borderId="1" xfId="1" applyFont="1" applyFill="1" applyBorder="1" applyAlignment="1">
      <alignment horizontal="center"/>
    </xf>
    <xf numFmtId="9" fontId="2" fillId="7" borderId="1" xfId="1" applyFont="1" applyFill="1" applyBorder="1" applyAlignment="1">
      <alignment horizontal="center"/>
    </xf>
    <xf numFmtId="0" fontId="6" fillId="7" borderId="1" xfId="2" quotePrefix="1" applyFont="1" applyFill="1" applyBorder="1" applyAlignment="1" applyProtection="1">
      <alignment vertical="center"/>
      <protection locked="0"/>
    </xf>
    <xf numFmtId="0" fontId="0" fillId="7" borderId="1" xfId="0" applyFont="1" applyFill="1" applyBorder="1" applyAlignment="1" applyProtection="1">
      <alignment horizontal="center" vertical="center"/>
      <protection locked="0"/>
    </xf>
    <xf numFmtId="0" fontId="0" fillId="14" borderId="1" xfId="0" applyFont="1" applyFill="1" applyBorder="1" applyAlignment="1" applyProtection="1">
      <alignment horizontal="center" vertical="center"/>
      <protection locked="0"/>
    </xf>
    <xf numFmtId="0" fontId="6" fillId="14" borderId="1" xfId="2" applyFont="1" applyFill="1" applyBorder="1" applyAlignment="1" applyProtection="1">
      <alignment vertical="center"/>
      <protection locked="0"/>
    </xf>
    <xf numFmtId="9" fontId="35" fillId="14" borderId="1" xfId="1" applyFont="1" applyFill="1" applyBorder="1" applyAlignment="1">
      <alignment horizontal="center"/>
    </xf>
    <xf numFmtId="9" fontId="2" fillId="14" borderId="1" xfId="1" applyFont="1" applyFill="1" applyBorder="1" applyAlignment="1">
      <alignment horizontal="center"/>
    </xf>
    <xf numFmtId="0" fontId="6" fillId="14" borderId="1" xfId="0" applyFont="1" applyFill="1" applyBorder="1" applyAlignment="1" applyProtection="1">
      <alignment horizontal="center" vertical="center"/>
      <protection locked="0"/>
    </xf>
    <xf numFmtId="0" fontId="6" fillId="14" borderId="1" xfId="2" quotePrefix="1" applyFont="1" applyFill="1" applyBorder="1" applyAlignment="1" applyProtection="1">
      <alignment vertical="center"/>
      <protection locked="0"/>
    </xf>
    <xf numFmtId="0" fontId="0" fillId="13" borderId="1" xfId="0" applyFont="1" applyFill="1" applyBorder="1" applyAlignment="1" applyProtection="1">
      <alignment horizontal="center" vertical="center"/>
      <protection locked="0"/>
    </xf>
    <xf numFmtId="0" fontId="6" fillId="13" borderId="1" xfId="2" applyFont="1" applyFill="1" applyBorder="1" applyAlignment="1" applyProtection="1">
      <alignment vertical="top"/>
      <protection locked="0"/>
    </xf>
    <xf numFmtId="9" fontId="35" fillId="13" borderId="1" xfId="1" applyFont="1" applyFill="1" applyBorder="1" applyAlignment="1">
      <alignment horizontal="center"/>
    </xf>
    <xf numFmtId="9" fontId="2" fillId="13" borderId="1" xfId="1" applyFont="1" applyFill="1" applyBorder="1" applyAlignment="1">
      <alignment horizontal="center"/>
    </xf>
    <xf numFmtId="2" fontId="0" fillId="13" borderId="1" xfId="0" applyNumberFormat="1" applyFont="1" applyFill="1" applyBorder="1" applyAlignment="1" applyProtection="1">
      <alignment horizontal="center" vertical="center"/>
      <protection locked="0"/>
    </xf>
    <xf numFmtId="0" fontId="0" fillId="0" borderId="0" xfId="0" applyFill="1"/>
    <xf numFmtId="164" fontId="34" fillId="0" borderId="6" xfId="0" applyNumberFormat="1" applyFont="1" applyBorder="1" applyAlignment="1" applyProtection="1">
      <alignment horizontal="center" vertical="center"/>
      <protection locked="0"/>
    </xf>
    <xf numFmtId="164" fontId="0" fillId="0" borderId="0" xfId="0" applyNumberFormat="1" applyFill="1" applyBorder="1" applyAlignment="1" applyProtection="1">
      <alignment horizontal="center" vertical="center"/>
    </xf>
    <xf numFmtId="164" fontId="31" fillId="10" borderId="68" xfId="1" applyNumberFormat="1" applyFont="1" applyFill="1" applyBorder="1" applyAlignment="1" applyProtection="1">
      <alignment horizontal="center" vertical="center" wrapText="1" readingOrder="1"/>
    </xf>
    <xf numFmtId="164" fontId="0" fillId="0" borderId="66" xfId="0" applyNumberFormat="1" applyFill="1" applyBorder="1" applyAlignment="1" applyProtection="1">
      <alignment horizontal="center" vertical="center"/>
    </xf>
    <xf numFmtId="164" fontId="0" fillId="6" borderId="6" xfId="0" applyNumberFormat="1" applyFill="1" applyBorder="1" applyAlignment="1" applyProtection="1">
      <alignment horizontal="center" vertical="center"/>
      <protection locked="0"/>
    </xf>
    <xf numFmtId="0" fontId="0" fillId="0" borderId="0" xfId="0" applyAlignment="1">
      <alignment horizontal="left" vertical="top" wrapText="1"/>
    </xf>
    <xf numFmtId="0" fontId="0" fillId="8" borderId="0" xfId="0" applyFill="1"/>
    <xf numFmtId="0" fontId="9" fillId="8" borderId="0" xfId="0" applyFont="1" applyFill="1" applyBorder="1" applyAlignment="1">
      <alignment vertical="center" wrapText="1"/>
    </xf>
    <xf numFmtId="0" fontId="0" fillId="8" borderId="0" xfId="0" applyFill="1" applyBorder="1" applyAlignment="1">
      <alignment wrapText="1"/>
    </xf>
    <xf numFmtId="0" fontId="0" fillId="8" borderId="0" xfId="0" applyFill="1" applyAlignment="1">
      <alignment wrapText="1"/>
    </xf>
    <xf numFmtId="0" fontId="0" fillId="8" borderId="0" xfId="0" applyFill="1" applyAlignment="1">
      <alignment horizontal="left" vertical="center" wrapText="1"/>
    </xf>
    <xf numFmtId="0" fontId="0" fillId="8" borderId="0" xfId="0" applyFill="1" applyAlignment="1">
      <alignment vertical="center" wrapText="1"/>
    </xf>
    <xf numFmtId="0" fontId="25" fillId="8" borderId="0" xfId="0" applyFont="1" applyFill="1" applyAlignment="1">
      <alignment horizontal="left" vertical="center" wrapText="1"/>
    </xf>
    <xf numFmtId="0" fontId="0" fillId="0" borderId="0" xfId="0" applyAlignment="1">
      <alignment horizontal="left" vertical="top" wrapText="1"/>
    </xf>
    <xf numFmtId="0" fontId="0" fillId="0" borderId="0" xfId="0" quotePrefix="1" applyAlignment="1">
      <alignment horizontal="right" vertical="top" wrapText="1"/>
    </xf>
    <xf numFmtId="0" fontId="63" fillId="0" borderId="0" xfId="0" applyFont="1"/>
    <xf numFmtId="0" fontId="67" fillId="0" borderId="1" xfId="0" applyFont="1" applyFill="1" applyBorder="1" applyAlignment="1" applyProtection="1">
      <alignment vertical="center"/>
      <protection locked="0"/>
    </xf>
    <xf numFmtId="0" fontId="43" fillId="11" borderId="0" xfId="0" applyFont="1" applyFill="1" applyAlignment="1">
      <alignment horizontal="center"/>
    </xf>
    <xf numFmtId="0" fontId="69" fillId="0" borderId="1" xfId="0" applyFont="1" applyFill="1" applyBorder="1" applyAlignment="1" applyProtection="1">
      <alignment vertical="center"/>
      <protection locked="0"/>
    </xf>
    <xf numFmtId="0" fontId="69" fillId="0" borderId="6" xfId="0" applyFont="1" applyFill="1" applyBorder="1" applyAlignment="1" applyProtection="1">
      <alignment vertical="center"/>
      <protection locked="0"/>
    </xf>
    <xf numFmtId="0" fontId="0" fillId="0" borderId="0" xfId="0" applyAlignment="1">
      <alignment horizontal="left" vertical="top" wrapText="1"/>
    </xf>
    <xf numFmtId="0" fontId="27" fillId="0" borderId="0" xfId="0" applyFont="1" applyAlignment="1">
      <alignment horizontal="left" vertical="center" wrapText="1"/>
    </xf>
    <xf numFmtId="0" fontId="34" fillId="0" borderId="0" xfId="0" applyFont="1" applyAlignment="1">
      <alignment horizontal="left" vertical="center" wrapText="1"/>
    </xf>
    <xf numFmtId="0" fontId="0" fillId="0" borderId="0" xfId="0" applyAlignment="1">
      <alignment vertical="top"/>
    </xf>
    <xf numFmtId="0" fontId="0" fillId="8" borderId="0" xfId="0" applyFill="1" applyAlignment="1">
      <alignment vertical="center"/>
    </xf>
    <xf numFmtId="0" fontId="16" fillId="0" borderId="0" xfId="0" applyFont="1" applyAlignment="1">
      <alignment horizontal="left" vertical="center" wrapText="1"/>
    </xf>
    <xf numFmtId="0" fontId="2" fillId="0" borderId="0" xfId="0" applyFont="1" applyFill="1"/>
    <xf numFmtId="0" fontId="2" fillId="0" borderId="0" xfId="0" applyFont="1"/>
    <xf numFmtId="9" fontId="67" fillId="0" borderId="7" xfId="1" applyFont="1" applyFill="1" applyBorder="1" applyAlignment="1" applyProtection="1">
      <alignment vertical="center"/>
      <protection locked="0"/>
    </xf>
    <xf numFmtId="167" fontId="67" fillId="0" borderId="7" xfId="15" applyNumberFormat="1" applyFont="1" applyFill="1" applyBorder="1" applyAlignment="1" applyProtection="1">
      <alignment vertical="center"/>
      <protection locked="0"/>
    </xf>
    <xf numFmtId="0" fontId="62" fillId="11" borderId="0" xfId="0" applyFont="1" applyFill="1" applyBorder="1" applyProtection="1"/>
    <xf numFmtId="0" fontId="62" fillId="11" borderId="0" xfId="0" applyFont="1" applyFill="1" applyProtection="1"/>
    <xf numFmtId="0" fontId="0" fillId="11" borderId="0" xfId="0" applyFill="1" applyProtection="1"/>
    <xf numFmtId="0" fontId="0" fillId="0" borderId="0" xfId="0" applyProtection="1"/>
    <xf numFmtId="0" fontId="74" fillId="0" borderId="1" xfId="0" applyFont="1" applyFill="1" applyBorder="1" applyAlignment="1" applyProtection="1">
      <alignment vertical="center"/>
    </xf>
    <xf numFmtId="0" fontId="64" fillId="11" borderId="0" xfId="0" applyFont="1" applyFill="1" applyBorder="1" applyAlignment="1" applyProtection="1">
      <alignment vertical="center"/>
    </xf>
    <xf numFmtId="164" fontId="64" fillId="11" borderId="0" xfId="0" applyNumberFormat="1" applyFont="1" applyFill="1" applyBorder="1" applyAlignment="1" applyProtection="1">
      <alignment horizontal="left"/>
    </xf>
    <xf numFmtId="0" fontId="14" fillId="11" borderId="0" xfId="0" applyFont="1" applyFill="1" applyAlignment="1" applyProtection="1">
      <alignment horizontal="left"/>
    </xf>
    <xf numFmtId="0" fontId="14" fillId="17" borderId="0" xfId="0" applyFont="1" applyFill="1" applyAlignment="1" applyProtection="1">
      <alignment horizontal="left"/>
    </xf>
    <xf numFmtId="0" fontId="14" fillId="0" borderId="0" xfId="0" applyFont="1" applyFill="1" applyAlignment="1" applyProtection="1">
      <alignment horizontal="left"/>
    </xf>
    <xf numFmtId="0" fontId="74" fillId="0" borderId="2" xfId="0" applyFont="1" applyFill="1" applyBorder="1" applyAlignment="1" applyProtection="1">
      <alignment vertical="center"/>
    </xf>
    <xf numFmtId="0" fontId="64" fillId="11" borderId="0" xfId="0" applyFont="1" applyFill="1" applyBorder="1" applyAlignment="1" applyProtection="1">
      <alignment horizontal="center" vertical="center"/>
    </xf>
    <xf numFmtId="0" fontId="13" fillId="11" borderId="0" xfId="0" applyFont="1" applyFill="1" applyBorder="1" applyAlignment="1" applyProtection="1">
      <alignment horizontal="center" vertical="center"/>
    </xf>
    <xf numFmtId="0" fontId="74" fillId="0" borderId="2" xfId="0" applyFont="1" applyFill="1" applyBorder="1" applyAlignment="1" applyProtection="1">
      <alignment vertical="center" wrapText="1"/>
    </xf>
    <xf numFmtId="0" fontId="14" fillId="0" borderId="1" xfId="0" applyFont="1" applyFill="1" applyBorder="1" applyAlignment="1" applyProtection="1">
      <alignment vertical="center"/>
    </xf>
    <xf numFmtId="0" fontId="68" fillId="0" borderId="1" xfId="0" applyFont="1" applyFill="1" applyBorder="1" applyAlignment="1" applyProtection="1">
      <alignment vertical="center"/>
    </xf>
    <xf numFmtId="0" fontId="13" fillId="0" borderId="4" xfId="0" applyFont="1" applyFill="1" applyBorder="1" applyAlignment="1" applyProtection="1">
      <alignment horizontal="left" vertical="center"/>
    </xf>
    <xf numFmtId="0" fontId="14" fillId="0" borderId="1" xfId="0" applyFont="1" applyFill="1" applyBorder="1" applyAlignment="1" applyProtection="1">
      <alignment horizontal="right" vertical="center"/>
    </xf>
    <xf numFmtId="0" fontId="13" fillId="0" borderId="1" xfId="0" applyFont="1" applyFill="1" applyBorder="1" applyAlignment="1" applyProtection="1">
      <alignment vertical="center"/>
    </xf>
    <xf numFmtId="0" fontId="68" fillId="11" borderId="0" xfId="0" applyFont="1" applyFill="1" applyBorder="1" applyAlignment="1" applyProtection="1">
      <alignment horizontal="left" vertical="center"/>
    </xf>
    <xf numFmtId="14" fontId="68" fillId="11" borderId="0" xfId="0" applyNumberFormat="1" applyFont="1" applyFill="1" applyBorder="1" applyAlignment="1" applyProtection="1">
      <alignment horizontal="left" vertical="center"/>
    </xf>
    <xf numFmtId="0" fontId="14" fillId="0" borderId="10" xfId="0" applyFont="1" applyFill="1" applyBorder="1" applyAlignment="1" applyProtection="1">
      <alignment vertical="center"/>
    </xf>
    <xf numFmtId="0" fontId="13" fillId="0" borderId="7" xfId="0" applyFont="1" applyFill="1" applyBorder="1" applyAlignment="1" applyProtection="1">
      <alignment horizontal="left" vertical="center"/>
    </xf>
    <xf numFmtId="0" fontId="14" fillId="0" borderId="10" xfId="0" applyFont="1" applyFill="1" applyBorder="1" applyAlignment="1" applyProtection="1">
      <alignment horizontal="right" vertical="center"/>
    </xf>
    <xf numFmtId="0" fontId="13" fillId="0" borderId="10" xfId="0" applyFont="1" applyFill="1" applyBorder="1" applyAlignment="1" applyProtection="1">
      <alignment vertical="center"/>
    </xf>
    <xf numFmtId="0" fontId="57" fillId="11" borderId="0" xfId="0" applyFont="1" applyFill="1" applyBorder="1" applyAlignment="1" applyProtection="1">
      <alignment horizontal="left" vertical="center" wrapText="1"/>
    </xf>
    <xf numFmtId="0" fontId="65" fillId="11" borderId="0" xfId="0" applyFont="1" applyFill="1" applyBorder="1" applyAlignment="1" applyProtection="1">
      <alignment vertical="center" wrapText="1"/>
    </xf>
    <xf numFmtId="0" fontId="62" fillId="11" borderId="0" xfId="0" applyFont="1" applyFill="1" applyBorder="1" applyAlignment="1" applyProtection="1">
      <alignment wrapText="1"/>
    </xf>
    <xf numFmtId="0" fontId="62" fillId="11" borderId="0" xfId="0" applyFont="1" applyFill="1" applyAlignment="1" applyProtection="1">
      <alignment wrapText="1"/>
    </xf>
    <xf numFmtId="0" fontId="0" fillId="11" borderId="0" xfId="0" applyFill="1" applyAlignment="1" applyProtection="1">
      <alignment wrapText="1"/>
    </xf>
    <xf numFmtId="0" fontId="0" fillId="17" borderId="0" xfId="0" applyFill="1" applyAlignment="1" applyProtection="1">
      <alignment wrapText="1"/>
    </xf>
    <xf numFmtId="0" fontId="0" fillId="0" borderId="0" xfId="0" applyAlignment="1" applyProtection="1">
      <alignment wrapText="1"/>
    </xf>
    <xf numFmtId="0" fontId="52" fillId="0" borderId="0" xfId="0" applyFont="1" applyFill="1" applyBorder="1" applyAlignment="1" applyProtection="1">
      <alignment horizontal="left" vertical="center" wrapText="1"/>
    </xf>
    <xf numFmtId="0" fontId="52" fillId="11" borderId="0" xfId="0" applyFont="1" applyFill="1" applyBorder="1" applyAlignment="1" applyProtection="1">
      <alignment horizontal="left" vertical="center" wrapText="1"/>
    </xf>
    <xf numFmtId="0" fontId="0" fillId="0" borderId="0" xfId="0" applyFill="1" applyAlignment="1" applyProtection="1">
      <alignment wrapText="1"/>
    </xf>
    <xf numFmtId="0" fontId="9" fillId="0" borderId="0" xfId="0" applyFont="1" applyFill="1" applyBorder="1" applyAlignment="1" applyProtection="1">
      <alignment horizontal="center" vertical="center" wrapText="1"/>
    </xf>
    <xf numFmtId="0" fontId="9" fillId="11" borderId="0" xfId="0" applyFont="1" applyFill="1" applyBorder="1" applyAlignment="1" applyProtection="1">
      <alignment horizontal="center" vertical="center" wrapText="1"/>
    </xf>
    <xf numFmtId="0" fontId="65" fillId="11" borderId="0" xfId="0" applyFont="1" applyFill="1" applyBorder="1" applyAlignment="1" applyProtection="1">
      <alignment horizontal="center" vertical="center" wrapText="1"/>
    </xf>
    <xf numFmtId="0" fontId="0" fillId="6" borderId="16" xfId="0" applyFont="1" applyFill="1" applyBorder="1" applyAlignment="1" applyProtection="1">
      <alignment horizontal="left" vertical="top" wrapText="1"/>
    </xf>
    <xf numFmtId="0" fontId="0" fillId="6" borderId="0" xfId="0" applyFont="1" applyFill="1" applyBorder="1" applyAlignment="1" applyProtection="1">
      <alignment horizontal="left" vertical="top" wrapText="1"/>
    </xf>
    <xf numFmtId="0" fontId="47" fillId="0" borderId="0" xfId="0" applyFont="1" applyAlignment="1" applyProtection="1">
      <alignment horizontal="left" vertical="center" wrapText="1"/>
    </xf>
    <xf numFmtId="0" fontId="17" fillId="0" borderId="0" xfId="0" applyFont="1" applyFill="1" applyAlignment="1" applyProtection="1">
      <alignment horizontal="center" vertical="center" wrapText="1"/>
    </xf>
    <xf numFmtId="0" fontId="17" fillId="0" borderId="0" xfId="0" applyFont="1" applyFill="1" applyAlignment="1" applyProtection="1">
      <alignment horizontal="center" vertical="center"/>
    </xf>
    <xf numFmtId="0" fontId="47" fillId="0" borderId="0" xfId="0" applyFont="1" applyProtection="1"/>
    <xf numFmtId="0" fontId="47" fillId="11" borderId="0" xfId="0" applyFont="1" applyFill="1" applyProtection="1"/>
    <xf numFmtId="0" fontId="66" fillId="11" borderId="0" xfId="0" applyFont="1" applyFill="1" applyBorder="1" applyProtection="1"/>
    <xf numFmtId="0" fontId="66" fillId="11" borderId="0" xfId="0" applyFont="1" applyFill="1" applyProtection="1"/>
    <xf numFmtId="9" fontId="51" fillId="20" borderId="3" xfId="0" applyNumberFormat="1" applyFont="1" applyFill="1" applyBorder="1" applyAlignment="1" applyProtection="1">
      <alignment horizontal="center" vertical="center"/>
    </xf>
    <xf numFmtId="9" fontId="51" fillId="0" borderId="0" xfId="0" applyNumberFormat="1" applyFont="1" applyFill="1" applyAlignment="1" applyProtection="1">
      <alignment horizontal="center" vertical="center"/>
    </xf>
    <xf numFmtId="0" fontId="61" fillId="11" borderId="13" xfId="0" applyFont="1" applyFill="1" applyBorder="1" applyAlignment="1" applyProtection="1">
      <alignment horizontal="center" vertical="center"/>
    </xf>
    <xf numFmtId="0" fontId="61" fillId="0" borderId="0" xfId="0" applyFont="1" applyFill="1" applyProtection="1"/>
    <xf numFmtId="0" fontId="2" fillId="22" borderId="13" xfId="0" applyFont="1" applyFill="1" applyBorder="1" applyAlignment="1" applyProtection="1">
      <alignment vertical="top" wrapText="1"/>
    </xf>
    <xf numFmtId="0" fontId="2" fillId="6" borderId="0" xfId="0" applyFont="1" applyFill="1" applyBorder="1" applyAlignment="1" applyProtection="1">
      <alignment vertical="top" wrapText="1"/>
    </xf>
    <xf numFmtId="0" fontId="0" fillId="0" borderId="0" xfId="0" applyFont="1" applyFill="1" applyProtection="1"/>
    <xf numFmtId="0" fontId="72" fillId="6" borderId="0" xfId="0" applyFont="1" applyFill="1" applyAlignment="1" applyProtection="1">
      <alignment horizontal="center" vertical="center"/>
    </xf>
    <xf numFmtId="0" fontId="0" fillId="6" borderId="0" xfId="0" applyFill="1" applyProtection="1"/>
    <xf numFmtId="0" fontId="0" fillId="0" borderId="0" xfId="0" applyFill="1" applyProtection="1"/>
    <xf numFmtId="0" fontId="0" fillId="17" borderId="0" xfId="0" applyFill="1" applyProtection="1"/>
    <xf numFmtId="0" fontId="76" fillId="11" borderId="0" xfId="0" applyFont="1" applyFill="1" applyBorder="1" applyAlignment="1" applyProtection="1">
      <alignment horizontal="left" vertical="center"/>
    </xf>
    <xf numFmtId="0" fontId="71" fillId="11" borderId="92" xfId="0" applyFont="1" applyFill="1" applyBorder="1" applyAlignment="1" applyProtection="1">
      <alignment horizontal="center" vertical="center" textRotation="90"/>
    </xf>
    <xf numFmtId="0" fontId="71" fillId="11" borderId="44" xfId="0" applyFont="1" applyFill="1" applyBorder="1" applyAlignment="1" applyProtection="1">
      <alignment horizontal="center" vertical="center" textRotation="90"/>
    </xf>
    <xf numFmtId="0" fontId="71" fillId="11" borderId="93" xfId="0" applyFont="1" applyFill="1" applyBorder="1" applyAlignment="1" applyProtection="1">
      <alignment horizontal="center" vertical="center" textRotation="90"/>
    </xf>
    <xf numFmtId="0" fontId="43" fillId="11" borderId="0" xfId="0" applyFont="1" applyFill="1" applyBorder="1" applyAlignment="1" applyProtection="1">
      <alignment horizontal="right" vertical="center"/>
    </xf>
    <xf numFmtId="0" fontId="43" fillId="11" borderId="96" xfId="0" applyFont="1" applyFill="1" applyBorder="1" applyProtection="1"/>
    <xf numFmtId="0" fontId="43" fillId="11" borderId="97" xfId="0" applyFont="1" applyFill="1" applyBorder="1" applyProtection="1"/>
    <xf numFmtId="0" fontId="43" fillId="11" borderId="98" xfId="0" applyFont="1" applyFill="1" applyBorder="1" applyProtection="1"/>
    <xf numFmtId="9" fontId="43" fillId="11" borderId="92" xfId="1" applyFont="1" applyFill="1" applyBorder="1" applyAlignment="1" applyProtection="1">
      <alignment horizontal="center" vertical="center"/>
    </xf>
    <xf numFmtId="9" fontId="43" fillId="11" borderId="94" xfId="1" applyFont="1" applyFill="1" applyBorder="1" applyAlignment="1" applyProtection="1">
      <alignment horizontal="center" vertical="center"/>
    </xf>
    <xf numFmtId="0" fontId="0" fillId="8" borderId="0" xfId="0" applyFill="1" applyProtection="1"/>
    <xf numFmtId="0" fontId="34" fillId="11" borderId="0" xfId="0" applyFont="1" applyFill="1" applyAlignment="1" applyProtection="1">
      <alignment horizontal="left" vertical="top" wrapText="1"/>
      <protection locked="0"/>
    </xf>
    <xf numFmtId="164" fontId="6" fillId="11" borderId="0" xfId="0" applyNumberFormat="1" applyFont="1" applyFill="1" applyProtection="1"/>
    <xf numFmtId="0" fontId="14" fillId="0" borderId="6" xfId="0" applyFont="1" applyFill="1" applyBorder="1" applyAlignment="1" applyProtection="1">
      <alignment vertical="center"/>
    </xf>
    <xf numFmtId="0" fontId="68" fillId="0" borderId="1" xfId="0" applyFont="1" applyFill="1" applyBorder="1" applyAlignment="1" applyProtection="1">
      <alignment horizontal="left" vertical="center"/>
    </xf>
    <xf numFmtId="0" fontId="14" fillId="0" borderId="6" xfId="0" applyFont="1" applyFill="1" applyBorder="1" applyAlignment="1" applyProtection="1">
      <alignment horizontal="right" vertical="center"/>
    </xf>
    <xf numFmtId="164" fontId="14" fillId="11" borderId="0" xfId="0" applyNumberFormat="1" applyFont="1" applyFill="1" applyAlignment="1" applyProtection="1">
      <alignment horizontal="left"/>
    </xf>
    <xf numFmtId="0" fontId="9" fillId="6" borderId="0" xfId="0" applyFont="1" applyFill="1" applyBorder="1" applyAlignment="1" applyProtection="1">
      <alignment horizontal="center" vertical="center" wrapText="1"/>
    </xf>
    <xf numFmtId="0" fontId="53" fillId="11" borderId="44" xfId="0" applyFont="1" applyFill="1" applyBorder="1" applyAlignment="1" applyProtection="1">
      <alignment horizontal="left"/>
    </xf>
    <xf numFmtId="164" fontId="6" fillId="11" borderId="0" xfId="0" applyNumberFormat="1" applyFont="1" applyFill="1" applyAlignment="1" applyProtection="1">
      <alignment wrapText="1"/>
    </xf>
    <xf numFmtId="0" fontId="36" fillId="11" borderId="44" xfId="0" applyNumberFormat="1" applyFont="1" applyFill="1" applyBorder="1" applyAlignment="1" applyProtection="1">
      <alignment horizontal="center" vertical="center"/>
    </xf>
    <xf numFmtId="0" fontId="36" fillId="11" borderId="44" xfId="0" applyFont="1" applyFill="1" applyBorder="1" applyAlignment="1" applyProtection="1">
      <alignment wrapText="1"/>
    </xf>
    <xf numFmtId="0" fontId="0" fillId="0" borderId="22" xfId="0" applyNumberFormat="1" applyFill="1" applyBorder="1" applyAlignment="1" applyProtection="1">
      <alignment horizontal="center" vertical="center"/>
    </xf>
    <xf numFmtId="0" fontId="0" fillId="0" borderId="22" xfId="0" applyFill="1" applyBorder="1" applyAlignment="1" applyProtection="1">
      <alignment horizontal="center" vertical="center" wrapText="1"/>
    </xf>
    <xf numFmtId="0" fontId="0" fillId="0" borderId="24" xfId="0" applyFill="1" applyBorder="1" applyAlignment="1" applyProtection="1">
      <alignment horizontal="center" vertical="center" wrapText="1"/>
    </xf>
    <xf numFmtId="0" fontId="22" fillId="16" borderId="2" xfId="0" applyFont="1" applyFill="1" applyBorder="1" applyAlignment="1" applyProtection="1">
      <alignment vertical="center"/>
    </xf>
    <xf numFmtId="0" fontId="22" fillId="16" borderId="3" xfId="0" applyFont="1" applyFill="1" applyBorder="1" applyAlignment="1" applyProtection="1">
      <alignment vertical="center"/>
    </xf>
    <xf numFmtId="0" fontId="22" fillId="16" borderId="4" xfId="0" applyFont="1" applyFill="1" applyBorder="1" applyAlignment="1" applyProtection="1">
      <alignment vertical="center"/>
    </xf>
    <xf numFmtId="0" fontId="54" fillId="11" borderId="44" xfId="0" applyFont="1" applyFill="1" applyBorder="1" applyAlignment="1" applyProtection="1">
      <alignment vertical="center"/>
    </xf>
    <xf numFmtId="0" fontId="36" fillId="11" borderId="44" xfId="0" applyFont="1" applyFill="1" applyBorder="1" applyProtection="1"/>
    <xf numFmtId="0" fontId="6" fillId="0" borderId="2" xfId="2" quotePrefix="1" applyFont="1" applyFill="1" applyBorder="1" applyAlignment="1" applyProtection="1">
      <alignment vertical="center"/>
    </xf>
    <xf numFmtId="0" fontId="6" fillId="0" borderId="3" xfId="2" quotePrefix="1" applyFont="1" applyFill="1" applyBorder="1" applyAlignment="1" applyProtection="1">
      <alignment vertical="center"/>
    </xf>
    <xf numFmtId="0" fontId="6" fillId="0" borderId="4" xfId="2" quotePrefix="1" applyFont="1" applyFill="1" applyBorder="1" applyAlignment="1" applyProtection="1">
      <alignment vertical="center"/>
    </xf>
    <xf numFmtId="164" fontId="36" fillId="11" borderId="0" xfId="0" applyNumberFormat="1" applyFont="1" applyFill="1" applyProtection="1"/>
    <xf numFmtId="0" fontId="55" fillId="11" borderId="44" xfId="0" applyNumberFormat="1" applyFont="1" applyFill="1" applyBorder="1" applyAlignment="1" applyProtection="1">
      <alignment horizontal="center" vertical="center"/>
    </xf>
    <xf numFmtId="0" fontId="36" fillId="11" borderId="0" xfId="0" applyFont="1" applyFill="1" applyProtection="1"/>
    <xf numFmtId="0" fontId="36" fillId="0" borderId="0" xfId="0" applyFont="1" applyProtection="1"/>
    <xf numFmtId="0" fontId="22" fillId="3" borderId="2" xfId="0" applyFont="1" applyFill="1" applyBorder="1" applyAlignment="1" applyProtection="1">
      <alignment vertical="center"/>
    </xf>
    <xf numFmtId="0" fontId="22" fillId="3" borderId="3" xfId="0" applyFont="1" applyFill="1" applyBorder="1" applyAlignment="1" applyProtection="1">
      <alignment vertical="center"/>
    </xf>
    <xf numFmtId="0" fontId="22" fillId="3" borderId="3" xfId="0" applyFont="1" applyFill="1" applyBorder="1" applyAlignment="1" applyProtection="1">
      <alignment vertical="top"/>
    </xf>
    <xf numFmtId="0" fontId="56" fillId="11" borderId="44" xfId="0" applyFont="1" applyFill="1" applyBorder="1" applyAlignment="1" applyProtection="1">
      <alignment vertical="center"/>
    </xf>
    <xf numFmtId="0" fontId="22" fillId="15" borderId="2" xfId="0" applyFont="1" applyFill="1" applyBorder="1" applyAlignment="1" applyProtection="1">
      <alignment vertical="center"/>
    </xf>
    <xf numFmtId="0" fontId="22" fillId="15" borderId="3" xfId="0" applyFont="1" applyFill="1" applyBorder="1" applyAlignment="1" applyProtection="1">
      <alignment vertical="center"/>
    </xf>
    <xf numFmtId="0" fontId="22" fillId="15" borderId="3" xfId="0" applyFont="1" applyFill="1" applyBorder="1" applyAlignment="1" applyProtection="1">
      <alignment vertical="top"/>
    </xf>
    <xf numFmtId="0" fontId="22" fillId="7" borderId="2" xfId="0" applyFont="1" applyFill="1" applyBorder="1" applyAlignment="1" applyProtection="1">
      <alignment vertical="center"/>
    </xf>
    <xf numFmtId="0" fontId="22" fillId="7" borderId="3" xfId="0" applyFont="1" applyFill="1" applyBorder="1" applyAlignment="1" applyProtection="1">
      <alignment vertical="center"/>
    </xf>
    <xf numFmtId="0" fontId="22" fillId="7" borderId="3" xfId="0" applyFont="1" applyFill="1" applyBorder="1" applyAlignment="1" applyProtection="1">
      <alignment vertical="top"/>
    </xf>
    <xf numFmtId="0" fontId="0" fillId="6" borderId="0" xfId="0" applyFont="1" applyFill="1" applyAlignment="1" applyProtection="1">
      <alignment horizontal="center"/>
    </xf>
    <xf numFmtId="164" fontId="0" fillId="6" borderId="0" xfId="1" applyNumberFormat="1" applyFont="1" applyFill="1" applyAlignment="1" applyProtection="1">
      <alignment horizontal="center"/>
    </xf>
    <xf numFmtId="164" fontId="36" fillId="11" borderId="44" xfId="1" applyNumberFormat="1" applyFont="1" applyFill="1" applyBorder="1" applyAlignment="1" applyProtection="1">
      <alignment horizontal="center"/>
    </xf>
    <xf numFmtId="0" fontId="7" fillId="6" borderId="33" xfId="0" applyFont="1" applyFill="1" applyBorder="1" applyAlignment="1" applyProtection="1">
      <alignment horizontal="center" vertical="center"/>
    </xf>
    <xf numFmtId="0" fontId="0" fillId="6" borderId="0" xfId="0" applyFill="1" applyAlignment="1" applyProtection="1">
      <alignment horizontal="center"/>
    </xf>
    <xf numFmtId="0" fontId="2" fillId="6" borderId="0" xfId="0" applyFont="1" applyFill="1" applyProtection="1"/>
    <xf numFmtId="164" fontId="0" fillId="11" borderId="0" xfId="1" applyNumberFormat="1" applyFont="1" applyFill="1" applyAlignment="1" applyProtection="1">
      <alignment horizontal="center"/>
    </xf>
    <xf numFmtId="0" fontId="0" fillId="6" borderId="0" xfId="0" applyFont="1" applyFill="1" applyProtection="1"/>
    <xf numFmtId="0" fontId="0" fillId="11" borderId="0" xfId="0" applyFont="1" applyFill="1" applyAlignment="1" applyProtection="1">
      <alignment horizontal="center"/>
    </xf>
    <xf numFmtId="0" fontId="2" fillId="6" borderId="0" xfId="0" applyFont="1" applyFill="1" applyAlignment="1" applyProtection="1">
      <alignment horizontal="center" vertical="center"/>
    </xf>
    <xf numFmtId="0" fontId="34" fillId="11" borderId="0" xfId="0" applyFont="1" applyFill="1" applyAlignment="1" applyProtection="1">
      <alignment vertical="top"/>
    </xf>
    <xf numFmtId="0" fontId="4" fillId="6" borderId="0" xfId="0" applyFont="1" applyFill="1" applyProtection="1"/>
    <xf numFmtId="0" fontId="4" fillId="6" borderId="0" xfId="0" applyFont="1" applyFill="1" applyAlignment="1" applyProtection="1">
      <alignment horizontal="center"/>
    </xf>
    <xf numFmtId="164" fontId="4" fillId="6" borderId="0" xfId="1" applyNumberFormat="1" applyFont="1" applyFill="1" applyAlignment="1" applyProtection="1">
      <alignment horizontal="center"/>
    </xf>
    <xf numFmtId="0" fontId="0" fillId="0" borderId="0" xfId="0" applyFont="1" applyFill="1" applyAlignment="1" applyProtection="1">
      <alignment horizontal="center"/>
    </xf>
    <xf numFmtId="164" fontId="0" fillId="0" borderId="0" xfId="1" applyNumberFormat="1" applyFont="1" applyFill="1" applyAlignment="1" applyProtection="1">
      <alignment horizontal="center"/>
    </xf>
    <xf numFmtId="0" fontId="0" fillId="0" borderId="0" xfId="0" applyFill="1" applyAlignment="1" applyProtection="1">
      <alignment horizontal="center"/>
    </xf>
    <xf numFmtId="0" fontId="0" fillId="17" borderId="0" xfId="0" applyFont="1" applyFill="1" applyAlignment="1" applyProtection="1">
      <alignment horizontal="center"/>
    </xf>
    <xf numFmtId="164" fontId="0" fillId="17" borderId="0" xfId="1" applyNumberFormat="1" applyFont="1" applyFill="1" applyAlignment="1" applyProtection="1">
      <alignment horizontal="center"/>
    </xf>
    <xf numFmtId="0" fontId="0" fillId="11" borderId="0" xfId="0" applyFill="1" applyAlignment="1" applyProtection="1">
      <alignment horizontal="center"/>
    </xf>
    <xf numFmtId="164" fontId="0" fillId="0" borderId="0" xfId="1" applyNumberFormat="1" applyFont="1" applyAlignment="1" applyProtection="1">
      <alignment horizontal="center"/>
    </xf>
    <xf numFmtId="0" fontId="0" fillId="0" borderId="0" xfId="0" applyAlignment="1" applyProtection="1">
      <alignment horizontal="center"/>
    </xf>
    <xf numFmtId="0" fontId="39" fillId="0" borderId="1" xfId="0" applyFont="1" applyFill="1" applyBorder="1" applyAlignment="1" applyProtection="1">
      <alignment vertical="top" wrapText="1"/>
      <protection locked="0"/>
    </xf>
    <xf numFmtId="0" fontId="0" fillId="6" borderId="22" xfId="0" applyNumberFormat="1" applyFill="1" applyBorder="1" applyAlignment="1" applyProtection="1">
      <alignment horizontal="center" vertical="center"/>
    </xf>
    <xf numFmtId="0" fontId="0" fillId="6" borderId="22" xfId="0" applyFill="1" applyBorder="1" applyAlignment="1" applyProtection="1">
      <alignment horizontal="center" vertical="center" wrapText="1"/>
    </xf>
    <xf numFmtId="0" fontId="0" fillId="6" borderId="24" xfId="0" applyFill="1" applyBorder="1" applyAlignment="1" applyProtection="1">
      <alignment horizontal="center" vertical="center" wrapText="1"/>
    </xf>
    <xf numFmtId="0" fontId="0" fillId="6" borderId="0" xfId="0" applyFill="1" applyAlignment="1" applyProtection="1">
      <alignment wrapText="1"/>
    </xf>
    <xf numFmtId="0" fontId="0" fillId="6" borderId="0" xfId="0" applyFill="1" applyBorder="1" applyAlignment="1" applyProtection="1">
      <alignment horizontal="center" wrapText="1"/>
    </xf>
    <xf numFmtId="0" fontId="73" fillId="6" borderId="16" xfId="0" applyFont="1" applyFill="1" applyBorder="1" applyAlignment="1" applyProtection="1">
      <alignment horizontal="center" vertical="center"/>
    </xf>
    <xf numFmtId="0" fontId="73" fillId="6" borderId="16" xfId="0" applyFont="1" applyFill="1" applyBorder="1" applyAlignment="1" applyProtection="1">
      <alignment horizontal="center" vertical="center" wrapText="1"/>
    </xf>
    <xf numFmtId="9" fontId="73" fillId="6" borderId="0" xfId="0" applyNumberFormat="1" applyFont="1" applyFill="1" applyBorder="1" applyAlignment="1" applyProtection="1">
      <alignment horizontal="left" vertical="center" wrapText="1"/>
    </xf>
    <xf numFmtId="0" fontId="38" fillId="0" borderId="0" xfId="0" applyFont="1" applyFill="1" applyBorder="1" applyAlignment="1" applyProtection="1">
      <alignment horizontal="center" vertical="center" textRotation="90"/>
    </xf>
    <xf numFmtId="0" fontId="34" fillId="0" borderId="2" xfId="2" quotePrefix="1" applyFont="1" applyFill="1" applyBorder="1" applyAlignment="1" applyProtection="1">
      <alignment vertical="center"/>
    </xf>
    <xf numFmtId="0" fontId="0" fillId="6" borderId="0" xfId="0" applyFill="1" applyBorder="1" applyAlignment="1" applyProtection="1">
      <alignment horizontal="center"/>
    </xf>
    <xf numFmtId="164" fontId="0" fillId="6" borderId="0" xfId="1" applyNumberFormat="1" applyFont="1" applyFill="1" applyAlignment="1" applyProtection="1"/>
    <xf numFmtId="0" fontId="0" fillId="6" borderId="0" xfId="0" applyFill="1" applyAlignment="1" applyProtection="1">
      <alignment vertical="top" wrapText="1"/>
    </xf>
    <xf numFmtId="0" fontId="0" fillId="17" borderId="0" xfId="0" applyFill="1" applyAlignment="1" applyProtection="1">
      <alignment horizontal="center"/>
    </xf>
    <xf numFmtId="164" fontId="6" fillId="17" borderId="0" xfId="0" applyNumberFormat="1" applyFont="1" applyFill="1" applyProtection="1"/>
    <xf numFmtId="0" fontId="0" fillId="17" borderId="0" xfId="0" applyFill="1" applyAlignment="1" applyProtection="1">
      <alignment vertical="center"/>
    </xf>
    <xf numFmtId="164" fontId="14" fillId="17" borderId="0" xfId="0" applyNumberFormat="1" applyFont="1" applyFill="1" applyAlignment="1" applyProtection="1">
      <alignment horizontal="left"/>
    </xf>
    <xf numFmtId="0" fontId="14" fillId="17" borderId="0" xfId="0" applyFont="1" applyFill="1" applyAlignment="1" applyProtection="1">
      <alignment horizontal="left" vertical="center"/>
    </xf>
    <xf numFmtId="0" fontId="0" fillId="6" borderId="22" xfId="0" applyFont="1" applyFill="1" applyBorder="1" applyAlignment="1" applyProtection="1">
      <alignment vertical="top" wrapText="1"/>
    </xf>
    <xf numFmtId="164" fontId="6" fillId="17" borderId="0" xfId="0" applyNumberFormat="1" applyFont="1" applyFill="1" applyAlignment="1" applyProtection="1">
      <alignment wrapText="1"/>
    </xf>
    <xf numFmtId="0" fontId="0" fillId="17" borderId="0" xfId="0" applyFill="1" applyAlignment="1" applyProtection="1">
      <alignment vertical="center" wrapText="1"/>
    </xf>
    <xf numFmtId="0" fontId="0" fillId="15" borderId="61" xfId="0" applyFill="1" applyBorder="1" applyAlignment="1" applyProtection="1">
      <alignment horizontal="center" vertical="center"/>
    </xf>
    <xf numFmtId="0" fontId="0" fillId="15" borderId="54" xfId="0" applyFont="1" applyFill="1" applyBorder="1" applyAlignment="1" applyProtection="1">
      <alignment vertical="center"/>
    </xf>
    <xf numFmtId="0" fontId="0" fillId="15" borderId="47" xfId="0" applyFont="1" applyFill="1" applyBorder="1" applyAlignment="1" applyProtection="1">
      <alignment vertical="center"/>
    </xf>
    <xf numFmtId="0" fontId="0" fillId="15" borderId="18" xfId="0" applyFont="1" applyFill="1" applyBorder="1" applyAlignment="1" applyProtection="1">
      <alignment vertical="center"/>
    </xf>
    <xf numFmtId="164" fontId="6" fillId="17" borderId="0" xfId="0" applyNumberFormat="1" applyFont="1" applyFill="1" applyAlignment="1" applyProtection="1">
      <alignment vertical="center"/>
    </xf>
    <xf numFmtId="0" fontId="0" fillId="0" borderId="0" xfId="0" applyAlignment="1" applyProtection="1">
      <alignment vertical="center"/>
    </xf>
    <xf numFmtId="0" fontId="0" fillId="0" borderId="52" xfId="0" applyBorder="1" applyAlignment="1" applyProtection="1">
      <alignment horizontal="center" vertical="center"/>
    </xf>
    <xf numFmtId="0" fontId="0" fillId="0" borderId="50" xfId="0" applyFill="1" applyBorder="1" applyAlignment="1" applyProtection="1">
      <alignment horizontal="center" vertical="center"/>
    </xf>
    <xf numFmtId="0" fontId="0" fillId="0" borderId="53" xfId="0" applyFill="1" applyBorder="1" applyAlignment="1" applyProtection="1">
      <alignment horizontal="center" vertical="center"/>
    </xf>
    <xf numFmtId="0" fontId="36" fillId="17" borderId="44" xfId="0" applyFont="1" applyFill="1" applyBorder="1" applyAlignment="1" applyProtection="1">
      <alignment vertical="center"/>
    </xf>
    <xf numFmtId="0" fontId="0" fillId="0" borderId="46" xfId="0" applyBorder="1" applyAlignment="1" applyProtection="1">
      <alignment horizontal="center" vertical="center"/>
    </xf>
    <xf numFmtId="0" fontId="0" fillId="0" borderId="44" xfId="0" applyFill="1" applyBorder="1" applyAlignment="1" applyProtection="1">
      <alignment horizontal="center" vertical="center"/>
    </xf>
    <xf numFmtId="0" fontId="0" fillId="0" borderId="48" xfId="0" applyFill="1" applyBorder="1" applyAlignment="1" applyProtection="1">
      <alignment horizontal="center" vertical="center"/>
    </xf>
    <xf numFmtId="0" fontId="0" fillId="0" borderId="57" xfId="0" applyBorder="1" applyAlignment="1" applyProtection="1">
      <alignment horizontal="center" vertical="center"/>
    </xf>
    <xf numFmtId="0" fontId="0" fillId="0" borderId="55" xfId="0" applyFill="1" applyBorder="1" applyAlignment="1" applyProtection="1">
      <alignment horizontal="center" vertical="center"/>
    </xf>
    <xf numFmtId="0" fontId="0" fillId="0" borderId="58" xfId="0" applyFill="1" applyBorder="1" applyAlignment="1" applyProtection="1">
      <alignment horizontal="center" vertical="center"/>
    </xf>
    <xf numFmtId="0" fontId="34" fillId="15" borderId="47" xfId="0" applyFont="1" applyFill="1" applyBorder="1" applyAlignment="1" applyProtection="1">
      <alignment horizontal="left" vertical="center"/>
    </xf>
    <xf numFmtId="9" fontId="36" fillId="17" borderId="44" xfId="1" applyFont="1" applyFill="1" applyBorder="1" applyAlignment="1" applyProtection="1">
      <alignment horizontal="center" vertical="center"/>
    </xf>
    <xf numFmtId="0" fontId="36" fillId="17" borderId="44" xfId="0" applyFont="1" applyFill="1" applyBorder="1" applyAlignment="1" applyProtection="1">
      <alignment horizontal="center" vertical="center"/>
    </xf>
    <xf numFmtId="0" fontId="0" fillId="0" borderId="45" xfId="0" applyFont="1" applyFill="1" applyBorder="1" applyAlignment="1" applyProtection="1">
      <alignment horizontal="left" vertical="center"/>
    </xf>
    <xf numFmtId="0" fontId="0" fillId="0" borderId="46" xfId="0" applyFont="1" applyFill="1" applyBorder="1" applyAlignment="1" applyProtection="1">
      <alignment horizontal="left" vertical="center"/>
    </xf>
    <xf numFmtId="0" fontId="0" fillId="0" borderId="44" xfId="0" applyFont="1" applyFill="1" applyBorder="1" applyAlignment="1" applyProtection="1">
      <alignment horizontal="left" vertical="center"/>
    </xf>
    <xf numFmtId="164" fontId="0" fillId="0" borderId="44" xfId="1" applyNumberFormat="1" applyFont="1" applyFill="1" applyBorder="1" applyAlignment="1" applyProtection="1">
      <alignment horizontal="left" vertical="center"/>
    </xf>
    <xf numFmtId="0" fontId="0" fillId="0" borderId="46" xfId="0" quotePrefix="1" applyBorder="1" applyAlignment="1" applyProtection="1">
      <alignment horizontal="center" vertical="center"/>
    </xf>
    <xf numFmtId="0" fontId="0" fillId="0" borderId="57" xfId="0" quotePrefix="1" applyBorder="1" applyAlignment="1" applyProtection="1">
      <alignment horizontal="center" vertical="center"/>
    </xf>
    <xf numFmtId="0" fontId="0" fillId="0" borderId="56" xfId="0" applyFont="1" applyFill="1" applyBorder="1" applyAlignment="1" applyProtection="1">
      <alignment horizontal="left" vertical="center"/>
    </xf>
    <xf numFmtId="0" fontId="0" fillId="0" borderId="59" xfId="0" applyFont="1" applyFill="1" applyBorder="1" applyAlignment="1" applyProtection="1">
      <alignment horizontal="left" vertical="center"/>
    </xf>
    <xf numFmtId="0" fontId="0" fillId="0" borderId="60" xfId="0" applyFill="1" applyBorder="1" applyAlignment="1" applyProtection="1">
      <alignment horizontal="center" vertical="center"/>
    </xf>
    <xf numFmtId="0" fontId="0" fillId="15" borderId="47" xfId="0" applyFill="1" applyBorder="1" applyAlignment="1" applyProtection="1">
      <alignment horizontal="center" vertical="center"/>
    </xf>
    <xf numFmtId="0" fontId="0" fillId="8" borderId="52" xfId="0" applyFill="1" applyBorder="1" applyAlignment="1" applyProtection="1">
      <alignment horizontal="center" vertical="center"/>
    </xf>
    <xf numFmtId="0" fontId="0" fillId="8" borderId="50" xfId="0" applyFill="1" applyBorder="1" applyAlignment="1" applyProtection="1">
      <alignment horizontal="center" vertical="center"/>
    </xf>
    <xf numFmtId="0" fontId="0" fillId="8" borderId="53" xfId="0" applyFill="1" applyBorder="1" applyAlignment="1" applyProtection="1">
      <alignment horizontal="center" vertical="center"/>
    </xf>
    <xf numFmtId="0" fontId="0" fillId="17" borderId="0" xfId="0" applyFont="1" applyFill="1" applyProtection="1"/>
    <xf numFmtId="0" fontId="2" fillId="17" borderId="0" xfId="0" applyFont="1" applyFill="1" applyAlignment="1" applyProtection="1">
      <alignment horizontal="center" vertical="center"/>
    </xf>
    <xf numFmtId="164" fontId="0" fillId="0" borderId="50" xfId="1" applyNumberFormat="1" applyFont="1" applyFill="1" applyBorder="1" applyAlignment="1" applyProtection="1">
      <alignment horizontal="center" vertical="center"/>
      <protection locked="0"/>
    </xf>
    <xf numFmtId="164" fontId="0" fillId="0" borderId="44" xfId="1" applyNumberFormat="1" applyFont="1" applyFill="1" applyBorder="1" applyAlignment="1" applyProtection="1">
      <alignment horizontal="center" vertical="center"/>
      <protection locked="0"/>
    </xf>
    <xf numFmtId="164" fontId="0" fillId="0" borderId="55" xfId="1" applyNumberFormat="1" applyFont="1" applyFill="1" applyBorder="1" applyAlignment="1" applyProtection="1">
      <alignment horizontal="center" vertical="center"/>
      <protection locked="0"/>
    </xf>
    <xf numFmtId="0" fontId="34" fillId="0" borderId="50" xfId="0" applyFont="1" applyFill="1" applyBorder="1" applyAlignment="1" applyProtection="1">
      <alignment horizontal="left" vertical="center"/>
      <protection locked="0"/>
    </xf>
    <xf numFmtId="9" fontId="34" fillId="0" borderId="50" xfId="1" applyNumberFormat="1" applyFont="1" applyFill="1" applyBorder="1" applyAlignment="1" applyProtection="1">
      <alignment horizontal="center" vertical="center"/>
      <protection locked="0"/>
    </xf>
    <xf numFmtId="9" fontId="34" fillId="0" borderId="44" xfId="1" applyNumberFormat="1" applyFont="1" applyFill="1" applyBorder="1" applyAlignment="1" applyProtection="1">
      <alignment horizontal="center" vertical="center"/>
      <protection locked="0"/>
    </xf>
    <xf numFmtId="9" fontId="34" fillId="0" borderId="55" xfId="1" applyNumberFormat="1" applyFont="1" applyFill="1" applyBorder="1" applyAlignment="1" applyProtection="1">
      <alignment horizontal="center" vertical="center"/>
      <protection locked="0"/>
    </xf>
    <xf numFmtId="164" fontId="0" fillId="8" borderId="50" xfId="1" applyNumberFormat="1" applyFont="1" applyFill="1" applyBorder="1" applyAlignment="1" applyProtection="1">
      <alignment horizontal="center" vertical="center"/>
      <protection locked="0"/>
    </xf>
    <xf numFmtId="0" fontId="15" fillId="11" borderId="0" xfId="0" applyFont="1" applyFill="1" applyProtection="1"/>
    <xf numFmtId="164" fontId="53" fillId="11" borderId="0" xfId="0" applyNumberFormat="1" applyFont="1" applyFill="1" applyAlignment="1" applyProtection="1">
      <alignment horizontal="left"/>
    </xf>
    <xf numFmtId="0" fontId="12" fillId="11" borderId="0" xfId="0" applyFont="1" applyFill="1" applyAlignment="1" applyProtection="1">
      <alignment horizontal="left"/>
    </xf>
    <xf numFmtId="0" fontId="36" fillId="17" borderId="0" xfId="0" applyFont="1" applyFill="1" applyProtection="1"/>
    <xf numFmtId="0" fontId="0" fillId="6" borderId="22" xfId="0" applyFont="1" applyFill="1" applyBorder="1" applyAlignment="1" applyProtection="1">
      <alignment vertical="top"/>
    </xf>
    <xf numFmtId="164" fontId="36" fillId="11" borderId="0" xfId="0" applyNumberFormat="1" applyFont="1" applyFill="1" applyAlignment="1" applyProtection="1">
      <alignment wrapText="1"/>
    </xf>
    <xf numFmtId="0" fontId="0" fillId="0" borderId="6" xfId="0" applyFill="1" applyBorder="1" applyAlignment="1" applyProtection="1">
      <alignment horizontal="center" vertical="center" wrapText="1"/>
    </xf>
    <xf numFmtId="0" fontId="0" fillId="0" borderId="6" xfId="0" applyNumberFormat="1" applyFill="1" applyBorder="1" applyAlignment="1" applyProtection="1">
      <alignment horizontal="center" vertical="center"/>
    </xf>
    <xf numFmtId="0" fontId="0" fillId="0" borderId="0" xfId="0" applyNumberFormat="1" applyFill="1" applyBorder="1" applyAlignment="1" applyProtection="1">
      <alignment horizontal="center" vertical="center"/>
    </xf>
    <xf numFmtId="0" fontId="0" fillId="0" borderId="9" xfId="0" applyFill="1" applyBorder="1" applyAlignment="1" applyProtection="1">
      <alignment horizontal="center" vertical="center" wrapText="1"/>
    </xf>
    <xf numFmtId="0" fontId="0" fillId="0" borderId="16" xfId="0" applyFill="1" applyBorder="1" applyAlignment="1" applyProtection="1">
      <alignment horizontal="center" vertical="center" wrapText="1"/>
    </xf>
    <xf numFmtId="0" fontId="0" fillId="0" borderId="0" xfId="0" applyFill="1" applyBorder="1" applyAlignment="1" applyProtection="1">
      <alignment horizontal="center" vertical="center" wrapText="1"/>
    </xf>
    <xf numFmtId="0" fontId="19" fillId="12" borderId="32" xfId="0" applyFont="1" applyFill="1" applyBorder="1" applyAlignment="1" applyProtection="1">
      <alignment vertical="center" wrapText="1" readingOrder="1"/>
    </xf>
    <xf numFmtId="0" fontId="36" fillId="11" borderId="0" xfId="1" applyNumberFormat="1" applyFont="1" applyFill="1" applyProtection="1"/>
    <xf numFmtId="0" fontId="0" fillId="0" borderId="6" xfId="0" applyFont="1" applyBorder="1" applyAlignment="1" applyProtection="1">
      <alignment horizontal="center" vertical="center"/>
    </xf>
    <xf numFmtId="0" fontId="6" fillId="0" borderId="6" xfId="2" applyFont="1" applyFill="1" applyBorder="1" applyAlignment="1" applyProtection="1">
      <alignment vertical="center"/>
    </xf>
    <xf numFmtId="164" fontId="0" fillId="0" borderId="49" xfId="0" applyNumberFormat="1" applyBorder="1" applyAlignment="1" applyProtection="1">
      <alignment horizontal="center" vertical="center"/>
    </xf>
    <xf numFmtId="165" fontId="42" fillId="8" borderId="6" xfId="3" applyNumberFormat="1" applyFont="1" applyFill="1" applyBorder="1" applyAlignment="1" applyProtection="1">
      <alignment horizontal="center" vertical="center"/>
    </xf>
    <xf numFmtId="9" fontId="29" fillId="8" borderId="6" xfId="1" applyFont="1" applyFill="1" applyBorder="1" applyAlignment="1" applyProtection="1">
      <alignment horizontal="center" vertical="center"/>
    </xf>
    <xf numFmtId="165" fontId="29" fillId="8" borderId="6" xfId="3" applyNumberFormat="1" applyFont="1" applyFill="1" applyBorder="1" applyAlignment="1" applyProtection="1">
      <alignment horizontal="center" vertical="center"/>
    </xf>
    <xf numFmtId="0" fontId="20" fillId="11" borderId="0" xfId="0" applyFont="1" applyFill="1" applyProtection="1"/>
    <xf numFmtId="9" fontId="39" fillId="8" borderId="6" xfId="1" applyFont="1" applyFill="1" applyBorder="1" applyAlignment="1" applyProtection="1">
      <alignment horizontal="center" vertical="center"/>
    </xf>
    <xf numFmtId="9" fontId="40" fillId="8" borderId="6" xfId="1" applyFont="1" applyFill="1" applyBorder="1" applyAlignment="1" applyProtection="1">
      <alignment horizontal="center" vertical="center"/>
    </xf>
    <xf numFmtId="0" fontId="19" fillId="12" borderId="1" xfId="0" applyFont="1" applyFill="1" applyBorder="1" applyAlignment="1" applyProtection="1">
      <alignment horizontal="center" vertical="center" wrapText="1" readingOrder="1"/>
    </xf>
    <xf numFmtId="0" fontId="19" fillId="12" borderId="2" xfId="0" applyFont="1" applyFill="1" applyBorder="1" applyAlignment="1" applyProtection="1">
      <alignment vertical="center" wrapText="1" readingOrder="1"/>
    </xf>
    <xf numFmtId="0" fontId="19" fillId="12" borderId="3" xfId="0" applyFont="1" applyFill="1" applyBorder="1" applyAlignment="1" applyProtection="1">
      <alignment vertical="center" wrapText="1" readingOrder="1"/>
    </xf>
    <xf numFmtId="0" fontId="32" fillId="2" borderId="1" xfId="0" applyFont="1" applyFill="1" applyBorder="1" applyProtection="1"/>
    <xf numFmtId="165" fontId="32" fillId="2" borderId="1" xfId="0" applyNumberFormat="1" applyFont="1" applyFill="1" applyBorder="1" applyProtection="1"/>
    <xf numFmtId="165" fontId="40" fillId="2" borderId="1" xfId="0" applyNumberFormat="1" applyFont="1" applyFill="1" applyBorder="1" applyProtection="1"/>
    <xf numFmtId="0" fontId="0" fillId="0" borderId="1" xfId="0" applyFont="1" applyBorder="1" applyAlignment="1" applyProtection="1">
      <alignment horizontal="center" vertical="center"/>
    </xf>
    <xf numFmtId="0" fontId="6" fillId="0" borderId="1" xfId="2" applyFont="1" applyFill="1" applyBorder="1" applyAlignment="1" applyProtection="1">
      <alignment vertical="center"/>
    </xf>
    <xf numFmtId="0" fontId="80" fillId="0" borderId="1" xfId="0" applyFont="1" applyBorder="1" applyAlignment="1" applyProtection="1">
      <alignment horizontal="right" vertical="center"/>
    </xf>
    <xf numFmtId="0" fontId="80" fillId="0" borderId="1" xfId="2" quotePrefix="1" applyFont="1" applyFill="1" applyBorder="1" applyAlignment="1" applyProtection="1">
      <alignment vertical="center"/>
    </xf>
    <xf numFmtId="0" fontId="6" fillId="0" borderId="1" xfId="0" applyFont="1" applyBorder="1" applyAlignment="1" applyProtection="1">
      <alignment horizontal="center" vertical="center"/>
    </xf>
    <xf numFmtId="0" fontId="2" fillId="7" borderId="6" xfId="0" applyFont="1" applyFill="1" applyBorder="1" applyAlignment="1" applyProtection="1">
      <alignment horizontal="center" vertical="center"/>
    </xf>
    <xf numFmtId="0" fontId="19" fillId="7" borderId="1" xfId="0" applyFont="1" applyFill="1" applyBorder="1" applyAlignment="1" applyProtection="1">
      <alignment horizontal="center" vertical="center" wrapText="1" readingOrder="1"/>
    </xf>
    <xf numFmtId="0" fontId="19" fillId="7" borderId="2" xfId="0" applyFont="1" applyFill="1" applyBorder="1" applyAlignment="1" applyProtection="1">
      <alignment vertical="center" wrapText="1" readingOrder="1"/>
    </xf>
    <xf numFmtId="0" fontId="19" fillId="7" borderId="3" xfId="0" applyFont="1" applyFill="1" applyBorder="1" applyAlignment="1" applyProtection="1">
      <alignment vertical="center" wrapText="1" readingOrder="1"/>
    </xf>
    <xf numFmtId="0" fontId="19" fillId="13" borderId="6" xfId="0" applyFont="1" applyFill="1" applyBorder="1" applyAlignment="1" applyProtection="1">
      <alignment horizontal="center" vertical="center" wrapText="1" readingOrder="1"/>
    </xf>
    <xf numFmtId="0" fontId="6" fillId="0" borderId="1" xfId="2" applyFont="1" applyBorder="1" applyAlignment="1" applyProtection="1">
      <alignment vertical="center"/>
    </xf>
    <xf numFmtId="0" fontId="80" fillId="0" borderId="1" xfId="2" applyFont="1" applyBorder="1" applyAlignment="1" applyProtection="1">
      <alignment vertical="center"/>
    </xf>
    <xf numFmtId="2" fontId="0" fillId="0" borderId="1" xfId="0" applyNumberFormat="1" applyFont="1" applyBorder="1" applyAlignment="1" applyProtection="1">
      <alignment horizontal="center" vertical="center"/>
    </xf>
    <xf numFmtId="0" fontId="38" fillId="13" borderId="5" xfId="0" applyFont="1" applyFill="1" applyBorder="1" applyAlignment="1" applyProtection="1">
      <alignment horizontal="center" vertical="center" textRotation="90"/>
    </xf>
    <xf numFmtId="0" fontId="0" fillId="0" borderId="67" xfId="0" applyBorder="1" applyAlignment="1" applyProtection="1">
      <alignment horizontal="center"/>
    </xf>
    <xf numFmtId="165" fontId="40" fillId="8" borderId="6" xfId="3" applyNumberFormat="1" applyFont="1" applyFill="1" applyBorder="1" applyAlignment="1" applyProtection="1">
      <alignment horizontal="center" vertical="center"/>
    </xf>
    <xf numFmtId="0" fontId="5" fillId="10" borderId="39" xfId="0" applyFont="1" applyFill="1" applyBorder="1" applyAlignment="1" applyProtection="1">
      <alignment horizontal="left" vertical="center" wrapText="1" readingOrder="1"/>
    </xf>
    <xf numFmtId="0" fontId="40" fillId="2" borderId="1" xfId="0" applyFont="1" applyFill="1" applyBorder="1" applyProtection="1"/>
    <xf numFmtId="0" fontId="0" fillId="0" borderId="37" xfId="0" applyBorder="1" applyProtection="1"/>
    <xf numFmtId="0" fontId="0" fillId="0" borderId="39" xfId="0" applyFont="1" applyBorder="1" applyAlignment="1" applyProtection="1">
      <alignment horizontal="center"/>
    </xf>
    <xf numFmtId="164" fontId="0" fillId="0" borderId="39" xfId="0" applyNumberFormat="1" applyFont="1" applyBorder="1" applyProtection="1"/>
    <xf numFmtId="164" fontId="16" fillId="0" borderId="39" xfId="1" applyNumberFormat="1" applyFont="1" applyFill="1" applyBorder="1" applyAlignment="1" applyProtection="1">
      <alignment horizontal="center" vertical="top"/>
    </xf>
    <xf numFmtId="164" fontId="0" fillId="0" borderId="39" xfId="0" applyNumberFormat="1" applyBorder="1" applyAlignment="1" applyProtection="1">
      <alignment horizontal="center" vertical="center"/>
    </xf>
    <xf numFmtId="0" fontId="0" fillId="0" borderId="39" xfId="0" applyBorder="1" applyProtection="1"/>
    <xf numFmtId="164" fontId="6" fillId="0" borderId="39" xfId="0" applyNumberFormat="1" applyFont="1" applyBorder="1" applyAlignment="1" applyProtection="1">
      <alignment horizontal="center" vertical="center"/>
    </xf>
    <xf numFmtId="165" fontId="42" fillId="8" borderId="0" xfId="3" applyNumberFormat="1" applyFont="1" applyFill="1" applyBorder="1" applyAlignment="1" applyProtection="1">
      <alignment horizontal="center" vertical="center"/>
    </xf>
    <xf numFmtId="9" fontId="29" fillId="8" borderId="0" xfId="1" applyFont="1" applyFill="1" applyBorder="1" applyAlignment="1" applyProtection="1">
      <alignment horizontal="center" vertical="center"/>
    </xf>
    <xf numFmtId="165" fontId="33" fillId="8" borderId="0" xfId="3" applyNumberFormat="1" applyFont="1" applyFill="1" applyBorder="1" applyAlignment="1" applyProtection="1">
      <alignment horizontal="center" vertical="center"/>
    </xf>
    <xf numFmtId="164" fontId="50" fillId="13" borderId="33" xfId="0" applyNumberFormat="1" applyFont="1" applyFill="1" applyBorder="1" applyAlignment="1" applyProtection="1">
      <alignment horizontal="center" vertical="center" wrapText="1"/>
    </xf>
    <xf numFmtId="0" fontId="36" fillId="11" borderId="0" xfId="0" applyNumberFormat="1" applyFont="1" applyFill="1" applyAlignment="1" applyProtection="1">
      <alignment vertical="center"/>
    </xf>
    <xf numFmtId="0" fontId="0" fillId="11" borderId="0" xfId="0" applyFill="1" applyAlignment="1" applyProtection="1">
      <alignment vertical="center"/>
    </xf>
    <xf numFmtId="0" fontId="2" fillId="11" borderId="0" xfId="0" applyFont="1" applyFill="1" applyAlignment="1" applyProtection="1">
      <alignment horizontal="center" vertical="center"/>
    </xf>
    <xf numFmtId="0" fontId="0" fillId="11" borderId="0" xfId="0" applyFont="1" applyFill="1" applyAlignment="1" applyProtection="1">
      <alignment horizontal="center" vertical="center"/>
    </xf>
    <xf numFmtId="0" fontId="0" fillId="11" borderId="0" xfId="0" applyFont="1" applyFill="1" applyProtection="1"/>
    <xf numFmtId="0" fontId="15" fillId="0" borderId="0" xfId="0" applyFont="1" applyProtection="1"/>
    <xf numFmtId="0" fontId="39" fillId="0" borderId="1" xfId="0" applyFont="1" applyFill="1" applyBorder="1" applyAlignment="1" applyProtection="1">
      <alignment vertical="center" wrapText="1"/>
      <protection locked="0"/>
    </xf>
    <xf numFmtId="9" fontId="33" fillId="8" borderId="6" xfId="1" applyFont="1" applyFill="1" applyBorder="1" applyAlignment="1" applyProtection="1">
      <alignment horizontal="center" vertical="center"/>
      <protection locked="0"/>
    </xf>
    <xf numFmtId="0" fontId="0" fillId="16" borderId="61" xfId="0" applyFill="1" applyBorder="1" applyAlignment="1" applyProtection="1">
      <alignment horizontal="center" vertical="center"/>
    </xf>
    <xf numFmtId="0" fontId="0" fillId="16" borderId="54" xfId="0" applyFont="1" applyFill="1" applyBorder="1" applyAlignment="1" applyProtection="1">
      <alignment vertical="center"/>
    </xf>
    <xf numFmtId="0" fontId="0" fillId="16" borderId="47" xfId="0" applyFont="1" applyFill="1" applyBorder="1" applyAlignment="1" applyProtection="1">
      <alignment vertical="center"/>
    </xf>
    <xf numFmtId="0" fontId="0" fillId="16" borderId="18" xfId="0" applyFont="1" applyFill="1" applyBorder="1" applyAlignment="1" applyProtection="1">
      <alignment vertical="center"/>
    </xf>
    <xf numFmtId="164" fontId="6" fillId="11" borderId="0" xfId="0" applyNumberFormat="1" applyFont="1" applyFill="1" applyAlignment="1" applyProtection="1">
      <alignment vertical="center"/>
    </xf>
    <xf numFmtId="0" fontId="34" fillId="16" borderId="47" xfId="0" applyFont="1" applyFill="1" applyBorder="1" applyAlignment="1" applyProtection="1">
      <alignment vertical="center"/>
    </xf>
    <xf numFmtId="0" fontId="0" fillId="16" borderId="47" xfId="0" applyFill="1" applyBorder="1" applyAlignment="1" applyProtection="1">
      <alignment horizontal="center" vertical="center"/>
    </xf>
    <xf numFmtId="0" fontId="36" fillId="17" borderId="44" xfId="0" applyFont="1" applyFill="1" applyBorder="1" applyProtection="1"/>
    <xf numFmtId="0" fontId="36" fillId="17" borderId="44" xfId="0" applyFont="1" applyFill="1" applyBorder="1" applyAlignment="1" applyProtection="1">
      <alignment horizontal="right" vertical="center"/>
    </xf>
    <xf numFmtId="0" fontId="36" fillId="18" borderId="44" xfId="14" applyFont="1" applyBorder="1" applyAlignment="1" applyProtection="1">
      <alignment vertical="center"/>
      <protection locked="0"/>
    </xf>
    <xf numFmtId="0" fontId="36" fillId="11" borderId="44" xfId="0" applyFont="1" applyFill="1" applyBorder="1" applyAlignment="1" applyProtection="1">
      <alignment horizontal="right" vertical="center"/>
    </xf>
    <xf numFmtId="0" fontId="0" fillId="0" borderId="33" xfId="0" applyFill="1" applyBorder="1" applyAlignment="1" applyProtection="1">
      <alignment horizontal="center"/>
    </xf>
    <xf numFmtId="1" fontId="43" fillId="11" borderId="0" xfId="0" applyNumberFormat="1" applyFont="1" applyFill="1" applyAlignment="1">
      <alignment horizontal="center"/>
    </xf>
    <xf numFmtId="166" fontId="14" fillId="0" borderId="1" xfId="0" applyNumberFormat="1" applyFont="1" applyFill="1" applyBorder="1" applyAlignment="1" applyProtection="1">
      <alignment horizontal="center" vertical="center"/>
    </xf>
    <xf numFmtId="0" fontId="14" fillId="0" borderId="1" xfId="0" applyFont="1" applyFill="1" applyBorder="1" applyAlignment="1" applyProtection="1">
      <alignment horizontal="center" vertical="center"/>
    </xf>
    <xf numFmtId="166" fontId="43" fillId="11" borderId="0" xfId="0" applyNumberFormat="1" applyFont="1" applyFill="1" applyAlignment="1" applyProtection="1">
      <alignment horizontal="center"/>
    </xf>
    <xf numFmtId="0" fontId="43" fillId="11" borderId="0" xfId="0" applyFont="1" applyFill="1" applyAlignment="1" applyProtection="1">
      <alignment horizontal="center"/>
    </xf>
    <xf numFmtId="9" fontId="36" fillId="11" borderId="92" xfId="1" applyFont="1" applyFill="1" applyBorder="1" applyAlignment="1" applyProtection="1">
      <alignment horizontal="center" vertical="center"/>
    </xf>
    <xf numFmtId="9" fontId="36" fillId="11" borderId="44" xfId="1" applyFont="1" applyFill="1" applyBorder="1" applyAlignment="1" applyProtection="1">
      <alignment horizontal="center" vertical="center"/>
    </xf>
    <xf numFmtId="9" fontId="36" fillId="11" borderId="93" xfId="1" applyFont="1" applyFill="1" applyBorder="1" applyAlignment="1" applyProtection="1">
      <alignment horizontal="center" vertical="center"/>
    </xf>
    <xf numFmtId="0" fontId="22" fillId="0" borderId="17" xfId="0" applyFont="1" applyFill="1" applyBorder="1" applyAlignment="1" applyProtection="1">
      <alignment horizontal="center" vertical="center" wrapText="1"/>
    </xf>
    <xf numFmtId="0" fontId="22" fillId="0" borderId="18" xfId="0" applyFont="1" applyFill="1" applyBorder="1" applyAlignment="1" applyProtection="1">
      <alignment horizontal="center" vertical="center" wrapText="1"/>
    </xf>
    <xf numFmtId="9" fontId="19" fillId="12" borderId="2" xfId="1" applyFont="1" applyFill="1" applyBorder="1" applyAlignment="1" applyProtection="1">
      <alignment horizontal="center" vertical="center" wrapText="1" readingOrder="1"/>
    </xf>
    <xf numFmtId="0" fontId="31" fillId="7" borderId="2" xfId="2" applyFont="1" applyFill="1" applyBorder="1" applyAlignment="1" applyProtection="1">
      <alignment vertical="center"/>
    </xf>
    <xf numFmtId="9" fontId="31" fillId="7" borderId="2" xfId="1" applyFont="1" applyFill="1" applyBorder="1" applyAlignment="1" applyProtection="1">
      <alignment horizontal="center" vertical="center"/>
    </xf>
    <xf numFmtId="0" fontId="19" fillId="13" borderId="2" xfId="0" applyFont="1" applyFill="1" applyBorder="1" applyAlignment="1" applyProtection="1">
      <alignment horizontal="left" vertical="center" wrapText="1" readingOrder="1"/>
    </xf>
    <xf numFmtId="9" fontId="19" fillId="13" borderId="2" xfId="1" applyFont="1" applyFill="1" applyBorder="1" applyAlignment="1" applyProtection="1">
      <alignment horizontal="center" vertical="center" wrapText="1" readingOrder="1"/>
    </xf>
    <xf numFmtId="164" fontId="61" fillId="0" borderId="0" xfId="1" applyNumberFormat="1" applyFont="1" applyFill="1" applyAlignment="1" applyProtection="1">
      <alignment horizontal="center"/>
    </xf>
    <xf numFmtId="164" fontId="2" fillId="0" borderId="35" xfId="1" applyNumberFormat="1" applyFont="1" applyFill="1" applyBorder="1" applyAlignment="1" applyProtection="1">
      <alignment horizontal="center"/>
    </xf>
    <xf numFmtId="0" fontId="2" fillId="0" borderId="0" xfId="0" applyFont="1" applyFill="1" applyAlignment="1" applyProtection="1">
      <alignment horizontal="center" vertical="center"/>
    </xf>
    <xf numFmtId="0" fontId="14" fillId="0" borderId="1" xfId="0" quotePrefix="1" applyFont="1" applyFill="1" applyBorder="1" applyAlignment="1" applyProtection="1">
      <alignment horizontal="center" vertical="center"/>
    </xf>
    <xf numFmtId="0" fontId="74" fillId="0" borderId="6" xfId="0" applyFont="1" applyFill="1" applyBorder="1" applyAlignment="1" applyProtection="1">
      <alignment vertical="center" wrapText="1"/>
    </xf>
    <xf numFmtId="0" fontId="74" fillId="0" borderId="1" xfId="0" applyFont="1" applyFill="1" applyBorder="1" applyAlignment="1" applyProtection="1">
      <alignment vertical="center" wrapText="1"/>
    </xf>
    <xf numFmtId="164" fontId="83" fillId="9" borderId="55" xfId="1" applyNumberFormat="1" applyFont="1" applyFill="1" applyBorder="1" applyAlignment="1" applyProtection="1">
      <alignment horizontal="center" vertical="center"/>
    </xf>
    <xf numFmtId="0" fontId="34" fillId="8" borderId="50" xfId="0" applyFont="1" applyFill="1" applyBorder="1" applyAlignment="1" applyProtection="1">
      <alignment horizontal="left" vertical="center"/>
      <protection locked="0"/>
    </xf>
    <xf numFmtId="164" fontId="0" fillId="8" borderId="112" xfId="1" applyNumberFormat="1" applyFont="1" applyFill="1" applyBorder="1" applyAlignment="1" applyProtection="1">
      <alignment horizontal="center" vertical="center"/>
      <protection locked="0"/>
    </xf>
    <xf numFmtId="0" fontId="0" fillId="8" borderId="112" xfId="0" applyFill="1" applyBorder="1" applyAlignment="1" applyProtection="1">
      <alignment horizontal="center" vertical="center"/>
    </xf>
    <xf numFmtId="0" fontId="0" fillId="8" borderId="111" xfId="0" applyFill="1" applyBorder="1" applyAlignment="1" applyProtection="1">
      <alignment horizontal="center" vertical="center"/>
    </xf>
    <xf numFmtId="0" fontId="35" fillId="17" borderId="0" xfId="0" applyFont="1" applyFill="1" applyProtection="1"/>
    <xf numFmtId="9" fontId="35" fillId="17" borderId="0" xfId="0" applyNumberFormat="1" applyFont="1" applyFill="1" applyProtection="1"/>
    <xf numFmtId="9" fontId="35" fillId="17" borderId="0" xfId="1" applyFont="1" applyFill="1" applyProtection="1"/>
    <xf numFmtId="0" fontId="84" fillId="12" borderId="3" xfId="0" applyFont="1" applyFill="1" applyBorder="1" applyAlignment="1" applyProtection="1">
      <alignment vertical="center" wrapText="1" readingOrder="1"/>
      <protection locked="0"/>
    </xf>
    <xf numFmtId="164" fontId="34" fillId="0" borderId="1" xfId="1" applyNumberFormat="1" applyFont="1" applyFill="1" applyBorder="1" applyAlignment="1" applyProtection="1">
      <alignment horizontal="center" vertical="center"/>
      <protection locked="0"/>
    </xf>
    <xf numFmtId="0" fontId="84" fillId="7" borderId="3" xfId="0" applyFont="1" applyFill="1" applyBorder="1" applyAlignment="1" applyProtection="1">
      <alignment vertical="center" wrapText="1" readingOrder="1"/>
      <protection locked="0"/>
    </xf>
    <xf numFmtId="165" fontId="17" fillId="9" borderId="33" xfId="1" applyNumberFormat="1" applyFont="1" applyFill="1" applyBorder="1" applyAlignment="1" applyProtection="1">
      <alignment horizontal="center" vertical="center"/>
    </xf>
    <xf numFmtId="165" fontId="17" fillId="9" borderId="49" xfId="1" applyNumberFormat="1" applyFont="1" applyFill="1" applyBorder="1" applyAlignment="1" applyProtection="1">
      <alignment horizontal="center" vertical="center"/>
    </xf>
    <xf numFmtId="9" fontId="30" fillId="9" borderId="27" xfId="1" applyFont="1" applyFill="1" applyBorder="1" applyAlignment="1" applyProtection="1">
      <alignment horizontal="center" vertical="center"/>
    </xf>
    <xf numFmtId="165" fontId="30" fillId="9" borderId="27" xfId="1" applyNumberFormat="1" applyFont="1" applyFill="1" applyBorder="1" applyAlignment="1" applyProtection="1">
      <alignment horizontal="center" vertical="center"/>
    </xf>
    <xf numFmtId="0" fontId="0" fillId="17" borderId="0" xfId="0" applyFill="1" applyBorder="1" applyProtection="1"/>
    <xf numFmtId="0" fontId="0" fillId="17" borderId="0" xfId="0" applyFill="1" applyBorder="1" applyAlignment="1" applyProtection="1">
      <alignment wrapText="1"/>
    </xf>
    <xf numFmtId="0" fontId="48" fillId="11" borderId="0" xfId="0" applyFont="1" applyFill="1" applyBorder="1" applyAlignment="1" applyProtection="1">
      <alignment vertical="center"/>
    </xf>
    <xf numFmtId="9" fontId="87" fillId="11" borderId="113" xfId="1" applyFont="1" applyFill="1" applyBorder="1" applyAlignment="1" applyProtection="1">
      <alignment horizontal="center" vertical="center"/>
    </xf>
    <xf numFmtId="0" fontId="87" fillId="11" borderId="113" xfId="0" applyFont="1" applyFill="1" applyBorder="1" applyProtection="1"/>
    <xf numFmtId="9" fontId="88" fillId="11" borderId="113" xfId="1" applyFont="1" applyFill="1" applyBorder="1" applyAlignment="1" applyProtection="1">
      <alignment horizontal="center" vertical="center"/>
    </xf>
    <xf numFmtId="0" fontId="88" fillId="11" borderId="113" xfId="0" applyFont="1" applyFill="1" applyBorder="1" applyProtection="1"/>
    <xf numFmtId="165" fontId="42" fillId="6" borderId="6" xfId="3" applyNumberFormat="1" applyFont="1" applyFill="1" applyBorder="1" applyAlignment="1" applyProtection="1">
      <alignment horizontal="center" vertical="center"/>
      <protection locked="0"/>
    </xf>
    <xf numFmtId="0" fontId="89" fillId="2" borderId="1" xfId="0" applyFont="1" applyFill="1" applyBorder="1" applyProtection="1"/>
    <xf numFmtId="165" fontId="29" fillId="8" borderId="6" xfId="3" applyNumberFormat="1" applyFont="1" applyFill="1" applyBorder="1" applyAlignment="1" applyProtection="1">
      <alignment horizontal="left" vertical="center"/>
    </xf>
    <xf numFmtId="165" fontId="29" fillId="8" borderId="11" xfId="3" applyNumberFormat="1" applyFont="1" applyFill="1" applyBorder="1" applyAlignment="1" applyProtection="1">
      <alignment horizontal="left" vertical="center"/>
    </xf>
    <xf numFmtId="0" fontId="0" fillId="0" borderId="0" xfId="0" applyAlignment="1">
      <alignment horizontal="left" vertical="top" wrapText="1"/>
    </xf>
    <xf numFmtId="0" fontId="0" fillId="0" borderId="0" xfId="0" applyAlignment="1">
      <alignment horizontal="left" vertical="center" wrapText="1"/>
    </xf>
    <xf numFmtId="0" fontId="21" fillId="0" borderId="0" xfId="0" applyFont="1" applyAlignment="1">
      <alignment vertical="center"/>
    </xf>
    <xf numFmtId="0" fontId="2" fillId="21" borderId="1" xfId="0" applyFont="1" applyFill="1" applyBorder="1" applyAlignment="1">
      <alignment horizontal="left" vertical="center" wrapText="1"/>
    </xf>
    <xf numFmtId="0" fontId="47" fillId="8" borderId="1" xfId="0" applyFont="1" applyFill="1" applyBorder="1" applyAlignment="1">
      <alignment vertical="top" wrapText="1"/>
    </xf>
    <xf numFmtId="0" fontId="47" fillId="8" borderId="1" xfId="0" applyFont="1" applyFill="1" applyBorder="1" applyAlignment="1">
      <alignment horizontal="left" vertical="top" wrapText="1"/>
    </xf>
    <xf numFmtId="0" fontId="30" fillId="21" borderId="1" xfId="0" applyFont="1" applyFill="1" applyBorder="1" applyAlignment="1">
      <alignment horizontal="left" vertical="top" wrapText="1"/>
    </xf>
    <xf numFmtId="164" fontId="6" fillId="12" borderId="33" xfId="0" applyNumberFormat="1" applyFont="1" applyFill="1" applyBorder="1" applyAlignment="1" applyProtection="1">
      <alignment horizontal="center" vertical="center"/>
      <protection locked="0"/>
    </xf>
    <xf numFmtId="0" fontId="0" fillId="24" borderId="18" xfId="0" applyFill="1" applyBorder="1"/>
    <xf numFmtId="0" fontId="9" fillId="24" borderId="18" xfId="0" applyFont="1" applyFill="1" applyBorder="1" applyAlignment="1">
      <alignment vertical="center" wrapText="1"/>
    </xf>
    <xf numFmtId="0" fontId="0" fillId="24" borderId="47" xfId="0" applyFill="1" applyBorder="1"/>
    <xf numFmtId="0" fontId="0" fillId="24" borderId="0" xfId="0" applyFill="1" applyProtection="1"/>
    <xf numFmtId="0" fontId="75" fillId="24" borderId="71" xfId="0" applyFont="1" applyFill="1" applyBorder="1" applyAlignment="1" applyProtection="1">
      <alignment vertical="center"/>
    </xf>
    <xf numFmtId="0" fontId="60" fillId="24" borderId="71" xfId="0" applyFont="1" applyFill="1" applyBorder="1" applyAlignment="1" applyProtection="1">
      <alignment vertical="center" wrapText="1"/>
    </xf>
    <xf numFmtId="0" fontId="86" fillId="24" borderId="0" xfId="0" applyFont="1" applyFill="1" applyBorder="1" applyAlignment="1" applyProtection="1">
      <alignment horizontal="center" vertical="center" wrapText="1"/>
    </xf>
    <xf numFmtId="0" fontId="91" fillId="24" borderId="16" xfId="0" applyFont="1" applyFill="1" applyBorder="1" applyAlignment="1" applyProtection="1">
      <alignment horizontal="center" vertical="center" wrapText="1"/>
    </xf>
    <xf numFmtId="0" fontId="91" fillId="24" borderId="16" xfId="0" applyFont="1" applyFill="1" applyBorder="1" applyAlignment="1" applyProtection="1">
      <alignment horizontal="center" vertical="center"/>
    </xf>
    <xf numFmtId="0" fontId="92" fillId="25" borderId="82" xfId="0" applyFont="1" applyFill="1" applyBorder="1" applyAlignment="1" applyProtection="1">
      <alignment vertical="top" wrapText="1"/>
    </xf>
    <xf numFmtId="0" fontId="4" fillId="24" borderId="71" xfId="0" applyNumberFormat="1" applyFont="1" applyFill="1" applyBorder="1" applyAlignment="1" applyProtection="1">
      <alignment horizontal="center" vertical="center"/>
    </xf>
    <xf numFmtId="3" fontId="59" fillId="24" borderId="47" xfId="0" applyNumberFormat="1" applyFont="1" applyFill="1" applyBorder="1" applyAlignment="1" applyProtection="1">
      <alignment vertical="center" wrapText="1"/>
    </xf>
    <xf numFmtId="0" fontId="4" fillId="24" borderId="70" xfId="0" applyNumberFormat="1" applyFont="1" applyFill="1" applyBorder="1" applyAlignment="1" applyProtection="1">
      <alignment horizontal="center" vertical="center"/>
    </xf>
    <xf numFmtId="0" fontId="58" fillId="24" borderId="28" xfId="0" applyFont="1" applyFill="1" applyBorder="1" applyAlignment="1" applyProtection="1">
      <alignment vertical="center" wrapText="1"/>
    </xf>
    <xf numFmtId="0" fontId="75" fillId="24" borderId="27" xfId="0" applyFont="1" applyFill="1" applyBorder="1" applyAlignment="1" applyProtection="1">
      <alignment horizontal="center" vertical="center" wrapText="1"/>
    </xf>
    <xf numFmtId="0" fontId="75" fillId="24" borderId="27" xfId="0" applyFont="1" applyFill="1" applyBorder="1" applyAlignment="1" applyProtection="1">
      <alignment vertical="center" wrapText="1"/>
    </xf>
    <xf numFmtId="0" fontId="44" fillId="24" borderId="17" xfId="0" applyFont="1" applyFill="1" applyBorder="1" applyProtection="1"/>
    <xf numFmtId="0" fontId="44" fillId="24" borderId="47" xfId="0" applyFont="1" applyFill="1" applyBorder="1" applyProtection="1"/>
    <xf numFmtId="0" fontId="44" fillId="24" borderId="47" xfId="0" applyFont="1" applyFill="1" applyBorder="1" applyAlignment="1" applyProtection="1">
      <alignment horizontal="center"/>
    </xf>
    <xf numFmtId="164" fontId="44" fillId="24" borderId="47" xfId="1" applyNumberFormat="1" applyFont="1" applyFill="1" applyBorder="1" applyAlignment="1" applyProtection="1">
      <alignment horizontal="center"/>
    </xf>
    <xf numFmtId="0" fontId="45" fillId="24" borderId="47" xfId="1" applyNumberFormat="1" applyFont="1" applyFill="1" applyBorder="1" applyAlignment="1" applyProtection="1">
      <alignment horizontal="center" vertical="center"/>
    </xf>
    <xf numFmtId="9" fontId="45" fillId="24" borderId="18" xfId="1" applyFont="1" applyFill="1" applyBorder="1" applyAlignment="1" applyProtection="1">
      <alignment horizontal="center" vertical="center"/>
    </xf>
    <xf numFmtId="0" fontId="18" fillId="24" borderId="18" xfId="0" applyFont="1" applyFill="1" applyBorder="1" applyAlignment="1" applyProtection="1">
      <alignment horizontal="left" vertical="center"/>
    </xf>
    <xf numFmtId="164" fontId="6" fillId="24" borderId="47" xfId="0" applyNumberFormat="1" applyFont="1" applyFill="1" applyBorder="1" applyProtection="1"/>
    <xf numFmtId="0" fontId="0" fillId="24" borderId="47" xfId="0" applyFill="1" applyBorder="1" applyProtection="1"/>
    <xf numFmtId="164" fontId="6" fillId="24" borderId="18" xfId="0" applyNumberFormat="1" applyFont="1" applyFill="1" applyBorder="1" applyProtection="1"/>
    <xf numFmtId="0" fontId="4" fillId="24" borderId="71" xfId="0" applyFont="1" applyFill="1" applyBorder="1" applyAlignment="1" applyProtection="1">
      <alignment horizontal="center" vertical="center" wrapText="1"/>
    </xf>
    <xf numFmtId="0" fontId="4" fillId="24" borderId="39" xfId="0" applyFont="1" applyFill="1" applyBorder="1" applyAlignment="1" applyProtection="1">
      <alignment vertical="center"/>
    </xf>
    <xf numFmtId="0" fontId="8" fillId="24" borderId="39" xfId="0" applyFont="1" applyFill="1" applyBorder="1" applyAlignment="1" applyProtection="1">
      <alignment vertical="center"/>
    </xf>
    <xf numFmtId="9" fontId="57" fillId="24" borderId="39" xfId="1" applyNumberFormat="1" applyFont="1" applyFill="1" applyBorder="1" applyAlignment="1" applyProtection="1">
      <alignment horizontal="center" vertical="center"/>
    </xf>
    <xf numFmtId="164" fontId="41" fillId="24" borderId="39" xfId="1" applyNumberFormat="1" applyFont="1" applyFill="1" applyBorder="1" applyAlignment="1" applyProtection="1">
      <alignment horizontal="center" vertical="center"/>
    </xf>
    <xf numFmtId="9" fontId="57" fillId="24" borderId="38" xfId="1" applyNumberFormat="1" applyFont="1" applyFill="1" applyBorder="1" applyAlignment="1" applyProtection="1">
      <alignment horizontal="center" vertical="center"/>
    </xf>
    <xf numFmtId="0" fontId="0" fillId="24" borderId="40" xfId="0" applyFill="1" applyBorder="1" applyAlignment="1" applyProtection="1">
      <alignment vertical="center"/>
    </xf>
    <xf numFmtId="0" fontId="4" fillId="24" borderId="28" xfId="0" applyFont="1" applyFill="1" applyBorder="1" applyAlignment="1" applyProtection="1">
      <alignment vertical="center" wrapText="1"/>
    </xf>
    <xf numFmtId="0" fontId="7" fillId="24" borderId="27" xfId="0" applyFont="1" applyFill="1" applyBorder="1" applyAlignment="1" applyProtection="1">
      <alignment horizontal="center" vertical="center" wrapText="1"/>
    </xf>
    <xf numFmtId="0" fontId="0" fillId="24" borderId="18" xfId="0" applyFill="1" applyBorder="1" applyAlignment="1" applyProtection="1">
      <alignment vertical="center" wrapText="1"/>
    </xf>
    <xf numFmtId="0" fontId="0" fillId="24" borderId="47" xfId="0" applyFill="1" applyBorder="1" applyAlignment="1" applyProtection="1">
      <alignment horizontal="center" vertical="center" wrapText="1"/>
    </xf>
    <xf numFmtId="0" fontId="0" fillId="24" borderId="47" xfId="0" applyFill="1" applyBorder="1" applyAlignment="1" applyProtection="1">
      <alignment vertical="center" wrapText="1"/>
    </xf>
    <xf numFmtId="0" fontId="8" fillId="24" borderId="1" xfId="0" applyFont="1" applyFill="1" applyBorder="1" applyAlignment="1">
      <alignment horizontal="center" vertical="center" wrapText="1"/>
    </xf>
    <xf numFmtId="0" fontId="7" fillId="24" borderId="1" xfId="0" applyFont="1" applyFill="1" applyBorder="1" applyAlignment="1">
      <alignment horizontal="center" vertical="center" wrapText="1"/>
    </xf>
    <xf numFmtId="0" fontId="0" fillId="24" borderId="1" xfId="0" applyFill="1" applyBorder="1" applyAlignment="1">
      <alignment horizontal="center"/>
    </xf>
    <xf numFmtId="0" fontId="10" fillId="25" borderId="1" xfId="0" applyFont="1" applyFill="1" applyBorder="1" applyAlignment="1">
      <alignment horizontal="center" vertical="center" wrapText="1" readingOrder="1"/>
    </xf>
    <xf numFmtId="0" fontId="2" fillId="25" borderId="1" xfId="0" applyFont="1" applyFill="1" applyBorder="1" applyAlignment="1">
      <alignment horizontal="center"/>
    </xf>
    <xf numFmtId="0" fontId="9" fillId="19" borderId="0" xfId="0" applyFont="1" applyFill="1" applyBorder="1" applyAlignment="1">
      <alignment vertical="center" wrapText="1"/>
    </xf>
    <xf numFmtId="0" fontId="57" fillId="19" borderId="0" xfId="0" applyFont="1" applyFill="1" applyBorder="1" applyAlignment="1">
      <alignment horizontal="left" vertical="center" wrapText="1"/>
    </xf>
    <xf numFmtId="0" fontId="57" fillId="19" borderId="22" xfId="0" applyFont="1" applyFill="1" applyBorder="1" applyAlignment="1">
      <alignment vertical="center" wrapText="1"/>
    </xf>
    <xf numFmtId="0" fontId="38" fillId="7" borderId="8" xfId="0" applyFont="1" applyFill="1" applyBorder="1" applyAlignment="1" applyProtection="1">
      <alignment horizontal="center" vertical="center" textRotation="90"/>
    </xf>
    <xf numFmtId="165" fontId="29" fillId="8" borderId="6" xfId="3" quotePrefix="1" applyNumberFormat="1" applyFont="1" applyFill="1" applyBorder="1" applyAlignment="1" applyProtection="1">
      <alignment horizontal="left" vertical="center"/>
    </xf>
    <xf numFmtId="0" fontId="0" fillId="26" borderId="0" xfId="0" applyFill="1" applyProtection="1"/>
    <xf numFmtId="0" fontId="59" fillId="26" borderId="0" xfId="0" applyFont="1" applyFill="1" applyBorder="1" applyAlignment="1">
      <alignment vertical="top" wrapText="1"/>
    </xf>
    <xf numFmtId="0" fontId="39" fillId="0" borderId="0" xfId="0" applyFont="1" applyBorder="1" applyAlignment="1" applyProtection="1">
      <alignment vertical="center" wrapText="1"/>
      <protection locked="0"/>
    </xf>
    <xf numFmtId="0" fontId="34" fillId="0" borderId="1" xfId="2" applyFont="1" applyFill="1" applyBorder="1" applyAlignment="1" applyProtection="1">
      <alignment vertical="center"/>
      <protection locked="0"/>
    </xf>
    <xf numFmtId="0" fontId="0" fillId="21" borderId="1" xfId="0" applyFont="1" applyFill="1" applyBorder="1" applyAlignment="1" applyProtection="1">
      <alignment horizontal="center" vertical="center"/>
    </xf>
    <xf numFmtId="164" fontId="0" fillId="6" borderId="1" xfId="0" applyNumberFormat="1" applyFill="1" applyBorder="1" applyAlignment="1" applyProtection="1">
      <alignment horizontal="center" vertical="center"/>
      <protection locked="0"/>
    </xf>
    <xf numFmtId="164" fontId="34" fillId="0" borderId="1" xfId="0" applyNumberFormat="1" applyFont="1" applyBorder="1" applyAlignment="1" applyProtection="1">
      <alignment horizontal="center" vertical="center"/>
      <protection locked="0"/>
    </xf>
    <xf numFmtId="164" fontId="0" fillId="0" borderId="2" xfId="0" applyNumberFormat="1" applyFill="1" applyBorder="1" applyAlignment="1" applyProtection="1">
      <alignment horizontal="center" vertical="center"/>
    </xf>
    <xf numFmtId="0" fontId="5" fillId="7" borderId="6" xfId="0" applyFont="1" applyFill="1" applyBorder="1" applyAlignment="1" applyProtection="1">
      <alignment horizontal="center" vertical="center" wrapText="1" readingOrder="1"/>
    </xf>
    <xf numFmtId="0" fontId="80" fillId="0" borderId="71" xfId="0" applyFont="1" applyBorder="1" applyAlignment="1" applyProtection="1">
      <alignment horizontal="right" vertical="center"/>
    </xf>
    <xf numFmtId="0" fontId="31" fillId="7" borderId="9" xfId="2" applyFont="1" applyFill="1" applyBorder="1" applyAlignment="1" applyProtection="1">
      <alignment vertical="center"/>
    </xf>
    <xf numFmtId="0" fontId="84" fillId="7" borderId="16" xfId="2" applyFont="1" applyFill="1" applyBorder="1" applyAlignment="1" applyProtection="1">
      <alignment vertical="center"/>
      <protection locked="0"/>
    </xf>
    <xf numFmtId="0" fontId="31" fillId="7" borderId="16" xfId="2" applyFont="1" applyFill="1" applyBorder="1" applyAlignment="1" applyProtection="1">
      <alignment vertical="center"/>
    </xf>
    <xf numFmtId="0" fontId="19" fillId="12" borderId="116" xfId="0" applyFont="1" applyFill="1" applyBorder="1" applyAlignment="1" applyProtection="1">
      <alignment horizontal="center" vertical="center" wrapText="1" readingOrder="1"/>
    </xf>
    <xf numFmtId="0" fontId="19" fillId="12" borderId="31" xfId="0" applyFont="1" applyFill="1" applyBorder="1" applyAlignment="1" applyProtection="1">
      <alignment vertical="center" wrapText="1" readingOrder="1"/>
    </xf>
    <xf numFmtId="0" fontId="34" fillId="0" borderId="71" xfId="2" applyFont="1" applyFill="1" applyBorder="1" applyAlignment="1" applyProtection="1">
      <alignment vertical="center"/>
      <protection locked="0"/>
    </xf>
    <xf numFmtId="164" fontId="34" fillId="0" borderId="71" xfId="1" applyNumberFormat="1" applyFont="1" applyFill="1" applyBorder="1" applyAlignment="1" applyProtection="1">
      <alignment horizontal="center" vertical="center"/>
      <protection locked="0"/>
    </xf>
    <xf numFmtId="164" fontId="0" fillId="6" borderId="70" xfId="0" applyNumberFormat="1" applyFill="1" applyBorder="1" applyAlignment="1" applyProtection="1">
      <alignment horizontal="center" vertical="center"/>
      <protection locked="0"/>
    </xf>
    <xf numFmtId="0" fontId="39" fillId="0" borderId="71" xfId="0" applyFont="1" applyFill="1" applyBorder="1" applyAlignment="1" applyProtection="1">
      <alignment vertical="center" wrapText="1"/>
      <protection locked="0"/>
    </xf>
    <xf numFmtId="164" fontId="34" fillId="0" borderId="70" xfId="0" applyNumberFormat="1" applyFont="1" applyBorder="1" applyAlignment="1" applyProtection="1">
      <alignment horizontal="center" vertical="center"/>
      <protection locked="0"/>
    </xf>
    <xf numFmtId="164" fontId="0" fillId="0" borderId="19" xfId="0" applyNumberFormat="1" applyFill="1" applyBorder="1" applyAlignment="1" applyProtection="1">
      <alignment horizontal="center" vertical="center"/>
    </xf>
    <xf numFmtId="0" fontId="19" fillId="13" borderId="9" xfId="0" applyFont="1" applyFill="1" applyBorder="1" applyAlignment="1" applyProtection="1">
      <alignment vertical="center" wrapText="1" readingOrder="1"/>
    </xf>
    <xf numFmtId="0" fontId="84" fillId="13" borderId="16" xfId="0" applyFont="1" applyFill="1" applyBorder="1" applyAlignment="1" applyProtection="1">
      <alignment vertical="center" wrapText="1" readingOrder="1"/>
      <protection locked="0"/>
    </xf>
    <xf numFmtId="0" fontId="19" fillId="13" borderId="16" xfId="0" applyFont="1" applyFill="1" applyBorder="1" applyAlignment="1" applyProtection="1">
      <alignment vertical="center" wrapText="1" readingOrder="1"/>
    </xf>
    <xf numFmtId="0" fontId="38" fillId="7" borderId="20" xfId="0" applyFont="1" applyFill="1" applyBorder="1" applyAlignment="1" applyProtection="1">
      <alignment horizontal="center" vertical="center" textRotation="90"/>
    </xf>
    <xf numFmtId="164" fontId="34" fillId="0" borderId="70" xfId="1" applyNumberFormat="1" applyFont="1" applyFill="1" applyBorder="1" applyAlignment="1" applyProtection="1">
      <alignment horizontal="center" vertical="center"/>
      <protection locked="0"/>
    </xf>
    <xf numFmtId="0" fontId="38" fillId="13" borderId="0" xfId="0" applyFont="1" applyFill="1" applyBorder="1" applyAlignment="1" applyProtection="1">
      <alignment horizontal="center" vertical="center" textRotation="90"/>
    </xf>
    <xf numFmtId="0" fontId="5" fillId="13" borderId="6" xfId="0" applyFont="1" applyFill="1" applyBorder="1" applyAlignment="1" applyProtection="1">
      <alignment horizontal="center" vertical="center" wrapText="1" readingOrder="1"/>
    </xf>
    <xf numFmtId="0" fontId="89" fillId="13" borderId="1" xfId="0" applyFont="1" applyFill="1" applyBorder="1" applyProtection="1"/>
    <xf numFmtId="0" fontId="32" fillId="13" borderId="1" xfId="0" applyFont="1" applyFill="1" applyBorder="1" applyProtection="1"/>
    <xf numFmtId="165" fontId="32" fillId="13" borderId="1" xfId="0" applyNumberFormat="1" applyFont="1" applyFill="1" applyBorder="1" applyProtection="1"/>
    <xf numFmtId="0" fontId="89" fillId="7" borderId="1" xfId="0" applyFont="1" applyFill="1" applyBorder="1" applyProtection="1"/>
    <xf numFmtId="0" fontId="32" fillId="7" borderId="1" xfId="0" applyFont="1" applyFill="1" applyBorder="1" applyProtection="1"/>
    <xf numFmtId="165" fontId="32" fillId="7" borderId="1" xfId="0" applyNumberFormat="1" applyFont="1" applyFill="1" applyBorder="1" applyProtection="1"/>
    <xf numFmtId="165" fontId="29" fillId="7" borderId="6" xfId="3" applyNumberFormat="1" applyFont="1" applyFill="1" applyBorder="1" applyAlignment="1" applyProtection="1">
      <alignment horizontal="left" vertical="center"/>
    </xf>
    <xf numFmtId="165" fontId="42" fillId="7" borderId="6" xfId="3" applyNumberFormat="1" applyFont="1" applyFill="1" applyBorder="1" applyAlignment="1" applyProtection="1">
      <alignment horizontal="center" vertical="center"/>
      <protection locked="0"/>
    </xf>
    <xf numFmtId="9" fontId="29" fillId="7" borderId="6" xfId="1" applyFont="1" applyFill="1" applyBorder="1" applyAlignment="1" applyProtection="1">
      <alignment horizontal="center" vertical="center"/>
    </xf>
    <xf numFmtId="165" fontId="29" fillId="7" borderId="6" xfId="3" applyNumberFormat="1" applyFont="1" applyFill="1" applyBorder="1" applyAlignment="1" applyProtection="1">
      <alignment horizontal="center" vertical="center"/>
    </xf>
    <xf numFmtId="9" fontId="33" fillId="7" borderId="6" xfId="1" applyFont="1" applyFill="1" applyBorder="1" applyAlignment="1" applyProtection="1">
      <alignment horizontal="center" vertical="center"/>
      <protection locked="0"/>
    </xf>
    <xf numFmtId="165" fontId="29" fillId="13" borderId="6" xfId="3" applyNumberFormat="1" applyFont="1" applyFill="1" applyBorder="1" applyAlignment="1" applyProtection="1">
      <alignment horizontal="left" vertical="center"/>
    </xf>
    <xf numFmtId="165" fontId="42" fillId="13" borderId="6" xfId="3" applyNumberFormat="1" applyFont="1" applyFill="1" applyBorder="1" applyAlignment="1" applyProtection="1">
      <alignment horizontal="center" vertical="center"/>
      <protection locked="0"/>
    </xf>
    <xf numFmtId="9" fontId="29" fillId="13" borderId="6" xfId="1" applyFont="1" applyFill="1" applyBorder="1" applyAlignment="1" applyProtection="1">
      <alignment horizontal="center" vertical="center"/>
    </xf>
    <xf numFmtId="165" fontId="29" fillId="13" borderId="6" xfId="3" applyNumberFormat="1" applyFont="1" applyFill="1" applyBorder="1" applyAlignment="1" applyProtection="1">
      <alignment horizontal="center" vertical="center"/>
    </xf>
    <xf numFmtId="9" fontId="33" fillId="13" borderId="6" xfId="1" applyFont="1" applyFill="1" applyBorder="1" applyAlignment="1" applyProtection="1">
      <alignment horizontal="center" vertical="center"/>
      <protection locked="0"/>
    </xf>
    <xf numFmtId="0" fontId="0" fillId="0" borderId="0" xfId="0" applyFont="1" applyFill="1" applyBorder="1" applyAlignment="1" applyProtection="1">
      <alignment horizontal="center"/>
    </xf>
    <xf numFmtId="164" fontId="0" fillId="0" borderId="0" xfId="1" applyNumberFormat="1" applyFont="1" applyFill="1" applyBorder="1" applyAlignment="1" applyProtection="1">
      <alignment horizontal="center"/>
    </xf>
    <xf numFmtId="0" fontId="0" fillId="0" borderId="0" xfId="0" applyFill="1" applyBorder="1" applyProtection="1"/>
    <xf numFmtId="0" fontId="0" fillId="0" borderId="0" xfId="0" applyFill="1" applyBorder="1" applyAlignment="1" applyProtection="1">
      <alignment horizontal="center"/>
    </xf>
    <xf numFmtId="0" fontId="4" fillId="24" borderId="17" xfId="0" applyFont="1" applyFill="1" applyBorder="1" applyAlignment="1" applyProtection="1">
      <alignment vertical="center" wrapText="1"/>
    </xf>
    <xf numFmtId="0" fontId="4" fillId="24" borderId="47" xfId="0" applyFont="1" applyFill="1" applyBorder="1" applyAlignment="1" applyProtection="1">
      <alignment vertical="center" wrapText="1"/>
    </xf>
    <xf numFmtId="0" fontId="7" fillId="24" borderId="47" xfId="0" applyFont="1" applyFill="1" applyBorder="1" applyAlignment="1" applyProtection="1">
      <alignment horizontal="center" vertical="center" wrapText="1"/>
    </xf>
    <xf numFmtId="0" fontId="7" fillId="24" borderId="47" xfId="0" applyFont="1" applyFill="1" applyBorder="1" applyAlignment="1" applyProtection="1">
      <alignment vertical="center" wrapText="1"/>
    </xf>
    <xf numFmtId="0" fontId="4" fillId="24" borderId="18" xfId="0" applyFont="1" applyFill="1" applyBorder="1" applyAlignment="1" applyProtection="1">
      <alignment vertical="center" wrapText="1"/>
    </xf>
    <xf numFmtId="0" fontId="7" fillId="24" borderId="47" xfId="0" applyFont="1" applyFill="1" applyBorder="1" applyAlignment="1" applyProtection="1">
      <alignment horizontal="left" vertical="center" wrapText="1"/>
    </xf>
    <xf numFmtId="9" fontId="0" fillId="0" borderId="1" xfId="1" applyFont="1" applyFill="1" applyBorder="1" applyAlignment="1" applyProtection="1">
      <alignment vertical="center"/>
    </xf>
    <xf numFmtId="0" fontId="0" fillId="0" borderId="1" xfId="0" applyFont="1" applyFill="1" applyBorder="1" applyAlignment="1" applyProtection="1">
      <alignment vertical="center"/>
    </xf>
    <xf numFmtId="0" fontId="0" fillId="0" borderId="1" xfId="0" applyFill="1" applyBorder="1" applyAlignment="1" applyProtection="1">
      <alignment horizontal="center" vertical="center"/>
    </xf>
    <xf numFmtId="0" fontId="38" fillId="8" borderId="1" xfId="0" applyFont="1" applyFill="1" applyBorder="1" applyAlignment="1" applyProtection="1">
      <alignment vertical="center" textRotation="90"/>
    </xf>
    <xf numFmtId="0" fontId="6" fillId="8" borderId="1" xfId="0" applyFont="1" applyFill="1" applyBorder="1" applyAlignment="1" applyProtection="1">
      <alignment horizontal="center" vertical="center"/>
    </xf>
    <xf numFmtId="0" fontId="34" fillId="8" borderId="1" xfId="0" applyFont="1" applyFill="1" applyBorder="1" applyAlignment="1" applyProtection="1">
      <alignment vertical="center"/>
      <protection locked="0"/>
    </xf>
    <xf numFmtId="6" fontId="34" fillId="0" borderId="1" xfId="0" applyNumberFormat="1" applyFont="1" applyFill="1" applyBorder="1" applyAlignment="1" applyProtection="1">
      <alignment vertical="center"/>
      <protection locked="0"/>
    </xf>
    <xf numFmtId="0" fontId="13" fillId="11" borderId="0" xfId="0" applyFont="1" applyFill="1" applyBorder="1" applyAlignment="1" applyProtection="1">
      <alignment horizontal="center" vertical="center"/>
    </xf>
    <xf numFmtId="0" fontId="57" fillId="24" borderId="0" xfId="0" applyFont="1" applyFill="1" applyBorder="1" applyAlignment="1" applyProtection="1">
      <alignment horizontal="left" vertical="center"/>
    </xf>
    <xf numFmtId="0" fontId="67" fillId="0" borderId="2" xfId="0" applyFont="1" applyFill="1" applyBorder="1" applyAlignment="1" applyProtection="1">
      <alignment vertical="center"/>
      <protection locked="0"/>
    </xf>
    <xf numFmtId="0" fontId="67" fillId="0" borderId="4" xfId="0" applyFont="1" applyFill="1" applyBorder="1" applyAlignment="1" applyProtection="1">
      <alignment vertical="center"/>
      <protection locked="0"/>
    </xf>
    <xf numFmtId="0" fontId="70" fillId="0" borderId="1" xfId="0" applyNumberFormat="1" applyFont="1" applyFill="1" applyBorder="1" applyAlignment="1" applyProtection="1">
      <alignment horizontal="center" vertical="center"/>
      <protection locked="0"/>
    </xf>
    <xf numFmtId="0" fontId="22" fillId="3" borderId="4" xfId="0" applyFont="1" applyFill="1" applyBorder="1" applyAlignment="1" applyProtection="1">
      <alignment vertical="center"/>
      <protection locked="0"/>
    </xf>
    <xf numFmtId="0" fontId="22" fillId="15" borderId="4" xfId="0" applyFont="1" applyFill="1" applyBorder="1" applyAlignment="1" applyProtection="1">
      <alignment horizontal="center" vertical="center"/>
      <protection locked="0"/>
    </xf>
    <xf numFmtId="0" fontId="22" fillId="7" borderId="4" xfId="0" applyFont="1" applyFill="1" applyBorder="1" applyAlignment="1" applyProtection="1">
      <alignment vertical="center"/>
      <protection locked="0"/>
    </xf>
    <xf numFmtId="164" fontId="97" fillId="0" borderId="1" xfId="0" applyNumberFormat="1" applyFont="1" applyFill="1" applyBorder="1" applyAlignment="1" applyProtection="1">
      <alignment horizontal="center" vertical="center"/>
    </xf>
    <xf numFmtId="0" fontId="98" fillId="3" borderId="3" xfId="0" applyFont="1" applyFill="1" applyBorder="1" applyAlignment="1" applyProtection="1">
      <alignment vertical="center"/>
    </xf>
    <xf numFmtId="0" fontId="98" fillId="15" borderId="3" xfId="0" applyFont="1" applyFill="1" applyBorder="1" applyAlignment="1" applyProtection="1">
      <alignment vertical="center"/>
    </xf>
    <xf numFmtId="0" fontId="98" fillId="7" borderId="3" xfId="0" applyFont="1" applyFill="1" applyBorder="1" applyAlignment="1" applyProtection="1">
      <alignment vertical="center"/>
    </xf>
    <xf numFmtId="164" fontId="99" fillId="0" borderId="1" xfId="0" applyNumberFormat="1" applyFont="1" applyFill="1" applyBorder="1" applyAlignment="1" applyProtection="1">
      <alignment horizontal="center" vertical="center"/>
    </xf>
    <xf numFmtId="0" fontId="68" fillId="0" borderId="6" xfId="0" applyFont="1" applyFill="1" applyBorder="1" applyAlignment="1" applyProtection="1">
      <alignment horizontal="left" vertical="center"/>
    </xf>
    <xf numFmtId="0" fontId="6" fillId="4" borderId="1" xfId="2" applyFont="1" applyFill="1" applyBorder="1" applyAlignment="1" applyProtection="1">
      <alignment vertical="center"/>
      <protection locked="0"/>
    </xf>
    <xf numFmtId="0" fontId="34" fillId="0" borderId="1" xfId="0" applyFont="1" applyBorder="1" applyAlignment="1" applyProtection="1">
      <alignment horizontal="center" vertical="center"/>
      <protection locked="0"/>
    </xf>
    <xf numFmtId="0" fontId="34" fillId="0" borderId="1" xfId="0" applyFont="1" applyBorder="1" applyAlignment="1" applyProtection="1">
      <alignment vertical="center"/>
      <protection locked="0"/>
    </xf>
    <xf numFmtId="0" fontId="69" fillId="5" borderId="1" xfId="0" applyFont="1" applyFill="1" applyBorder="1" applyAlignment="1" applyProtection="1">
      <alignment horizontal="left" vertical="center" wrapText="1" readingOrder="1"/>
      <protection locked="0"/>
    </xf>
    <xf numFmtId="0" fontId="34" fillId="0" borderId="1" xfId="0" applyFont="1" applyBorder="1" applyAlignment="1" applyProtection="1">
      <alignment horizontal="left" vertical="center"/>
      <protection locked="0"/>
    </xf>
    <xf numFmtId="0" fontId="84" fillId="0" borderId="1" xfId="0" applyFont="1" applyBorder="1" applyAlignment="1" applyProtection="1">
      <alignment horizontal="center" vertical="center"/>
      <protection locked="0"/>
    </xf>
    <xf numFmtId="0" fontId="34" fillId="25" borderId="1" xfId="0" applyFont="1" applyFill="1" applyBorder="1" applyProtection="1">
      <protection locked="0"/>
    </xf>
    <xf numFmtId="0" fontId="34" fillId="0" borderId="1" xfId="0" applyFont="1" applyBorder="1" applyAlignment="1" applyProtection="1">
      <alignment vertical="top" wrapText="1"/>
      <protection locked="0"/>
    </xf>
    <xf numFmtId="0" fontId="34" fillId="0" borderId="1" xfId="0" applyFont="1" applyBorder="1" applyProtection="1">
      <protection locked="0"/>
    </xf>
    <xf numFmtId="0" fontId="34" fillId="5" borderId="1" xfId="0" applyFont="1" applyFill="1" applyBorder="1" applyAlignment="1" applyProtection="1">
      <alignment vertical="top" wrapText="1"/>
      <protection locked="0"/>
    </xf>
    <xf numFmtId="0" fontId="34" fillId="25" borderId="1" xfId="0" applyFont="1" applyFill="1" applyBorder="1" applyAlignment="1" applyProtection="1">
      <alignment vertical="top" wrapText="1"/>
      <protection locked="0"/>
    </xf>
    <xf numFmtId="0" fontId="84" fillId="5" borderId="1" xfId="0" applyFont="1" applyFill="1" applyBorder="1" applyAlignment="1" applyProtection="1">
      <alignment horizontal="center" vertical="center"/>
    </xf>
    <xf numFmtId="0" fontId="34" fillId="0" borderId="1" xfId="0" applyFont="1" applyBorder="1" applyAlignment="1" applyProtection="1">
      <alignment horizontal="center" vertical="center"/>
    </xf>
    <xf numFmtId="0" fontId="34" fillId="0" borderId="1" xfId="0" applyFont="1" applyBorder="1" applyAlignment="1" applyProtection="1">
      <alignment vertical="center"/>
    </xf>
    <xf numFmtId="0" fontId="6" fillId="24" borderId="1" xfId="0" applyFont="1" applyFill="1" applyBorder="1"/>
    <xf numFmtId="0" fontId="6" fillId="0" borderId="1" xfId="0" applyFont="1" applyBorder="1"/>
    <xf numFmtId="0" fontId="6" fillId="24" borderId="1" xfId="0" applyFont="1" applyFill="1" applyBorder="1" applyAlignment="1">
      <alignment horizontal="center"/>
    </xf>
    <xf numFmtId="0" fontId="6" fillId="25" borderId="1" xfId="0" applyFont="1" applyFill="1" applyBorder="1" applyAlignment="1">
      <alignment horizontal="center"/>
    </xf>
    <xf numFmtId="0" fontId="100" fillId="25" borderId="1" xfId="0" applyFont="1" applyFill="1" applyBorder="1" applyAlignment="1">
      <alignment horizontal="center" vertical="center"/>
    </xf>
    <xf numFmtId="0" fontId="6" fillId="25" borderId="1" xfId="0" applyFont="1" applyFill="1" applyBorder="1" applyAlignment="1" applyProtection="1">
      <alignment vertical="center"/>
    </xf>
    <xf numFmtId="0" fontId="100" fillId="4" borderId="1" xfId="0" applyFont="1" applyFill="1" applyBorder="1" applyAlignment="1" applyProtection="1">
      <alignment horizontal="center" vertical="center"/>
    </xf>
    <xf numFmtId="0" fontId="6" fillId="25" borderId="1" xfId="0" applyFont="1" applyFill="1" applyBorder="1" applyAlignment="1" applyProtection="1">
      <alignment vertical="center"/>
      <protection locked="0"/>
    </xf>
    <xf numFmtId="0" fontId="6" fillId="25" borderId="1" xfId="0" applyFont="1" applyFill="1" applyBorder="1" applyAlignment="1" applyProtection="1">
      <alignment horizontal="center" vertical="center" wrapText="1" readingOrder="1"/>
      <protection locked="0"/>
    </xf>
    <xf numFmtId="0" fontId="6" fillId="25" borderId="1" xfId="0" applyFont="1" applyFill="1" applyBorder="1" applyAlignment="1" applyProtection="1">
      <alignment horizontal="left" vertical="center" wrapText="1" readingOrder="1"/>
      <protection locked="0"/>
    </xf>
    <xf numFmtId="0" fontId="6" fillId="25" borderId="1" xfId="0" applyFont="1" applyFill="1" applyBorder="1" applyAlignment="1" applyProtection="1">
      <alignment horizontal="center" vertical="center"/>
      <protection locked="0"/>
    </xf>
    <xf numFmtId="2" fontId="6" fillId="25" borderId="1" xfId="0" applyNumberFormat="1" applyFont="1" applyFill="1" applyBorder="1" applyAlignment="1" applyProtection="1">
      <alignment horizontal="center" vertical="center"/>
      <protection locked="0"/>
    </xf>
    <xf numFmtId="164" fontId="6" fillId="4" borderId="1" xfId="0" applyNumberFormat="1" applyFont="1" applyFill="1" applyBorder="1" applyAlignment="1" applyProtection="1">
      <alignment vertical="center"/>
      <protection locked="0"/>
    </xf>
    <xf numFmtId="164" fontId="6" fillId="0" borderId="1" xfId="0" applyNumberFormat="1" applyFont="1" applyBorder="1" applyAlignment="1">
      <alignment vertical="center"/>
    </xf>
    <xf numFmtId="0" fontId="69" fillId="0" borderId="2" xfId="0" applyFont="1" applyFill="1" applyBorder="1" applyAlignment="1" applyProtection="1">
      <alignment horizontal="left" vertical="center"/>
    </xf>
    <xf numFmtId="0" fontId="69" fillId="0" borderId="3" xfId="0" applyFont="1" applyFill="1" applyBorder="1" applyAlignment="1" applyProtection="1">
      <alignment horizontal="left" vertical="center"/>
    </xf>
    <xf numFmtId="0" fontId="69" fillId="0" borderId="4" xfId="0" applyFont="1" applyFill="1" applyBorder="1" applyAlignment="1" applyProtection="1">
      <alignment horizontal="left" vertical="center"/>
    </xf>
    <xf numFmtId="0" fontId="13" fillId="11" borderId="0" xfId="0" applyFont="1" applyFill="1" applyBorder="1" applyAlignment="1" applyProtection="1">
      <alignment horizontal="center" vertical="center"/>
    </xf>
    <xf numFmtId="0" fontId="69" fillId="0" borderId="2" xfId="0" applyFont="1" applyFill="1" applyBorder="1" applyAlignment="1" applyProtection="1">
      <alignment horizontal="left" vertical="center" wrapText="1"/>
    </xf>
    <xf numFmtId="0" fontId="57" fillId="24" borderId="0" xfId="0" applyFont="1" applyFill="1" applyBorder="1" applyAlignment="1" applyProtection="1">
      <alignment horizontal="left" vertical="center"/>
    </xf>
    <xf numFmtId="0" fontId="28" fillId="11" borderId="0" xfId="0" applyFont="1" applyFill="1" applyBorder="1" applyAlignment="1" applyProtection="1">
      <alignment horizontal="center" vertical="center"/>
    </xf>
    <xf numFmtId="0" fontId="64" fillId="11" borderId="0" xfId="0" applyFont="1" applyFill="1" applyBorder="1" applyAlignment="1" applyProtection="1">
      <alignment horizontal="center" vertical="center"/>
    </xf>
    <xf numFmtId="0" fontId="69" fillId="0" borderId="2" xfId="0" applyFont="1" applyFill="1" applyBorder="1" applyAlignment="1" applyProtection="1">
      <alignment horizontal="left" vertical="top"/>
    </xf>
    <xf numFmtId="0" fontId="69" fillId="0" borderId="3" xfId="0" applyFont="1" applyFill="1" applyBorder="1" applyAlignment="1" applyProtection="1">
      <alignment horizontal="left" vertical="top"/>
    </xf>
    <xf numFmtId="0" fontId="69" fillId="0" borderId="4" xfId="0" applyFont="1" applyFill="1" applyBorder="1" applyAlignment="1" applyProtection="1">
      <alignment horizontal="left" vertical="top"/>
    </xf>
    <xf numFmtId="0" fontId="69" fillId="0" borderId="2" xfId="0" applyFont="1" applyFill="1" applyBorder="1" applyAlignment="1" applyProtection="1">
      <alignment horizontal="left" vertical="top" wrapText="1"/>
    </xf>
    <xf numFmtId="0" fontId="33" fillId="0" borderId="2" xfId="0" applyFont="1" applyFill="1" applyBorder="1" applyAlignment="1" applyProtection="1">
      <alignment horizontal="left" vertical="center" wrapText="1"/>
    </xf>
    <xf numFmtId="0" fontId="33" fillId="0" borderId="3" xfId="0" applyFont="1" applyFill="1" applyBorder="1" applyAlignment="1" applyProtection="1">
      <alignment horizontal="left" vertical="center" wrapText="1"/>
    </xf>
    <xf numFmtId="0" fontId="33" fillId="0" borderId="4" xfId="0" applyFont="1" applyFill="1" applyBorder="1" applyAlignment="1" applyProtection="1">
      <alignment horizontal="left" vertical="center" wrapText="1"/>
    </xf>
    <xf numFmtId="0" fontId="0" fillId="0" borderId="0" xfId="0" applyAlignment="1">
      <alignment horizontal="left" vertical="top" wrapText="1"/>
    </xf>
    <xf numFmtId="0" fontId="5" fillId="0" borderId="0" xfId="0" applyFont="1" applyAlignment="1">
      <alignment horizontal="left" vertical="top" wrapText="1"/>
    </xf>
    <xf numFmtId="0" fontId="25" fillId="0" borderId="0" xfId="0" applyFont="1" applyAlignment="1">
      <alignment horizontal="left" vertical="center" wrapText="1"/>
    </xf>
    <xf numFmtId="0" fontId="0" fillId="0" borderId="0" xfId="0" applyAlignment="1">
      <alignment horizontal="left" vertical="center" wrapText="1"/>
    </xf>
    <xf numFmtId="0" fontId="26" fillId="0" borderId="0" xfId="0" applyFont="1" applyAlignment="1">
      <alignment horizontal="left" vertical="center" wrapText="1"/>
    </xf>
    <xf numFmtId="0" fontId="78" fillId="0" borderId="0" xfId="0" applyFont="1" applyAlignment="1">
      <alignment horizontal="left" vertical="center" wrapText="1"/>
    </xf>
    <xf numFmtId="0" fontId="78" fillId="0" borderId="0" xfId="0" applyFont="1" applyAlignment="1">
      <alignment horizontal="left" vertical="top" wrapText="1"/>
    </xf>
    <xf numFmtId="0" fontId="57" fillId="24" borderId="17" xfId="0" applyFont="1" applyFill="1" applyBorder="1" applyAlignment="1">
      <alignment horizontal="left" vertical="center" wrapText="1"/>
    </xf>
    <xf numFmtId="0" fontId="57" fillId="24" borderId="47" xfId="0" applyFont="1" applyFill="1" applyBorder="1" applyAlignment="1">
      <alignment horizontal="left" vertical="center" wrapText="1"/>
    </xf>
    <xf numFmtId="0" fontId="0" fillId="0" borderId="0" xfId="0" quotePrefix="1" applyAlignment="1">
      <alignment horizontal="left" vertical="top" wrapText="1"/>
    </xf>
    <xf numFmtId="0" fontId="93" fillId="19" borderId="22" xfId="0" applyFont="1" applyFill="1" applyBorder="1" applyAlignment="1">
      <alignment horizontal="left" vertical="top" wrapText="1"/>
    </xf>
    <xf numFmtId="0" fontId="57" fillId="24" borderId="17" xfId="0" applyFont="1" applyFill="1" applyBorder="1" applyAlignment="1">
      <alignment horizontal="left" vertical="center"/>
    </xf>
    <xf numFmtId="0" fontId="57" fillId="24" borderId="47" xfId="0" applyFont="1" applyFill="1" applyBorder="1" applyAlignment="1">
      <alignment horizontal="left" vertical="center"/>
    </xf>
    <xf numFmtId="0" fontId="26" fillId="0" borderId="0" xfId="0" applyFont="1" applyBorder="1" applyAlignment="1">
      <alignment horizontal="left" vertical="center" wrapText="1"/>
    </xf>
    <xf numFmtId="0" fontId="27" fillId="0" borderId="0" xfId="0" applyFont="1" applyAlignment="1">
      <alignment horizontal="left" vertical="center" wrapText="1"/>
    </xf>
    <xf numFmtId="17" fontId="6" fillId="0" borderId="2" xfId="0" applyNumberFormat="1" applyFont="1" applyFill="1" applyBorder="1" applyAlignment="1" applyProtection="1">
      <alignment horizontal="left" vertical="center" wrapText="1"/>
    </xf>
    <xf numFmtId="17" fontId="6" fillId="0" borderId="3" xfId="0" applyNumberFormat="1" applyFont="1" applyFill="1" applyBorder="1" applyAlignment="1" applyProtection="1">
      <alignment horizontal="left" vertical="center" wrapText="1"/>
    </xf>
    <xf numFmtId="0" fontId="67" fillId="0" borderId="2" xfId="0" applyFont="1" applyFill="1" applyBorder="1" applyAlignment="1" applyProtection="1">
      <alignment horizontal="center" vertical="center"/>
      <protection locked="0"/>
    </xf>
    <xf numFmtId="0" fontId="67" fillId="0" borderId="3" xfId="0" applyFont="1" applyFill="1" applyBorder="1" applyAlignment="1" applyProtection="1">
      <alignment horizontal="center" vertical="center"/>
      <protection locked="0"/>
    </xf>
    <xf numFmtId="0" fontId="67" fillId="0" borderId="4" xfId="0" applyFont="1" applyFill="1" applyBorder="1" applyAlignment="1" applyProtection="1">
      <alignment horizontal="center" vertical="center"/>
      <protection locked="0"/>
    </xf>
    <xf numFmtId="0" fontId="67" fillId="0" borderId="2" xfId="0" applyFont="1" applyFill="1" applyBorder="1" applyAlignment="1" applyProtection="1">
      <alignment horizontal="left" vertical="center"/>
      <protection locked="0"/>
    </xf>
    <xf numFmtId="0" fontId="67" fillId="0" borderId="3" xfId="0" applyFont="1" applyFill="1" applyBorder="1" applyAlignment="1" applyProtection="1">
      <alignment horizontal="left" vertical="center"/>
      <protection locked="0"/>
    </xf>
    <xf numFmtId="0" fontId="67" fillId="0" borderId="4" xfId="0" applyFont="1" applyFill="1" applyBorder="1" applyAlignment="1" applyProtection="1">
      <alignment horizontal="left" vertical="center"/>
      <protection locked="0"/>
    </xf>
    <xf numFmtId="0" fontId="34" fillId="0" borderId="1" xfId="0" applyFont="1" applyFill="1" applyBorder="1" applyAlignment="1" applyProtection="1">
      <alignment horizontal="left" vertical="top"/>
      <protection locked="0"/>
    </xf>
    <xf numFmtId="17" fontId="67" fillId="0" borderId="2" xfId="0" applyNumberFormat="1" applyFont="1" applyFill="1" applyBorder="1" applyAlignment="1" applyProtection="1">
      <alignment horizontal="left" vertical="center"/>
      <protection locked="0"/>
    </xf>
    <xf numFmtId="17" fontId="67" fillId="0" borderId="3" xfId="0" applyNumberFormat="1" applyFont="1" applyFill="1" applyBorder="1" applyAlignment="1" applyProtection="1">
      <alignment horizontal="left" vertical="center"/>
      <protection locked="0"/>
    </xf>
    <xf numFmtId="0" fontId="68" fillId="0" borderId="2" xfId="0" applyFont="1" applyFill="1" applyBorder="1" applyAlignment="1" applyProtection="1">
      <alignment horizontal="left" vertical="center"/>
    </xf>
    <xf numFmtId="0" fontId="68" fillId="0" borderId="3" xfId="0" applyFont="1" applyFill="1" applyBorder="1" applyAlignment="1" applyProtection="1">
      <alignment horizontal="left" vertical="center"/>
    </xf>
    <xf numFmtId="0" fontId="68" fillId="0" borderId="4" xfId="0" applyFont="1" applyFill="1" applyBorder="1" applyAlignment="1" applyProtection="1">
      <alignment horizontal="left" vertical="center"/>
    </xf>
    <xf numFmtId="0" fontId="68" fillId="0" borderId="1" xfId="0" applyFont="1" applyFill="1" applyBorder="1" applyAlignment="1" applyProtection="1">
      <alignment horizontal="center" vertical="center"/>
      <protection locked="0"/>
    </xf>
    <xf numFmtId="0" fontId="75" fillId="24" borderId="84" xfId="0" applyFont="1" applyFill="1" applyBorder="1" applyAlignment="1" applyProtection="1">
      <alignment horizontal="left" vertical="center"/>
    </xf>
    <xf numFmtId="0" fontId="75" fillId="24" borderId="85" xfId="0" applyFont="1" applyFill="1" applyBorder="1" applyAlignment="1" applyProtection="1">
      <alignment horizontal="left" vertical="center"/>
    </xf>
    <xf numFmtId="0" fontId="75" fillId="24" borderId="86" xfId="0" applyFont="1" applyFill="1" applyBorder="1" applyAlignment="1" applyProtection="1">
      <alignment horizontal="left" vertical="center"/>
    </xf>
    <xf numFmtId="0" fontId="74" fillId="0" borderId="2" xfId="0" applyFont="1" applyFill="1" applyBorder="1" applyAlignment="1" applyProtection="1">
      <alignment horizontal="right" vertical="center"/>
    </xf>
    <xf numFmtId="0" fontId="74" fillId="0" borderId="4" xfId="0" applyFont="1" applyFill="1" applyBorder="1" applyAlignment="1" applyProtection="1">
      <alignment horizontal="right" vertical="center"/>
    </xf>
    <xf numFmtId="0" fontId="74" fillId="0" borderId="1" xfId="0" applyFont="1" applyFill="1" applyBorder="1" applyAlignment="1" applyProtection="1">
      <alignment horizontal="right" vertical="center"/>
    </xf>
    <xf numFmtId="0" fontId="75" fillId="24" borderId="84" xfId="0" applyFont="1" applyFill="1" applyBorder="1" applyAlignment="1" applyProtection="1">
      <alignment horizontal="center" vertical="center"/>
    </xf>
    <xf numFmtId="0" fontId="75" fillId="24" borderId="85" xfId="0" applyFont="1" applyFill="1" applyBorder="1" applyAlignment="1" applyProtection="1">
      <alignment horizontal="center" vertical="center"/>
    </xf>
    <xf numFmtId="0" fontId="75" fillId="24" borderId="86" xfId="0" applyFont="1" applyFill="1" applyBorder="1" applyAlignment="1" applyProtection="1">
      <alignment horizontal="center" vertical="center"/>
    </xf>
    <xf numFmtId="0" fontId="67" fillId="0" borderId="9" xfId="0" applyFont="1" applyFill="1" applyBorder="1" applyAlignment="1" applyProtection="1">
      <alignment horizontal="center" vertical="center"/>
      <protection locked="0"/>
    </xf>
    <xf numFmtId="0" fontId="67" fillId="0" borderId="16" xfId="0" applyFont="1" applyFill="1" applyBorder="1" applyAlignment="1" applyProtection="1">
      <alignment horizontal="center" vertical="center"/>
      <protection locked="0"/>
    </xf>
    <xf numFmtId="0" fontId="67" fillId="0" borderId="15" xfId="0" applyFont="1" applyFill="1" applyBorder="1" applyAlignment="1" applyProtection="1">
      <alignment horizontal="center" vertical="center"/>
      <protection locked="0"/>
    </xf>
    <xf numFmtId="0" fontId="67" fillId="0" borderId="9" xfId="0" applyFont="1" applyFill="1" applyBorder="1" applyAlignment="1" applyProtection="1">
      <alignment horizontal="left" vertical="center"/>
      <protection locked="0"/>
    </xf>
    <xf numFmtId="0" fontId="67" fillId="0" borderId="16" xfId="0" applyFont="1" applyFill="1" applyBorder="1" applyAlignment="1" applyProtection="1">
      <alignment horizontal="left" vertical="center"/>
      <protection locked="0"/>
    </xf>
    <xf numFmtId="0" fontId="67" fillId="0" borderId="15" xfId="0" applyFont="1" applyFill="1" applyBorder="1" applyAlignment="1" applyProtection="1">
      <alignment horizontal="left" vertical="center"/>
      <protection locked="0"/>
    </xf>
    <xf numFmtId="9" fontId="71" fillId="11" borderId="94" xfId="0" applyNumberFormat="1" applyFont="1" applyFill="1" applyBorder="1" applyAlignment="1" applyProtection="1">
      <alignment horizontal="center" vertical="center"/>
    </xf>
    <xf numFmtId="0" fontId="71" fillId="11" borderId="55" xfId="0" applyFont="1" applyFill="1" applyBorder="1" applyAlignment="1" applyProtection="1">
      <alignment horizontal="center" vertical="center"/>
    </xf>
    <xf numFmtId="9" fontId="71" fillId="11" borderId="55" xfId="0" applyNumberFormat="1" applyFont="1" applyFill="1" applyBorder="1" applyAlignment="1" applyProtection="1">
      <alignment horizontal="center" vertical="center"/>
    </xf>
    <xf numFmtId="0" fontId="71" fillId="11" borderId="95" xfId="0" applyFont="1" applyFill="1" applyBorder="1" applyAlignment="1" applyProtection="1">
      <alignment horizontal="center" vertical="center"/>
    </xf>
    <xf numFmtId="9" fontId="71" fillId="11" borderId="92" xfId="0" applyNumberFormat="1" applyFont="1" applyFill="1" applyBorder="1" applyAlignment="1" applyProtection="1">
      <alignment horizontal="center" vertical="center"/>
    </xf>
    <xf numFmtId="0" fontId="71" fillId="11" borderId="44" xfId="0" applyFont="1" applyFill="1" applyBorder="1" applyAlignment="1" applyProtection="1">
      <alignment horizontal="center" vertical="center"/>
    </xf>
    <xf numFmtId="9" fontId="71" fillId="11" borderId="44" xfId="0" applyNumberFormat="1" applyFont="1" applyFill="1" applyBorder="1" applyAlignment="1" applyProtection="1">
      <alignment horizontal="center" vertical="center"/>
    </xf>
    <xf numFmtId="0" fontId="71" fillId="11" borderId="93" xfId="0" applyFont="1" applyFill="1" applyBorder="1" applyAlignment="1" applyProtection="1">
      <alignment horizontal="center" vertical="center"/>
    </xf>
    <xf numFmtId="0" fontId="81" fillId="22" borderId="16" xfId="0" applyFont="1" applyFill="1" applyBorder="1" applyAlignment="1" applyProtection="1">
      <alignment horizontal="center" vertical="center" wrapText="1"/>
    </xf>
    <xf numFmtId="9" fontId="82" fillId="21" borderId="82" xfId="0" applyNumberFormat="1" applyFont="1" applyFill="1" applyBorder="1" applyAlignment="1" applyProtection="1">
      <alignment horizontal="center" vertical="center" wrapText="1"/>
    </xf>
    <xf numFmtId="0" fontId="82" fillId="21" borderId="82" xfId="0" applyFont="1" applyFill="1" applyBorder="1" applyAlignment="1" applyProtection="1">
      <alignment horizontal="center" vertical="center" wrapText="1"/>
    </xf>
    <xf numFmtId="0" fontId="79" fillId="11" borderId="0" xfId="0" applyFont="1" applyFill="1" applyBorder="1" applyAlignment="1" applyProtection="1">
      <alignment horizontal="left" vertical="top" wrapText="1"/>
    </xf>
    <xf numFmtId="0" fontId="59" fillId="26" borderId="0" xfId="0" applyFont="1" applyFill="1" applyBorder="1" applyAlignment="1">
      <alignment horizontal="left" vertical="center" wrapText="1"/>
    </xf>
    <xf numFmtId="0" fontId="0" fillId="0" borderId="0" xfId="0" applyFont="1" applyFill="1" applyAlignment="1" applyProtection="1">
      <alignment horizontal="left" vertical="top" wrapText="1"/>
    </xf>
    <xf numFmtId="0" fontId="57" fillId="24" borderId="17" xfId="0" applyFont="1" applyFill="1" applyBorder="1" applyAlignment="1" applyProtection="1">
      <alignment horizontal="left" vertical="center" wrapText="1"/>
    </xf>
    <xf numFmtId="0" fontId="57" fillId="24" borderId="47" xfId="0" applyFont="1" applyFill="1" applyBorder="1" applyAlignment="1" applyProtection="1">
      <alignment horizontal="left" vertical="center" wrapText="1"/>
    </xf>
    <xf numFmtId="0" fontId="47" fillId="11" borderId="9" xfId="0" applyFont="1" applyFill="1" applyBorder="1" applyAlignment="1" applyProtection="1">
      <alignment horizontal="left" vertical="top" wrapText="1"/>
    </xf>
    <xf numFmtId="0" fontId="47" fillId="11" borderId="16" xfId="0" applyFont="1" applyFill="1" applyBorder="1" applyAlignment="1" applyProtection="1">
      <alignment horizontal="left" vertical="top" wrapText="1"/>
    </xf>
    <xf numFmtId="0" fontId="47" fillId="11" borderId="15" xfId="0" applyFont="1" applyFill="1" applyBorder="1" applyAlignment="1" applyProtection="1">
      <alignment horizontal="left" vertical="top" wrapText="1"/>
    </xf>
    <xf numFmtId="9" fontId="91" fillId="24" borderId="0" xfId="0" applyNumberFormat="1" applyFont="1" applyFill="1" applyBorder="1" applyAlignment="1" applyProtection="1">
      <alignment horizontal="left" vertical="center" wrapText="1"/>
    </xf>
    <xf numFmtId="0" fontId="91" fillId="24" borderId="0" xfId="0" applyFont="1" applyFill="1" applyBorder="1" applyAlignment="1" applyProtection="1">
      <alignment horizontal="right" vertical="center"/>
    </xf>
    <xf numFmtId="0" fontId="2" fillId="22" borderId="14" xfId="0" applyFont="1" applyFill="1" applyBorder="1" applyAlignment="1" applyProtection="1">
      <alignment horizontal="left" vertical="top" wrapText="1"/>
    </xf>
    <xf numFmtId="0" fontId="2" fillId="22" borderId="13" xfId="0" applyFont="1" applyFill="1" applyBorder="1" applyAlignment="1" applyProtection="1">
      <alignment horizontal="left" vertical="top" wrapText="1"/>
    </xf>
    <xf numFmtId="0" fontId="2" fillId="22" borderId="7" xfId="0" applyFont="1" applyFill="1" applyBorder="1" applyAlignment="1" applyProtection="1">
      <alignment horizontal="left" vertical="top" wrapText="1"/>
    </xf>
    <xf numFmtId="0" fontId="71" fillId="11" borderId="89" xfId="0" applyFont="1" applyFill="1" applyBorder="1" applyAlignment="1" applyProtection="1">
      <alignment horizontal="center" vertical="center"/>
    </xf>
    <xf numFmtId="0" fontId="71" fillId="11" borderId="90" xfId="0" applyFont="1" applyFill="1" applyBorder="1" applyAlignment="1" applyProtection="1">
      <alignment horizontal="center" vertical="center"/>
    </xf>
    <xf numFmtId="0" fontId="71" fillId="11" borderId="91" xfId="0" applyFont="1" applyFill="1" applyBorder="1" applyAlignment="1" applyProtection="1">
      <alignment horizontal="center" vertical="center"/>
    </xf>
    <xf numFmtId="14" fontId="68" fillId="0" borderId="2" xfId="0" applyNumberFormat="1" applyFont="1" applyFill="1" applyBorder="1" applyAlignment="1" applyProtection="1">
      <alignment horizontal="left" vertical="center"/>
    </xf>
    <xf numFmtId="14" fontId="68" fillId="0" borderId="4" xfId="0" applyNumberFormat="1" applyFont="1" applyFill="1" applyBorder="1" applyAlignment="1" applyProtection="1">
      <alignment horizontal="left" vertical="center"/>
    </xf>
    <xf numFmtId="9" fontId="71" fillId="11" borderId="99" xfId="0" applyNumberFormat="1" applyFont="1" applyFill="1" applyBorder="1" applyAlignment="1" applyProtection="1">
      <alignment horizontal="center" vertical="center"/>
    </xf>
    <xf numFmtId="9" fontId="71" fillId="11" borderId="100" xfId="0" applyNumberFormat="1" applyFont="1" applyFill="1" applyBorder="1" applyAlignment="1" applyProtection="1">
      <alignment horizontal="center" vertical="center"/>
    </xf>
    <xf numFmtId="9" fontId="71" fillId="11" borderId="101" xfId="0" applyNumberFormat="1" applyFont="1" applyFill="1" applyBorder="1" applyAlignment="1" applyProtection="1">
      <alignment horizontal="center" vertical="center"/>
    </xf>
    <xf numFmtId="9" fontId="43" fillId="11" borderId="1" xfId="1" applyFont="1" applyFill="1" applyBorder="1" applyAlignment="1" applyProtection="1">
      <alignment horizontal="center"/>
    </xf>
    <xf numFmtId="9" fontId="43" fillId="11" borderId="2" xfId="1" applyFont="1" applyFill="1" applyBorder="1" applyAlignment="1" applyProtection="1">
      <alignment horizontal="center"/>
    </xf>
    <xf numFmtId="9" fontId="43" fillId="11" borderId="3" xfId="1" applyFont="1" applyFill="1" applyBorder="1" applyAlignment="1" applyProtection="1">
      <alignment horizontal="center"/>
    </xf>
    <xf numFmtId="9" fontId="43" fillId="11" borderId="4" xfId="1" applyFont="1" applyFill="1" applyBorder="1" applyAlignment="1" applyProtection="1">
      <alignment horizontal="center"/>
    </xf>
    <xf numFmtId="9" fontId="71" fillId="11" borderId="89" xfId="0" applyNumberFormat="1" applyFont="1" applyFill="1" applyBorder="1" applyAlignment="1" applyProtection="1">
      <alignment horizontal="center" vertical="center"/>
    </xf>
    <xf numFmtId="9" fontId="71" fillId="11" borderId="90" xfId="0" applyNumberFormat="1" applyFont="1" applyFill="1" applyBorder="1" applyAlignment="1" applyProtection="1">
      <alignment horizontal="center" vertical="center"/>
    </xf>
    <xf numFmtId="9" fontId="71" fillId="11" borderId="91" xfId="0" applyNumberFormat="1" applyFont="1" applyFill="1" applyBorder="1" applyAlignment="1" applyProtection="1">
      <alignment horizontal="center" vertical="center"/>
    </xf>
    <xf numFmtId="0" fontId="4" fillId="24" borderId="23" xfId="0" applyFont="1" applyFill="1" applyBorder="1" applyAlignment="1" applyProtection="1">
      <alignment horizontal="center" vertical="center" wrapText="1"/>
    </xf>
    <xf numFmtId="0" fontId="4" fillId="24" borderId="22" xfId="0" applyFont="1" applyFill="1" applyBorder="1" applyAlignment="1" applyProtection="1">
      <alignment horizontal="center" vertical="center" wrapText="1"/>
    </xf>
    <xf numFmtId="0" fontId="4" fillId="24" borderId="73" xfId="0" applyFont="1" applyFill="1" applyBorder="1" applyAlignment="1" applyProtection="1">
      <alignment horizontal="center" vertical="center" wrapText="1"/>
    </xf>
    <xf numFmtId="0" fontId="4" fillId="24" borderId="25" xfId="0" applyFont="1" applyFill="1" applyBorder="1" applyAlignment="1" applyProtection="1">
      <alignment horizontal="center" vertical="center" wrapText="1"/>
    </xf>
    <xf numFmtId="0" fontId="4" fillId="24" borderId="21" xfId="0" applyFont="1" applyFill="1" applyBorder="1" applyAlignment="1" applyProtection="1">
      <alignment horizontal="center" vertical="center" wrapText="1"/>
    </xf>
    <xf numFmtId="0" fontId="4" fillId="24" borderId="20" xfId="0" applyFont="1" applyFill="1" applyBorder="1" applyAlignment="1" applyProtection="1">
      <alignment horizontal="center" vertical="center" wrapText="1"/>
    </xf>
    <xf numFmtId="3" fontId="7" fillId="24" borderId="22" xfId="0" applyNumberFormat="1" applyFont="1" applyFill="1" applyBorder="1" applyAlignment="1" applyProtection="1">
      <alignment horizontal="center" vertical="center" wrapText="1"/>
    </xf>
    <xf numFmtId="3" fontId="7" fillId="24" borderId="73" xfId="0" applyNumberFormat="1" applyFont="1" applyFill="1" applyBorder="1" applyAlignment="1" applyProtection="1">
      <alignment horizontal="center" vertical="center" wrapText="1"/>
    </xf>
    <xf numFmtId="0" fontId="7" fillId="24" borderId="69" xfId="0" applyFont="1" applyFill="1" applyBorder="1" applyAlignment="1" applyProtection="1">
      <alignment horizontal="center" vertical="center" wrapText="1"/>
    </xf>
    <xf numFmtId="0" fontId="7" fillId="24" borderId="72" xfId="0" applyFont="1" applyFill="1" applyBorder="1" applyAlignment="1" applyProtection="1">
      <alignment horizontal="center" vertical="center" wrapText="1"/>
    </xf>
    <xf numFmtId="0" fontId="0" fillId="6" borderId="22" xfId="0" applyFont="1" applyFill="1" applyBorder="1" applyAlignment="1" applyProtection="1">
      <alignment horizontal="left" vertical="top" wrapText="1"/>
    </xf>
    <xf numFmtId="3" fontId="36" fillId="11" borderId="44" xfId="0" applyNumberFormat="1" applyFont="1" applyFill="1" applyBorder="1" applyAlignment="1" applyProtection="1">
      <alignment horizontal="center" vertical="center" wrapText="1"/>
    </xf>
    <xf numFmtId="0" fontId="38" fillId="0" borderId="7" xfId="0" applyFont="1" applyFill="1" applyBorder="1" applyAlignment="1" applyProtection="1">
      <alignment horizontal="center" vertical="center" textRotation="90"/>
    </xf>
    <xf numFmtId="0" fontId="38" fillId="0" borderId="8" xfId="0" applyFont="1" applyFill="1" applyBorder="1" applyAlignment="1" applyProtection="1">
      <alignment horizontal="center" vertical="center" textRotation="90"/>
    </xf>
    <xf numFmtId="0" fontId="57" fillId="24" borderId="18" xfId="0" applyFont="1" applyFill="1" applyBorder="1" applyAlignment="1" applyProtection="1">
      <alignment horizontal="left" vertical="center" wrapText="1"/>
    </xf>
    <xf numFmtId="0" fontId="0" fillId="0" borderId="23" xfId="0" applyFill="1" applyBorder="1" applyAlignment="1" applyProtection="1">
      <alignment horizontal="center" wrapText="1"/>
    </xf>
    <xf numFmtId="0" fontId="0" fillId="0" borderId="22" xfId="0" applyFill="1" applyBorder="1" applyAlignment="1" applyProtection="1">
      <alignment horizontal="center" wrapText="1"/>
    </xf>
    <xf numFmtId="0" fontId="57" fillId="24" borderId="17" xfId="0" applyFont="1" applyFill="1" applyBorder="1" applyAlignment="1" applyProtection="1">
      <alignment horizontal="left" vertical="center"/>
    </xf>
    <xf numFmtId="0" fontId="57" fillId="24" borderId="47" xfId="0" applyFont="1" applyFill="1" applyBorder="1" applyAlignment="1" applyProtection="1">
      <alignment horizontal="left" vertical="center"/>
    </xf>
    <xf numFmtId="0" fontId="57" fillId="24" borderId="18" xfId="0" applyFont="1" applyFill="1" applyBorder="1" applyAlignment="1" applyProtection="1">
      <alignment horizontal="left" vertical="center"/>
    </xf>
    <xf numFmtId="0" fontId="77" fillId="6" borderId="12" xfId="0" applyFont="1" applyFill="1" applyBorder="1" applyAlignment="1" applyProtection="1">
      <alignment horizontal="left" vertical="top"/>
      <protection locked="0"/>
    </xf>
    <xf numFmtId="0" fontId="67" fillId="6" borderId="0" xfId="0" applyFont="1" applyFill="1" applyBorder="1" applyAlignment="1" applyProtection="1">
      <alignment horizontal="left" vertical="top"/>
      <protection locked="0"/>
    </xf>
    <xf numFmtId="0" fontId="67" fillId="6" borderId="12" xfId="0" applyFont="1" applyFill="1" applyBorder="1" applyAlignment="1" applyProtection="1">
      <alignment horizontal="left" vertical="top"/>
      <protection locked="0"/>
    </xf>
    <xf numFmtId="0" fontId="7" fillId="24" borderId="74" xfId="0" applyFont="1" applyFill="1" applyBorder="1" applyAlignment="1" applyProtection="1">
      <alignment horizontal="center" vertical="center" wrapText="1"/>
    </xf>
    <xf numFmtId="0" fontId="7" fillId="24" borderId="71" xfId="0" applyFont="1" applyFill="1" applyBorder="1" applyAlignment="1" applyProtection="1">
      <alignment horizontal="center" vertical="center" wrapText="1"/>
    </xf>
    <xf numFmtId="0" fontId="68" fillId="0" borderId="62" xfId="0" applyFont="1" applyFill="1" applyBorder="1" applyAlignment="1" applyProtection="1">
      <alignment horizontal="left" vertical="center"/>
    </xf>
    <xf numFmtId="0" fontId="68" fillId="0" borderId="63" xfId="0" applyFont="1" applyFill="1" applyBorder="1" applyAlignment="1" applyProtection="1">
      <alignment horizontal="left" vertical="center"/>
    </xf>
    <xf numFmtId="0" fontId="68" fillId="0" borderId="64" xfId="0" applyFont="1" applyFill="1" applyBorder="1" applyAlignment="1" applyProtection="1">
      <alignment horizontal="left" vertical="center"/>
    </xf>
    <xf numFmtId="14" fontId="68" fillId="0" borderId="62" xfId="0" applyNumberFormat="1" applyFont="1" applyFill="1" applyBorder="1" applyAlignment="1" applyProtection="1">
      <alignment horizontal="left" vertical="center"/>
    </xf>
    <xf numFmtId="14" fontId="68" fillId="0" borderId="63" xfId="0" applyNumberFormat="1" applyFont="1" applyFill="1" applyBorder="1" applyAlignment="1" applyProtection="1">
      <alignment horizontal="left" vertical="center"/>
    </xf>
    <xf numFmtId="14" fontId="68" fillId="0" borderId="64" xfId="0" applyNumberFormat="1" applyFont="1" applyFill="1" applyBorder="1" applyAlignment="1" applyProtection="1">
      <alignment horizontal="left" vertical="center"/>
    </xf>
    <xf numFmtId="0" fontId="0" fillId="6" borderId="0" xfId="0" applyFill="1" applyAlignment="1" applyProtection="1">
      <alignment horizontal="left" vertical="top" wrapText="1"/>
    </xf>
    <xf numFmtId="4" fontId="60" fillId="24" borderId="17" xfId="0" applyNumberFormat="1" applyFont="1" applyFill="1" applyBorder="1" applyAlignment="1" applyProtection="1">
      <alignment horizontal="center" vertical="center" wrapText="1"/>
    </xf>
    <xf numFmtId="4" fontId="60" fillId="24" borderId="47" xfId="0" applyNumberFormat="1" applyFont="1" applyFill="1" applyBorder="1" applyAlignment="1" applyProtection="1">
      <alignment horizontal="center" vertical="center" wrapText="1"/>
    </xf>
    <xf numFmtId="3" fontId="60" fillId="24" borderId="47" xfId="0" applyNumberFormat="1" applyFont="1" applyFill="1" applyBorder="1" applyAlignment="1" applyProtection="1">
      <alignment horizontal="center" vertical="center" wrapText="1"/>
    </xf>
    <xf numFmtId="3" fontId="60" fillId="24" borderId="18" xfId="0" applyNumberFormat="1" applyFont="1" applyFill="1" applyBorder="1" applyAlignment="1" applyProtection="1">
      <alignment horizontal="center" vertical="center" wrapText="1"/>
    </xf>
    <xf numFmtId="0" fontId="0" fillId="6" borderId="23" xfId="0" applyFill="1" applyBorder="1" applyAlignment="1" applyProtection="1">
      <alignment horizontal="center" wrapText="1"/>
    </xf>
    <xf numFmtId="0" fontId="0" fillId="6" borderId="22" xfId="0" applyFill="1" applyBorder="1" applyAlignment="1" applyProtection="1">
      <alignment horizontal="center" wrapText="1"/>
    </xf>
    <xf numFmtId="0" fontId="7" fillId="24" borderId="64" xfId="0" applyFont="1" applyFill="1" applyBorder="1" applyAlignment="1" applyProtection="1">
      <alignment horizontal="center" vertical="center" wrapText="1"/>
    </xf>
    <xf numFmtId="0" fontId="4" fillId="24" borderId="69" xfId="0" applyFont="1" applyFill="1" applyBorder="1" applyAlignment="1" applyProtection="1">
      <alignment horizontal="center" vertical="center" wrapText="1"/>
    </xf>
    <xf numFmtId="0" fontId="4" fillId="24" borderId="72" xfId="0" applyFont="1" applyFill="1" applyBorder="1" applyAlignment="1" applyProtection="1">
      <alignment horizontal="center" vertical="center" wrapText="1"/>
    </xf>
    <xf numFmtId="9" fontId="91" fillId="24" borderId="83" xfId="0" applyNumberFormat="1" applyFont="1" applyFill="1" applyBorder="1" applyAlignment="1" applyProtection="1">
      <alignment horizontal="left" vertical="center" wrapText="1"/>
    </xf>
    <xf numFmtId="0" fontId="91" fillId="24" borderId="16" xfId="0" applyFont="1" applyFill="1" applyBorder="1" applyAlignment="1" applyProtection="1">
      <alignment horizontal="center" vertical="center" wrapText="1"/>
    </xf>
    <xf numFmtId="0" fontId="91" fillId="24" borderId="16" xfId="0" applyFont="1" applyFill="1" applyBorder="1" applyAlignment="1" applyProtection="1">
      <alignment horizontal="center" vertical="center"/>
    </xf>
    <xf numFmtId="0" fontId="7" fillId="24" borderId="45" xfId="0" applyFont="1" applyFill="1" applyBorder="1" applyAlignment="1" applyProtection="1">
      <alignment horizontal="left" vertical="center"/>
    </xf>
    <xf numFmtId="0" fontId="7" fillId="24" borderId="81" xfId="0" applyFont="1" applyFill="1" applyBorder="1" applyAlignment="1" applyProtection="1">
      <alignment horizontal="left" vertical="center"/>
    </xf>
    <xf numFmtId="0" fontId="7" fillId="24" borderId="46" xfId="0" applyFont="1" applyFill="1" applyBorder="1" applyAlignment="1" applyProtection="1">
      <alignment horizontal="left" vertical="center"/>
    </xf>
    <xf numFmtId="164" fontId="46" fillId="24" borderId="47" xfId="1" applyNumberFormat="1" applyFont="1" applyFill="1" applyBorder="1" applyAlignment="1" applyProtection="1">
      <alignment horizontal="right" vertical="center"/>
    </xf>
    <xf numFmtId="0" fontId="34" fillId="8" borderId="103" xfId="0" applyFont="1" applyFill="1" applyBorder="1" applyAlignment="1" applyProtection="1">
      <alignment horizontal="left" vertical="center"/>
      <protection locked="0"/>
    </xf>
    <xf numFmtId="0" fontId="34" fillId="8" borderId="104" xfId="0" applyFont="1" applyFill="1" applyBorder="1" applyAlignment="1" applyProtection="1">
      <alignment horizontal="left" vertical="center"/>
      <protection locked="0"/>
    </xf>
    <xf numFmtId="0" fontId="0" fillId="0" borderId="45" xfId="0" applyFont="1" applyFill="1" applyBorder="1" applyAlignment="1" applyProtection="1">
      <alignment horizontal="left" vertical="center" wrapText="1"/>
    </xf>
    <xf numFmtId="0" fontId="0" fillId="0" borderId="46" xfId="0" applyFont="1" applyFill="1" applyBorder="1" applyAlignment="1" applyProtection="1">
      <alignment horizontal="left" vertical="center" wrapText="1"/>
    </xf>
    <xf numFmtId="0" fontId="0" fillId="0" borderId="45" xfId="0" applyFont="1" applyFill="1" applyBorder="1" applyAlignment="1" applyProtection="1">
      <alignment horizontal="left" vertical="center"/>
    </xf>
    <xf numFmtId="0" fontId="0" fillId="0" borderId="46" xfId="0" applyFont="1" applyFill="1" applyBorder="1" applyAlignment="1" applyProtection="1">
      <alignment horizontal="left" vertical="center"/>
    </xf>
    <xf numFmtId="0" fontId="0" fillId="0" borderId="56" xfId="0" applyFont="1" applyFill="1" applyBorder="1" applyAlignment="1" applyProtection="1">
      <alignment horizontal="left" vertical="center"/>
    </xf>
    <xf numFmtId="0" fontId="0" fillId="0" borderId="57" xfId="0" applyFont="1" applyFill="1" applyBorder="1" applyAlignment="1" applyProtection="1">
      <alignment horizontal="left" vertical="center"/>
    </xf>
    <xf numFmtId="0" fontId="0" fillId="0" borderId="51" xfId="0" applyFont="1" applyFill="1" applyBorder="1" applyAlignment="1" applyProtection="1">
      <alignment horizontal="left" vertical="center"/>
    </xf>
    <xf numFmtId="0" fontId="0" fillId="0" borderId="52" xfId="0" applyFont="1" applyFill="1" applyBorder="1" applyAlignment="1" applyProtection="1">
      <alignment horizontal="left" vertical="center"/>
    </xf>
    <xf numFmtId="0" fontId="34" fillId="8" borderId="45" xfId="0" applyFont="1" applyFill="1" applyBorder="1" applyAlignment="1" applyProtection="1">
      <alignment horizontal="left" vertical="center"/>
      <protection locked="0"/>
    </xf>
    <xf numFmtId="0" fontId="34" fillId="8" borderId="46" xfId="0" applyFont="1" applyFill="1" applyBorder="1" applyAlignment="1" applyProtection="1">
      <alignment horizontal="left" vertical="center"/>
      <protection locked="0"/>
    </xf>
    <xf numFmtId="0" fontId="38" fillId="15" borderId="34" xfId="0" applyFont="1" applyFill="1" applyBorder="1" applyAlignment="1" applyProtection="1">
      <alignment horizontal="center" vertical="center" textRotation="90"/>
    </xf>
    <xf numFmtId="0" fontId="38" fillId="15" borderId="41" xfId="0" applyFont="1" applyFill="1" applyBorder="1" applyAlignment="1" applyProtection="1">
      <alignment horizontal="center" vertical="center" textRotation="90"/>
    </xf>
    <xf numFmtId="0" fontId="0" fillId="0" borderId="87" xfId="0" applyFont="1" applyFill="1" applyBorder="1" applyAlignment="1" applyProtection="1">
      <alignment horizontal="left" vertical="center" wrapText="1"/>
    </xf>
    <xf numFmtId="0" fontId="0" fillId="0" borderId="88" xfId="0" applyFont="1" applyFill="1" applyBorder="1" applyAlignment="1" applyProtection="1">
      <alignment horizontal="left" vertical="center" wrapText="1"/>
    </xf>
    <xf numFmtId="0" fontId="58" fillId="24" borderId="17" xfId="0" applyFont="1" applyFill="1" applyBorder="1" applyAlignment="1" applyProtection="1">
      <alignment horizontal="center" vertical="center" wrapText="1"/>
    </xf>
    <xf numFmtId="0" fontId="58" fillId="24" borderId="47" xfId="0" applyFont="1" applyFill="1" applyBorder="1" applyAlignment="1" applyProtection="1">
      <alignment horizontal="center" vertical="center" wrapText="1"/>
    </xf>
    <xf numFmtId="0" fontId="58" fillId="24" borderId="49" xfId="0" applyFont="1" applyFill="1" applyBorder="1" applyAlignment="1" applyProtection="1">
      <alignment horizontal="center" vertical="center" wrapText="1"/>
    </xf>
    <xf numFmtId="0" fontId="68" fillId="0" borderId="16" xfId="0" applyFont="1" applyFill="1" applyBorder="1" applyAlignment="1" applyProtection="1">
      <alignment horizontal="left" vertical="center"/>
    </xf>
    <xf numFmtId="0" fontId="94" fillId="6" borderId="77" xfId="0" applyFont="1" applyFill="1" applyBorder="1" applyAlignment="1" applyProtection="1">
      <alignment horizontal="left" vertical="top"/>
      <protection locked="0"/>
    </xf>
    <xf numFmtId="0" fontId="94" fillId="6" borderId="22" xfId="0" applyFont="1" applyFill="1" applyBorder="1" applyAlignment="1" applyProtection="1">
      <alignment horizontal="left" vertical="top"/>
      <protection locked="0"/>
    </xf>
    <xf numFmtId="0" fontId="94" fillId="6" borderId="12" xfId="0" applyFont="1" applyFill="1" applyBorder="1" applyAlignment="1" applyProtection="1">
      <alignment horizontal="left" vertical="top"/>
      <protection locked="0"/>
    </xf>
    <xf numFmtId="0" fontId="94" fillId="6" borderId="0" xfId="0" applyFont="1" applyFill="1" applyBorder="1" applyAlignment="1" applyProtection="1">
      <alignment horizontal="left" vertical="top"/>
      <protection locked="0"/>
    </xf>
    <xf numFmtId="0" fontId="94" fillId="6" borderId="19" xfId="0" applyFont="1" applyFill="1" applyBorder="1" applyAlignment="1" applyProtection="1">
      <alignment horizontal="left" vertical="top"/>
      <protection locked="0"/>
    </xf>
    <xf numFmtId="0" fontId="94" fillId="6" borderId="21" xfId="0" applyFont="1" applyFill="1" applyBorder="1" applyAlignment="1" applyProtection="1">
      <alignment horizontal="left" vertical="top"/>
      <protection locked="0"/>
    </xf>
    <xf numFmtId="14" fontId="68" fillId="0" borderId="16" xfId="0" applyNumberFormat="1" applyFont="1" applyFill="1" applyBorder="1" applyAlignment="1" applyProtection="1">
      <alignment horizontal="left" vertical="center"/>
    </xf>
    <xf numFmtId="0" fontId="0" fillId="6" borderId="47" xfId="0" applyFont="1" applyFill="1" applyBorder="1" applyAlignment="1" applyProtection="1">
      <alignment horizontal="left" vertical="top" wrapText="1"/>
    </xf>
    <xf numFmtId="0" fontId="0" fillId="6" borderId="47" xfId="0" applyFont="1" applyFill="1" applyBorder="1" applyAlignment="1" applyProtection="1">
      <alignment horizontal="left" vertical="top"/>
    </xf>
    <xf numFmtId="164" fontId="8" fillId="24" borderId="38" xfId="1" applyNumberFormat="1" applyFont="1" applyFill="1" applyBorder="1" applyAlignment="1" applyProtection="1">
      <alignment horizontal="right" vertical="center"/>
    </xf>
    <xf numFmtId="164" fontId="8" fillId="24" borderId="36" xfId="1" applyNumberFormat="1" applyFont="1" applyFill="1" applyBorder="1" applyAlignment="1" applyProtection="1">
      <alignment horizontal="right" vertical="center"/>
    </xf>
    <xf numFmtId="0" fontId="0" fillId="0" borderId="37" xfId="0" applyBorder="1" applyAlignment="1" applyProtection="1">
      <alignment horizontal="center"/>
    </xf>
    <xf numFmtId="0" fontId="5" fillId="10" borderId="37" xfId="0" applyFont="1" applyFill="1" applyBorder="1" applyAlignment="1" applyProtection="1">
      <alignment horizontal="center" vertical="center" wrapText="1" readingOrder="1"/>
    </xf>
    <xf numFmtId="0" fontId="5" fillId="10" borderId="36" xfId="0" applyFont="1" applyFill="1" applyBorder="1" applyAlignment="1" applyProtection="1">
      <alignment horizontal="center" vertical="center" wrapText="1" readingOrder="1"/>
    </xf>
    <xf numFmtId="0" fontId="0" fillId="0" borderId="5" xfId="0" applyFill="1" applyBorder="1" applyAlignment="1" applyProtection="1">
      <alignment horizontal="center" wrapText="1"/>
    </xf>
    <xf numFmtId="0" fontId="0" fillId="0" borderId="29" xfId="0" applyFill="1" applyBorder="1" applyAlignment="1" applyProtection="1">
      <alignment horizontal="center" wrapText="1"/>
    </xf>
    <xf numFmtId="0" fontId="5" fillId="7" borderId="3" xfId="0" applyFont="1" applyFill="1" applyBorder="1" applyAlignment="1" applyProtection="1">
      <alignment horizontal="right" vertical="center" wrapText="1" readingOrder="1"/>
    </xf>
    <xf numFmtId="0" fontId="5" fillId="7" borderId="65" xfId="0" applyFont="1" applyFill="1" applyBorder="1" applyAlignment="1" applyProtection="1">
      <alignment horizontal="right" vertical="center" wrapText="1" readingOrder="1"/>
    </xf>
    <xf numFmtId="0" fontId="6" fillId="13" borderId="16" xfId="2" applyFont="1" applyFill="1" applyBorder="1" applyAlignment="1" applyProtection="1">
      <alignment horizontal="right" vertical="center"/>
    </xf>
    <xf numFmtId="0" fontId="6" fillId="13" borderId="115" xfId="2" applyFont="1" applyFill="1" applyBorder="1" applyAlignment="1" applyProtection="1">
      <alignment horizontal="right" vertical="center"/>
    </xf>
    <xf numFmtId="0" fontId="49" fillId="12" borderId="32" xfId="0" applyFont="1" applyFill="1" applyBorder="1" applyAlignment="1" applyProtection="1">
      <alignment horizontal="right" vertical="center" wrapText="1" readingOrder="1"/>
    </xf>
    <xf numFmtId="0" fontId="5" fillId="12" borderId="3" xfId="0" applyFont="1" applyFill="1" applyBorder="1" applyAlignment="1" applyProtection="1">
      <alignment horizontal="right" vertical="center" wrapText="1" readingOrder="1"/>
    </xf>
    <xf numFmtId="0" fontId="5" fillId="12" borderId="65" xfId="0" applyFont="1" applyFill="1" applyBorder="1" applyAlignment="1" applyProtection="1">
      <alignment horizontal="right" vertical="center" wrapText="1" readingOrder="1"/>
    </xf>
    <xf numFmtId="0" fontId="6" fillId="7" borderId="16" xfId="2" applyFont="1" applyFill="1" applyBorder="1" applyAlignment="1" applyProtection="1">
      <alignment horizontal="right" vertical="center"/>
    </xf>
    <xf numFmtId="0" fontId="6" fillId="7" borderId="115" xfId="2" applyFont="1" applyFill="1" applyBorder="1" applyAlignment="1" applyProtection="1">
      <alignment horizontal="right" vertical="center"/>
    </xf>
    <xf numFmtId="0" fontId="5" fillId="7" borderId="2" xfId="0" applyFont="1" applyFill="1" applyBorder="1" applyAlignment="1" applyProtection="1">
      <alignment horizontal="left" vertical="center" wrapText="1" readingOrder="1"/>
    </xf>
    <xf numFmtId="0" fontId="5" fillId="7" borderId="3" xfId="0" applyFont="1" applyFill="1" applyBorder="1" applyAlignment="1" applyProtection="1">
      <alignment horizontal="left" vertical="center" wrapText="1" readingOrder="1"/>
    </xf>
    <xf numFmtId="0" fontId="6" fillId="21" borderId="2" xfId="2" applyFont="1" applyFill="1" applyBorder="1" applyAlignment="1" applyProtection="1">
      <alignment horizontal="left" vertical="center"/>
    </xf>
    <xf numFmtId="0" fontId="6" fillId="21" borderId="3" xfId="2" applyFont="1" applyFill="1" applyBorder="1" applyAlignment="1" applyProtection="1">
      <alignment horizontal="left" vertical="center"/>
    </xf>
    <xf numFmtId="0" fontId="5" fillId="13" borderId="2" xfId="0" applyFont="1" applyFill="1" applyBorder="1" applyAlignment="1" applyProtection="1">
      <alignment horizontal="left" vertical="center" wrapText="1" readingOrder="1"/>
    </xf>
    <xf numFmtId="0" fontId="5" fillId="13" borderId="3" xfId="0" applyFont="1" applyFill="1" applyBorder="1" applyAlignment="1" applyProtection="1">
      <alignment horizontal="left" vertical="center" wrapText="1" readingOrder="1"/>
    </xf>
    <xf numFmtId="0" fontId="43" fillId="11" borderId="113" xfId="0" applyFont="1" applyFill="1" applyBorder="1" applyAlignment="1" applyProtection="1">
      <alignment horizontal="center" vertical="center" textRotation="90" wrapText="1"/>
    </xf>
    <xf numFmtId="0" fontId="86" fillId="23" borderId="23" xfId="0" applyFont="1" applyFill="1" applyBorder="1" applyAlignment="1" applyProtection="1">
      <alignment horizontal="center" vertical="center"/>
    </xf>
    <xf numFmtId="0" fontId="86" fillId="23" borderId="24" xfId="0" applyFont="1" applyFill="1" applyBorder="1" applyAlignment="1" applyProtection="1">
      <alignment horizontal="center" vertical="center"/>
    </xf>
    <xf numFmtId="0" fontId="86" fillId="23" borderId="25" xfId="0" applyFont="1" applyFill="1" applyBorder="1" applyAlignment="1" applyProtection="1">
      <alignment horizontal="center" vertical="center"/>
    </xf>
    <xf numFmtId="0" fontId="86" fillId="23" borderId="26" xfId="0" applyFont="1" applyFill="1" applyBorder="1" applyAlignment="1" applyProtection="1">
      <alignment horizontal="center" vertical="center"/>
    </xf>
    <xf numFmtId="0" fontId="14" fillId="6" borderId="77" xfId="0" applyFont="1" applyFill="1" applyBorder="1" applyAlignment="1" applyProtection="1">
      <alignment horizontal="left" vertical="top"/>
    </xf>
    <xf numFmtId="0" fontId="14" fillId="6" borderId="22" xfId="0" applyFont="1" applyFill="1" applyBorder="1" applyAlignment="1" applyProtection="1">
      <alignment horizontal="left" vertical="top"/>
    </xf>
    <xf numFmtId="0" fontId="14" fillId="6" borderId="12" xfId="0" applyFont="1" applyFill="1" applyBorder="1" applyAlignment="1" applyProtection="1">
      <alignment horizontal="left" vertical="top"/>
    </xf>
    <xf numFmtId="0" fontId="14" fillId="6" borderId="0" xfId="0" applyFont="1" applyFill="1" applyBorder="1" applyAlignment="1" applyProtection="1">
      <alignment horizontal="left" vertical="top"/>
    </xf>
    <xf numFmtId="0" fontId="14" fillId="6" borderId="19" xfId="0" applyFont="1" applyFill="1" applyBorder="1" applyAlignment="1" applyProtection="1">
      <alignment horizontal="left" vertical="top"/>
    </xf>
    <xf numFmtId="0" fontId="14" fillId="6" borderId="21" xfId="0" applyFont="1" applyFill="1" applyBorder="1" applyAlignment="1" applyProtection="1">
      <alignment horizontal="left" vertical="top"/>
    </xf>
    <xf numFmtId="0" fontId="7" fillId="24" borderId="79" xfId="0" applyFont="1" applyFill="1" applyBorder="1" applyAlignment="1" applyProtection="1">
      <alignment horizontal="center" vertical="center" wrapText="1"/>
    </xf>
    <xf numFmtId="164" fontId="31" fillId="10" borderId="38" xfId="1" applyNumberFormat="1" applyFont="1" applyFill="1" applyBorder="1" applyAlignment="1" applyProtection="1">
      <alignment horizontal="center" vertical="center" wrapText="1" readingOrder="1"/>
    </xf>
    <xf numFmtId="164" fontId="31" fillId="10" borderId="37" xfId="1" applyNumberFormat="1" applyFont="1" applyFill="1" applyBorder="1" applyAlignment="1" applyProtection="1">
      <alignment horizontal="center" vertical="center" wrapText="1" readingOrder="1"/>
    </xf>
    <xf numFmtId="0" fontId="4" fillId="24" borderId="74" xfId="0" applyFont="1" applyFill="1" applyBorder="1" applyAlignment="1" applyProtection="1">
      <alignment horizontal="center" vertical="center" wrapText="1"/>
    </xf>
    <xf numFmtId="0" fontId="4" fillId="24" borderId="1" xfId="0" applyFont="1" applyFill="1" applyBorder="1" applyAlignment="1" applyProtection="1">
      <alignment horizontal="center" vertical="center" wrapText="1"/>
    </xf>
    <xf numFmtId="0" fontId="4" fillId="24" borderId="71" xfId="0" applyFont="1" applyFill="1" applyBorder="1" applyAlignment="1" applyProtection="1">
      <alignment horizontal="center" vertical="center" wrapText="1"/>
    </xf>
    <xf numFmtId="0" fontId="59" fillId="24" borderId="76" xfId="0" applyFont="1" applyFill="1" applyBorder="1" applyAlignment="1" applyProtection="1">
      <alignment horizontal="center" vertical="center" wrapText="1"/>
    </xf>
    <xf numFmtId="0" fontId="59" fillId="24" borderId="11" xfId="0" applyFont="1" applyFill="1" applyBorder="1" applyAlignment="1" applyProtection="1">
      <alignment horizontal="center" vertical="center" wrapText="1"/>
    </xf>
    <xf numFmtId="0" fontId="59" fillId="24" borderId="70" xfId="0" applyFont="1" applyFill="1" applyBorder="1" applyAlignment="1" applyProtection="1">
      <alignment horizontal="center" vertical="center" wrapText="1"/>
    </xf>
    <xf numFmtId="3" fontId="4" fillId="24" borderId="77" xfId="0" applyNumberFormat="1" applyFont="1" applyFill="1" applyBorder="1" applyAlignment="1" applyProtection="1">
      <alignment horizontal="center" vertical="center" wrapText="1"/>
    </xf>
    <xf numFmtId="3" fontId="4" fillId="24" borderId="22" xfId="0" applyNumberFormat="1" applyFont="1" applyFill="1" applyBorder="1" applyAlignment="1" applyProtection="1">
      <alignment horizontal="center" vertical="center" wrapText="1"/>
    </xf>
    <xf numFmtId="3" fontId="4" fillId="24" borderId="73" xfId="0" applyNumberFormat="1" applyFont="1" applyFill="1" applyBorder="1" applyAlignment="1" applyProtection="1">
      <alignment horizontal="center" vertical="center" wrapText="1"/>
    </xf>
    <xf numFmtId="3" fontId="4" fillId="24" borderId="12" xfId="0" applyNumberFormat="1" applyFont="1" applyFill="1" applyBorder="1" applyAlignment="1" applyProtection="1">
      <alignment horizontal="center" vertical="center" wrapText="1"/>
    </xf>
    <xf numFmtId="3" fontId="4" fillId="24" borderId="0" xfId="0" applyNumberFormat="1" applyFont="1" applyFill="1" applyBorder="1" applyAlignment="1" applyProtection="1">
      <alignment horizontal="center" vertical="center" wrapText="1"/>
    </xf>
    <xf numFmtId="3" fontId="4" fillId="24" borderId="8" xfId="0" applyNumberFormat="1" applyFont="1" applyFill="1" applyBorder="1" applyAlignment="1" applyProtection="1">
      <alignment horizontal="center" vertical="center" wrapText="1"/>
    </xf>
    <xf numFmtId="3" fontId="4" fillId="24" borderId="9" xfId="0" applyNumberFormat="1" applyFont="1" applyFill="1" applyBorder="1" applyAlignment="1" applyProtection="1">
      <alignment horizontal="center" vertical="center" wrapText="1"/>
    </xf>
    <xf numFmtId="3" fontId="4" fillId="24" borderId="16" xfId="0" applyNumberFormat="1" applyFont="1" applyFill="1" applyBorder="1" applyAlignment="1" applyProtection="1">
      <alignment horizontal="center" vertical="center" wrapText="1"/>
    </xf>
    <xf numFmtId="3" fontId="4" fillId="24" borderId="15" xfId="0" applyNumberFormat="1" applyFont="1" applyFill="1" applyBorder="1" applyAlignment="1" applyProtection="1">
      <alignment horizontal="center" vertical="center" wrapText="1"/>
    </xf>
    <xf numFmtId="0" fontId="4" fillId="24" borderId="75" xfId="0" applyFont="1" applyFill="1" applyBorder="1" applyAlignment="1" applyProtection="1">
      <alignment horizontal="center" vertical="center" wrapText="1"/>
    </xf>
    <xf numFmtId="0" fontId="4" fillId="24" borderId="78" xfId="0" applyFont="1" applyFill="1" applyBorder="1" applyAlignment="1" applyProtection="1">
      <alignment horizontal="center" vertical="center" wrapText="1"/>
    </xf>
    <xf numFmtId="0" fontId="4" fillId="24" borderId="80" xfId="0" applyFont="1" applyFill="1" applyBorder="1" applyAlignment="1" applyProtection="1">
      <alignment horizontal="center" vertical="center" wrapText="1"/>
    </xf>
    <xf numFmtId="0" fontId="38" fillId="7" borderId="8" xfId="0" applyFont="1" applyFill="1" applyBorder="1" applyAlignment="1" applyProtection="1">
      <alignment horizontal="center" vertical="center" textRotation="90"/>
    </xf>
    <xf numFmtId="0" fontId="38" fillId="13" borderId="8" xfId="0" applyFont="1" applyFill="1" applyBorder="1" applyAlignment="1" applyProtection="1">
      <alignment horizontal="center" vertical="center" textRotation="90"/>
    </xf>
    <xf numFmtId="0" fontId="38" fillId="12" borderId="114" xfId="0" applyFont="1" applyFill="1" applyBorder="1" applyAlignment="1" applyProtection="1">
      <alignment horizontal="center" vertical="center" textRotation="90"/>
    </xf>
    <xf numFmtId="0" fontId="38" fillId="12" borderId="8" xfId="0" applyFont="1" applyFill="1" applyBorder="1" applyAlignment="1" applyProtection="1">
      <alignment horizontal="center" vertical="center" textRotation="90"/>
    </xf>
    <xf numFmtId="0" fontId="38" fillId="12" borderId="20" xfId="0" applyFont="1" applyFill="1" applyBorder="1" applyAlignment="1" applyProtection="1">
      <alignment horizontal="center" vertical="center" textRotation="90"/>
    </xf>
    <xf numFmtId="0" fontId="86" fillId="23" borderId="17" xfId="0" applyFont="1" applyFill="1" applyBorder="1" applyAlignment="1" applyProtection="1">
      <alignment horizontal="center" vertical="center"/>
    </xf>
    <xf numFmtId="0" fontId="86" fillId="23" borderId="47" xfId="0" applyFont="1" applyFill="1" applyBorder="1" applyAlignment="1" applyProtection="1">
      <alignment horizontal="center" vertical="center"/>
    </xf>
    <xf numFmtId="0" fontId="86" fillId="23" borderId="18" xfId="0" applyFont="1" applyFill="1" applyBorder="1" applyAlignment="1" applyProtection="1">
      <alignment horizontal="center" vertical="center"/>
    </xf>
    <xf numFmtId="0" fontId="68" fillId="10" borderId="34" xfId="0" applyFont="1" applyFill="1" applyBorder="1" applyAlignment="1" applyProtection="1">
      <alignment horizontal="center" vertical="center"/>
    </xf>
    <xf numFmtId="0" fontId="68" fillId="10" borderId="41" xfId="0" applyFont="1" applyFill="1" applyBorder="1" applyAlignment="1" applyProtection="1">
      <alignment horizontal="center" vertical="center"/>
    </xf>
    <xf numFmtId="0" fontId="68" fillId="10" borderId="35" xfId="0" applyFont="1" applyFill="1" applyBorder="1" applyAlignment="1" applyProtection="1">
      <alignment horizontal="center" vertical="center"/>
    </xf>
    <xf numFmtId="0" fontId="31" fillId="10" borderId="43" xfId="0" applyFont="1" applyFill="1" applyBorder="1" applyAlignment="1" applyProtection="1">
      <alignment horizontal="center" vertical="center"/>
    </xf>
    <xf numFmtId="0" fontId="31" fillId="10" borderId="30" xfId="0" applyFont="1" applyFill="1" applyBorder="1" applyAlignment="1" applyProtection="1">
      <alignment horizontal="center" vertical="center"/>
    </xf>
    <xf numFmtId="0" fontId="6" fillId="10" borderId="42" xfId="0" applyFont="1" applyFill="1" applyBorder="1" applyAlignment="1" applyProtection="1">
      <alignment horizontal="center" vertical="center" wrapText="1"/>
    </xf>
    <xf numFmtId="0" fontId="6" fillId="10" borderId="26" xfId="0" applyFont="1" applyFill="1" applyBorder="1" applyAlignment="1" applyProtection="1">
      <alignment horizontal="center" vertical="center" wrapText="1"/>
    </xf>
    <xf numFmtId="0" fontId="0" fillId="0" borderId="35" xfId="0" applyBorder="1" applyAlignment="1" applyProtection="1">
      <alignment horizontal="center" vertical="center" textRotation="90" wrapText="1"/>
    </xf>
    <xf numFmtId="0" fontId="0" fillId="0" borderId="33" xfId="0" applyBorder="1" applyAlignment="1" applyProtection="1">
      <alignment horizontal="center" vertical="center" textRotation="90" wrapText="1"/>
    </xf>
    <xf numFmtId="0" fontId="68" fillId="0" borderId="1" xfId="0" applyFont="1" applyFill="1" applyBorder="1" applyAlignment="1" applyProtection="1">
      <alignment horizontal="center" vertical="center"/>
    </xf>
    <xf numFmtId="0" fontId="0" fillId="6" borderId="22" xfId="0" applyFont="1" applyFill="1" applyBorder="1" applyAlignment="1" applyProtection="1">
      <alignment horizontal="left" vertical="top"/>
    </xf>
    <xf numFmtId="0" fontId="57" fillId="24" borderId="22" xfId="0" applyFont="1" applyFill="1" applyBorder="1" applyAlignment="1" applyProtection="1">
      <alignment horizontal="left" vertical="center"/>
    </xf>
    <xf numFmtId="0" fontId="57" fillId="24" borderId="24" xfId="0" applyFont="1" applyFill="1" applyBorder="1" applyAlignment="1" applyProtection="1">
      <alignment horizontal="left" vertical="center"/>
    </xf>
    <xf numFmtId="0" fontId="57" fillId="24" borderId="21" xfId="0" applyFont="1" applyFill="1" applyBorder="1" applyAlignment="1" applyProtection="1">
      <alignment horizontal="left" vertical="center" wrapText="1"/>
    </xf>
    <xf numFmtId="0" fontId="34" fillId="8" borderId="105" xfId="0" applyFont="1" applyFill="1" applyBorder="1" applyAlignment="1" applyProtection="1">
      <alignment horizontal="left" vertical="center"/>
      <protection locked="0"/>
    </xf>
    <xf numFmtId="0" fontId="34" fillId="8" borderId="106" xfId="0" applyFont="1" applyFill="1" applyBorder="1" applyAlignment="1" applyProtection="1">
      <alignment horizontal="left" vertical="center"/>
      <protection locked="0"/>
    </xf>
    <xf numFmtId="164" fontId="34" fillId="6" borderId="107" xfId="1" applyNumberFormat="1" applyFont="1" applyFill="1" applyBorder="1" applyAlignment="1" applyProtection="1">
      <alignment horizontal="left" vertical="center"/>
      <protection locked="0"/>
    </xf>
    <xf numFmtId="164" fontId="34" fillId="6" borderId="108" xfId="1" applyNumberFormat="1" applyFont="1" applyFill="1" applyBorder="1" applyAlignment="1" applyProtection="1">
      <alignment horizontal="left" vertical="center"/>
      <protection locked="0"/>
    </xf>
    <xf numFmtId="0" fontId="38" fillId="16" borderId="34" xfId="0" applyFont="1" applyFill="1" applyBorder="1" applyAlignment="1" applyProtection="1">
      <alignment horizontal="center" vertical="center" textRotation="90"/>
    </xf>
    <xf numFmtId="0" fontId="38" fillId="16" borderId="41" xfId="0" applyFont="1" applyFill="1" applyBorder="1" applyAlignment="1" applyProtection="1">
      <alignment horizontal="center" vertical="center" textRotation="90"/>
    </xf>
    <xf numFmtId="0" fontId="38" fillId="16" borderId="35" xfId="0" applyFont="1" applyFill="1" applyBorder="1" applyAlignment="1" applyProtection="1">
      <alignment horizontal="center" vertical="center" textRotation="90"/>
    </xf>
    <xf numFmtId="0" fontId="4" fillId="24" borderId="17" xfId="0" applyFont="1" applyFill="1" applyBorder="1" applyAlignment="1" applyProtection="1">
      <alignment horizontal="center" vertical="center" wrapText="1"/>
    </xf>
    <xf numFmtId="0" fontId="4" fillId="24" borderId="47" xfId="0" applyFont="1" applyFill="1" applyBorder="1" applyAlignment="1" applyProtection="1">
      <alignment horizontal="center" vertical="center" wrapText="1"/>
    </xf>
    <xf numFmtId="0" fontId="4" fillId="24" borderId="49" xfId="0" applyFont="1" applyFill="1" applyBorder="1" applyAlignment="1" applyProtection="1">
      <alignment horizontal="center" vertical="center" wrapText="1"/>
    </xf>
    <xf numFmtId="0" fontId="95" fillId="6" borderId="0" xfId="0" applyFont="1" applyFill="1" applyBorder="1" applyAlignment="1" applyProtection="1">
      <alignment horizontal="left" vertical="top"/>
      <protection locked="0"/>
    </xf>
    <xf numFmtId="0" fontId="95" fillId="6" borderId="12" xfId="0" applyFont="1" applyFill="1" applyBorder="1" applyAlignment="1" applyProtection="1">
      <alignment horizontal="left" vertical="top"/>
      <protection locked="0"/>
    </xf>
    <xf numFmtId="0" fontId="7" fillId="24" borderId="102" xfId="0" applyFont="1" applyFill="1" applyBorder="1" applyAlignment="1" applyProtection="1">
      <alignment horizontal="left" vertical="center" wrapText="1"/>
    </xf>
    <xf numFmtId="0" fontId="7" fillId="24" borderId="49" xfId="0" applyFont="1" applyFill="1" applyBorder="1" applyAlignment="1" applyProtection="1">
      <alignment horizontal="left" vertical="center" wrapText="1"/>
    </xf>
    <xf numFmtId="164" fontId="34" fillId="6" borderId="105" xfId="1" applyNumberFormat="1" applyFont="1" applyFill="1" applyBorder="1" applyAlignment="1" applyProtection="1">
      <alignment horizontal="left" vertical="center"/>
      <protection locked="0"/>
    </xf>
    <xf numFmtId="164" fontId="34" fillId="6" borderId="106" xfId="1" applyNumberFormat="1" applyFont="1" applyFill="1" applyBorder="1" applyAlignment="1" applyProtection="1">
      <alignment horizontal="left" vertical="center"/>
      <protection locked="0"/>
    </xf>
    <xf numFmtId="164" fontId="34" fillId="6" borderId="51" xfId="1" applyNumberFormat="1" applyFont="1" applyFill="1" applyBorder="1" applyAlignment="1" applyProtection="1">
      <alignment horizontal="left" vertical="center"/>
      <protection locked="0"/>
    </xf>
    <xf numFmtId="164" fontId="34" fillId="6" borderId="52" xfId="1" applyNumberFormat="1" applyFont="1" applyFill="1" applyBorder="1" applyAlignment="1" applyProtection="1">
      <alignment horizontal="left" vertical="center"/>
      <protection locked="0"/>
    </xf>
    <xf numFmtId="164" fontId="34" fillId="6" borderId="109" xfId="1" applyNumberFormat="1" applyFont="1" applyFill="1" applyBorder="1" applyAlignment="1" applyProtection="1">
      <alignment horizontal="left" vertical="center"/>
      <protection locked="0"/>
    </xf>
    <xf numFmtId="164" fontId="34" fillId="6" borderId="110" xfId="1" applyNumberFormat="1" applyFont="1" applyFill="1" applyBorder="1" applyAlignment="1" applyProtection="1">
      <alignment horizontal="left" vertical="center"/>
      <protection locked="0"/>
    </xf>
    <xf numFmtId="164" fontId="34" fillId="8" borderId="107" xfId="1" applyNumberFormat="1" applyFont="1" applyFill="1" applyBorder="1" applyAlignment="1" applyProtection="1">
      <alignment horizontal="left" vertical="center"/>
      <protection locked="0"/>
    </xf>
    <xf numFmtId="164" fontId="34" fillId="8" borderId="108" xfId="1" applyNumberFormat="1" applyFont="1" applyFill="1" applyBorder="1" applyAlignment="1" applyProtection="1">
      <alignment horizontal="left" vertical="center"/>
      <protection locked="0"/>
    </xf>
    <xf numFmtId="0" fontId="34" fillId="8" borderId="107" xfId="0" applyFont="1" applyFill="1" applyBorder="1" applyAlignment="1" applyProtection="1">
      <alignment horizontal="left" vertical="center"/>
      <protection locked="0"/>
    </xf>
    <xf numFmtId="0" fontId="34" fillId="8" borderId="108" xfId="0" applyFont="1" applyFill="1" applyBorder="1" applyAlignment="1" applyProtection="1">
      <alignment horizontal="left" vertical="center"/>
      <protection locked="0"/>
    </xf>
    <xf numFmtId="0" fontId="34" fillId="8" borderId="51" xfId="0" applyFont="1" applyFill="1" applyBorder="1" applyAlignment="1" applyProtection="1">
      <alignment horizontal="left" vertical="center"/>
      <protection locked="0"/>
    </xf>
    <xf numFmtId="0" fontId="34" fillId="8" borderId="52" xfId="0" applyFont="1" applyFill="1" applyBorder="1" applyAlignment="1" applyProtection="1">
      <alignment horizontal="left" vertical="center"/>
      <protection locked="0"/>
    </xf>
    <xf numFmtId="0" fontId="22" fillId="0" borderId="17" xfId="0" applyFont="1" applyFill="1" applyBorder="1" applyAlignment="1" applyProtection="1">
      <alignment horizontal="center" vertical="center" wrapText="1"/>
    </xf>
    <xf numFmtId="0" fontId="22" fillId="0" borderId="18" xfId="0" applyFont="1" applyFill="1" applyBorder="1" applyAlignment="1" applyProtection="1">
      <alignment horizontal="center" vertical="center" wrapText="1"/>
    </xf>
    <xf numFmtId="9" fontId="19" fillId="12" borderId="76" xfId="1" applyFont="1" applyFill="1" applyBorder="1" applyAlignment="1" applyProtection="1">
      <alignment horizontal="center" vertical="center" wrapText="1" readingOrder="1"/>
    </xf>
    <xf numFmtId="9" fontId="19" fillId="12" borderId="11" xfId="1" applyFont="1" applyFill="1" applyBorder="1" applyAlignment="1" applyProtection="1">
      <alignment horizontal="center" vertical="center" wrapText="1" readingOrder="1"/>
    </xf>
    <xf numFmtId="9" fontId="19" fillId="12" borderId="6" xfId="1" applyFont="1" applyFill="1" applyBorder="1" applyAlignment="1" applyProtection="1">
      <alignment horizontal="center" vertical="center" wrapText="1" readingOrder="1"/>
    </xf>
    <xf numFmtId="9" fontId="19" fillId="12" borderId="77" xfId="1" applyFont="1" applyFill="1" applyBorder="1" applyAlignment="1" applyProtection="1">
      <alignment horizontal="center" vertical="center" wrapText="1" readingOrder="1"/>
    </xf>
    <xf numFmtId="9" fontId="19" fillId="12" borderId="12" xfId="1" applyFont="1" applyFill="1" applyBorder="1" applyAlignment="1" applyProtection="1">
      <alignment horizontal="center" vertical="center" wrapText="1" readingOrder="1"/>
    </xf>
    <xf numFmtId="9" fontId="19" fillId="12" borderId="9" xfId="1" applyFont="1" applyFill="1" applyBorder="1" applyAlignment="1" applyProtection="1">
      <alignment horizontal="center" vertical="center" wrapText="1" readingOrder="1"/>
    </xf>
    <xf numFmtId="9" fontId="31" fillId="7" borderId="14" xfId="1" applyFont="1" applyFill="1" applyBorder="1" applyAlignment="1" applyProtection="1">
      <alignment horizontal="center" vertical="center"/>
    </xf>
    <xf numFmtId="9" fontId="31" fillId="7" borderId="12" xfId="1" applyFont="1" applyFill="1" applyBorder="1" applyAlignment="1" applyProtection="1">
      <alignment horizontal="center" vertical="center"/>
    </xf>
    <xf numFmtId="9" fontId="31" fillId="7" borderId="9" xfId="1" applyFont="1" applyFill="1" applyBorder="1" applyAlignment="1" applyProtection="1">
      <alignment horizontal="center" vertical="center"/>
    </xf>
    <xf numFmtId="9" fontId="31" fillId="7" borderId="10" xfId="1" applyFont="1" applyFill="1" applyBorder="1" applyAlignment="1" applyProtection="1">
      <alignment horizontal="center" vertical="center"/>
    </xf>
    <xf numFmtId="9" fontId="31" fillId="7" borderId="11" xfId="1" applyFont="1" applyFill="1" applyBorder="1" applyAlignment="1" applyProtection="1">
      <alignment horizontal="center" vertical="center"/>
    </xf>
    <xf numFmtId="9" fontId="31" fillId="7" borderId="6" xfId="1" applyFont="1" applyFill="1" applyBorder="1" applyAlignment="1" applyProtection="1">
      <alignment horizontal="center" vertical="center"/>
    </xf>
    <xf numFmtId="0" fontId="0" fillId="24" borderId="17" xfId="0" applyFill="1" applyBorder="1" applyAlignment="1" applyProtection="1">
      <alignment horizontal="center" vertical="center" wrapText="1"/>
    </xf>
    <xf numFmtId="0" fontId="0" fillId="24" borderId="47" xfId="0" applyFill="1" applyBorder="1" applyAlignment="1" applyProtection="1">
      <alignment horizontal="center" vertical="center" wrapText="1"/>
    </xf>
    <xf numFmtId="0" fontId="28" fillId="6" borderId="12" xfId="0" applyFont="1" applyFill="1" applyBorder="1" applyAlignment="1" applyProtection="1">
      <alignment horizontal="center" vertical="center"/>
    </xf>
    <xf numFmtId="0" fontId="14" fillId="6" borderId="0" xfId="0" applyFont="1" applyFill="1" applyBorder="1" applyAlignment="1" applyProtection="1">
      <alignment horizontal="center" vertical="center"/>
    </xf>
    <xf numFmtId="0" fontId="14" fillId="6" borderId="12" xfId="0" applyFont="1" applyFill="1" applyBorder="1" applyAlignment="1" applyProtection="1">
      <alignment horizontal="center" vertical="center"/>
    </xf>
    <xf numFmtId="0" fontId="68" fillId="0" borderId="6" xfId="0" applyFont="1" applyFill="1" applyBorder="1" applyAlignment="1" applyProtection="1">
      <alignment horizontal="left" vertical="center"/>
    </xf>
    <xf numFmtId="14" fontId="68" fillId="0" borderId="1" xfId="0" applyNumberFormat="1" applyFont="1" applyFill="1" applyBorder="1" applyAlignment="1" applyProtection="1">
      <alignment horizontal="left" vertical="center"/>
    </xf>
    <xf numFmtId="0" fontId="68" fillId="0" borderId="71" xfId="0" applyFont="1" applyFill="1" applyBorder="1" applyAlignment="1" applyProtection="1">
      <alignment horizontal="left" vertical="center"/>
    </xf>
    <xf numFmtId="9" fontId="19" fillId="13" borderId="14" xfId="1" applyFont="1" applyFill="1" applyBorder="1" applyAlignment="1" applyProtection="1">
      <alignment horizontal="center" vertical="center" wrapText="1" readingOrder="1"/>
    </xf>
    <xf numFmtId="9" fontId="19" fillId="13" borderId="9" xfId="1" applyFont="1" applyFill="1" applyBorder="1" applyAlignment="1" applyProtection="1">
      <alignment horizontal="center" vertical="center" wrapText="1" readingOrder="1"/>
    </xf>
    <xf numFmtId="9" fontId="19" fillId="13" borderId="10" xfId="1" applyFont="1" applyFill="1" applyBorder="1" applyAlignment="1" applyProtection="1">
      <alignment horizontal="center" vertical="center" wrapText="1" readingOrder="1"/>
    </xf>
    <xf numFmtId="9" fontId="19" fillId="13" borderId="6" xfId="1" applyFont="1" applyFill="1" applyBorder="1" applyAlignment="1" applyProtection="1">
      <alignment horizontal="center" vertical="center" wrapText="1" readingOrder="1"/>
    </xf>
    <xf numFmtId="0" fontId="19" fillId="7" borderId="10" xfId="0" applyFont="1" applyFill="1" applyBorder="1" applyAlignment="1" applyProtection="1">
      <alignment horizontal="center" vertical="center" wrapText="1" readingOrder="1"/>
    </xf>
    <xf numFmtId="0" fontId="19" fillId="7" borderId="11" xfId="0" applyFont="1" applyFill="1" applyBorder="1" applyAlignment="1" applyProtection="1">
      <alignment horizontal="center" vertical="center" wrapText="1" readingOrder="1"/>
    </xf>
    <xf numFmtId="0" fontId="19" fillId="7" borderId="6" xfId="0" applyFont="1" applyFill="1" applyBorder="1" applyAlignment="1" applyProtection="1">
      <alignment horizontal="center" vertical="center" wrapText="1" readingOrder="1"/>
    </xf>
    <xf numFmtId="0" fontId="19" fillId="12" borderId="10" xfId="0" applyFont="1" applyFill="1" applyBorder="1" applyAlignment="1" applyProtection="1">
      <alignment horizontal="left" vertical="center" wrapText="1" readingOrder="1"/>
    </xf>
    <xf numFmtId="0" fontId="19" fillId="12" borderId="11" xfId="0" applyFont="1" applyFill="1" applyBorder="1" applyAlignment="1" applyProtection="1">
      <alignment horizontal="left" vertical="center" wrapText="1" readingOrder="1"/>
    </xf>
    <xf numFmtId="0" fontId="19" fillId="12" borderId="6" xfId="0" applyFont="1" applyFill="1" applyBorder="1" applyAlignment="1" applyProtection="1">
      <alignment horizontal="left" vertical="center" wrapText="1" readingOrder="1"/>
    </xf>
    <xf numFmtId="0" fontId="19" fillId="13" borderId="10" xfId="0" applyFont="1" applyFill="1" applyBorder="1" applyAlignment="1" applyProtection="1">
      <alignment horizontal="left" vertical="center" wrapText="1" readingOrder="1"/>
    </xf>
    <xf numFmtId="0" fontId="19" fillId="13" borderId="6" xfId="0" applyFont="1" applyFill="1" applyBorder="1" applyAlignment="1" applyProtection="1">
      <alignment horizontal="left" vertical="center" wrapText="1" readingOrder="1"/>
    </xf>
    <xf numFmtId="0" fontId="86" fillId="24" borderId="12" xfId="0" applyFont="1" applyFill="1" applyBorder="1" applyAlignment="1">
      <alignment horizontal="center" vertical="center" wrapText="1"/>
    </xf>
    <xf numFmtId="0" fontId="86" fillId="24" borderId="0" xfId="0" applyFont="1" applyFill="1" applyBorder="1" applyAlignment="1">
      <alignment horizontal="center" vertical="center" wrapText="1"/>
    </xf>
    <xf numFmtId="0" fontId="86" fillId="24" borderId="8" xfId="0" applyFont="1" applyFill="1" applyBorder="1" applyAlignment="1">
      <alignment horizontal="center" vertical="center" wrapText="1"/>
    </xf>
    <xf numFmtId="0" fontId="38" fillId="14" borderId="1" xfId="0" applyFont="1" applyFill="1" applyBorder="1" applyAlignment="1">
      <alignment horizontal="center" vertical="center" textRotation="90"/>
    </xf>
    <xf numFmtId="0" fontId="38" fillId="7" borderId="1" xfId="0" applyFont="1" applyFill="1" applyBorder="1" applyAlignment="1">
      <alignment horizontal="center" vertical="center" textRotation="90"/>
    </xf>
    <xf numFmtId="0" fontId="38" fillId="13" borderId="1" xfId="0" applyFont="1" applyFill="1" applyBorder="1" applyAlignment="1">
      <alignment horizontal="center" vertical="center" textRotation="90"/>
    </xf>
    <xf numFmtId="0" fontId="34" fillId="11" borderId="14" xfId="0" applyFont="1" applyFill="1" applyBorder="1" applyAlignment="1" applyProtection="1">
      <alignment horizontal="left" vertical="top" wrapText="1"/>
      <protection locked="0"/>
    </xf>
    <xf numFmtId="0" fontId="34" fillId="11" borderId="13" xfId="0" applyFont="1" applyFill="1" applyBorder="1" applyAlignment="1" applyProtection="1">
      <alignment horizontal="left" vertical="top" wrapText="1"/>
      <protection locked="0"/>
    </xf>
    <xf numFmtId="0" fontId="34" fillId="11" borderId="7" xfId="0" applyFont="1" applyFill="1" applyBorder="1" applyAlignment="1" applyProtection="1">
      <alignment horizontal="left" vertical="top" wrapText="1"/>
      <protection locked="0"/>
    </xf>
    <xf numFmtId="0" fontId="34" fillId="11" borderId="2" xfId="0" applyFont="1" applyFill="1" applyBorder="1" applyAlignment="1" applyProtection="1">
      <alignment horizontal="left" vertical="top" wrapText="1"/>
      <protection locked="0"/>
    </xf>
    <xf numFmtId="0" fontId="34" fillId="11" borderId="3" xfId="0" applyFont="1" applyFill="1" applyBorder="1" applyAlignment="1" applyProtection="1">
      <alignment horizontal="left" vertical="top" wrapText="1"/>
      <protection locked="0"/>
    </xf>
    <xf numFmtId="0" fontId="34" fillId="11" borderId="4" xfId="0" applyFont="1" applyFill="1" applyBorder="1" applyAlignment="1" applyProtection="1">
      <alignment horizontal="left" vertical="top" wrapText="1"/>
      <protection locked="0"/>
    </xf>
    <xf numFmtId="0" fontId="70" fillId="11" borderId="45" xfId="0" applyFont="1" applyFill="1" applyBorder="1" applyAlignment="1" applyProtection="1">
      <alignment horizontal="left" vertical="top" wrapText="1"/>
      <protection locked="0"/>
    </xf>
    <xf numFmtId="0" fontId="70" fillId="11" borderId="81" xfId="0" applyFont="1" applyFill="1" applyBorder="1" applyAlignment="1" applyProtection="1">
      <alignment horizontal="left" vertical="top" wrapText="1"/>
      <protection locked="0"/>
    </xf>
    <xf numFmtId="0" fontId="70" fillId="11" borderId="46" xfId="0" applyFont="1" applyFill="1" applyBorder="1" applyAlignment="1" applyProtection="1">
      <alignment horizontal="left" vertical="top" wrapText="1"/>
      <protection locked="0"/>
    </xf>
  </cellXfs>
  <cellStyles count="16">
    <cellStyle name="40% - Accent1" xfId="14" builtinId="31"/>
    <cellStyle name="Comma" xfId="15" builtinId="3"/>
    <cellStyle name="Comma 2" xfId="4" xr:uid="{E9A3B444-C833-40E7-B661-5EA3993A547B}"/>
    <cellStyle name="Comma 3" xfId="5" xr:uid="{2D0AB583-5D28-4F0D-B5DE-D62867605657}"/>
    <cellStyle name="Currency" xfId="3" builtinId="4"/>
    <cellStyle name="Currency 7" xfId="12" xr:uid="{33FCC53C-1E13-4686-870F-5416727D3A6C}"/>
    <cellStyle name="Currency 9" xfId="9" xr:uid="{D92D0FF6-C6A9-4277-AF3C-9A70A2D9D657}"/>
    <cellStyle name="Normal" xfId="0" builtinId="0"/>
    <cellStyle name="Normal 11" xfId="7" xr:uid="{CC0FBC47-DCD2-4124-A60C-B7C50D0AB96F}"/>
    <cellStyle name="Normal 2" xfId="2" xr:uid="{00000000-0005-0000-0000-000001000000}"/>
    <cellStyle name="Normal 3" xfId="6" xr:uid="{C609665D-D168-4652-BD21-E05291C17BAC}"/>
    <cellStyle name="Normal 3 2" xfId="8" xr:uid="{9E0C82DB-DF20-472B-93DB-03600F76C9BE}"/>
    <cellStyle name="Normal 9" xfId="11" xr:uid="{119855D5-8366-45A0-87F9-344AE9A88056}"/>
    <cellStyle name="Percent" xfId="1" builtinId="5"/>
    <cellStyle name="Percent 6" xfId="13" xr:uid="{4BB62D91-B3EE-4CFB-9725-D7663BD276BA}"/>
    <cellStyle name="Percent 8" xfId="10" xr:uid="{2D42A21D-F48A-48AD-AEA6-8EDF71D38ACE}"/>
  </cellStyles>
  <dxfs count="69">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ont>
        <color auto="1"/>
      </font>
      <fill>
        <patternFill>
          <bgColor rgb="FFFF0000"/>
        </patternFill>
      </fill>
    </dxf>
    <dxf>
      <fill>
        <patternFill>
          <bgColor rgb="FF92D050"/>
        </patternFill>
      </fill>
    </dxf>
    <dxf>
      <font>
        <color auto="1"/>
      </font>
      <fill>
        <patternFill>
          <bgColor rgb="FFFF0000"/>
        </patternFill>
      </fill>
    </dxf>
    <dxf>
      <fill>
        <patternFill>
          <bgColor rgb="FF92D050"/>
        </patternFill>
      </fill>
    </dxf>
    <dxf>
      <font>
        <color auto="1"/>
      </font>
      <fill>
        <patternFill>
          <bgColor rgb="FFFF0000"/>
        </patternFill>
      </fill>
    </dxf>
    <dxf>
      <fill>
        <patternFill>
          <bgColor rgb="FF92D050"/>
        </patternFill>
      </fill>
    </dxf>
    <dxf>
      <font>
        <color auto="1"/>
      </font>
      <fill>
        <patternFill>
          <bgColor rgb="FFFF0000"/>
        </patternFill>
      </fill>
    </dxf>
    <dxf>
      <fill>
        <patternFill>
          <bgColor rgb="FF92D050"/>
        </patternFill>
      </fill>
    </dxf>
    <dxf>
      <font>
        <color auto="1"/>
      </font>
      <fill>
        <patternFill>
          <bgColor rgb="FFFF0000"/>
        </patternFill>
      </fill>
    </dxf>
    <dxf>
      <fill>
        <patternFill>
          <bgColor rgb="FF92D050"/>
        </patternFill>
      </fill>
    </dxf>
    <dxf>
      <fill>
        <patternFill>
          <bgColor rgb="FFFF0000"/>
        </patternFill>
      </fill>
    </dxf>
    <dxf>
      <fill>
        <patternFill>
          <bgColor rgb="FF92D050"/>
        </patternFill>
      </fill>
    </dxf>
    <dxf>
      <font>
        <color auto="1"/>
      </font>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00B050"/>
        </patternFill>
      </fill>
    </dxf>
    <dxf>
      <fill>
        <patternFill>
          <bgColor rgb="FF92D050"/>
        </patternFill>
      </fill>
    </dxf>
    <dxf>
      <fill>
        <patternFill>
          <bgColor rgb="FFCDE63A"/>
        </patternFill>
      </fill>
    </dxf>
    <dxf>
      <fill>
        <patternFill>
          <bgColor rgb="FFD3F173"/>
        </patternFill>
      </fill>
    </dxf>
    <dxf>
      <fill>
        <patternFill>
          <bgColor rgb="FFFFFF00"/>
        </patternFill>
      </fill>
    </dxf>
    <dxf>
      <fill>
        <patternFill>
          <bgColor rgb="FFFCC104"/>
        </patternFill>
      </fill>
    </dxf>
    <dxf>
      <fill>
        <patternFill>
          <bgColor rgb="FFF6910A"/>
        </patternFill>
      </fill>
    </dxf>
    <dxf>
      <fill>
        <patternFill>
          <bgColor rgb="FFFA6906"/>
        </patternFill>
      </fill>
    </dxf>
    <dxf>
      <fill>
        <patternFill>
          <bgColor rgb="FFFC2D04"/>
        </patternFill>
      </fill>
    </dxf>
    <dxf>
      <fill>
        <patternFill>
          <bgColor rgb="FFC0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0"/>
      </font>
      <fill>
        <patternFill>
          <bgColor rgb="FFFF0000"/>
        </patternFill>
      </fill>
    </dxf>
    <dxf>
      <font>
        <color theme="0"/>
      </font>
      <fill>
        <patternFill>
          <bgColor theme="9"/>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s>
  <tableStyles count="0" defaultTableStyle="TableStyleMedium2" defaultPivotStyle="PivotStyleLight16"/>
  <colors>
    <mruColors>
      <color rgb="FFFC2D04"/>
      <color rgb="FFFA6906"/>
      <color rgb="FFF6910A"/>
      <color rgb="FFFCC104"/>
      <color rgb="FFE6EF39"/>
      <color rgb="FFD3F173"/>
      <color rgb="FFF7F76D"/>
      <color rgb="FFCDE63A"/>
      <color rgb="FF71CCE5"/>
      <color rgb="FF5AC3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hartsheet" Target="chartsheets/sheet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5.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4.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3.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Benefits</a:t>
            </a:r>
            <a:r>
              <a:rPr lang="en-GB" b="1" baseline="0"/>
              <a:t> / Value Scorecard</a:t>
            </a:r>
            <a:r>
              <a:rPr lang="en-GB" b="1"/>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3091625134337643"/>
          <c:y val="0.17699209504509386"/>
          <c:w val="0.57307564184736659"/>
          <c:h val="0.65700153148832818"/>
        </c:manualLayout>
      </c:layout>
      <c:radarChart>
        <c:radarStyle val="marker"/>
        <c:varyColors val="0"/>
        <c:ser>
          <c:idx val="0"/>
          <c:order val="0"/>
          <c:spPr>
            <a:ln w="57150" cap="rnd">
              <a:solidFill>
                <a:srgbClr val="7030A0"/>
              </a:solidFill>
              <a:round/>
            </a:ln>
            <a:effectLst/>
          </c:spPr>
          <c:marker>
            <c:symbol val="none"/>
          </c:marker>
          <c:cat>
            <c:strRef>
              <c:f>'2. Benefits scorecard'!$AI$42:$AI$45</c:f>
              <c:strCache>
                <c:ptCount val="4"/>
                <c:pt idx="0">
                  <c:v>Faster</c:v>
                </c:pt>
                <c:pt idx="1">
                  <c:v>Better</c:v>
                </c:pt>
                <c:pt idx="2">
                  <c:v>Sustainable legacy</c:v>
                </c:pt>
                <c:pt idx="3">
                  <c:v>Economic</c:v>
                </c:pt>
              </c:strCache>
            </c:strRef>
          </c:cat>
          <c:val>
            <c:numRef>
              <c:f>'2. Benefits scorecard'!$AJ$42:$AJ$45</c:f>
              <c:numCache>
                <c:formatCode>General</c:formatCode>
                <c:ptCount val="4"/>
                <c:pt idx="0">
                  <c:v>5.8</c:v>
                </c:pt>
                <c:pt idx="1">
                  <c:v>3.7142857142857144</c:v>
                </c:pt>
                <c:pt idx="2">
                  <c:v>2.75</c:v>
                </c:pt>
                <c:pt idx="3">
                  <c:v>3.8</c:v>
                </c:pt>
              </c:numCache>
            </c:numRef>
          </c:val>
          <c:extLst>
            <c:ext xmlns:c16="http://schemas.microsoft.com/office/drawing/2014/chart" uri="{C3380CC4-5D6E-409C-BE32-E72D297353CC}">
              <c16:uniqueId val="{00000000-E5E8-4400-8C9A-F0E14A894C1B}"/>
            </c:ext>
          </c:extLst>
        </c:ser>
        <c:dLbls>
          <c:showLegendKey val="0"/>
          <c:showVal val="0"/>
          <c:showCatName val="0"/>
          <c:showSerName val="0"/>
          <c:showPercent val="0"/>
          <c:showBubbleSize val="0"/>
        </c:dLbls>
        <c:axId val="597599616"/>
        <c:axId val="597576320"/>
      </c:radarChart>
      <c:catAx>
        <c:axId val="597599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597576320"/>
        <c:crosses val="autoZero"/>
        <c:auto val="1"/>
        <c:lblAlgn val="ctr"/>
        <c:lblOffset val="100"/>
        <c:noMultiLvlLbl val="0"/>
      </c:catAx>
      <c:valAx>
        <c:axId val="597576320"/>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75996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PMV / MMC Assessment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9670854262826742"/>
          <c:y val="0.13289087779858053"/>
          <c:w val="0.59556654010114762"/>
          <c:h val="0.85408940445812598"/>
        </c:manualLayout>
      </c:layout>
      <c:doughnutChart>
        <c:varyColors val="1"/>
        <c:ser>
          <c:idx val="0"/>
          <c:order val="0"/>
          <c:dPt>
            <c:idx val="0"/>
            <c:bubble3D val="0"/>
            <c:spPr>
              <a:solidFill>
                <a:srgbClr val="71CCE5"/>
              </a:solidFill>
              <a:ln w="19050">
                <a:noFill/>
              </a:ln>
              <a:effectLst/>
            </c:spPr>
            <c:extLst>
              <c:ext xmlns:c16="http://schemas.microsoft.com/office/drawing/2014/chart" uri="{C3380CC4-5D6E-409C-BE32-E72D297353CC}">
                <c16:uniqueId val="{00000001-DDEF-4396-9F00-07566D810B0F}"/>
              </c:ext>
            </c:extLst>
          </c:dPt>
          <c:dPt>
            <c:idx val="1"/>
            <c:bubble3D val="0"/>
            <c:spPr>
              <a:solidFill>
                <a:schemeClr val="accent2"/>
              </a:solidFill>
              <a:ln w="19050">
                <a:solidFill>
                  <a:schemeClr val="bg2">
                    <a:lumMod val="50000"/>
                  </a:schemeClr>
                </a:solidFill>
              </a:ln>
              <a:effectLst/>
            </c:spPr>
            <c:extLst>
              <c:ext xmlns:c16="http://schemas.microsoft.com/office/drawing/2014/chart" uri="{C3380CC4-5D6E-409C-BE32-E72D297353CC}">
                <c16:uniqueId val="{00000003-DDEF-4396-9F00-07566D810B0F}"/>
              </c:ext>
            </c:extLst>
          </c:dPt>
          <c:dPt>
            <c:idx val="2"/>
            <c:bubble3D val="0"/>
            <c:spPr>
              <a:solidFill>
                <a:schemeClr val="accent3"/>
              </a:solidFill>
              <a:ln w="19050">
                <a:solidFill>
                  <a:schemeClr val="bg2">
                    <a:lumMod val="50000"/>
                  </a:schemeClr>
                </a:solidFill>
              </a:ln>
              <a:effectLst/>
            </c:spPr>
            <c:extLst>
              <c:ext xmlns:c16="http://schemas.microsoft.com/office/drawing/2014/chart" uri="{C3380CC4-5D6E-409C-BE32-E72D297353CC}">
                <c16:uniqueId val="{00000005-DDEF-4396-9F00-07566D810B0F}"/>
              </c:ext>
            </c:extLst>
          </c:dPt>
          <c:dPt>
            <c:idx val="3"/>
            <c:bubble3D val="0"/>
            <c:spPr>
              <a:solidFill>
                <a:schemeClr val="accent4"/>
              </a:solidFill>
              <a:ln w="19050">
                <a:solidFill>
                  <a:schemeClr val="bg2">
                    <a:lumMod val="50000"/>
                  </a:schemeClr>
                </a:solidFill>
              </a:ln>
              <a:effectLst/>
            </c:spPr>
            <c:extLst>
              <c:ext xmlns:c16="http://schemas.microsoft.com/office/drawing/2014/chart" uri="{C3380CC4-5D6E-409C-BE32-E72D297353CC}">
                <c16:uniqueId val="{00000007-DDEF-4396-9F00-07566D810B0F}"/>
              </c:ext>
            </c:extLst>
          </c:dPt>
          <c:dPt>
            <c:idx val="4"/>
            <c:bubble3D val="0"/>
            <c:spPr>
              <a:solidFill>
                <a:srgbClr val="71CCE5"/>
              </a:solidFill>
              <a:ln w="19050">
                <a:noFill/>
              </a:ln>
              <a:effectLst/>
            </c:spPr>
            <c:extLst>
              <c:ext xmlns:c16="http://schemas.microsoft.com/office/drawing/2014/chart" uri="{C3380CC4-5D6E-409C-BE32-E72D297353CC}">
                <c16:uniqueId val="{0000000A-C2E5-40BC-9323-A4EEC7358D48}"/>
              </c:ext>
            </c:extLst>
          </c:dPt>
          <c:dPt>
            <c:idx val="5"/>
            <c:bubble3D val="0"/>
            <c:spPr>
              <a:solidFill>
                <a:schemeClr val="bg1">
                  <a:lumMod val="95000"/>
                </a:schemeClr>
              </a:solidFill>
              <a:ln w="19050">
                <a:solidFill>
                  <a:schemeClr val="lt1"/>
                </a:solidFill>
              </a:ln>
              <a:effectLst/>
            </c:spPr>
            <c:extLst>
              <c:ext xmlns:c16="http://schemas.microsoft.com/office/drawing/2014/chart" uri="{C3380CC4-5D6E-409C-BE32-E72D297353CC}">
                <c16:uniqueId val="{00000009-C2E5-40BC-9323-A4EEC7358D48}"/>
              </c:ext>
            </c:extLst>
          </c:dPt>
          <c:dLbls>
            <c:dLbl>
              <c:idx val="5"/>
              <c:delete val="1"/>
              <c:extLst>
                <c:ext xmlns:c15="http://schemas.microsoft.com/office/drawing/2012/chart" uri="{CE6537A1-D6FC-4f65-9D91-7224C49458BB}"/>
                <c:ext xmlns:c16="http://schemas.microsoft.com/office/drawing/2014/chart" uri="{C3380CC4-5D6E-409C-BE32-E72D297353CC}">
                  <c16:uniqueId val="{00000009-C2E5-40BC-9323-A4EEC7358D4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 Exec Summary'!$J$113:$L$118</c:f>
              <c:strCache>
                <c:ptCount val="6"/>
                <c:pt idx="0">
                  <c:v>Category 0</c:v>
                </c:pt>
                <c:pt idx="1">
                  <c:v>Structures PMV</c:v>
                </c:pt>
                <c:pt idx="2">
                  <c:v>Architecture PMV</c:v>
                </c:pt>
                <c:pt idx="3">
                  <c:v>Services PMV</c:v>
                </c:pt>
                <c:pt idx="4">
                  <c:v>Category 7</c:v>
                </c:pt>
                <c:pt idx="5">
                  <c:v>Non PMV / MMC</c:v>
                </c:pt>
              </c:strCache>
            </c:strRef>
          </c:cat>
          <c:val>
            <c:numRef>
              <c:f>'1. Exec Summary'!$M$113:$M$118</c:f>
              <c:numCache>
                <c:formatCode>0%</c:formatCode>
                <c:ptCount val="6"/>
                <c:pt idx="0">
                  <c:v>5.106382978723404E-2</c:v>
                </c:pt>
                <c:pt idx="1">
                  <c:v>4.8963654940884532E-2</c:v>
                </c:pt>
                <c:pt idx="2">
                  <c:v>0.11210042329586921</c:v>
                </c:pt>
                <c:pt idx="3">
                  <c:v>0.39806889505181725</c:v>
                </c:pt>
                <c:pt idx="4">
                  <c:v>5.1562499999999997E-2</c:v>
                </c:pt>
                <c:pt idx="5">
                  <c:v>0.33824069692419501</c:v>
                </c:pt>
              </c:numCache>
            </c:numRef>
          </c:val>
          <c:extLst>
            <c:ext xmlns:c16="http://schemas.microsoft.com/office/drawing/2014/chart" uri="{C3380CC4-5D6E-409C-BE32-E72D297353CC}">
              <c16:uniqueId val="{00000008-DDEF-4396-9F00-07566D810B0F}"/>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r"/>
      <c:layout>
        <c:manualLayout>
          <c:xMode val="edge"/>
          <c:yMode val="edge"/>
          <c:x val="0.79341480578674939"/>
          <c:y val="0.20801302496767074"/>
          <c:w val="0.1763152904408252"/>
          <c:h val="0.69038966728012729"/>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Benefits</a:t>
            </a:r>
            <a:r>
              <a:rPr lang="en-GB" baseline="0"/>
              <a:t> / Value Scorecard</a:t>
            </a:r>
            <a:r>
              <a:rPr lang="en-GB"/>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spPr>
            <a:ln w="57150" cap="rnd">
              <a:solidFill>
                <a:srgbClr val="7030A0"/>
              </a:solidFill>
              <a:round/>
            </a:ln>
            <a:effectLst/>
          </c:spPr>
          <c:marker>
            <c:symbol val="none"/>
          </c:marker>
          <c:cat>
            <c:strRef>
              <c:f>'2. Benefits scorecard'!$AI$42:$AI$45</c:f>
              <c:strCache>
                <c:ptCount val="4"/>
                <c:pt idx="0">
                  <c:v>Faster</c:v>
                </c:pt>
                <c:pt idx="1">
                  <c:v>Better</c:v>
                </c:pt>
                <c:pt idx="2">
                  <c:v>Sustainable legacy</c:v>
                </c:pt>
                <c:pt idx="3">
                  <c:v>Economic</c:v>
                </c:pt>
              </c:strCache>
            </c:strRef>
          </c:cat>
          <c:val>
            <c:numRef>
              <c:f>'2. Benefits scorecard'!$AJ$42:$AJ$45</c:f>
              <c:numCache>
                <c:formatCode>General</c:formatCode>
                <c:ptCount val="4"/>
                <c:pt idx="0">
                  <c:v>5.8</c:v>
                </c:pt>
                <c:pt idx="1">
                  <c:v>3.7142857142857144</c:v>
                </c:pt>
                <c:pt idx="2">
                  <c:v>2.75</c:v>
                </c:pt>
                <c:pt idx="3">
                  <c:v>3.8</c:v>
                </c:pt>
              </c:numCache>
            </c:numRef>
          </c:val>
          <c:extLst>
            <c:ext xmlns:c16="http://schemas.microsoft.com/office/drawing/2014/chart" uri="{C3380CC4-5D6E-409C-BE32-E72D297353CC}">
              <c16:uniqueId val="{00000000-8EFF-4BB2-8848-6153305F42C3}"/>
            </c:ext>
          </c:extLst>
        </c:ser>
        <c:dLbls>
          <c:showLegendKey val="0"/>
          <c:showVal val="0"/>
          <c:showCatName val="0"/>
          <c:showSerName val="0"/>
          <c:showPercent val="0"/>
          <c:showBubbleSize val="0"/>
        </c:dLbls>
        <c:axId val="597599616"/>
        <c:axId val="597576320"/>
      </c:radarChart>
      <c:catAx>
        <c:axId val="597599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crossAx val="597576320"/>
        <c:crosses val="autoZero"/>
        <c:auto val="1"/>
        <c:lblAlgn val="ctr"/>
        <c:lblOffset val="100"/>
        <c:noMultiLvlLbl val="0"/>
      </c:catAx>
      <c:valAx>
        <c:axId val="597576320"/>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75996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autoTitleDeleted val="1"/>
    <c:plotArea>
      <c:layout>
        <c:manualLayout>
          <c:layoutTarget val="inner"/>
          <c:xMode val="edge"/>
          <c:yMode val="edge"/>
          <c:x val="0.11232428089674348"/>
          <c:y val="6.5567982673010783E-2"/>
          <c:w val="0.83098066061402265"/>
          <c:h val="0.82121864325523275"/>
        </c:manualLayout>
      </c:layout>
      <c:scatterChart>
        <c:scatterStyle val="lineMarker"/>
        <c:varyColors val="0"/>
        <c:ser>
          <c:idx val="0"/>
          <c:order val="0"/>
          <c:tx>
            <c:strRef>
              <c:f>'MMC Output Graphs_Data'!$C$3:$C$61</c:f>
              <c:strCache>
                <c:ptCount val="59"/>
                <c:pt idx="0">
                  <c:v>Substructure</c:v>
                </c:pt>
                <c:pt idx="1">
                  <c:v>Frame</c:v>
                </c:pt>
                <c:pt idx="2">
                  <c:v>- Concrete</c:v>
                </c:pt>
                <c:pt idx="3">
                  <c:v>- Steel</c:v>
                </c:pt>
                <c:pt idx="4">
                  <c:v>- Timber</c:v>
                </c:pt>
                <c:pt idx="5">
                  <c:v>- Other</c:v>
                </c:pt>
                <c:pt idx="6">
                  <c:v>Upper floors</c:v>
                </c:pt>
                <c:pt idx="7">
                  <c:v>- Concrete</c:v>
                </c:pt>
                <c:pt idx="8">
                  <c:v>- Steel</c:v>
                </c:pt>
                <c:pt idx="9">
                  <c:v>- Timber</c:v>
                </c:pt>
                <c:pt idx="10">
                  <c:v>- Other</c:v>
                </c:pt>
                <c:pt idx="11">
                  <c:v>Roof</c:v>
                </c:pt>
                <c:pt idx="12">
                  <c:v>Stairs and Ramps</c:v>
                </c:pt>
                <c:pt idx="13">
                  <c:v>External Walls</c:v>
                </c:pt>
                <c:pt idx="14">
                  <c:v>- Innerleaf and boarding</c:v>
                </c:pt>
                <c:pt idx="15">
                  <c:v>- External façade</c:v>
                </c:pt>
                <c:pt idx="16">
                  <c:v>- Lightweight panels</c:v>
                </c:pt>
                <c:pt idx="17">
                  <c:v>- Louvres etc</c:v>
                </c:pt>
                <c:pt idx="18">
                  <c:v>- Other</c:v>
                </c:pt>
                <c:pt idx="19">
                  <c:v>Windows and External Doors</c:v>
                </c:pt>
                <c:pt idx="20">
                  <c:v>Internal Walls and Partitions</c:v>
                </c:pt>
                <c:pt idx="21">
                  <c:v>Internal Doors</c:v>
                </c:pt>
                <c:pt idx="22">
                  <c:v>Wall Finishes</c:v>
                </c:pt>
                <c:pt idx="23">
                  <c:v>Floor Finishes</c:v>
                </c:pt>
                <c:pt idx="24">
                  <c:v>Ceiling Finishes</c:v>
                </c:pt>
                <c:pt idx="25">
                  <c:v>Fixed Fittings and Equipment</c:v>
                </c:pt>
                <c:pt idx="26">
                  <c:v>Sanitary Installations (Sanitaryware)</c:v>
                </c:pt>
                <c:pt idx="27">
                  <c:v>Services Equipment</c:v>
                </c:pt>
                <c:pt idx="28">
                  <c:v>Disposal Installations</c:v>
                </c:pt>
                <c:pt idx="29">
                  <c:v>Water Installations</c:v>
                </c:pt>
                <c:pt idx="30">
                  <c:v>Water treatment systems</c:v>
                </c:pt>
                <c:pt idx="31">
                  <c:v>Above ground drainage</c:v>
                </c:pt>
                <c:pt idx="32">
                  <c:v>Rainwater havesting</c:v>
                </c:pt>
                <c:pt idx="33">
                  <c:v>Hot water installation</c:v>
                </c:pt>
                <c:pt idx="34">
                  <c:v>Cold water installation</c:v>
                </c:pt>
                <c:pt idx="35">
                  <c:v>Heat Source</c:v>
                </c:pt>
                <c:pt idx="36">
                  <c:v>Space Heating and Air Con</c:v>
                </c:pt>
                <c:pt idx="37">
                  <c:v>Ventilation Systems</c:v>
                </c:pt>
                <c:pt idx="38">
                  <c:v>Electrical Installations</c:v>
                </c:pt>
                <c:pt idx="39">
                  <c:v>Generator systes</c:v>
                </c:pt>
                <c:pt idx="40">
                  <c:v>LV and distribution boards</c:v>
                </c:pt>
                <c:pt idx="41">
                  <c:v>Electrical containment</c:v>
                </c:pt>
                <c:pt idx="42">
                  <c:v>Small power systems</c:v>
                </c:pt>
                <c:pt idx="43">
                  <c:v>Lighting and lighting controls</c:v>
                </c:pt>
                <c:pt idx="44">
                  <c:v>Earthing and bonding</c:v>
                </c:pt>
                <c:pt idx="45">
                  <c:v>Fuel Installations </c:v>
                </c:pt>
                <c:pt idx="46">
                  <c:v>Lift and Conveyor Installations</c:v>
                </c:pt>
                <c:pt idx="47">
                  <c:v>Fire and Lightning Protection</c:v>
                </c:pt>
                <c:pt idx="48">
                  <c:v>Fire alarm</c:v>
                </c:pt>
                <c:pt idx="49">
                  <c:v>Lightening protection systems</c:v>
                </c:pt>
                <c:pt idx="50">
                  <c:v>Comm, Security &amp; Control Systems </c:v>
                </c:pt>
                <c:pt idx="51">
                  <c:v>Specialist Installations</c:v>
                </c:pt>
                <c:pt idx="52">
                  <c:v>Medical gas installation</c:v>
                </c:pt>
                <c:pt idx="53">
                  <c:v>Nurse call and alarm</c:v>
                </c:pt>
                <c:pt idx="54">
                  <c:v>Digital Systems / Smart building systems</c:v>
                </c:pt>
                <c:pt idx="55">
                  <c:v>BMS and control systems</c:v>
                </c:pt>
                <c:pt idx="56">
                  <c:v>Access control systems</c:v>
                </c:pt>
                <c:pt idx="57">
                  <c:v>BWIC with Services</c:v>
                </c:pt>
                <c:pt idx="58">
                  <c:v>External services (attached to building)</c:v>
                </c:pt>
              </c:strCache>
            </c:strRef>
          </c:tx>
          <c:spPr>
            <a:ln w="25400" cap="rnd">
              <a:noFill/>
              <a:round/>
            </a:ln>
            <a:effectLst/>
          </c:spPr>
          <c:marker>
            <c:symbol val="circle"/>
            <c:size val="5"/>
            <c:spPr>
              <a:solidFill>
                <a:schemeClr val="accent1"/>
              </a:solidFill>
              <a:ln w="9525">
                <a:solidFill>
                  <a:schemeClr val="accent1"/>
                </a:solidFill>
              </a:ln>
              <a:effectLst/>
            </c:spPr>
          </c:marker>
          <c:dLbls>
            <c:dLbl>
              <c:idx val="0"/>
              <c:tx>
                <c:rich>
                  <a:bodyPr/>
                  <a:lstStyle/>
                  <a:p>
                    <a:fld id="{F7631CB6-BE0A-4539-ACD4-D4445A8393E0}" type="CELLRANGE">
                      <a:rPr lang="en-US"/>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D395-40ED-A3B3-78BD1564C751}"/>
                </c:ext>
              </c:extLst>
            </c:dLbl>
            <c:dLbl>
              <c:idx val="1"/>
              <c:tx>
                <c:rich>
                  <a:bodyPr/>
                  <a:lstStyle/>
                  <a:p>
                    <a:fld id="{097F29D3-0173-4CED-B37C-A32132EB79FE}"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D395-40ED-A3B3-78BD1564C751}"/>
                </c:ext>
              </c:extLst>
            </c:dLbl>
            <c:dLbl>
              <c:idx val="2"/>
              <c:tx>
                <c:rich>
                  <a:bodyPr/>
                  <a:lstStyle/>
                  <a:p>
                    <a:fld id="{AA4A0551-C791-4D91-B090-85672901AC1D}"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D395-40ED-A3B3-78BD1564C751}"/>
                </c:ext>
              </c:extLst>
            </c:dLbl>
            <c:dLbl>
              <c:idx val="3"/>
              <c:tx>
                <c:rich>
                  <a:bodyPr/>
                  <a:lstStyle/>
                  <a:p>
                    <a:fld id="{D31370CC-7DB4-4727-99DE-DF3A74A3B416}"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D395-40ED-A3B3-78BD1564C751}"/>
                </c:ext>
              </c:extLst>
            </c:dLbl>
            <c:dLbl>
              <c:idx val="4"/>
              <c:tx>
                <c:rich>
                  <a:bodyPr/>
                  <a:lstStyle/>
                  <a:p>
                    <a:fld id="{EBAD4C4D-41B4-4452-B2B8-ACD5068B42D3}"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D395-40ED-A3B3-78BD1564C751}"/>
                </c:ext>
              </c:extLst>
            </c:dLbl>
            <c:dLbl>
              <c:idx val="5"/>
              <c:tx>
                <c:rich>
                  <a:bodyPr/>
                  <a:lstStyle/>
                  <a:p>
                    <a:fld id="{96D8C204-7372-49F5-8CDE-9A40C60878D5}"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D395-40ED-A3B3-78BD1564C751}"/>
                </c:ext>
              </c:extLst>
            </c:dLbl>
            <c:dLbl>
              <c:idx val="6"/>
              <c:tx>
                <c:rich>
                  <a:bodyPr/>
                  <a:lstStyle/>
                  <a:p>
                    <a:fld id="{558B727A-106C-4806-9FA0-07B92D599660}"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D395-40ED-A3B3-78BD1564C751}"/>
                </c:ext>
              </c:extLst>
            </c:dLbl>
            <c:dLbl>
              <c:idx val="7"/>
              <c:tx>
                <c:rich>
                  <a:bodyPr/>
                  <a:lstStyle/>
                  <a:p>
                    <a:fld id="{A627F1A9-CE41-47F7-9440-A479B75903ED}"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D395-40ED-A3B3-78BD1564C751}"/>
                </c:ext>
              </c:extLst>
            </c:dLbl>
            <c:dLbl>
              <c:idx val="8"/>
              <c:tx>
                <c:rich>
                  <a:bodyPr/>
                  <a:lstStyle/>
                  <a:p>
                    <a:fld id="{93CA74C6-EA1D-49CF-9B18-CA0AF8CDCCD9}"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D395-40ED-A3B3-78BD1564C751}"/>
                </c:ext>
              </c:extLst>
            </c:dLbl>
            <c:dLbl>
              <c:idx val="9"/>
              <c:tx>
                <c:rich>
                  <a:bodyPr/>
                  <a:lstStyle/>
                  <a:p>
                    <a:fld id="{7F5F831F-B63E-4EEF-A4AC-EAD9D1328F68}"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D395-40ED-A3B3-78BD1564C751}"/>
                </c:ext>
              </c:extLst>
            </c:dLbl>
            <c:dLbl>
              <c:idx val="10"/>
              <c:tx>
                <c:rich>
                  <a:bodyPr/>
                  <a:lstStyle/>
                  <a:p>
                    <a:fld id="{0983B1D3-3CE3-41B1-BF9D-F91D45AD1FEC}"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D395-40ED-A3B3-78BD1564C751}"/>
                </c:ext>
              </c:extLst>
            </c:dLbl>
            <c:dLbl>
              <c:idx val="11"/>
              <c:tx>
                <c:rich>
                  <a:bodyPr/>
                  <a:lstStyle/>
                  <a:p>
                    <a:fld id="{9B5F0471-957C-43B3-B23A-16CC1CF33245}"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D395-40ED-A3B3-78BD1564C751}"/>
                </c:ext>
              </c:extLst>
            </c:dLbl>
            <c:dLbl>
              <c:idx val="12"/>
              <c:tx>
                <c:rich>
                  <a:bodyPr/>
                  <a:lstStyle/>
                  <a:p>
                    <a:fld id="{19F8F0DB-86A5-4C3B-A854-CB7CDB65B003}"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D395-40ED-A3B3-78BD1564C751}"/>
                </c:ext>
              </c:extLst>
            </c:dLbl>
            <c:dLbl>
              <c:idx val="13"/>
              <c:tx>
                <c:rich>
                  <a:bodyPr/>
                  <a:lstStyle/>
                  <a:p>
                    <a:fld id="{DB516DBF-7418-415E-BD95-D10F25BF53E0}"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D395-40ED-A3B3-78BD1564C751}"/>
                </c:ext>
              </c:extLst>
            </c:dLbl>
            <c:dLbl>
              <c:idx val="14"/>
              <c:tx>
                <c:rich>
                  <a:bodyPr/>
                  <a:lstStyle/>
                  <a:p>
                    <a:fld id="{1B5CDF3C-C98E-4871-B92F-7B905F4D8BDB}"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D395-40ED-A3B3-78BD1564C751}"/>
                </c:ext>
              </c:extLst>
            </c:dLbl>
            <c:dLbl>
              <c:idx val="15"/>
              <c:tx>
                <c:rich>
                  <a:bodyPr/>
                  <a:lstStyle/>
                  <a:p>
                    <a:fld id="{5518EAFF-9879-4D9A-A767-8028C8A05940}"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D395-40ED-A3B3-78BD1564C751}"/>
                </c:ext>
              </c:extLst>
            </c:dLbl>
            <c:dLbl>
              <c:idx val="16"/>
              <c:tx>
                <c:rich>
                  <a:bodyPr/>
                  <a:lstStyle/>
                  <a:p>
                    <a:fld id="{8589DF49-4CEC-4443-B551-5AC44060E6EC}"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D395-40ED-A3B3-78BD1564C751}"/>
                </c:ext>
              </c:extLst>
            </c:dLbl>
            <c:dLbl>
              <c:idx val="17"/>
              <c:tx>
                <c:rich>
                  <a:bodyPr/>
                  <a:lstStyle/>
                  <a:p>
                    <a:fld id="{EB40DF11-C6B6-4D3D-8104-3A608124014B}"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D395-40ED-A3B3-78BD1564C751}"/>
                </c:ext>
              </c:extLst>
            </c:dLbl>
            <c:dLbl>
              <c:idx val="18"/>
              <c:tx>
                <c:rich>
                  <a:bodyPr/>
                  <a:lstStyle/>
                  <a:p>
                    <a:fld id="{89CD92C3-2B1C-4AAE-9D49-8EB5147295D9}"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D395-40ED-A3B3-78BD1564C751}"/>
                </c:ext>
              </c:extLst>
            </c:dLbl>
            <c:dLbl>
              <c:idx val="19"/>
              <c:tx>
                <c:rich>
                  <a:bodyPr/>
                  <a:lstStyle/>
                  <a:p>
                    <a:fld id="{135C34D9-4CCF-4ACC-9CFB-B6C19389E959}"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D395-40ED-A3B3-78BD1564C751}"/>
                </c:ext>
              </c:extLst>
            </c:dLbl>
            <c:dLbl>
              <c:idx val="20"/>
              <c:tx>
                <c:rich>
                  <a:bodyPr/>
                  <a:lstStyle/>
                  <a:p>
                    <a:fld id="{CB7A79A6-BBFE-4753-AAAB-08B344D20C3F}"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D395-40ED-A3B3-78BD1564C751}"/>
                </c:ext>
              </c:extLst>
            </c:dLbl>
            <c:dLbl>
              <c:idx val="21"/>
              <c:tx>
                <c:rich>
                  <a:bodyPr/>
                  <a:lstStyle/>
                  <a:p>
                    <a:fld id="{127BC111-8AE3-4C0B-8213-2DA1DAB3572E}"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D395-40ED-A3B3-78BD1564C751}"/>
                </c:ext>
              </c:extLst>
            </c:dLbl>
            <c:dLbl>
              <c:idx val="22"/>
              <c:tx>
                <c:rich>
                  <a:bodyPr/>
                  <a:lstStyle/>
                  <a:p>
                    <a:fld id="{A5AB8BAE-38C7-46A8-A7E6-ACF2CE3F05F5}"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D395-40ED-A3B3-78BD1564C751}"/>
                </c:ext>
              </c:extLst>
            </c:dLbl>
            <c:dLbl>
              <c:idx val="23"/>
              <c:tx>
                <c:rich>
                  <a:bodyPr/>
                  <a:lstStyle/>
                  <a:p>
                    <a:fld id="{83A012DC-2A5B-44C4-BCEF-ED6548AB3490}"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D395-40ED-A3B3-78BD1564C751}"/>
                </c:ext>
              </c:extLst>
            </c:dLbl>
            <c:dLbl>
              <c:idx val="24"/>
              <c:tx>
                <c:rich>
                  <a:bodyPr/>
                  <a:lstStyle/>
                  <a:p>
                    <a:fld id="{D40CB622-AF25-4A85-9AB0-178DD49266C7}"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D395-40ED-A3B3-78BD1564C751}"/>
                </c:ext>
              </c:extLst>
            </c:dLbl>
            <c:dLbl>
              <c:idx val="25"/>
              <c:tx>
                <c:rich>
                  <a:bodyPr/>
                  <a:lstStyle/>
                  <a:p>
                    <a:fld id="{33E7F69B-2870-4F4B-B63A-C2EC1E2E7D66}"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D395-40ED-A3B3-78BD1564C751}"/>
                </c:ext>
              </c:extLst>
            </c:dLbl>
            <c:dLbl>
              <c:idx val="26"/>
              <c:tx>
                <c:rich>
                  <a:bodyPr/>
                  <a:lstStyle/>
                  <a:p>
                    <a:fld id="{997AEB5D-DDE5-4653-86D9-9862EFB8AE30}"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D395-40ED-A3B3-78BD1564C751}"/>
                </c:ext>
              </c:extLst>
            </c:dLbl>
            <c:dLbl>
              <c:idx val="27"/>
              <c:tx>
                <c:rich>
                  <a:bodyPr/>
                  <a:lstStyle/>
                  <a:p>
                    <a:fld id="{E0E959CE-BA13-45E9-8B32-47FA5A46EB6E}"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D395-40ED-A3B3-78BD1564C751}"/>
                </c:ext>
              </c:extLst>
            </c:dLbl>
            <c:dLbl>
              <c:idx val="28"/>
              <c:tx>
                <c:rich>
                  <a:bodyPr/>
                  <a:lstStyle/>
                  <a:p>
                    <a:fld id="{E9D1B6B2-16FB-4E37-BC7C-C0C34438222C}"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D395-40ED-A3B3-78BD1564C751}"/>
                </c:ext>
              </c:extLst>
            </c:dLbl>
            <c:dLbl>
              <c:idx val="29"/>
              <c:tx>
                <c:rich>
                  <a:bodyPr/>
                  <a:lstStyle/>
                  <a:p>
                    <a:fld id="{89AC014E-C91E-4268-8EA6-F5C88828EEDD}"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D395-40ED-A3B3-78BD1564C751}"/>
                </c:ext>
              </c:extLst>
            </c:dLbl>
            <c:dLbl>
              <c:idx val="30"/>
              <c:tx>
                <c:rich>
                  <a:bodyPr/>
                  <a:lstStyle/>
                  <a:p>
                    <a:fld id="{E9D3ADD4-0241-41C0-8919-7FA15F754464}"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D395-40ED-A3B3-78BD1564C751}"/>
                </c:ext>
              </c:extLst>
            </c:dLbl>
            <c:dLbl>
              <c:idx val="31"/>
              <c:tx>
                <c:rich>
                  <a:bodyPr/>
                  <a:lstStyle/>
                  <a:p>
                    <a:fld id="{A9EB9AB4-0D26-4FF4-9E14-88E82CEA8DC1}"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D395-40ED-A3B3-78BD1564C751}"/>
                </c:ext>
              </c:extLst>
            </c:dLbl>
            <c:dLbl>
              <c:idx val="32"/>
              <c:tx>
                <c:rich>
                  <a:bodyPr/>
                  <a:lstStyle/>
                  <a:p>
                    <a:fld id="{27BCF6BA-50C1-4921-8D5F-A0A791ADF256}"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D395-40ED-A3B3-78BD1564C751}"/>
                </c:ext>
              </c:extLst>
            </c:dLbl>
            <c:dLbl>
              <c:idx val="33"/>
              <c:tx>
                <c:rich>
                  <a:bodyPr/>
                  <a:lstStyle/>
                  <a:p>
                    <a:fld id="{E0776443-8D70-419E-B4E8-9454DED0E6B3}"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D395-40ED-A3B3-78BD1564C751}"/>
                </c:ext>
              </c:extLst>
            </c:dLbl>
            <c:dLbl>
              <c:idx val="34"/>
              <c:tx>
                <c:rich>
                  <a:bodyPr/>
                  <a:lstStyle/>
                  <a:p>
                    <a:fld id="{DCA526BF-9316-490E-85F2-A450B2BC0383}"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D395-40ED-A3B3-78BD1564C751}"/>
                </c:ext>
              </c:extLst>
            </c:dLbl>
            <c:dLbl>
              <c:idx val="35"/>
              <c:tx>
                <c:rich>
                  <a:bodyPr/>
                  <a:lstStyle/>
                  <a:p>
                    <a:fld id="{71556B92-B24E-40F5-BC24-1BC36937E038}"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D395-40ED-A3B3-78BD1564C751}"/>
                </c:ext>
              </c:extLst>
            </c:dLbl>
            <c:dLbl>
              <c:idx val="36"/>
              <c:tx>
                <c:rich>
                  <a:bodyPr/>
                  <a:lstStyle/>
                  <a:p>
                    <a:fld id="{B67AE43A-2AF2-4952-98B1-8CF56CD45228}"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D395-40ED-A3B3-78BD1564C751}"/>
                </c:ext>
              </c:extLst>
            </c:dLbl>
            <c:dLbl>
              <c:idx val="37"/>
              <c:tx>
                <c:rich>
                  <a:bodyPr/>
                  <a:lstStyle/>
                  <a:p>
                    <a:fld id="{1DAE3BB9-B367-4286-B750-D63F40EBD3D8}"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D395-40ED-A3B3-78BD1564C751}"/>
                </c:ext>
              </c:extLst>
            </c:dLbl>
            <c:dLbl>
              <c:idx val="38"/>
              <c:tx>
                <c:rich>
                  <a:bodyPr/>
                  <a:lstStyle/>
                  <a:p>
                    <a:fld id="{C327B695-38E2-4604-A629-33F65A4687EB}"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D395-40ED-A3B3-78BD1564C751}"/>
                </c:ext>
              </c:extLst>
            </c:dLbl>
            <c:dLbl>
              <c:idx val="39"/>
              <c:tx>
                <c:rich>
                  <a:bodyPr/>
                  <a:lstStyle/>
                  <a:p>
                    <a:fld id="{48E94E1E-5C47-496E-AB05-C6CA3E3ABB27}"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D395-40ED-A3B3-78BD1564C751}"/>
                </c:ext>
              </c:extLst>
            </c:dLbl>
            <c:dLbl>
              <c:idx val="40"/>
              <c:tx>
                <c:rich>
                  <a:bodyPr/>
                  <a:lstStyle/>
                  <a:p>
                    <a:fld id="{8AC35669-90E9-43A1-8FDA-7F2F6B3C518C}"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D395-40ED-A3B3-78BD1564C751}"/>
                </c:ext>
              </c:extLst>
            </c:dLbl>
            <c:dLbl>
              <c:idx val="41"/>
              <c:tx>
                <c:rich>
                  <a:bodyPr/>
                  <a:lstStyle/>
                  <a:p>
                    <a:fld id="{3B1D3BE3-3116-4E27-80E7-19D86A9CEDDB}"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9-D395-40ED-A3B3-78BD1564C751}"/>
                </c:ext>
              </c:extLst>
            </c:dLbl>
            <c:dLbl>
              <c:idx val="42"/>
              <c:tx>
                <c:rich>
                  <a:bodyPr/>
                  <a:lstStyle/>
                  <a:p>
                    <a:fld id="{AB15CBA5-C94C-4DD2-99FC-4A3DF34FFDC1}"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A-D395-40ED-A3B3-78BD1564C751}"/>
                </c:ext>
              </c:extLst>
            </c:dLbl>
            <c:dLbl>
              <c:idx val="43"/>
              <c:tx>
                <c:rich>
                  <a:bodyPr/>
                  <a:lstStyle/>
                  <a:p>
                    <a:fld id="{DEAF8B4B-F5E6-40FA-A53F-1898034EDC77}"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B-D395-40ED-A3B3-78BD1564C751}"/>
                </c:ext>
              </c:extLst>
            </c:dLbl>
            <c:dLbl>
              <c:idx val="44"/>
              <c:tx>
                <c:rich>
                  <a:bodyPr/>
                  <a:lstStyle/>
                  <a:p>
                    <a:fld id="{D8F69E45-B41A-4A2F-A604-4ACF6975E212}"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C-D395-40ED-A3B3-78BD1564C751}"/>
                </c:ext>
              </c:extLst>
            </c:dLbl>
            <c:dLbl>
              <c:idx val="45"/>
              <c:tx>
                <c:rich>
                  <a:bodyPr/>
                  <a:lstStyle/>
                  <a:p>
                    <a:fld id="{3EFC5F6F-D06F-4270-83DA-EDB9B10BB93A}"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D-D395-40ED-A3B3-78BD1564C751}"/>
                </c:ext>
              </c:extLst>
            </c:dLbl>
            <c:dLbl>
              <c:idx val="46"/>
              <c:tx>
                <c:rich>
                  <a:bodyPr/>
                  <a:lstStyle/>
                  <a:p>
                    <a:fld id="{DAB62693-AB91-4A1E-8B93-C91123C5CFE4}"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E-D395-40ED-A3B3-78BD1564C751}"/>
                </c:ext>
              </c:extLst>
            </c:dLbl>
            <c:dLbl>
              <c:idx val="47"/>
              <c:tx>
                <c:rich>
                  <a:bodyPr/>
                  <a:lstStyle/>
                  <a:p>
                    <a:fld id="{28E0AA59-E127-44EE-AC72-952D0BAE0548}"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F-D395-40ED-A3B3-78BD1564C751}"/>
                </c:ext>
              </c:extLst>
            </c:dLbl>
            <c:dLbl>
              <c:idx val="48"/>
              <c:tx>
                <c:rich>
                  <a:bodyPr/>
                  <a:lstStyle/>
                  <a:p>
                    <a:fld id="{555BDD99-82AF-4AEA-9965-F039281DCB9E}"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0-D395-40ED-A3B3-78BD1564C751}"/>
                </c:ext>
              </c:extLst>
            </c:dLbl>
            <c:dLbl>
              <c:idx val="49"/>
              <c:tx>
                <c:rich>
                  <a:bodyPr/>
                  <a:lstStyle/>
                  <a:p>
                    <a:fld id="{5C1A6FFD-828D-4E4A-897D-67C71FE31624}"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1-D395-40ED-A3B3-78BD1564C751}"/>
                </c:ext>
              </c:extLst>
            </c:dLbl>
            <c:dLbl>
              <c:idx val="50"/>
              <c:tx>
                <c:rich>
                  <a:bodyPr/>
                  <a:lstStyle/>
                  <a:p>
                    <a:fld id="{DA8DA53E-D241-4F26-B087-D7AE404E34AF}"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2-D395-40ED-A3B3-78BD1564C751}"/>
                </c:ext>
              </c:extLst>
            </c:dLbl>
            <c:dLbl>
              <c:idx val="51"/>
              <c:tx>
                <c:rich>
                  <a:bodyPr/>
                  <a:lstStyle/>
                  <a:p>
                    <a:fld id="{7A93A3FE-C082-4453-8345-F453AA6E921A}"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3-D395-40ED-A3B3-78BD1564C751}"/>
                </c:ext>
              </c:extLst>
            </c:dLbl>
            <c:dLbl>
              <c:idx val="52"/>
              <c:tx>
                <c:rich>
                  <a:bodyPr/>
                  <a:lstStyle/>
                  <a:p>
                    <a:fld id="{796D8C04-2C3B-4939-A39A-478802B5B694}"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4-D395-40ED-A3B3-78BD1564C751}"/>
                </c:ext>
              </c:extLst>
            </c:dLbl>
            <c:dLbl>
              <c:idx val="53"/>
              <c:tx>
                <c:rich>
                  <a:bodyPr/>
                  <a:lstStyle/>
                  <a:p>
                    <a:fld id="{8C1E98F8-782E-4ABE-A769-A9955099990D}"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5-D395-40ED-A3B3-78BD1564C751}"/>
                </c:ext>
              </c:extLst>
            </c:dLbl>
            <c:dLbl>
              <c:idx val="54"/>
              <c:tx>
                <c:rich>
                  <a:bodyPr/>
                  <a:lstStyle/>
                  <a:p>
                    <a:fld id="{375FD014-D647-408E-BCA4-17239B6C2C8D}"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6-D395-40ED-A3B3-78BD1564C751}"/>
                </c:ext>
              </c:extLst>
            </c:dLbl>
            <c:dLbl>
              <c:idx val="55"/>
              <c:tx>
                <c:rich>
                  <a:bodyPr/>
                  <a:lstStyle/>
                  <a:p>
                    <a:fld id="{A4212531-C06B-4C1D-83C4-A95D1E25C6A9}"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7-D395-40ED-A3B3-78BD1564C751}"/>
                </c:ext>
              </c:extLst>
            </c:dLbl>
            <c:dLbl>
              <c:idx val="56"/>
              <c:tx>
                <c:rich>
                  <a:bodyPr/>
                  <a:lstStyle/>
                  <a:p>
                    <a:fld id="{A51E57BD-2AA0-41A0-B3C3-DFB72E0D9445}"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8-D395-40ED-A3B3-78BD1564C751}"/>
                </c:ext>
              </c:extLst>
            </c:dLbl>
            <c:dLbl>
              <c:idx val="57"/>
              <c:tx>
                <c:rich>
                  <a:bodyPr/>
                  <a:lstStyle/>
                  <a:p>
                    <a:fld id="{77BA130B-377C-45E0-94EC-C0B3BFCEBF67}"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9-D395-40ED-A3B3-78BD1564C751}"/>
                </c:ext>
              </c:extLst>
            </c:dLbl>
            <c:dLbl>
              <c:idx val="58"/>
              <c:tx>
                <c:rich>
                  <a:bodyPr/>
                  <a:lstStyle/>
                  <a:p>
                    <a:fld id="{59A15D29-17E8-4B13-B02A-0FC4D5C93BBD}"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A-D395-40ED-A3B3-78BD1564C751}"/>
                </c:ext>
              </c:extLst>
            </c:dLbl>
            <c:spPr>
              <a:noFill/>
              <a:ln>
                <a:noFill/>
              </a:ln>
              <a:effectLst/>
            </c:spPr>
            <c:txPr>
              <a:bodyPr rot="-5400000" spcFirstLastPara="1" vertOverflow="overflow" horzOverflow="overflow" vert="horz" wrap="none" lIns="0" tIns="0" rIns="0" bIns="0" anchor="t" anchorCtr="0">
                <a:spAutoFit/>
              </a:bodyPr>
              <a:lstStyle/>
              <a:p>
                <a:pPr algn="l">
                  <a:defRPr sz="600" b="0"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DataLabelsRange val="1"/>
                <c15:showLeaderLines val="0"/>
              </c:ext>
            </c:extLst>
          </c:dLbls>
          <c:xVal>
            <c:numRef>
              <c:f>'MMC Output Graphs_Data'!$D$3:$D$61</c:f>
              <c:numCache>
                <c:formatCode>0%</c:formatCode>
                <c:ptCount val="59"/>
                <c:pt idx="0">
                  <c:v>1.4596409283316304E-2</c:v>
                </c:pt>
                <c:pt idx="1">
                  <c:v>0</c:v>
                </c:pt>
                <c:pt idx="2">
                  <c:v>1.4596409283316303E-4</c:v>
                </c:pt>
                <c:pt idx="3">
                  <c:v>0</c:v>
                </c:pt>
                <c:pt idx="4">
                  <c:v>0</c:v>
                </c:pt>
                <c:pt idx="5">
                  <c:v>0</c:v>
                </c:pt>
                <c:pt idx="6">
                  <c:v>1.4596409283316304E-2</c:v>
                </c:pt>
                <c:pt idx="7">
                  <c:v>1.4596409283316304E-2</c:v>
                </c:pt>
                <c:pt idx="8">
                  <c:v>1.4596409283316304E-2</c:v>
                </c:pt>
                <c:pt idx="9">
                  <c:v>1.4596409283316304E-2</c:v>
                </c:pt>
                <c:pt idx="10">
                  <c:v>1.4596409283316304E-2</c:v>
                </c:pt>
                <c:pt idx="11">
                  <c:v>1.4596409283316304E-2</c:v>
                </c:pt>
                <c:pt idx="12">
                  <c:v>1.4596409283316304E-2</c:v>
                </c:pt>
                <c:pt idx="13">
                  <c:v>1.4596409283316304E-2</c:v>
                </c:pt>
                <c:pt idx="14">
                  <c:v>1.4596409283316304E-2</c:v>
                </c:pt>
                <c:pt idx="15">
                  <c:v>1.4596409283316304E-2</c:v>
                </c:pt>
                <c:pt idx="16">
                  <c:v>1.4596409283316304E-2</c:v>
                </c:pt>
                <c:pt idx="17">
                  <c:v>1.4596409283316304E-2</c:v>
                </c:pt>
                <c:pt idx="18">
                  <c:v>1.4596409283316304E-2</c:v>
                </c:pt>
                <c:pt idx="19">
                  <c:v>1.4596409283316304E-2</c:v>
                </c:pt>
                <c:pt idx="20">
                  <c:v>1.4596409283316304E-2</c:v>
                </c:pt>
                <c:pt idx="21">
                  <c:v>1.4596409283316304E-2</c:v>
                </c:pt>
                <c:pt idx="22">
                  <c:v>1.4596409283316304E-2</c:v>
                </c:pt>
                <c:pt idx="23">
                  <c:v>1.4596409283316304E-2</c:v>
                </c:pt>
                <c:pt idx="24">
                  <c:v>1.4596409283316304E-2</c:v>
                </c:pt>
                <c:pt idx="25">
                  <c:v>1.4596409283316304E-2</c:v>
                </c:pt>
                <c:pt idx="26">
                  <c:v>1.4596409283316304E-2</c:v>
                </c:pt>
                <c:pt idx="27">
                  <c:v>1.4596409283316304E-2</c:v>
                </c:pt>
                <c:pt idx="28">
                  <c:v>1.4596409283316304E-2</c:v>
                </c:pt>
                <c:pt idx="29">
                  <c:v>1.4596409283316304E-2</c:v>
                </c:pt>
                <c:pt idx="30">
                  <c:v>1.4596409283316304E-2</c:v>
                </c:pt>
                <c:pt idx="31">
                  <c:v>1.4596409283316304E-2</c:v>
                </c:pt>
                <c:pt idx="32">
                  <c:v>1.4596409283316304E-2</c:v>
                </c:pt>
                <c:pt idx="33">
                  <c:v>1.4596409283316304E-2</c:v>
                </c:pt>
                <c:pt idx="34">
                  <c:v>1.4596409283316304E-2</c:v>
                </c:pt>
                <c:pt idx="35">
                  <c:v>1.4596409283316304E-2</c:v>
                </c:pt>
                <c:pt idx="36">
                  <c:v>1.4596409283316304E-2</c:v>
                </c:pt>
                <c:pt idx="37">
                  <c:v>1.4596409283316304E-2</c:v>
                </c:pt>
                <c:pt idx="38">
                  <c:v>1.4596409283316304E-2</c:v>
                </c:pt>
                <c:pt idx="39">
                  <c:v>1.4596409283316304E-2</c:v>
                </c:pt>
                <c:pt idx="40">
                  <c:v>1.4596409283316304E-2</c:v>
                </c:pt>
                <c:pt idx="41">
                  <c:v>1.4596409283316304E-2</c:v>
                </c:pt>
                <c:pt idx="42">
                  <c:v>1.4596409283316304E-2</c:v>
                </c:pt>
                <c:pt idx="43">
                  <c:v>1.4596409283316304E-2</c:v>
                </c:pt>
                <c:pt idx="44">
                  <c:v>1.4596409283316304E-2</c:v>
                </c:pt>
                <c:pt idx="45">
                  <c:v>1.4596409283316304E-2</c:v>
                </c:pt>
                <c:pt idx="46">
                  <c:v>1.4596409283316304E-2</c:v>
                </c:pt>
                <c:pt idx="47">
                  <c:v>1.4596409283316304E-2</c:v>
                </c:pt>
                <c:pt idx="48">
                  <c:v>1.4596409283316304E-2</c:v>
                </c:pt>
                <c:pt idx="49">
                  <c:v>1.4596409283316304E-2</c:v>
                </c:pt>
                <c:pt idx="50">
                  <c:v>1.4596409283316304E-2</c:v>
                </c:pt>
                <c:pt idx="51">
                  <c:v>1.4596409283316304E-2</c:v>
                </c:pt>
                <c:pt idx="52">
                  <c:v>1.4596409283316304E-2</c:v>
                </c:pt>
                <c:pt idx="53">
                  <c:v>1.4596409283316304E-2</c:v>
                </c:pt>
                <c:pt idx="54">
                  <c:v>1.4596409283316304E-2</c:v>
                </c:pt>
                <c:pt idx="55">
                  <c:v>1.4596409283316304E-2</c:v>
                </c:pt>
                <c:pt idx="56">
                  <c:v>1.4596409283316304E-2</c:v>
                </c:pt>
                <c:pt idx="57">
                  <c:v>1.4596409283316304E-2</c:v>
                </c:pt>
                <c:pt idx="58">
                  <c:v>1.4596409283316304E-2</c:v>
                </c:pt>
              </c:numCache>
            </c:numRef>
          </c:xVal>
          <c:yVal>
            <c:numRef>
              <c:f>'MMC Output Graphs_Data'!$E$3:$E$61</c:f>
              <c:numCache>
                <c:formatCode>0%</c:formatCode>
                <c:ptCount val="59"/>
                <c:pt idx="0">
                  <c:v>0.51</c:v>
                </c:pt>
                <c:pt idx="1">
                  <c:v>0.4</c:v>
                </c:pt>
                <c:pt idx="2">
                  <c:v>0.45</c:v>
                </c:pt>
                <c:pt idx="3">
                  <c:v>0.64999999999999991</c:v>
                </c:pt>
                <c:pt idx="4">
                  <c:v>0.75</c:v>
                </c:pt>
                <c:pt idx="5">
                  <c:v>0</c:v>
                </c:pt>
                <c:pt idx="6">
                  <c:v>0</c:v>
                </c:pt>
                <c:pt idx="7">
                  <c:v>0</c:v>
                </c:pt>
                <c:pt idx="8">
                  <c:v>0</c:v>
                </c:pt>
                <c:pt idx="9">
                  <c:v>0</c:v>
                </c:pt>
                <c:pt idx="10">
                  <c:v>0</c:v>
                </c:pt>
                <c:pt idx="11">
                  <c:v>0.57999999999999996</c:v>
                </c:pt>
                <c:pt idx="12">
                  <c:v>0.57999999999999996</c:v>
                </c:pt>
                <c:pt idx="13">
                  <c:v>0</c:v>
                </c:pt>
                <c:pt idx="14">
                  <c:v>0.48</c:v>
                </c:pt>
                <c:pt idx="15">
                  <c:v>0.48</c:v>
                </c:pt>
                <c:pt idx="16">
                  <c:v>0.48</c:v>
                </c:pt>
                <c:pt idx="17">
                  <c:v>0.48</c:v>
                </c:pt>
                <c:pt idx="18">
                  <c:v>0.48</c:v>
                </c:pt>
                <c:pt idx="19">
                  <c:v>0.48</c:v>
                </c:pt>
                <c:pt idx="20">
                  <c:v>0.48</c:v>
                </c:pt>
                <c:pt idx="21">
                  <c:v>0.48</c:v>
                </c:pt>
                <c:pt idx="22">
                  <c:v>0.48</c:v>
                </c:pt>
                <c:pt idx="23">
                  <c:v>0.48</c:v>
                </c:pt>
                <c:pt idx="24">
                  <c:v>0.48</c:v>
                </c:pt>
                <c:pt idx="25">
                  <c:v>0.48</c:v>
                </c:pt>
                <c:pt idx="26">
                  <c:v>0.53</c:v>
                </c:pt>
                <c:pt idx="27">
                  <c:v>0.74</c:v>
                </c:pt>
                <c:pt idx="28">
                  <c:v>0.83</c:v>
                </c:pt>
                <c:pt idx="29">
                  <c:v>0.45999999999999996</c:v>
                </c:pt>
                <c:pt idx="30">
                  <c:v>1</c:v>
                </c:pt>
                <c:pt idx="31">
                  <c:v>0.53</c:v>
                </c:pt>
                <c:pt idx="32">
                  <c:v>0.56000000000000005</c:v>
                </c:pt>
                <c:pt idx="33">
                  <c:v>0.69619999999999993</c:v>
                </c:pt>
                <c:pt idx="34">
                  <c:v>0.82</c:v>
                </c:pt>
                <c:pt idx="35">
                  <c:v>0.82</c:v>
                </c:pt>
                <c:pt idx="36">
                  <c:v>0.5</c:v>
                </c:pt>
                <c:pt idx="37">
                  <c:v>0.83099999999999996</c:v>
                </c:pt>
                <c:pt idx="38">
                  <c:v>0.79</c:v>
                </c:pt>
                <c:pt idx="39">
                  <c:v>0.32299999999999995</c:v>
                </c:pt>
                <c:pt idx="40">
                  <c:v>0.83</c:v>
                </c:pt>
                <c:pt idx="41">
                  <c:v>0.83</c:v>
                </c:pt>
                <c:pt idx="42">
                  <c:v>0.94499999999999995</c:v>
                </c:pt>
                <c:pt idx="43">
                  <c:v>0.52</c:v>
                </c:pt>
                <c:pt idx="44">
                  <c:v>0.84</c:v>
                </c:pt>
                <c:pt idx="45">
                  <c:v>0.65999999999999992</c:v>
                </c:pt>
                <c:pt idx="46">
                  <c:v>0.43399999999999994</c:v>
                </c:pt>
                <c:pt idx="47">
                  <c:v>0.82</c:v>
                </c:pt>
                <c:pt idx="48">
                  <c:v>0.44999999999999996</c:v>
                </c:pt>
                <c:pt idx="49">
                  <c:v>0.78449999999999998</c:v>
                </c:pt>
                <c:pt idx="50">
                  <c:v>0.89</c:v>
                </c:pt>
                <c:pt idx="51">
                  <c:v>0.58000000000000007</c:v>
                </c:pt>
                <c:pt idx="52">
                  <c:v>1</c:v>
                </c:pt>
                <c:pt idx="53">
                  <c:v>0.69</c:v>
                </c:pt>
                <c:pt idx="54">
                  <c:v>0.69</c:v>
                </c:pt>
                <c:pt idx="55">
                  <c:v>0.69</c:v>
                </c:pt>
                <c:pt idx="56">
                  <c:v>0.69</c:v>
                </c:pt>
                <c:pt idx="57">
                  <c:v>0.69</c:v>
                </c:pt>
                <c:pt idx="58">
                  <c:v>0.69</c:v>
                </c:pt>
              </c:numCache>
            </c:numRef>
          </c:yVal>
          <c:smooth val="0"/>
          <c:extLst>
            <c:ext xmlns:c15="http://schemas.microsoft.com/office/drawing/2012/chart" uri="{02D57815-91ED-43cb-92C2-25804820EDAC}">
              <c15:datalabelsRange>
                <c15:f>'MMC Output Graphs_Data'!$C$3:$C$61</c15:f>
                <c15:dlblRangeCache>
                  <c:ptCount val="59"/>
                  <c:pt idx="0">
                    <c:v>Substructure</c:v>
                  </c:pt>
                  <c:pt idx="1">
                    <c:v>Frame</c:v>
                  </c:pt>
                  <c:pt idx="2">
                    <c:v>- Concrete</c:v>
                  </c:pt>
                  <c:pt idx="3">
                    <c:v>- Steel</c:v>
                  </c:pt>
                  <c:pt idx="4">
                    <c:v>- Timber</c:v>
                  </c:pt>
                  <c:pt idx="5">
                    <c:v>- Other</c:v>
                  </c:pt>
                  <c:pt idx="6">
                    <c:v>Upper floors</c:v>
                  </c:pt>
                  <c:pt idx="7">
                    <c:v>- Concrete</c:v>
                  </c:pt>
                  <c:pt idx="8">
                    <c:v>- Steel</c:v>
                  </c:pt>
                  <c:pt idx="9">
                    <c:v>- Timber</c:v>
                  </c:pt>
                  <c:pt idx="10">
                    <c:v>- Other</c:v>
                  </c:pt>
                  <c:pt idx="11">
                    <c:v>Roof</c:v>
                  </c:pt>
                  <c:pt idx="12">
                    <c:v>Stairs and Ramps</c:v>
                  </c:pt>
                  <c:pt idx="13">
                    <c:v>External Walls</c:v>
                  </c:pt>
                  <c:pt idx="14">
                    <c:v>- Innerleaf and boarding</c:v>
                  </c:pt>
                  <c:pt idx="15">
                    <c:v>- External façade</c:v>
                  </c:pt>
                  <c:pt idx="16">
                    <c:v>- Lightweight panels</c:v>
                  </c:pt>
                  <c:pt idx="17">
                    <c:v>- Louvres etc</c:v>
                  </c:pt>
                  <c:pt idx="18">
                    <c:v>- Other</c:v>
                  </c:pt>
                  <c:pt idx="19">
                    <c:v>Windows and External Doors</c:v>
                  </c:pt>
                  <c:pt idx="20">
                    <c:v>Internal Walls and Partitions</c:v>
                  </c:pt>
                  <c:pt idx="21">
                    <c:v>Internal Doors</c:v>
                  </c:pt>
                  <c:pt idx="22">
                    <c:v>Wall Finishes</c:v>
                  </c:pt>
                  <c:pt idx="23">
                    <c:v>Floor Finishes</c:v>
                  </c:pt>
                  <c:pt idx="24">
                    <c:v>Ceiling Finishes</c:v>
                  </c:pt>
                  <c:pt idx="25">
                    <c:v>Fixed Fittings and Equipment</c:v>
                  </c:pt>
                  <c:pt idx="26">
                    <c:v>Sanitary Installations (Sanitaryware)</c:v>
                  </c:pt>
                  <c:pt idx="27">
                    <c:v>Services Equipment</c:v>
                  </c:pt>
                  <c:pt idx="28">
                    <c:v>Disposal Installations</c:v>
                  </c:pt>
                  <c:pt idx="29">
                    <c:v>Water Installations</c:v>
                  </c:pt>
                  <c:pt idx="30">
                    <c:v>Water treatment systems</c:v>
                  </c:pt>
                  <c:pt idx="31">
                    <c:v>Above ground drainage</c:v>
                  </c:pt>
                  <c:pt idx="32">
                    <c:v>Rainwater havesting</c:v>
                  </c:pt>
                  <c:pt idx="33">
                    <c:v>Hot water installation</c:v>
                  </c:pt>
                  <c:pt idx="34">
                    <c:v>Cold water installation</c:v>
                  </c:pt>
                  <c:pt idx="35">
                    <c:v>Heat Source</c:v>
                  </c:pt>
                  <c:pt idx="36">
                    <c:v>Space Heating and Air Con</c:v>
                  </c:pt>
                  <c:pt idx="37">
                    <c:v>Ventilation Systems</c:v>
                  </c:pt>
                  <c:pt idx="38">
                    <c:v>Electrical Installations</c:v>
                  </c:pt>
                  <c:pt idx="39">
                    <c:v>Generator systes</c:v>
                  </c:pt>
                  <c:pt idx="40">
                    <c:v>LV and distribution boards</c:v>
                  </c:pt>
                  <c:pt idx="41">
                    <c:v>Electrical containment</c:v>
                  </c:pt>
                  <c:pt idx="42">
                    <c:v>Small power systems</c:v>
                  </c:pt>
                  <c:pt idx="43">
                    <c:v>Lighting and lighting controls</c:v>
                  </c:pt>
                  <c:pt idx="44">
                    <c:v>Earthing and bonding</c:v>
                  </c:pt>
                  <c:pt idx="45">
                    <c:v>Fuel Installations </c:v>
                  </c:pt>
                  <c:pt idx="46">
                    <c:v>Lift and Conveyor Installations</c:v>
                  </c:pt>
                  <c:pt idx="47">
                    <c:v>Fire and Lightning Protection</c:v>
                  </c:pt>
                  <c:pt idx="48">
                    <c:v>Fire alarm</c:v>
                  </c:pt>
                  <c:pt idx="49">
                    <c:v>Lightening protection systems</c:v>
                  </c:pt>
                  <c:pt idx="50">
                    <c:v>Comm, Security &amp; Control Systems </c:v>
                  </c:pt>
                  <c:pt idx="51">
                    <c:v>Specialist Installations</c:v>
                  </c:pt>
                  <c:pt idx="52">
                    <c:v>Medical gas installation</c:v>
                  </c:pt>
                  <c:pt idx="53">
                    <c:v>Nurse call and alarm</c:v>
                  </c:pt>
                  <c:pt idx="54">
                    <c:v>Digital Systems / Smart building systems</c:v>
                  </c:pt>
                  <c:pt idx="55">
                    <c:v>BMS and control systems</c:v>
                  </c:pt>
                  <c:pt idx="56">
                    <c:v>Access control systems</c:v>
                  </c:pt>
                  <c:pt idx="57">
                    <c:v>BWIC with Services</c:v>
                  </c:pt>
                  <c:pt idx="58">
                    <c:v>External services (attached to building)</c:v>
                  </c:pt>
                </c15:dlblRangeCache>
              </c15:datalabelsRange>
            </c:ext>
            <c:ext xmlns:c16="http://schemas.microsoft.com/office/drawing/2014/chart" uri="{C3380CC4-5D6E-409C-BE32-E72D297353CC}">
              <c16:uniqueId val="{0000003B-D395-40ED-A3B3-78BD1564C751}"/>
            </c:ext>
          </c:extLst>
        </c:ser>
        <c:dLbls>
          <c:dLblPos val="r"/>
          <c:showLegendKey val="0"/>
          <c:showVal val="1"/>
          <c:showCatName val="0"/>
          <c:showSerName val="0"/>
          <c:showPercent val="0"/>
          <c:showBubbleSize val="0"/>
        </c:dLbls>
        <c:axId val="1416229391"/>
        <c:axId val="1416230223"/>
      </c:scatterChart>
      <c:valAx>
        <c:axId val="1416229391"/>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GB" sz="1600" b="1"/>
                  <a:t>Relative Package Value</a:t>
                </a:r>
              </a:p>
            </c:rich>
          </c:tx>
          <c:layout>
            <c:manualLayout>
              <c:xMode val="edge"/>
              <c:yMode val="edge"/>
              <c:x val="0.43094864557024704"/>
              <c:y val="0.93371520873996827"/>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16230223"/>
        <c:crosses val="autoZero"/>
        <c:crossBetween val="midCat"/>
      </c:valAx>
      <c:valAx>
        <c:axId val="1416230223"/>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GB" sz="1600" b="1"/>
                  <a:t>Percentage PMV</a:t>
                </a:r>
              </a:p>
              <a:p>
                <a:pPr>
                  <a:defRPr sz="1600" b="1"/>
                </a:pPr>
                <a:endParaRPr lang="en-GB" sz="1600" b="1"/>
              </a:p>
              <a:p>
                <a:pPr>
                  <a:defRPr sz="1600" b="1"/>
                </a:pPr>
                <a:endParaRPr lang="en-GB" sz="1600" b="1"/>
              </a:p>
            </c:rich>
          </c:tx>
          <c:layout>
            <c:manualLayout>
              <c:xMode val="edge"/>
              <c:yMode val="edge"/>
              <c:x val="3.5890005497778425E-2"/>
              <c:y val="0.39819414347664178"/>
            </c:manualLayout>
          </c:layout>
          <c:overlay val="0"/>
          <c:spPr>
            <a:noFill/>
            <a:ln>
              <a:noFill/>
            </a:ln>
            <a:effectLst/>
          </c:spPr>
          <c:txPr>
            <a:bodyPr rot="-54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416229391"/>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0" cap="flat" cmpd="sng" algn="ctr">
      <a:noFill/>
      <a:round/>
    </a:ln>
    <a:effectLst/>
  </c:spPr>
  <c:txPr>
    <a:bodyPr/>
    <a:lstStyle/>
    <a:p>
      <a:pPr>
        <a:defRPr/>
      </a:pPr>
      <a:endParaRPr lang="en-US"/>
    </a:p>
  </c:txPr>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189166740331678"/>
          <c:y val="7.3775523822234068E-2"/>
          <c:w val="0.46710440361086408"/>
          <c:h val="0.86252066030859564"/>
        </c:manualLayout>
      </c:layout>
      <c:doughnutChart>
        <c:varyColors val="1"/>
        <c:ser>
          <c:idx val="0"/>
          <c:order val="0"/>
          <c:dPt>
            <c:idx val="0"/>
            <c:bubble3D val="0"/>
            <c:spPr>
              <a:solidFill>
                <a:schemeClr val="accent3"/>
              </a:solidFill>
              <a:ln w="19050">
                <a:solidFill>
                  <a:schemeClr val="lt1"/>
                </a:solidFill>
              </a:ln>
              <a:effectLst/>
            </c:spPr>
            <c:extLst>
              <c:ext xmlns:c16="http://schemas.microsoft.com/office/drawing/2014/chart" uri="{C3380CC4-5D6E-409C-BE32-E72D297353CC}">
                <c16:uniqueId val="{00000001-70C2-4313-9ADF-183A3AA11CB4}"/>
              </c:ext>
            </c:extLst>
          </c:dPt>
          <c:dPt>
            <c:idx val="1"/>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003-29AC-4E7E-B33D-4EBBA7C445A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2-70C2-4313-9ADF-183A3AA11CB4}"/>
              </c:ext>
            </c:extLst>
          </c:dPt>
          <c:dPt>
            <c:idx val="3"/>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07-29AC-4E7E-B33D-4EBBA7C445A2}"/>
              </c:ext>
            </c:extLst>
          </c:dPt>
          <c:dPt>
            <c:idx val="4"/>
            <c:bubble3D val="0"/>
            <c:spPr>
              <a:solidFill>
                <a:schemeClr val="bg1">
                  <a:lumMod val="95000"/>
                </a:schemeClr>
              </a:solidFill>
              <a:ln w="19050">
                <a:solidFill>
                  <a:schemeClr val="lt1"/>
                </a:solidFill>
              </a:ln>
              <a:effectLst/>
            </c:spPr>
            <c:extLst>
              <c:ext xmlns:c16="http://schemas.microsoft.com/office/drawing/2014/chart" uri="{C3380CC4-5D6E-409C-BE32-E72D297353CC}">
                <c16:uniqueId val="{00000009-994D-49C7-965F-7F7493A12E2B}"/>
              </c:ext>
            </c:extLst>
          </c:dPt>
          <c:dLbls>
            <c:dLbl>
              <c:idx val="4"/>
              <c:delete val="1"/>
              <c:extLst>
                <c:ext xmlns:c15="http://schemas.microsoft.com/office/drawing/2012/chart" uri="{CE6537A1-D6FC-4f65-9D91-7224C49458BB}"/>
                <c:ext xmlns:c16="http://schemas.microsoft.com/office/drawing/2014/chart" uri="{C3380CC4-5D6E-409C-BE32-E72D297353CC}">
                  <c16:uniqueId val="{00000009-994D-49C7-965F-7F7493A12E2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'8. Dashboard Summary_'!$M$10:$M$14</c:f>
              <c:strCache>
                <c:ptCount val="5"/>
                <c:pt idx="0">
                  <c:v>Structure</c:v>
                </c:pt>
                <c:pt idx="1">
                  <c:v>Architecture</c:v>
                </c:pt>
                <c:pt idx="3">
                  <c:v>Services</c:v>
                </c:pt>
                <c:pt idx="4">
                  <c:v>Non-PMV</c:v>
                </c:pt>
              </c:strCache>
            </c:strRef>
          </c:cat>
          <c:val>
            <c:numRef>
              <c:f>'8. Dashboard Summary_'!$N$10:$N$14</c:f>
              <c:numCache>
                <c:formatCode>0%</c:formatCode>
                <c:ptCount val="5"/>
                <c:pt idx="0">
                  <c:v>4.8963654940884532E-2</c:v>
                </c:pt>
                <c:pt idx="1">
                  <c:v>0.11210042329586921</c:v>
                </c:pt>
                <c:pt idx="3">
                  <c:v>0.39806889505181725</c:v>
                </c:pt>
                <c:pt idx="4">
                  <c:v>0.44086702671142897</c:v>
                </c:pt>
              </c:numCache>
            </c:numRef>
          </c:val>
          <c:extLst>
            <c:ext xmlns:c16="http://schemas.microsoft.com/office/drawing/2014/chart" uri="{C3380CC4-5D6E-409C-BE32-E72D297353CC}">
              <c16:uniqueId val="{00000000-70C2-4313-9ADF-183A3AA11CB4}"/>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r"/>
      <c:layout>
        <c:manualLayout>
          <c:xMode val="edge"/>
          <c:yMode val="edge"/>
          <c:x val="0.7749364396060896"/>
          <c:y val="0.43251213953536122"/>
          <c:w val="0.10856165316512137"/>
          <c:h val="0.22001457770842534"/>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52961FCB-0D95-4B60-BB5D-A67DB8F52863}">
  <sheetPr>
    <tabColor rgb="FF0070C0"/>
  </sheetPr>
  <sheetViews>
    <sheetView zoomScale="104" workbookViewId="0" zoomToFit="1"/>
  </sheetViews>
  <sheetProtection algorithmName="SHA-512" hashValue="jE2ZFIdN0D6hdZKhmOQ6ZAbLW0br08dLGBGpaLfch/9qYdTEzXIyKzCE5pqW2I2/SPBuz/RFb933OqAU4luSgA==" saltValue="XVXG+DaBndR23s3VdL3pMw==" spinCount="100000" content="1" objects="1"/>
  <pageMargins left="0.7" right="0.7" top="0.75" bottom="0.75" header="0.3" footer="0.3"/>
  <pageSetup paperSize="9"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5.xml"/></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5</xdr:col>
      <xdr:colOff>2034540</xdr:colOff>
      <xdr:row>0</xdr:row>
      <xdr:rowOff>15240</xdr:rowOff>
    </xdr:from>
    <xdr:to>
      <xdr:col>6</xdr:col>
      <xdr:colOff>617312</xdr:colOff>
      <xdr:row>0</xdr:row>
      <xdr:rowOff>722411</xdr:rowOff>
    </xdr:to>
    <xdr:pic>
      <xdr:nvPicPr>
        <xdr:cNvPr id="3" name="Picture 2">
          <a:extLst>
            <a:ext uri="{FF2B5EF4-FFF2-40B4-BE49-F238E27FC236}">
              <a16:creationId xmlns:a16="http://schemas.microsoft.com/office/drawing/2014/main" id="{79A06777-13E9-4BEF-9602-2AE6145F055C}"/>
            </a:ext>
          </a:extLst>
        </xdr:cNvPr>
        <xdr:cNvPicPr>
          <a:picLocks noChangeAspect="1"/>
        </xdr:cNvPicPr>
      </xdr:nvPicPr>
      <xdr:blipFill>
        <a:blip xmlns:r="http://schemas.openxmlformats.org/officeDocument/2006/relationships" r:embed="rId1"/>
        <a:stretch>
          <a:fillRect/>
        </a:stretch>
      </xdr:blipFill>
      <xdr:spPr>
        <a:xfrm>
          <a:off x="7840980" y="15240"/>
          <a:ext cx="861152" cy="707171"/>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207917</xdr:colOff>
      <xdr:row>2</xdr:row>
      <xdr:rowOff>187962</xdr:rowOff>
    </xdr:from>
    <xdr:to>
      <xdr:col>1</xdr:col>
      <xdr:colOff>1097280</xdr:colOff>
      <xdr:row>2</xdr:row>
      <xdr:rowOff>740229</xdr:rowOff>
    </xdr:to>
    <xdr:pic>
      <xdr:nvPicPr>
        <xdr:cNvPr id="3" name="Picture 2">
          <a:extLst>
            <a:ext uri="{FF2B5EF4-FFF2-40B4-BE49-F238E27FC236}">
              <a16:creationId xmlns:a16="http://schemas.microsoft.com/office/drawing/2014/main" id="{C6185442-82CF-4D5F-9030-55F3CADB497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7517" y="1363619"/>
          <a:ext cx="889363" cy="552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5050972</xdr:colOff>
      <xdr:row>0</xdr:row>
      <xdr:rowOff>0</xdr:rowOff>
    </xdr:from>
    <xdr:to>
      <xdr:col>4</xdr:col>
      <xdr:colOff>153581</xdr:colOff>
      <xdr:row>0</xdr:row>
      <xdr:rowOff>707171</xdr:rowOff>
    </xdr:to>
    <xdr:pic>
      <xdr:nvPicPr>
        <xdr:cNvPr id="2" name="Picture 1">
          <a:extLst>
            <a:ext uri="{FF2B5EF4-FFF2-40B4-BE49-F238E27FC236}">
              <a16:creationId xmlns:a16="http://schemas.microsoft.com/office/drawing/2014/main" id="{91DFE8F0-2C9E-46D1-9936-13F97F8FD895}"/>
            </a:ext>
          </a:extLst>
        </xdr:cNvPr>
        <xdr:cNvPicPr>
          <a:picLocks noChangeAspect="1"/>
        </xdr:cNvPicPr>
      </xdr:nvPicPr>
      <xdr:blipFill>
        <a:blip xmlns:r="http://schemas.openxmlformats.org/officeDocument/2006/relationships" r:embed="rId2"/>
        <a:stretch>
          <a:fillRect/>
        </a:stretch>
      </xdr:blipFill>
      <xdr:spPr>
        <a:xfrm>
          <a:off x="8969829" y="0"/>
          <a:ext cx="861152" cy="707171"/>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912774</xdr:colOff>
      <xdr:row>33</xdr:row>
      <xdr:rowOff>53340</xdr:rowOff>
    </xdr:from>
    <xdr:to>
      <xdr:col>2</xdr:col>
      <xdr:colOff>2270759</xdr:colOff>
      <xdr:row>48</xdr:row>
      <xdr:rowOff>141854</xdr:rowOff>
    </xdr:to>
    <xdr:pic>
      <xdr:nvPicPr>
        <xdr:cNvPr id="4" name="Picture 3">
          <a:extLst>
            <a:ext uri="{FF2B5EF4-FFF2-40B4-BE49-F238E27FC236}">
              <a16:creationId xmlns:a16="http://schemas.microsoft.com/office/drawing/2014/main" id="{DA8D316E-27ED-8E8B-B008-CFBB31700C64}"/>
            </a:ext>
          </a:extLst>
        </xdr:cNvPr>
        <xdr:cNvPicPr>
          <a:picLocks noChangeAspect="1"/>
        </xdr:cNvPicPr>
      </xdr:nvPicPr>
      <xdr:blipFill>
        <a:blip xmlns:r="http://schemas.openxmlformats.org/officeDocument/2006/relationships" r:embed="rId1"/>
        <a:stretch>
          <a:fillRect/>
        </a:stretch>
      </xdr:blipFill>
      <xdr:spPr>
        <a:xfrm>
          <a:off x="1522374" y="8580120"/>
          <a:ext cx="3590645" cy="2831714"/>
        </a:xfrm>
        <a:prstGeom prst="rect">
          <a:avLst/>
        </a:prstGeom>
      </xdr:spPr>
    </xdr:pic>
    <xdr:clientData/>
  </xdr:twoCellAnchor>
  <xdr:twoCellAnchor editAs="oneCell">
    <xdr:from>
      <xdr:col>6</xdr:col>
      <xdr:colOff>152400</xdr:colOff>
      <xdr:row>0</xdr:row>
      <xdr:rowOff>0</xdr:rowOff>
    </xdr:from>
    <xdr:to>
      <xdr:col>7</xdr:col>
      <xdr:colOff>403952</xdr:colOff>
      <xdr:row>0</xdr:row>
      <xdr:rowOff>707171</xdr:rowOff>
    </xdr:to>
    <xdr:pic>
      <xdr:nvPicPr>
        <xdr:cNvPr id="5" name="Picture 4">
          <a:extLst>
            <a:ext uri="{FF2B5EF4-FFF2-40B4-BE49-F238E27FC236}">
              <a16:creationId xmlns:a16="http://schemas.microsoft.com/office/drawing/2014/main" id="{D6A5B145-268E-40C6-960E-A60081A0121D}"/>
            </a:ext>
          </a:extLst>
        </xdr:cNvPr>
        <xdr:cNvPicPr>
          <a:picLocks noChangeAspect="1"/>
        </xdr:cNvPicPr>
      </xdr:nvPicPr>
      <xdr:blipFill>
        <a:blip xmlns:r="http://schemas.openxmlformats.org/officeDocument/2006/relationships" r:embed="rId2"/>
        <a:stretch>
          <a:fillRect/>
        </a:stretch>
      </xdr:blipFill>
      <xdr:spPr>
        <a:xfrm>
          <a:off x="8084820" y="0"/>
          <a:ext cx="861152" cy="707171"/>
        </a:xfrm>
        <a:prstGeom prst="rect">
          <a:avLst/>
        </a:prstGeom>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112956</xdr:colOff>
      <xdr:row>0</xdr:row>
      <xdr:rowOff>0</xdr:rowOff>
    </xdr:from>
    <xdr:to>
      <xdr:col>6</xdr:col>
      <xdr:colOff>974108</xdr:colOff>
      <xdr:row>0</xdr:row>
      <xdr:rowOff>707171</xdr:rowOff>
    </xdr:to>
    <xdr:pic>
      <xdr:nvPicPr>
        <xdr:cNvPr id="3" name="Picture 2">
          <a:extLst>
            <a:ext uri="{FF2B5EF4-FFF2-40B4-BE49-F238E27FC236}">
              <a16:creationId xmlns:a16="http://schemas.microsoft.com/office/drawing/2014/main" id="{A5F0B6C4-3D86-4FF9-831A-ADA183159AAD}"/>
            </a:ext>
          </a:extLst>
        </xdr:cNvPr>
        <xdr:cNvPicPr>
          <a:picLocks noChangeAspect="1"/>
        </xdr:cNvPicPr>
      </xdr:nvPicPr>
      <xdr:blipFill>
        <a:blip xmlns:r="http://schemas.openxmlformats.org/officeDocument/2006/relationships" r:embed="rId1"/>
        <a:stretch>
          <a:fillRect/>
        </a:stretch>
      </xdr:blipFill>
      <xdr:spPr>
        <a:xfrm>
          <a:off x="8772862" y="0"/>
          <a:ext cx="861152" cy="707171"/>
        </a:xfrm>
        <a:prstGeom prst="rect">
          <a:avLst/>
        </a:prstGeom>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870858</xdr:colOff>
      <xdr:row>24</xdr:row>
      <xdr:rowOff>172720</xdr:rowOff>
    </xdr:from>
    <xdr:to>
      <xdr:col>3</xdr:col>
      <xdr:colOff>1649505</xdr:colOff>
      <xdr:row>41</xdr:row>
      <xdr:rowOff>0</xdr:rowOff>
    </xdr:to>
    <xdr:graphicFrame macro="">
      <xdr:nvGraphicFramePr>
        <xdr:cNvPr id="5" name="Chart 4">
          <a:extLst>
            <a:ext uri="{FF2B5EF4-FFF2-40B4-BE49-F238E27FC236}">
              <a16:creationId xmlns:a16="http://schemas.microsoft.com/office/drawing/2014/main" id="{DFF55495-43FB-4BD0-BED8-4D3701B01A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1210230</xdr:colOff>
      <xdr:row>24</xdr:row>
      <xdr:rowOff>170330</xdr:rowOff>
    </xdr:from>
    <xdr:to>
      <xdr:col>6</xdr:col>
      <xdr:colOff>591667</xdr:colOff>
      <xdr:row>41</xdr:row>
      <xdr:rowOff>71718</xdr:rowOff>
    </xdr:to>
    <xdr:graphicFrame macro="">
      <xdr:nvGraphicFramePr>
        <xdr:cNvPr id="2" name="Chart 1">
          <a:extLst>
            <a:ext uri="{FF2B5EF4-FFF2-40B4-BE49-F238E27FC236}">
              <a16:creationId xmlns:a16="http://schemas.microsoft.com/office/drawing/2014/main" id="{1BC4BB35-74B4-4E72-9F96-801F8648A0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5</xdr:col>
      <xdr:colOff>2160494</xdr:colOff>
      <xdr:row>0</xdr:row>
      <xdr:rowOff>26895</xdr:rowOff>
    </xdr:from>
    <xdr:to>
      <xdr:col>6</xdr:col>
      <xdr:colOff>744611</xdr:colOff>
      <xdr:row>0</xdr:row>
      <xdr:rowOff>734066</xdr:rowOff>
    </xdr:to>
    <xdr:pic>
      <xdr:nvPicPr>
        <xdr:cNvPr id="7" name="Picture 6">
          <a:extLst>
            <a:ext uri="{FF2B5EF4-FFF2-40B4-BE49-F238E27FC236}">
              <a16:creationId xmlns:a16="http://schemas.microsoft.com/office/drawing/2014/main" id="{8FBE5363-9B8D-4F9E-BDF3-40BAC225DFB8}"/>
            </a:ext>
          </a:extLst>
        </xdr:cNvPr>
        <xdr:cNvPicPr>
          <a:picLocks noChangeAspect="1"/>
        </xdr:cNvPicPr>
      </xdr:nvPicPr>
      <xdr:blipFill>
        <a:blip xmlns:r="http://schemas.openxmlformats.org/officeDocument/2006/relationships" r:embed="rId3"/>
        <a:stretch>
          <a:fillRect/>
        </a:stretch>
      </xdr:blipFill>
      <xdr:spPr>
        <a:xfrm>
          <a:off x="7960659" y="26895"/>
          <a:ext cx="861152" cy="707171"/>
        </a:xfrm>
        <a:prstGeom prst="rect">
          <a:avLst/>
        </a:prstGeom>
        <a:ln>
          <a:noFill/>
        </a:ln>
      </xdr:spPr>
    </xdr:pic>
    <xdr:clientData/>
  </xdr:twoCellAnchor>
  <xdr:twoCellAnchor>
    <xdr:from>
      <xdr:col>0</xdr:col>
      <xdr:colOff>170328</xdr:colOff>
      <xdr:row>42</xdr:row>
      <xdr:rowOff>134472</xdr:rowOff>
    </xdr:from>
    <xdr:to>
      <xdr:col>0</xdr:col>
      <xdr:colOff>824752</xdr:colOff>
      <xdr:row>44</xdr:row>
      <xdr:rowOff>12160</xdr:rowOff>
    </xdr:to>
    <xdr:pic>
      <xdr:nvPicPr>
        <xdr:cNvPr id="6" name="Picture 5">
          <a:extLst>
            <a:ext uri="{FF2B5EF4-FFF2-40B4-BE49-F238E27FC236}">
              <a16:creationId xmlns:a16="http://schemas.microsoft.com/office/drawing/2014/main" id="{D4CA3550-A1FF-497C-B56F-DE358930B607}"/>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70328" y="13662213"/>
          <a:ext cx="654424" cy="4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1432492</xdr:colOff>
      <xdr:row>38</xdr:row>
      <xdr:rowOff>174420</xdr:rowOff>
    </xdr:from>
    <xdr:to>
      <xdr:col>14</xdr:col>
      <xdr:colOff>2206582</xdr:colOff>
      <xdr:row>58</xdr:row>
      <xdr:rowOff>229554</xdr:rowOff>
    </xdr:to>
    <xdr:graphicFrame macro="">
      <xdr:nvGraphicFramePr>
        <xdr:cNvPr id="4" name="Chart 3">
          <a:extLst>
            <a:ext uri="{FF2B5EF4-FFF2-40B4-BE49-F238E27FC236}">
              <a16:creationId xmlns:a16="http://schemas.microsoft.com/office/drawing/2014/main" id="{70B34D7D-869D-848A-A1BC-88F518EF0D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14</xdr:col>
      <xdr:colOff>3137647</xdr:colOff>
      <xdr:row>0</xdr:row>
      <xdr:rowOff>0</xdr:rowOff>
    </xdr:from>
    <xdr:to>
      <xdr:col>15</xdr:col>
      <xdr:colOff>475670</xdr:colOff>
      <xdr:row>0</xdr:row>
      <xdr:rowOff>707171</xdr:rowOff>
    </xdr:to>
    <xdr:pic>
      <xdr:nvPicPr>
        <xdr:cNvPr id="6" name="Picture 5">
          <a:extLst>
            <a:ext uri="{FF2B5EF4-FFF2-40B4-BE49-F238E27FC236}">
              <a16:creationId xmlns:a16="http://schemas.microsoft.com/office/drawing/2014/main" id="{4785C41B-B18E-4826-9D64-898FB71D988A}"/>
            </a:ext>
          </a:extLst>
        </xdr:cNvPr>
        <xdr:cNvPicPr>
          <a:picLocks noChangeAspect="1"/>
        </xdr:cNvPicPr>
      </xdr:nvPicPr>
      <xdr:blipFill>
        <a:blip xmlns:r="http://schemas.openxmlformats.org/officeDocument/2006/relationships" r:embed="rId2"/>
        <a:stretch>
          <a:fillRect/>
        </a:stretch>
      </xdr:blipFill>
      <xdr:spPr>
        <a:xfrm>
          <a:off x="10739718" y="0"/>
          <a:ext cx="861152" cy="707171"/>
        </a:xfrm>
        <a:prstGeom prst="rect">
          <a:avLst/>
        </a:prstGeom>
        <a:ln>
          <a:noFill/>
        </a:ln>
      </xdr:spPr>
    </xdr:pic>
    <xdr:clientData/>
  </xdr:twoCellAnchor>
  <xdr:twoCellAnchor>
    <xdr:from>
      <xdr:col>16</xdr:col>
      <xdr:colOff>108857</xdr:colOff>
      <xdr:row>9</xdr:row>
      <xdr:rowOff>32657</xdr:rowOff>
    </xdr:from>
    <xdr:to>
      <xdr:col>20</xdr:col>
      <xdr:colOff>65314</xdr:colOff>
      <xdr:row>12</xdr:row>
      <xdr:rowOff>174171</xdr:rowOff>
    </xdr:to>
    <xdr:sp macro="" textlink="">
      <xdr:nvSpPr>
        <xdr:cNvPr id="2" name="Arrow: Left 1">
          <a:extLst>
            <a:ext uri="{FF2B5EF4-FFF2-40B4-BE49-F238E27FC236}">
              <a16:creationId xmlns:a16="http://schemas.microsoft.com/office/drawing/2014/main" id="{2422E5E1-2805-4D23-A427-99A8D8C069D2}"/>
            </a:ext>
          </a:extLst>
        </xdr:cNvPr>
        <xdr:cNvSpPr/>
      </xdr:nvSpPr>
      <xdr:spPr>
        <a:xfrm>
          <a:off x="12159343" y="4386943"/>
          <a:ext cx="2394857" cy="1153885"/>
        </a:xfrm>
        <a:prstGeom prst="leftArrow">
          <a:avLst>
            <a:gd name="adj1" fmla="val 50000"/>
            <a:gd name="adj2" fmla="val 37640"/>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216000" tIns="72000" rIns="144000" bIns="72000" rtlCol="0" anchor="t"/>
        <a:lstStyle/>
        <a:p>
          <a:pPr algn="l"/>
          <a:r>
            <a:rPr lang="en-GB" sz="1100"/>
            <a:t>Edit these</a:t>
          </a:r>
          <a:r>
            <a:rPr lang="en-GB" sz="1100" baseline="0"/>
            <a:t> Cells to generate the ranking </a:t>
          </a:r>
          <a:endParaRPr lang="en-GB"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14</xdr:col>
      <xdr:colOff>3058160</xdr:colOff>
      <xdr:row>0</xdr:row>
      <xdr:rowOff>0</xdr:rowOff>
    </xdr:from>
    <xdr:to>
      <xdr:col>15</xdr:col>
      <xdr:colOff>393792</xdr:colOff>
      <xdr:row>0</xdr:row>
      <xdr:rowOff>707171</xdr:rowOff>
    </xdr:to>
    <xdr:pic>
      <xdr:nvPicPr>
        <xdr:cNvPr id="3" name="Picture 2">
          <a:extLst>
            <a:ext uri="{FF2B5EF4-FFF2-40B4-BE49-F238E27FC236}">
              <a16:creationId xmlns:a16="http://schemas.microsoft.com/office/drawing/2014/main" id="{C8983D4F-B8A7-4D8C-967E-AAEC1B2613CD}"/>
            </a:ext>
          </a:extLst>
        </xdr:cNvPr>
        <xdr:cNvPicPr>
          <a:picLocks noChangeAspect="1"/>
        </xdr:cNvPicPr>
      </xdr:nvPicPr>
      <xdr:blipFill>
        <a:blip xmlns:r="http://schemas.openxmlformats.org/officeDocument/2006/relationships" r:embed="rId1"/>
        <a:stretch>
          <a:fillRect/>
        </a:stretch>
      </xdr:blipFill>
      <xdr:spPr>
        <a:xfrm>
          <a:off x="10678160" y="0"/>
          <a:ext cx="861152" cy="707171"/>
        </a:xfrm>
        <a:prstGeom prst="rect">
          <a:avLst/>
        </a:prstGeom>
        <a:ln>
          <a:noFill/>
        </a:ln>
      </xdr:spPr>
    </xdr:pic>
    <xdr:clientData/>
  </xdr:twoCellAnchor>
  <xdr:twoCellAnchor>
    <xdr:from>
      <xdr:col>16</xdr:col>
      <xdr:colOff>130628</xdr:colOff>
      <xdr:row>9</xdr:row>
      <xdr:rowOff>65313</xdr:rowOff>
    </xdr:from>
    <xdr:to>
      <xdr:col>20</xdr:col>
      <xdr:colOff>87085</xdr:colOff>
      <xdr:row>13</xdr:row>
      <xdr:rowOff>174170</xdr:rowOff>
    </xdr:to>
    <xdr:sp macro="" textlink="">
      <xdr:nvSpPr>
        <xdr:cNvPr id="4" name="Arrow: Left 3">
          <a:extLst>
            <a:ext uri="{FF2B5EF4-FFF2-40B4-BE49-F238E27FC236}">
              <a16:creationId xmlns:a16="http://schemas.microsoft.com/office/drawing/2014/main" id="{D4D78B15-F6FA-403A-A044-2CE8CBB4D948}"/>
            </a:ext>
          </a:extLst>
        </xdr:cNvPr>
        <xdr:cNvSpPr/>
      </xdr:nvSpPr>
      <xdr:spPr>
        <a:xfrm>
          <a:off x="12181114" y="3766456"/>
          <a:ext cx="2394857" cy="1175657"/>
        </a:xfrm>
        <a:prstGeom prst="leftArrow">
          <a:avLst>
            <a:gd name="adj1" fmla="val 50000"/>
            <a:gd name="adj2" fmla="val 37640"/>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216000" tIns="72000" rIns="144000" bIns="72000" rtlCol="0" anchor="t"/>
        <a:lstStyle/>
        <a:p>
          <a:pPr algn="l"/>
          <a:r>
            <a:rPr lang="en-GB" sz="1100"/>
            <a:t>Edit these</a:t>
          </a:r>
          <a:r>
            <a:rPr lang="en-GB" sz="1100" baseline="0"/>
            <a:t> Cells to generate the constraints values</a:t>
          </a:r>
        </a:p>
        <a:p>
          <a:pPr algn="l"/>
          <a:endParaRPr lang="en-GB" sz="11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555172</xdr:colOff>
      <xdr:row>0</xdr:row>
      <xdr:rowOff>32658</xdr:rowOff>
    </xdr:from>
    <xdr:to>
      <xdr:col>8</xdr:col>
      <xdr:colOff>425724</xdr:colOff>
      <xdr:row>0</xdr:row>
      <xdr:rowOff>739829</xdr:rowOff>
    </xdr:to>
    <xdr:pic>
      <xdr:nvPicPr>
        <xdr:cNvPr id="4" name="Picture 3">
          <a:extLst>
            <a:ext uri="{FF2B5EF4-FFF2-40B4-BE49-F238E27FC236}">
              <a16:creationId xmlns:a16="http://schemas.microsoft.com/office/drawing/2014/main" id="{41F1CB80-1241-4D54-AD90-125D8F0EB3EE}"/>
            </a:ext>
          </a:extLst>
        </xdr:cNvPr>
        <xdr:cNvPicPr>
          <a:picLocks noChangeAspect="1"/>
        </xdr:cNvPicPr>
      </xdr:nvPicPr>
      <xdr:blipFill>
        <a:blip xmlns:r="http://schemas.openxmlformats.org/officeDocument/2006/relationships" r:embed="rId1"/>
        <a:stretch>
          <a:fillRect/>
        </a:stretch>
      </xdr:blipFill>
      <xdr:spPr>
        <a:xfrm>
          <a:off x="11342915" y="32658"/>
          <a:ext cx="861152" cy="707171"/>
        </a:xfrm>
        <a:prstGeom prst="rect">
          <a:avLst/>
        </a:prstGeom>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14</xdr:col>
      <xdr:colOff>457200</xdr:colOff>
      <xdr:row>0</xdr:row>
      <xdr:rowOff>0</xdr:rowOff>
    </xdr:from>
    <xdr:to>
      <xdr:col>15</xdr:col>
      <xdr:colOff>469267</xdr:colOff>
      <xdr:row>0</xdr:row>
      <xdr:rowOff>707171</xdr:rowOff>
    </xdr:to>
    <xdr:pic>
      <xdr:nvPicPr>
        <xdr:cNvPr id="4" name="Picture 3">
          <a:extLst>
            <a:ext uri="{FF2B5EF4-FFF2-40B4-BE49-F238E27FC236}">
              <a16:creationId xmlns:a16="http://schemas.microsoft.com/office/drawing/2014/main" id="{FFF47D89-CE43-4CE9-8B37-926D9BE1F37C}"/>
            </a:ext>
          </a:extLst>
        </xdr:cNvPr>
        <xdr:cNvPicPr>
          <a:picLocks noChangeAspect="1"/>
        </xdr:cNvPicPr>
      </xdr:nvPicPr>
      <xdr:blipFill>
        <a:blip xmlns:r="http://schemas.openxmlformats.org/officeDocument/2006/relationships" r:embed="rId1"/>
        <a:stretch>
          <a:fillRect/>
        </a:stretch>
      </xdr:blipFill>
      <xdr:spPr>
        <a:xfrm>
          <a:off x="12170229" y="0"/>
          <a:ext cx="861152" cy="707171"/>
        </a:xfrm>
        <a:prstGeom prst="rect">
          <a:avLst/>
        </a:prstGeom>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220275</xdr:colOff>
      <xdr:row>0</xdr:row>
      <xdr:rowOff>0</xdr:rowOff>
    </xdr:from>
    <xdr:to>
      <xdr:col>11</xdr:col>
      <xdr:colOff>478871</xdr:colOff>
      <xdr:row>0</xdr:row>
      <xdr:rowOff>707171</xdr:rowOff>
    </xdr:to>
    <xdr:pic>
      <xdr:nvPicPr>
        <xdr:cNvPr id="2" name="Picture 1">
          <a:extLst>
            <a:ext uri="{FF2B5EF4-FFF2-40B4-BE49-F238E27FC236}">
              <a16:creationId xmlns:a16="http://schemas.microsoft.com/office/drawing/2014/main" id="{3A14525C-D279-4C1B-B225-E3E385EB1594}"/>
            </a:ext>
          </a:extLst>
        </xdr:cNvPr>
        <xdr:cNvPicPr>
          <a:picLocks noChangeAspect="1"/>
        </xdr:cNvPicPr>
      </xdr:nvPicPr>
      <xdr:blipFill>
        <a:blip xmlns:r="http://schemas.openxmlformats.org/officeDocument/2006/relationships" r:embed="rId1"/>
        <a:stretch>
          <a:fillRect/>
        </a:stretch>
      </xdr:blipFill>
      <xdr:spPr>
        <a:xfrm>
          <a:off x="13098075" y="0"/>
          <a:ext cx="857310" cy="707171"/>
        </a:xfrm>
        <a:prstGeom prst="rect">
          <a:avLst/>
        </a:prstGeom>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546847</xdr:colOff>
      <xdr:row>0</xdr:row>
      <xdr:rowOff>0</xdr:rowOff>
    </xdr:from>
    <xdr:to>
      <xdr:col>8</xdr:col>
      <xdr:colOff>412916</xdr:colOff>
      <xdr:row>0</xdr:row>
      <xdr:rowOff>707171</xdr:rowOff>
    </xdr:to>
    <xdr:pic>
      <xdr:nvPicPr>
        <xdr:cNvPr id="5" name="Picture 4">
          <a:extLst>
            <a:ext uri="{FF2B5EF4-FFF2-40B4-BE49-F238E27FC236}">
              <a16:creationId xmlns:a16="http://schemas.microsoft.com/office/drawing/2014/main" id="{545E46CD-7D61-49AF-AD17-2D2CA7C03915}"/>
            </a:ext>
          </a:extLst>
        </xdr:cNvPr>
        <xdr:cNvPicPr>
          <a:picLocks noChangeAspect="1"/>
        </xdr:cNvPicPr>
      </xdr:nvPicPr>
      <xdr:blipFill>
        <a:blip xmlns:r="http://schemas.openxmlformats.org/officeDocument/2006/relationships" r:embed="rId1"/>
        <a:stretch>
          <a:fillRect/>
        </a:stretch>
      </xdr:blipFill>
      <xdr:spPr>
        <a:xfrm>
          <a:off x="11331388" y="0"/>
          <a:ext cx="861152" cy="707171"/>
        </a:xfrm>
        <a:prstGeom prst="rect">
          <a:avLst/>
        </a:prstGeom>
        <a:ln>
          <a:noFill/>
        </a:ln>
      </xdr:spPr>
    </xdr:pic>
    <xdr:clientData/>
  </xdr:twoCellAnchor>
</xdr:wsDr>
</file>

<file path=xl/drawings/drawing12.xml><?xml version="1.0" encoding="utf-8"?>
<xdr:wsDr xmlns:xdr="http://schemas.openxmlformats.org/drawingml/2006/spreadsheetDrawing" xmlns:a="http://schemas.openxmlformats.org/drawingml/2006/main">
  <xdr:absoluteAnchor>
    <xdr:pos x="0" y="0"/>
    <xdr:ext cx="9297865" cy="6066692"/>
    <xdr:graphicFrame macro="">
      <xdr:nvGraphicFramePr>
        <xdr:cNvPr id="2" name="Chart 1">
          <a:extLst>
            <a:ext uri="{FF2B5EF4-FFF2-40B4-BE49-F238E27FC236}">
              <a16:creationId xmlns:a16="http://schemas.microsoft.com/office/drawing/2014/main" id="{6356CD5A-913A-A2C9-A54E-117BA4654F5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0.07624</cdr:x>
      <cdr:y>0.90989</cdr:y>
    </cdr:from>
    <cdr:to>
      <cdr:x>1</cdr:x>
      <cdr:y>0.90989</cdr:y>
    </cdr:to>
    <cdr:cxnSp macro="">
      <cdr:nvCxnSpPr>
        <cdr:cNvPr id="3" name="Straight Arrow Connector 2">
          <a:extLst xmlns:a="http://schemas.openxmlformats.org/drawingml/2006/main">
            <a:ext uri="{FF2B5EF4-FFF2-40B4-BE49-F238E27FC236}">
              <a16:creationId xmlns:a16="http://schemas.microsoft.com/office/drawing/2014/main" id="{6E43BC25-E940-43A2-BC72-93F33C20E3D7}"/>
            </a:ext>
          </a:extLst>
        </cdr:cNvPr>
        <cdr:cNvCxnSpPr/>
      </cdr:nvCxnSpPr>
      <cdr:spPr>
        <a:xfrm xmlns:a="http://schemas.openxmlformats.org/drawingml/2006/main">
          <a:off x="769715" y="7129685"/>
          <a:ext cx="9326785" cy="0"/>
        </a:xfrm>
        <a:prstGeom xmlns:a="http://schemas.openxmlformats.org/drawingml/2006/main" prst="straightConnector1">
          <a:avLst/>
        </a:prstGeom>
        <a:ln xmlns:a="http://schemas.openxmlformats.org/drawingml/2006/main" w="200025">
          <a:solidFill>
            <a:schemeClr val="bg1">
              <a:lumMod val="75000"/>
              <a:alpha val="45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0.0859</cdr:x>
      <cdr:y>1.64834E-7</cdr:y>
    </cdr:from>
    <cdr:to>
      <cdr:x>0.08741</cdr:x>
      <cdr:y>0.89345</cdr:y>
    </cdr:to>
    <cdr:cxnSp macro="">
      <cdr:nvCxnSpPr>
        <cdr:cNvPr id="5" name="Straight Arrow Connector 4">
          <a:extLst xmlns:a="http://schemas.openxmlformats.org/drawingml/2006/main">
            <a:ext uri="{FF2B5EF4-FFF2-40B4-BE49-F238E27FC236}">
              <a16:creationId xmlns:a16="http://schemas.microsoft.com/office/drawing/2014/main" id="{7D343121-3D5A-48E2-B380-453A121C4DC7}"/>
            </a:ext>
          </a:extLst>
        </cdr:cNvPr>
        <cdr:cNvCxnSpPr/>
      </cdr:nvCxnSpPr>
      <cdr:spPr>
        <a:xfrm xmlns:a="http://schemas.openxmlformats.org/drawingml/2006/main" flipH="1" flipV="1">
          <a:off x="798693" y="1"/>
          <a:ext cx="14040" cy="5420285"/>
        </a:xfrm>
        <a:prstGeom xmlns:a="http://schemas.openxmlformats.org/drawingml/2006/main" prst="straightConnector1">
          <a:avLst/>
        </a:prstGeom>
        <a:ln xmlns:a="http://schemas.openxmlformats.org/drawingml/2006/main" w="212725">
          <a:solidFill>
            <a:schemeClr val="bg1">
              <a:lumMod val="75000"/>
              <a:alpha val="45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0.7431</cdr:x>
      <cdr:y>0.03382</cdr:y>
    </cdr:from>
    <cdr:to>
      <cdr:x>0.95902</cdr:x>
      <cdr:y>0.16425</cdr:y>
    </cdr:to>
    <cdr:sp macro="" textlink="">
      <cdr:nvSpPr>
        <cdr:cNvPr id="2" name="Rectangle 1">
          <a:extLst xmlns:a="http://schemas.openxmlformats.org/drawingml/2006/main">
            <a:ext uri="{FF2B5EF4-FFF2-40B4-BE49-F238E27FC236}">
              <a16:creationId xmlns:a16="http://schemas.microsoft.com/office/drawing/2014/main" id="{EC993BA0-0EEE-40C8-847C-9D980389030F}"/>
            </a:ext>
          </a:extLst>
        </cdr:cNvPr>
        <cdr:cNvSpPr/>
      </cdr:nvSpPr>
      <cdr:spPr>
        <a:xfrm xmlns:a="http://schemas.openxmlformats.org/drawingml/2006/main">
          <a:off x="6909288" y="205154"/>
          <a:ext cx="2007578" cy="791308"/>
        </a:xfrm>
        <a:prstGeom xmlns:a="http://schemas.openxmlformats.org/drawingml/2006/main" prst="rect">
          <a:avLst/>
        </a:prstGeom>
        <a:solidFill xmlns:a="http://schemas.openxmlformats.org/drawingml/2006/main">
          <a:schemeClr val="bg2"/>
        </a:solidFill>
        <a:ln xmlns:a="http://schemas.openxmlformats.org/drawingml/2006/main">
          <a:solidFill>
            <a:schemeClr val="bg1">
              <a:lumMod val="75000"/>
            </a:schemeClr>
          </a:solidFill>
        </a:ln>
      </cdr:spPr>
      <cdr:style>
        <a:lnRef xmlns:a="http://schemas.openxmlformats.org/drawingml/2006/main" idx="2">
          <a:schemeClr val="accent3">
            <a:shade val="50000"/>
          </a:schemeClr>
        </a:lnRef>
        <a:fillRef xmlns:a="http://schemas.openxmlformats.org/drawingml/2006/main" idx="1">
          <a:schemeClr val="accent3"/>
        </a:fillRef>
        <a:effectRef xmlns:a="http://schemas.openxmlformats.org/drawingml/2006/main" idx="0">
          <a:schemeClr val="accent3"/>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sz="900" b="1">
              <a:solidFill>
                <a:sysClr val="windowText" lastClr="000000"/>
              </a:solidFill>
            </a:rPr>
            <a:t>Package</a:t>
          </a:r>
          <a:r>
            <a:rPr lang="en-US" sz="900" b="1" baseline="0">
              <a:solidFill>
                <a:sysClr val="windowText" lastClr="000000"/>
              </a:solidFill>
            </a:rPr>
            <a:t> Value / Percentage PMV</a:t>
          </a:r>
        </a:p>
        <a:p xmlns:a="http://schemas.openxmlformats.org/drawingml/2006/main">
          <a:r>
            <a:rPr lang="en-US" sz="900">
              <a:solidFill>
                <a:sysClr val="windowText" lastClr="000000"/>
              </a:solidFill>
            </a:rPr>
            <a:t>Graph shows</a:t>
          </a:r>
          <a:r>
            <a:rPr lang="en-US" sz="900" baseline="0">
              <a:solidFill>
                <a:sysClr val="windowText" lastClr="000000"/>
              </a:solidFill>
            </a:rPr>
            <a:t> distribution of PMV against the relative package value.</a:t>
          </a:r>
        </a:p>
        <a:p xmlns:a="http://schemas.openxmlformats.org/drawingml/2006/main">
          <a:r>
            <a:rPr lang="en-US" sz="900" baseline="0">
              <a:solidFill>
                <a:sysClr val="windowText" lastClr="000000"/>
              </a:solidFill>
            </a:rPr>
            <a:t>Data is taken directly from TAB 5 (PMV Calculation).</a:t>
          </a:r>
          <a:endParaRPr lang="en-US" sz="900">
            <a:solidFill>
              <a:sysClr val="windowText" lastClr="000000"/>
            </a:solidFill>
          </a:endParaRPr>
        </a:p>
      </cdr:txBody>
    </cdr:sp>
  </cdr:relSizeAnchor>
</c:userShapes>
</file>

<file path=xl/drawings/drawing14.xml><?xml version="1.0" encoding="utf-8"?>
<xdr:wsDr xmlns:xdr="http://schemas.openxmlformats.org/drawingml/2006/spreadsheetDrawing" xmlns:a="http://schemas.openxmlformats.org/drawingml/2006/main">
  <xdr:twoCellAnchor>
    <xdr:from>
      <xdr:col>1</xdr:col>
      <xdr:colOff>762000</xdr:colOff>
      <xdr:row>19</xdr:row>
      <xdr:rowOff>217715</xdr:rowOff>
    </xdr:from>
    <xdr:to>
      <xdr:col>7</xdr:col>
      <xdr:colOff>21772</xdr:colOff>
      <xdr:row>36</xdr:row>
      <xdr:rowOff>141515</xdr:rowOff>
    </xdr:to>
    <xdr:graphicFrame macro="">
      <xdr:nvGraphicFramePr>
        <xdr:cNvPr id="5" name="Chart 4">
          <a:extLst>
            <a:ext uri="{FF2B5EF4-FFF2-40B4-BE49-F238E27FC236}">
              <a16:creationId xmlns:a16="http://schemas.microsoft.com/office/drawing/2014/main" id="{3F90B4B1-1D38-850E-8F73-ABCFB85A994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294640</xdr:colOff>
      <xdr:row>0</xdr:row>
      <xdr:rowOff>0</xdr:rowOff>
    </xdr:from>
    <xdr:to>
      <xdr:col>9</xdr:col>
      <xdr:colOff>363312</xdr:colOff>
      <xdr:row>0</xdr:row>
      <xdr:rowOff>707171</xdr:rowOff>
    </xdr:to>
    <xdr:pic>
      <xdr:nvPicPr>
        <xdr:cNvPr id="6" name="Picture 5">
          <a:extLst>
            <a:ext uri="{FF2B5EF4-FFF2-40B4-BE49-F238E27FC236}">
              <a16:creationId xmlns:a16="http://schemas.microsoft.com/office/drawing/2014/main" id="{04B201C6-0B3D-4F04-9990-8BE588F8A50A}"/>
            </a:ext>
          </a:extLst>
        </xdr:cNvPr>
        <xdr:cNvPicPr>
          <a:picLocks noChangeAspect="1"/>
        </xdr:cNvPicPr>
      </xdr:nvPicPr>
      <xdr:blipFill>
        <a:blip xmlns:r="http://schemas.openxmlformats.org/officeDocument/2006/relationships" r:embed="rId2"/>
        <a:stretch>
          <a:fillRect/>
        </a:stretch>
      </xdr:blipFill>
      <xdr:spPr>
        <a:xfrm>
          <a:off x="9357360" y="0"/>
          <a:ext cx="861152" cy="707171"/>
        </a:xfrm>
        <a:prstGeom prst="rect">
          <a:avLst/>
        </a:prstGeom>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17</xdr:col>
      <xdr:colOff>1654628</xdr:colOff>
      <xdr:row>0</xdr:row>
      <xdr:rowOff>54429</xdr:rowOff>
    </xdr:from>
    <xdr:to>
      <xdr:col>17</xdr:col>
      <xdr:colOff>2515780</xdr:colOff>
      <xdr:row>0</xdr:row>
      <xdr:rowOff>761600</xdr:rowOff>
    </xdr:to>
    <xdr:pic>
      <xdr:nvPicPr>
        <xdr:cNvPr id="4" name="Picture 3">
          <a:extLst>
            <a:ext uri="{FF2B5EF4-FFF2-40B4-BE49-F238E27FC236}">
              <a16:creationId xmlns:a16="http://schemas.microsoft.com/office/drawing/2014/main" id="{10C38CD9-0384-4530-BE1C-D8820769CD54}"/>
            </a:ext>
          </a:extLst>
        </xdr:cNvPr>
        <xdr:cNvPicPr>
          <a:picLocks noChangeAspect="1"/>
        </xdr:cNvPicPr>
      </xdr:nvPicPr>
      <xdr:blipFill>
        <a:blip xmlns:r="http://schemas.openxmlformats.org/officeDocument/2006/relationships" r:embed="rId1"/>
        <a:stretch>
          <a:fillRect/>
        </a:stretch>
      </xdr:blipFill>
      <xdr:spPr>
        <a:xfrm>
          <a:off x="24111857" y="54429"/>
          <a:ext cx="861152" cy="707171"/>
        </a:xfrm>
        <a:prstGeom prst="rect">
          <a:avLst/>
        </a:prstGeom>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lobal\Europe\Bristol\Jobs\226xxx\226324-00\2.30_Costs_&amp;_Fees\Monitoring\S-Curv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
      <sheetName val="S-Curve"/>
    </sheetNames>
    <sheetDataSet>
      <sheetData sheetId="0"/>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AC84B-7400-43CF-A53B-7C1847EDC518}">
  <sheetPr>
    <tabColor theme="5" tint="0.39997558519241921"/>
  </sheetPr>
  <dimension ref="A1:AM97"/>
  <sheetViews>
    <sheetView topLeftCell="A16" workbookViewId="0">
      <selection activeCell="B19" sqref="B19:G19"/>
    </sheetView>
  </sheetViews>
  <sheetFormatPr defaultColWidth="8.5546875" defaultRowHeight="14.4" x14ac:dyDescent="0.3"/>
  <cols>
    <col min="1" max="1" width="12.77734375" style="70" customWidth="1"/>
    <col min="2" max="2" width="33.21875" style="70" customWidth="1"/>
    <col min="3" max="3" width="2.6640625" style="70" customWidth="1"/>
    <col min="4" max="4" width="33.21875" style="70" customWidth="1"/>
    <col min="5" max="5" width="2.77734375" style="70" customWidth="1"/>
    <col min="6" max="6" width="33.21875" style="70" customWidth="1"/>
    <col min="7" max="7" width="12.77734375" style="70" customWidth="1"/>
    <col min="8" max="10" width="8.5546875" style="67"/>
    <col min="11" max="11" width="27.33203125" style="67" customWidth="1"/>
    <col min="12" max="12" width="22.5546875" style="67" customWidth="1"/>
    <col min="13" max="18" width="8.5546875" style="67"/>
    <col min="19" max="21" width="8.5546875" style="68"/>
    <col min="22" max="35" width="8.5546875" style="69"/>
    <col min="36" max="16384" width="8.5546875" style="70"/>
  </cols>
  <sheetData>
    <row r="1" spans="1:39" ht="64.2" customHeight="1" x14ac:dyDescent="0.3">
      <c r="A1" s="547" t="s">
        <v>577</v>
      </c>
      <c r="B1" s="547"/>
      <c r="C1" s="547"/>
      <c r="D1" s="547"/>
      <c r="E1" s="547"/>
      <c r="F1" s="547"/>
      <c r="G1" s="394"/>
    </row>
    <row r="2" spans="1:39" s="76" customFormat="1" ht="48.6" customHeight="1" x14ac:dyDescent="0.3">
      <c r="A2" s="337">
        <v>1</v>
      </c>
      <c r="B2" s="550" t="s">
        <v>333</v>
      </c>
      <c r="C2" s="551"/>
      <c r="D2" s="551"/>
      <c r="E2" s="551"/>
      <c r="F2" s="551"/>
      <c r="G2" s="552"/>
      <c r="H2" s="72"/>
      <c r="I2" s="72"/>
      <c r="J2" s="72"/>
      <c r="K2" s="72"/>
      <c r="L2" s="72"/>
      <c r="M2" s="72"/>
      <c r="N2" s="72"/>
      <c r="O2" s="548"/>
      <c r="P2" s="549"/>
      <c r="Q2" s="73"/>
      <c r="R2" s="545"/>
      <c r="S2" s="545"/>
      <c r="T2" s="545"/>
      <c r="U2" s="545"/>
      <c r="V2" s="545"/>
      <c r="W2" s="545"/>
      <c r="X2" s="545"/>
      <c r="Y2" s="545"/>
      <c r="Z2" s="545"/>
      <c r="AA2" s="545"/>
      <c r="AB2" s="74"/>
      <c r="AC2" s="74"/>
      <c r="AD2" s="74"/>
      <c r="AE2" s="74"/>
      <c r="AF2" s="74"/>
      <c r="AG2" s="74"/>
      <c r="AH2" s="74"/>
      <c r="AI2" s="74"/>
      <c r="AJ2" s="75"/>
      <c r="AK2" s="75"/>
      <c r="AL2" s="75"/>
      <c r="AM2" s="75"/>
    </row>
    <row r="3" spans="1:39" s="76" customFormat="1" ht="48.6" customHeight="1" x14ac:dyDescent="0.3">
      <c r="A3" s="337">
        <v>1.1000000000000001</v>
      </c>
      <c r="B3" s="553" t="s">
        <v>346</v>
      </c>
      <c r="C3" s="551"/>
      <c r="D3" s="551"/>
      <c r="E3" s="551"/>
      <c r="F3" s="551"/>
      <c r="G3" s="552"/>
      <c r="H3" s="72"/>
      <c r="I3" s="72"/>
      <c r="J3" s="72"/>
      <c r="K3" s="72"/>
      <c r="L3" s="72"/>
      <c r="M3" s="72"/>
      <c r="N3" s="72"/>
      <c r="O3" s="549"/>
      <c r="P3" s="549"/>
      <c r="Q3" s="73"/>
      <c r="R3" s="545"/>
      <c r="S3" s="545"/>
      <c r="T3" s="545"/>
      <c r="U3" s="545"/>
      <c r="V3" s="545"/>
      <c r="W3" s="545"/>
      <c r="X3" s="545"/>
      <c r="Y3" s="545"/>
      <c r="Z3" s="545"/>
      <c r="AA3" s="545"/>
      <c r="AB3" s="74"/>
      <c r="AC3" s="74"/>
      <c r="AD3" s="74"/>
      <c r="AE3" s="74"/>
      <c r="AF3" s="74"/>
      <c r="AG3" s="74"/>
      <c r="AH3" s="74"/>
      <c r="AI3" s="74"/>
      <c r="AJ3" s="75"/>
      <c r="AK3" s="75"/>
      <c r="AL3" s="75"/>
      <c r="AM3" s="75"/>
    </row>
    <row r="4" spans="1:39" s="76" customFormat="1" ht="48.6" customHeight="1" x14ac:dyDescent="0.3">
      <c r="A4" s="338">
        <v>1.2</v>
      </c>
      <c r="B4" s="542" t="s">
        <v>469</v>
      </c>
      <c r="C4" s="543"/>
      <c r="D4" s="543"/>
      <c r="E4" s="543"/>
      <c r="F4" s="543"/>
      <c r="G4" s="544"/>
      <c r="H4" s="72"/>
      <c r="I4" s="72"/>
      <c r="J4" s="72"/>
      <c r="K4" s="72"/>
      <c r="L4" s="72"/>
      <c r="M4" s="72"/>
      <c r="N4" s="72"/>
      <c r="O4" s="549"/>
      <c r="P4" s="549"/>
      <c r="Q4" s="73"/>
      <c r="R4" s="545"/>
      <c r="S4" s="545"/>
      <c r="T4" s="545"/>
      <c r="U4" s="545"/>
      <c r="V4" s="545"/>
      <c r="W4" s="545"/>
      <c r="X4" s="545"/>
      <c r="Y4" s="545"/>
      <c r="Z4" s="545"/>
      <c r="AA4" s="545"/>
      <c r="AB4" s="74"/>
      <c r="AC4" s="74"/>
      <c r="AD4" s="74"/>
      <c r="AE4" s="74"/>
      <c r="AF4" s="74"/>
      <c r="AG4" s="74"/>
      <c r="AH4" s="74"/>
      <c r="AI4" s="74"/>
      <c r="AJ4" s="75"/>
      <c r="AK4" s="75"/>
      <c r="AL4" s="75"/>
      <c r="AM4" s="75"/>
    </row>
    <row r="5" spans="1:39" s="76" customFormat="1" ht="48.6" customHeight="1" x14ac:dyDescent="0.3">
      <c r="A5" s="338">
        <v>1.3</v>
      </c>
      <c r="B5" s="542" t="s">
        <v>362</v>
      </c>
      <c r="C5" s="543"/>
      <c r="D5" s="543"/>
      <c r="E5" s="543"/>
      <c r="F5" s="543"/>
      <c r="G5" s="544"/>
      <c r="H5" s="72"/>
      <c r="I5" s="72"/>
      <c r="J5" s="72"/>
      <c r="K5" s="72"/>
      <c r="L5" s="72"/>
      <c r="M5" s="72"/>
      <c r="N5" s="72"/>
      <c r="O5" s="67"/>
      <c r="P5" s="67"/>
      <c r="Q5" s="73"/>
      <c r="R5" s="545"/>
      <c r="S5" s="545"/>
      <c r="T5" s="545"/>
      <c r="U5" s="545"/>
      <c r="V5" s="545"/>
      <c r="W5" s="545"/>
      <c r="X5" s="545"/>
      <c r="Y5" s="545"/>
      <c r="Z5" s="545"/>
      <c r="AA5" s="545"/>
      <c r="AB5" s="74"/>
      <c r="AC5" s="74"/>
      <c r="AD5" s="74"/>
      <c r="AE5" s="74"/>
      <c r="AF5" s="74"/>
      <c r="AG5" s="74"/>
      <c r="AH5" s="74"/>
      <c r="AI5" s="74"/>
      <c r="AJ5" s="75"/>
      <c r="AK5" s="75"/>
      <c r="AL5" s="75"/>
      <c r="AM5" s="75"/>
    </row>
    <row r="6" spans="1:39" s="76" customFormat="1" ht="48.6" customHeight="1" x14ac:dyDescent="0.3">
      <c r="A6" s="338">
        <v>1.4</v>
      </c>
      <c r="B6" s="554" t="s">
        <v>474</v>
      </c>
      <c r="C6" s="555"/>
      <c r="D6" s="555"/>
      <c r="E6" s="555"/>
      <c r="F6" s="555"/>
      <c r="G6" s="556"/>
      <c r="H6" s="72"/>
      <c r="I6" s="72"/>
      <c r="J6" s="72"/>
      <c r="K6" s="72"/>
      <c r="L6" s="72"/>
      <c r="M6" s="72"/>
      <c r="N6" s="72"/>
      <c r="O6" s="67"/>
      <c r="P6" s="67"/>
      <c r="Q6" s="73"/>
      <c r="R6" s="545"/>
      <c r="S6" s="545"/>
      <c r="T6" s="545"/>
      <c r="U6" s="545"/>
      <c r="V6" s="545"/>
      <c r="W6" s="545"/>
      <c r="X6" s="545"/>
      <c r="Y6" s="545"/>
      <c r="Z6" s="545"/>
      <c r="AA6" s="545"/>
      <c r="AB6" s="74"/>
      <c r="AC6" s="74"/>
      <c r="AD6" s="74"/>
      <c r="AE6" s="74"/>
      <c r="AF6" s="74"/>
      <c r="AG6" s="74"/>
      <c r="AH6" s="74"/>
      <c r="AI6" s="74"/>
      <c r="AJ6" s="75"/>
      <c r="AK6" s="75"/>
      <c r="AL6" s="75"/>
      <c r="AM6" s="75"/>
    </row>
    <row r="7" spans="1:39" s="76" customFormat="1" ht="48.6" customHeight="1" x14ac:dyDescent="0.3">
      <c r="A7" s="338">
        <v>1.5</v>
      </c>
      <c r="B7" s="542" t="s">
        <v>489</v>
      </c>
      <c r="C7" s="543"/>
      <c r="D7" s="543"/>
      <c r="E7" s="543"/>
      <c r="F7" s="543"/>
      <c r="G7" s="544"/>
      <c r="H7" s="72"/>
      <c r="I7" s="72"/>
      <c r="J7" s="72"/>
      <c r="K7" s="72"/>
      <c r="L7" s="72"/>
      <c r="M7" s="72"/>
      <c r="N7" s="72"/>
      <c r="O7" s="67"/>
      <c r="P7" s="67"/>
      <c r="Q7" s="73"/>
      <c r="R7" s="545"/>
      <c r="S7" s="545"/>
      <c r="T7" s="545"/>
      <c r="U7" s="545"/>
      <c r="V7" s="545"/>
      <c r="W7" s="545"/>
      <c r="X7" s="545"/>
      <c r="Y7" s="545"/>
      <c r="Z7" s="545"/>
      <c r="AA7" s="545"/>
      <c r="AB7" s="74"/>
      <c r="AC7" s="74"/>
      <c r="AD7" s="74"/>
      <c r="AE7" s="74"/>
      <c r="AF7" s="74"/>
      <c r="AG7" s="74"/>
      <c r="AH7" s="74"/>
      <c r="AI7" s="74"/>
      <c r="AJ7" s="75"/>
      <c r="AK7" s="75"/>
      <c r="AL7" s="75"/>
      <c r="AM7" s="75"/>
    </row>
    <row r="8" spans="1:39" s="76" customFormat="1" ht="48.6" customHeight="1" x14ac:dyDescent="0.3">
      <c r="A8" s="338">
        <v>1.6</v>
      </c>
      <c r="B8" s="542" t="s">
        <v>490</v>
      </c>
      <c r="C8" s="543"/>
      <c r="D8" s="543"/>
      <c r="E8" s="543"/>
      <c r="F8" s="543"/>
      <c r="G8" s="544"/>
      <c r="H8" s="72"/>
      <c r="I8" s="72"/>
      <c r="J8" s="72"/>
      <c r="K8" s="72"/>
      <c r="L8" s="72"/>
      <c r="M8" s="72"/>
      <c r="N8" s="72"/>
      <c r="O8" s="67"/>
      <c r="P8" s="67"/>
      <c r="Q8" s="73"/>
      <c r="R8" s="545"/>
      <c r="S8" s="545"/>
      <c r="T8" s="545"/>
      <c r="U8" s="545"/>
      <c r="V8" s="545"/>
      <c r="W8" s="545"/>
      <c r="X8" s="545"/>
      <c r="Y8" s="545"/>
      <c r="Z8" s="545"/>
      <c r="AA8" s="545"/>
      <c r="AB8" s="74"/>
      <c r="AC8" s="74"/>
      <c r="AD8" s="74"/>
      <c r="AE8" s="74"/>
      <c r="AF8" s="74"/>
      <c r="AG8" s="74"/>
      <c r="AH8" s="74"/>
      <c r="AI8" s="74"/>
      <c r="AJ8" s="75"/>
      <c r="AK8" s="75"/>
      <c r="AL8" s="75"/>
      <c r="AM8" s="75"/>
    </row>
    <row r="9" spans="1:39" s="76" customFormat="1" ht="48.6" customHeight="1" x14ac:dyDescent="0.3">
      <c r="A9" s="338">
        <v>1.7</v>
      </c>
      <c r="B9" s="542" t="s">
        <v>490</v>
      </c>
      <c r="C9" s="543"/>
      <c r="D9" s="543"/>
      <c r="E9" s="543"/>
      <c r="F9" s="543"/>
      <c r="G9" s="544"/>
      <c r="H9" s="72"/>
      <c r="I9" s="72"/>
      <c r="J9" s="72"/>
      <c r="K9" s="72"/>
      <c r="L9" s="72"/>
      <c r="M9" s="72"/>
      <c r="N9" s="72"/>
      <c r="O9" s="67"/>
      <c r="P9" s="67"/>
      <c r="Q9" s="73"/>
      <c r="R9" s="545"/>
      <c r="S9" s="545"/>
      <c r="T9" s="545"/>
      <c r="U9" s="545"/>
      <c r="V9" s="545"/>
      <c r="W9" s="545"/>
      <c r="X9" s="545"/>
      <c r="Y9" s="545"/>
      <c r="Z9" s="545"/>
      <c r="AA9" s="545"/>
      <c r="AB9" s="74"/>
      <c r="AC9" s="74"/>
      <c r="AD9" s="74"/>
      <c r="AE9" s="74"/>
      <c r="AF9" s="74"/>
      <c r="AG9" s="74"/>
      <c r="AH9" s="74"/>
      <c r="AI9" s="74"/>
      <c r="AJ9" s="75"/>
      <c r="AK9" s="75"/>
      <c r="AL9" s="75"/>
      <c r="AM9" s="75"/>
    </row>
    <row r="10" spans="1:39" s="76" customFormat="1" ht="48.6" customHeight="1" x14ac:dyDescent="0.3">
      <c r="A10" s="338">
        <v>1.8</v>
      </c>
      <c r="B10" s="542" t="s">
        <v>492</v>
      </c>
      <c r="C10" s="543"/>
      <c r="D10" s="543"/>
      <c r="E10" s="543"/>
      <c r="F10" s="543"/>
      <c r="G10" s="544"/>
      <c r="H10" s="72"/>
      <c r="I10" s="72"/>
      <c r="J10" s="72"/>
      <c r="K10" s="72"/>
      <c r="L10" s="72"/>
      <c r="M10" s="72"/>
      <c r="N10" s="72"/>
      <c r="O10" s="67"/>
      <c r="P10" s="67"/>
      <c r="Q10" s="73"/>
      <c r="R10" s="545"/>
      <c r="S10" s="545"/>
      <c r="T10" s="545"/>
      <c r="U10" s="545"/>
      <c r="V10" s="545"/>
      <c r="W10" s="545"/>
      <c r="X10" s="545"/>
      <c r="Y10" s="545"/>
      <c r="Z10" s="545"/>
      <c r="AA10" s="545"/>
      <c r="AB10" s="74"/>
      <c r="AC10" s="74"/>
      <c r="AD10" s="74"/>
      <c r="AE10" s="74"/>
      <c r="AF10" s="74"/>
      <c r="AG10" s="74"/>
      <c r="AH10" s="74"/>
      <c r="AI10" s="74"/>
      <c r="AJ10" s="75"/>
      <c r="AK10" s="75"/>
      <c r="AL10" s="75"/>
      <c r="AM10" s="75"/>
    </row>
    <row r="11" spans="1:39" s="76" customFormat="1" ht="48.6" customHeight="1" x14ac:dyDescent="0.3">
      <c r="A11" s="338">
        <v>1.9</v>
      </c>
      <c r="B11" s="542" t="s">
        <v>492</v>
      </c>
      <c r="C11" s="543"/>
      <c r="D11" s="543"/>
      <c r="E11" s="543"/>
      <c r="F11" s="543"/>
      <c r="G11" s="544"/>
      <c r="H11" s="72"/>
      <c r="I11" s="72"/>
      <c r="J11" s="72"/>
      <c r="K11" s="72"/>
      <c r="L11" s="72"/>
      <c r="M11" s="72"/>
      <c r="N11" s="72"/>
      <c r="O11" s="67"/>
      <c r="P11" s="67"/>
      <c r="Q11" s="73"/>
      <c r="R11" s="545"/>
      <c r="S11" s="545"/>
      <c r="T11" s="545"/>
      <c r="U11" s="545"/>
      <c r="V11" s="545"/>
      <c r="W11" s="545"/>
      <c r="X11" s="545"/>
      <c r="Y11" s="545"/>
      <c r="Z11" s="545"/>
      <c r="AA11" s="545"/>
      <c r="AB11" s="74"/>
      <c r="AC11" s="74"/>
      <c r="AD11" s="74"/>
      <c r="AE11" s="74"/>
      <c r="AF11" s="74"/>
      <c r="AG11" s="74"/>
      <c r="AH11" s="74"/>
      <c r="AI11" s="74"/>
      <c r="AJ11" s="75"/>
      <c r="AK11" s="75"/>
      <c r="AL11" s="75"/>
      <c r="AM11" s="75"/>
    </row>
    <row r="12" spans="1:39" s="76" customFormat="1" ht="48.6" customHeight="1" x14ac:dyDescent="0.3">
      <c r="A12" s="354">
        <v>2</v>
      </c>
      <c r="B12" s="542" t="s">
        <v>494</v>
      </c>
      <c r="C12" s="543"/>
      <c r="D12" s="543"/>
      <c r="E12" s="543"/>
      <c r="F12" s="543"/>
      <c r="G12" s="544"/>
      <c r="H12" s="72"/>
      <c r="I12" s="72"/>
      <c r="J12" s="72"/>
      <c r="K12" s="72"/>
      <c r="L12" s="72"/>
      <c r="M12" s="72"/>
      <c r="N12" s="72"/>
      <c r="O12" s="67"/>
      <c r="P12" s="67"/>
      <c r="Q12" s="73"/>
      <c r="R12" s="79"/>
      <c r="S12" s="79"/>
      <c r="T12" s="79"/>
      <c r="U12" s="79"/>
      <c r="V12" s="79"/>
      <c r="W12" s="79"/>
      <c r="X12" s="79"/>
      <c r="Y12" s="79"/>
      <c r="Z12" s="79"/>
      <c r="AA12" s="79"/>
      <c r="AB12" s="74"/>
      <c r="AC12" s="74"/>
      <c r="AD12" s="74"/>
      <c r="AE12" s="74"/>
      <c r="AF12" s="74"/>
      <c r="AG12" s="74"/>
      <c r="AH12" s="74"/>
      <c r="AI12" s="74"/>
      <c r="AJ12" s="75"/>
      <c r="AK12" s="75"/>
      <c r="AL12" s="75"/>
      <c r="AM12" s="75"/>
    </row>
    <row r="13" spans="1:39" s="76" customFormat="1" ht="48.6" customHeight="1" x14ac:dyDescent="0.3">
      <c r="A13" s="354">
        <v>2.1</v>
      </c>
      <c r="B13" s="542" t="s">
        <v>534</v>
      </c>
      <c r="C13" s="543"/>
      <c r="D13" s="543"/>
      <c r="E13" s="543"/>
      <c r="F13" s="543"/>
      <c r="G13" s="544"/>
      <c r="H13" s="72"/>
      <c r="I13" s="72"/>
      <c r="J13" s="72"/>
      <c r="K13" s="72"/>
      <c r="L13" s="72"/>
      <c r="M13" s="72"/>
      <c r="N13" s="72"/>
      <c r="O13" s="67"/>
      <c r="P13" s="67"/>
      <c r="Q13" s="73"/>
      <c r="R13" s="79"/>
      <c r="S13" s="79"/>
      <c r="T13" s="79"/>
      <c r="U13" s="79"/>
      <c r="V13" s="79"/>
      <c r="W13" s="79"/>
      <c r="X13" s="79"/>
      <c r="Y13" s="79"/>
      <c r="Z13" s="79"/>
      <c r="AA13" s="79"/>
      <c r="AB13" s="74"/>
      <c r="AC13" s="74"/>
      <c r="AD13" s="74"/>
      <c r="AE13" s="74"/>
      <c r="AF13" s="74"/>
      <c r="AG13" s="74"/>
      <c r="AH13" s="74"/>
      <c r="AI13" s="74"/>
      <c r="AJ13" s="75"/>
      <c r="AK13" s="75"/>
      <c r="AL13" s="75"/>
      <c r="AM13" s="75"/>
    </row>
    <row r="14" spans="1:39" s="76" customFormat="1" ht="48.6" customHeight="1" x14ac:dyDescent="0.3">
      <c r="A14" s="338">
        <v>2.2000000000000002</v>
      </c>
      <c r="B14" s="542" t="s">
        <v>538</v>
      </c>
      <c r="C14" s="543"/>
      <c r="D14" s="543"/>
      <c r="E14" s="543"/>
      <c r="F14" s="543"/>
      <c r="G14" s="544"/>
      <c r="H14" s="72"/>
      <c r="I14" s="72"/>
      <c r="J14" s="72"/>
      <c r="K14" s="72"/>
      <c r="L14" s="72"/>
      <c r="M14" s="72"/>
      <c r="N14" s="72"/>
      <c r="O14" s="67"/>
      <c r="P14" s="67"/>
      <c r="Q14" s="73"/>
      <c r="R14" s="79"/>
      <c r="S14" s="79"/>
      <c r="T14" s="79"/>
      <c r="U14" s="79"/>
      <c r="V14" s="79"/>
      <c r="W14" s="79"/>
      <c r="X14" s="79"/>
      <c r="Y14" s="79"/>
      <c r="Z14" s="79"/>
      <c r="AA14" s="79"/>
      <c r="AB14" s="74"/>
      <c r="AC14" s="74"/>
      <c r="AD14" s="74"/>
      <c r="AE14" s="74"/>
      <c r="AF14" s="74"/>
      <c r="AG14" s="74"/>
      <c r="AH14" s="74"/>
      <c r="AI14" s="74"/>
      <c r="AJ14" s="75"/>
      <c r="AK14" s="75"/>
      <c r="AL14" s="75"/>
      <c r="AM14" s="75"/>
    </row>
    <row r="15" spans="1:39" s="76" customFormat="1" ht="48.6" customHeight="1" x14ac:dyDescent="0.3">
      <c r="A15" s="338">
        <v>2.2999999999999998</v>
      </c>
      <c r="B15" s="546" t="s">
        <v>544</v>
      </c>
      <c r="C15" s="543"/>
      <c r="D15" s="543"/>
      <c r="E15" s="543"/>
      <c r="F15" s="543"/>
      <c r="G15" s="544"/>
      <c r="H15" s="72"/>
      <c r="I15" s="72"/>
      <c r="J15" s="72"/>
      <c r="K15" s="72"/>
      <c r="L15" s="72"/>
      <c r="M15" s="72"/>
      <c r="N15" s="72"/>
      <c r="O15" s="67"/>
      <c r="P15" s="67"/>
      <c r="Q15" s="73"/>
      <c r="R15" s="545"/>
      <c r="S15" s="545"/>
      <c r="T15" s="545"/>
      <c r="U15" s="545"/>
      <c r="V15" s="545"/>
      <c r="W15" s="545"/>
      <c r="X15" s="545"/>
      <c r="Y15" s="545"/>
      <c r="Z15" s="545"/>
      <c r="AA15" s="545"/>
      <c r="AB15" s="74"/>
      <c r="AC15" s="74"/>
      <c r="AD15" s="74"/>
      <c r="AE15" s="74"/>
      <c r="AF15" s="74"/>
      <c r="AG15" s="74"/>
      <c r="AH15" s="74"/>
      <c r="AI15" s="74"/>
      <c r="AJ15" s="75"/>
      <c r="AK15" s="75"/>
      <c r="AL15" s="75"/>
      <c r="AM15" s="75"/>
    </row>
    <row r="16" spans="1:39" s="76" customFormat="1" ht="48.6" customHeight="1" x14ac:dyDescent="0.3">
      <c r="A16" s="338">
        <v>2.4</v>
      </c>
      <c r="B16" s="546" t="s">
        <v>578</v>
      </c>
      <c r="C16" s="543"/>
      <c r="D16" s="543"/>
      <c r="E16" s="543"/>
      <c r="F16" s="543"/>
      <c r="G16" s="544"/>
      <c r="H16" s="72"/>
      <c r="I16" s="72"/>
      <c r="J16" s="72"/>
      <c r="K16" s="72"/>
      <c r="L16" s="72"/>
      <c r="M16" s="72"/>
      <c r="N16" s="72"/>
      <c r="O16" s="67"/>
      <c r="P16" s="67"/>
      <c r="Q16" s="73"/>
      <c r="R16" s="545"/>
      <c r="S16" s="545"/>
      <c r="T16" s="545"/>
      <c r="U16" s="545"/>
      <c r="V16" s="545"/>
      <c r="W16" s="545"/>
      <c r="X16" s="545"/>
      <c r="Y16" s="545"/>
      <c r="Z16" s="545"/>
      <c r="AA16" s="545"/>
      <c r="AB16" s="74"/>
      <c r="AC16" s="74"/>
      <c r="AD16" s="74"/>
      <c r="AE16" s="74"/>
      <c r="AF16" s="74"/>
      <c r="AG16" s="74"/>
      <c r="AH16" s="74"/>
      <c r="AI16" s="74"/>
      <c r="AJ16" s="75"/>
      <c r="AK16" s="75"/>
      <c r="AL16" s="75"/>
      <c r="AM16" s="75"/>
    </row>
    <row r="17" spans="1:39" s="76" customFormat="1" ht="48.6" customHeight="1" x14ac:dyDescent="0.3">
      <c r="A17" s="338">
        <v>2.5</v>
      </c>
      <c r="B17" s="546" t="s">
        <v>603</v>
      </c>
      <c r="C17" s="543"/>
      <c r="D17" s="543"/>
      <c r="E17" s="543"/>
      <c r="F17" s="543"/>
      <c r="G17" s="544"/>
      <c r="H17" s="72"/>
      <c r="I17" s="72"/>
      <c r="J17" s="72"/>
      <c r="K17" s="72"/>
      <c r="L17" s="72"/>
      <c r="M17" s="72"/>
      <c r="N17" s="72"/>
      <c r="O17" s="67"/>
      <c r="P17" s="67"/>
      <c r="Q17" s="73"/>
      <c r="R17" s="500"/>
      <c r="S17" s="500"/>
      <c r="T17" s="500"/>
      <c r="U17" s="500"/>
      <c r="V17" s="500"/>
      <c r="W17" s="500"/>
      <c r="X17" s="500"/>
      <c r="Y17" s="500"/>
      <c r="Z17" s="500"/>
      <c r="AA17" s="500"/>
      <c r="AB17" s="74"/>
      <c r="AC17" s="74"/>
      <c r="AD17" s="74"/>
      <c r="AE17" s="74"/>
      <c r="AF17" s="74"/>
      <c r="AG17" s="74"/>
      <c r="AH17" s="74"/>
      <c r="AI17" s="74"/>
      <c r="AJ17" s="75"/>
      <c r="AK17" s="75"/>
      <c r="AL17" s="75"/>
      <c r="AM17" s="75"/>
    </row>
    <row r="18" spans="1:39" s="76" customFormat="1" ht="48.6" customHeight="1" x14ac:dyDescent="0.3">
      <c r="A18" s="338">
        <v>2.6</v>
      </c>
      <c r="B18" s="546" t="s">
        <v>606</v>
      </c>
      <c r="C18" s="543"/>
      <c r="D18" s="543"/>
      <c r="E18" s="543"/>
      <c r="F18" s="543"/>
      <c r="G18" s="544"/>
      <c r="H18" s="72"/>
      <c r="I18" s="72"/>
      <c r="J18" s="72"/>
      <c r="K18" s="72"/>
      <c r="L18" s="72"/>
      <c r="M18" s="72"/>
      <c r="N18" s="72"/>
      <c r="O18" s="67"/>
      <c r="P18" s="67"/>
      <c r="Q18" s="73"/>
      <c r="R18" s="500"/>
      <c r="S18" s="500"/>
      <c r="T18" s="500"/>
      <c r="U18" s="500"/>
      <c r="V18" s="500"/>
      <c r="W18" s="500"/>
      <c r="X18" s="500"/>
      <c r="Y18" s="500"/>
      <c r="Z18" s="500"/>
      <c r="AA18" s="500"/>
      <c r="AB18" s="74"/>
      <c r="AC18" s="74"/>
      <c r="AD18" s="74"/>
      <c r="AE18" s="74"/>
      <c r="AF18" s="74"/>
      <c r="AG18" s="74"/>
      <c r="AH18" s="74"/>
      <c r="AI18" s="74"/>
      <c r="AJ18" s="75"/>
      <c r="AK18" s="75"/>
      <c r="AL18" s="75"/>
      <c r="AM18" s="75"/>
    </row>
    <row r="19" spans="1:39" s="76" customFormat="1" ht="48.6" customHeight="1" x14ac:dyDescent="0.3">
      <c r="A19" s="338">
        <v>2.7</v>
      </c>
      <c r="B19" s="546" t="s">
        <v>607</v>
      </c>
      <c r="C19" s="543"/>
      <c r="D19" s="543"/>
      <c r="E19" s="543"/>
      <c r="F19" s="543"/>
      <c r="G19" s="544"/>
      <c r="H19" s="72"/>
      <c r="I19" s="72"/>
      <c r="J19" s="72"/>
      <c r="K19" s="72"/>
      <c r="L19" s="72"/>
      <c r="M19" s="72"/>
      <c r="N19" s="72"/>
      <c r="O19" s="67"/>
      <c r="P19" s="67"/>
      <c r="Q19" s="73"/>
      <c r="R19" s="500"/>
      <c r="S19" s="500"/>
      <c r="T19" s="500"/>
      <c r="U19" s="500"/>
      <c r="V19" s="500"/>
      <c r="W19" s="500"/>
      <c r="X19" s="500"/>
      <c r="Y19" s="500"/>
      <c r="Z19" s="500"/>
      <c r="AA19" s="500"/>
      <c r="AB19" s="74"/>
      <c r="AC19" s="74"/>
      <c r="AD19" s="74"/>
      <c r="AE19" s="74"/>
      <c r="AF19" s="74"/>
      <c r="AG19" s="74"/>
      <c r="AH19" s="74"/>
      <c r="AI19" s="74"/>
      <c r="AJ19" s="75"/>
      <c r="AK19" s="75"/>
      <c r="AL19" s="75"/>
      <c r="AM19" s="75"/>
    </row>
    <row r="20" spans="1:39" s="76" customFormat="1" ht="48.6" customHeight="1" x14ac:dyDescent="0.3">
      <c r="A20" s="338"/>
      <c r="B20" s="546"/>
      <c r="C20" s="543"/>
      <c r="D20" s="543"/>
      <c r="E20" s="543"/>
      <c r="F20" s="543"/>
      <c r="G20" s="544"/>
      <c r="H20" s="72"/>
      <c r="I20" s="72"/>
      <c r="J20" s="72"/>
      <c r="K20" s="72"/>
      <c r="L20" s="72"/>
      <c r="M20" s="72"/>
      <c r="N20" s="72"/>
      <c r="O20" s="67"/>
      <c r="P20" s="67"/>
      <c r="Q20" s="73"/>
      <c r="R20" s="500"/>
      <c r="S20" s="500"/>
      <c r="T20" s="500"/>
      <c r="U20" s="500"/>
      <c r="V20" s="500"/>
      <c r="W20" s="500"/>
      <c r="X20" s="500"/>
      <c r="Y20" s="500"/>
      <c r="Z20" s="500"/>
      <c r="AA20" s="500"/>
      <c r="AB20" s="74"/>
      <c r="AC20" s="74"/>
      <c r="AD20" s="74"/>
      <c r="AE20" s="74"/>
      <c r="AF20" s="74"/>
      <c r="AG20" s="74"/>
      <c r="AH20" s="74"/>
      <c r="AI20" s="74"/>
      <c r="AJ20" s="75"/>
      <c r="AK20" s="75"/>
      <c r="AL20" s="75"/>
      <c r="AM20" s="75"/>
    </row>
    <row r="21" spans="1:39" s="76" customFormat="1" ht="48.6" customHeight="1" x14ac:dyDescent="0.3">
      <c r="A21" s="338"/>
      <c r="B21" s="546"/>
      <c r="C21" s="543"/>
      <c r="D21" s="543"/>
      <c r="E21" s="543"/>
      <c r="F21" s="543"/>
      <c r="G21" s="544"/>
      <c r="H21" s="72"/>
      <c r="I21" s="72"/>
      <c r="J21" s="72"/>
      <c r="K21" s="72"/>
      <c r="L21" s="72"/>
      <c r="M21" s="72"/>
      <c r="N21" s="72"/>
      <c r="O21" s="67"/>
      <c r="P21" s="67"/>
      <c r="Q21" s="73"/>
      <c r="R21" s="500"/>
      <c r="S21" s="500"/>
      <c r="T21" s="500"/>
      <c r="U21" s="500"/>
      <c r="V21" s="500"/>
      <c r="W21" s="500"/>
      <c r="X21" s="500"/>
      <c r="Y21" s="500"/>
      <c r="Z21" s="500"/>
      <c r="AA21" s="500"/>
      <c r="AB21" s="74"/>
      <c r="AC21" s="74"/>
      <c r="AD21" s="74"/>
      <c r="AE21" s="74"/>
      <c r="AF21" s="74"/>
      <c r="AG21" s="74"/>
      <c r="AH21" s="74"/>
      <c r="AI21" s="74"/>
      <c r="AJ21" s="75"/>
      <c r="AK21" s="75"/>
      <c r="AL21" s="75"/>
      <c r="AM21" s="75"/>
    </row>
    <row r="22" spans="1:39" s="76" customFormat="1" ht="48.6" customHeight="1" x14ac:dyDescent="0.3">
      <c r="A22" s="338"/>
      <c r="B22" s="546"/>
      <c r="C22" s="543"/>
      <c r="D22" s="543"/>
      <c r="E22" s="543"/>
      <c r="F22" s="543"/>
      <c r="G22" s="544"/>
      <c r="H22" s="72"/>
      <c r="I22" s="72"/>
      <c r="J22" s="72"/>
      <c r="K22" s="72"/>
      <c r="L22" s="72"/>
      <c r="M22" s="72"/>
      <c r="N22" s="72"/>
      <c r="O22" s="67"/>
      <c r="P22" s="67"/>
      <c r="Q22" s="73"/>
      <c r="R22" s="500"/>
      <c r="S22" s="500"/>
      <c r="T22" s="500"/>
      <c r="U22" s="500"/>
      <c r="V22" s="500"/>
      <c r="W22" s="500"/>
      <c r="X22" s="500"/>
      <c r="Y22" s="500"/>
      <c r="Z22" s="500"/>
      <c r="AA22" s="500"/>
      <c r="AB22" s="74"/>
      <c r="AC22" s="74"/>
      <c r="AD22" s="74"/>
      <c r="AE22" s="74"/>
      <c r="AF22" s="74"/>
      <c r="AG22" s="74"/>
      <c r="AH22" s="74"/>
      <c r="AI22" s="74"/>
      <c r="AJ22" s="75"/>
      <c r="AK22" s="75"/>
      <c r="AL22" s="75"/>
      <c r="AM22" s="75"/>
    </row>
    <row r="23" spans="1:39" s="76" customFormat="1" ht="48.6" customHeight="1" x14ac:dyDescent="0.3">
      <c r="A23" s="338"/>
      <c r="B23" s="546"/>
      <c r="C23" s="543"/>
      <c r="D23" s="543"/>
      <c r="E23" s="543"/>
      <c r="F23" s="543"/>
      <c r="G23" s="544"/>
      <c r="H23" s="72"/>
      <c r="I23" s="72"/>
      <c r="J23" s="72"/>
      <c r="K23" s="72"/>
      <c r="L23" s="72"/>
      <c r="M23" s="72"/>
      <c r="N23" s="72"/>
      <c r="O23" s="67"/>
      <c r="P23" s="67"/>
      <c r="Q23" s="73"/>
      <c r="R23" s="500"/>
      <c r="S23" s="500"/>
      <c r="T23" s="500"/>
      <c r="U23" s="500"/>
      <c r="V23" s="500"/>
      <c r="W23" s="500"/>
      <c r="X23" s="500"/>
      <c r="Y23" s="500"/>
      <c r="Z23" s="500"/>
      <c r="AA23" s="500"/>
      <c r="AB23" s="74"/>
      <c r="AC23" s="74"/>
      <c r="AD23" s="74"/>
      <c r="AE23" s="74"/>
      <c r="AF23" s="74"/>
      <c r="AG23" s="74"/>
      <c r="AH23" s="74"/>
      <c r="AI23" s="74"/>
      <c r="AJ23" s="75"/>
      <c r="AK23" s="75"/>
      <c r="AL23" s="75"/>
      <c r="AM23" s="75"/>
    </row>
    <row r="24" spans="1:39" s="76" customFormat="1" ht="48.6" customHeight="1" x14ac:dyDescent="0.3">
      <c r="A24" s="338"/>
      <c r="B24" s="546"/>
      <c r="C24" s="543"/>
      <c r="D24" s="543"/>
      <c r="E24" s="543"/>
      <c r="F24" s="543"/>
      <c r="G24" s="544"/>
      <c r="H24" s="72"/>
      <c r="I24" s="72"/>
      <c r="J24" s="72"/>
      <c r="K24" s="72"/>
      <c r="L24" s="72"/>
      <c r="M24" s="72"/>
      <c r="N24" s="72"/>
      <c r="O24" s="67"/>
      <c r="P24" s="67"/>
      <c r="Q24" s="73"/>
      <c r="R24" s="500"/>
      <c r="S24" s="500"/>
      <c r="T24" s="500"/>
      <c r="U24" s="500"/>
      <c r="V24" s="500"/>
      <c r="W24" s="500"/>
      <c r="X24" s="500"/>
      <c r="Y24" s="500"/>
      <c r="Z24" s="500"/>
      <c r="AA24" s="500"/>
      <c r="AB24" s="74"/>
      <c r="AC24" s="74"/>
      <c r="AD24" s="74"/>
      <c r="AE24" s="74"/>
      <c r="AF24" s="74"/>
      <c r="AG24" s="74"/>
      <c r="AH24" s="74"/>
      <c r="AI24" s="74"/>
      <c r="AJ24" s="75"/>
      <c r="AK24" s="75"/>
      <c r="AL24" s="75"/>
      <c r="AM24" s="75"/>
    </row>
    <row r="25" spans="1:39" s="76" customFormat="1" ht="48.6" customHeight="1" x14ac:dyDescent="0.3">
      <c r="A25" s="338"/>
      <c r="B25" s="542"/>
      <c r="C25" s="543"/>
      <c r="D25" s="543"/>
      <c r="E25" s="543"/>
      <c r="F25" s="543"/>
      <c r="G25" s="544"/>
      <c r="H25" s="72"/>
      <c r="I25" s="72"/>
      <c r="J25" s="72"/>
      <c r="K25" s="72"/>
      <c r="L25" s="72"/>
      <c r="M25" s="72"/>
      <c r="N25" s="72"/>
      <c r="O25" s="67"/>
      <c r="P25" s="67"/>
      <c r="Q25" s="73"/>
      <c r="R25" s="545"/>
      <c r="S25" s="545"/>
      <c r="T25" s="545"/>
      <c r="U25" s="545"/>
      <c r="V25" s="545"/>
      <c r="W25" s="545"/>
      <c r="X25" s="545"/>
      <c r="Y25" s="545"/>
      <c r="Z25" s="545"/>
      <c r="AA25" s="545"/>
      <c r="AB25" s="74"/>
      <c r="AC25" s="74"/>
      <c r="AD25" s="74"/>
      <c r="AE25" s="74"/>
      <c r="AF25" s="74"/>
      <c r="AG25" s="74"/>
      <c r="AH25" s="74"/>
      <c r="AI25" s="74"/>
      <c r="AJ25" s="75"/>
      <c r="AK25" s="75"/>
      <c r="AL25" s="75"/>
      <c r="AM25" s="75"/>
    </row>
    <row r="26" spans="1:39" s="69" customFormat="1" x14ac:dyDescent="0.3">
      <c r="A26" s="339">
        <f>MAX(A2:A25)</f>
        <v>2.7</v>
      </c>
      <c r="H26" s="67"/>
      <c r="I26" s="67"/>
      <c r="J26" s="67"/>
      <c r="K26" s="67"/>
      <c r="L26" s="67"/>
      <c r="M26" s="67"/>
      <c r="N26" s="67"/>
      <c r="O26" s="67"/>
      <c r="P26" s="67"/>
      <c r="Q26" s="67"/>
      <c r="R26" s="67"/>
      <c r="S26" s="68"/>
      <c r="T26" s="68"/>
      <c r="U26" s="68"/>
    </row>
    <row r="27" spans="1:39" s="69" customFormat="1" x14ac:dyDescent="0.3">
      <c r="A27" s="340" t="str">
        <f>"Toolkit V."&amp;TEXT(A26,"0.0")</f>
        <v>Toolkit V.2.7</v>
      </c>
      <c r="H27" s="67"/>
      <c r="I27" s="67"/>
      <c r="J27" s="67"/>
      <c r="K27" s="67"/>
      <c r="L27" s="67"/>
      <c r="M27" s="67"/>
      <c r="N27" s="67"/>
      <c r="O27" s="67"/>
      <c r="P27" s="67"/>
      <c r="Q27" s="67"/>
      <c r="R27" s="67"/>
      <c r="S27" s="68"/>
      <c r="T27" s="68"/>
      <c r="U27" s="68"/>
    </row>
    <row r="28" spans="1:39" s="69" customFormat="1" x14ac:dyDescent="0.3">
      <c r="H28" s="67"/>
      <c r="I28" s="67"/>
      <c r="J28" s="67"/>
      <c r="K28" s="67"/>
      <c r="L28" s="67"/>
      <c r="M28" s="67"/>
      <c r="N28" s="67"/>
      <c r="O28" s="67"/>
      <c r="P28" s="67"/>
      <c r="Q28" s="67"/>
      <c r="R28" s="67"/>
      <c r="S28" s="68"/>
      <c r="T28" s="68"/>
      <c r="U28" s="68"/>
    </row>
    <row r="29" spans="1:39" s="69" customFormat="1" x14ac:dyDescent="0.3">
      <c r="H29" s="67"/>
      <c r="I29" s="67"/>
      <c r="J29" s="67"/>
      <c r="K29" s="67"/>
      <c r="L29" s="67"/>
      <c r="M29" s="67"/>
      <c r="N29" s="67"/>
      <c r="O29" s="67"/>
      <c r="P29" s="67"/>
      <c r="Q29" s="67"/>
      <c r="R29" s="67"/>
      <c r="S29" s="68"/>
      <c r="T29" s="68"/>
      <c r="U29" s="68"/>
    </row>
    <row r="30" spans="1:39" s="69" customFormat="1" x14ac:dyDescent="0.3">
      <c r="H30" s="67"/>
      <c r="I30" s="67"/>
      <c r="J30" s="67"/>
      <c r="K30" s="67"/>
      <c r="L30" s="67"/>
      <c r="M30" s="67"/>
      <c r="N30" s="67"/>
      <c r="O30" s="67"/>
      <c r="P30" s="67"/>
      <c r="Q30" s="67"/>
      <c r="R30" s="67"/>
      <c r="S30" s="68"/>
      <c r="T30" s="68"/>
      <c r="U30" s="68"/>
    </row>
    <row r="31" spans="1:39" s="69" customFormat="1" x14ac:dyDescent="0.3">
      <c r="H31" s="67"/>
      <c r="I31" s="67"/>
      <c r="J31" s="67"/>
      <c r="K31" s="67"/>
      <c r="L31" s="67"/>
      <c r="M31" s="67"/>
      <c r="N31" s="67"/>
      <c r="O31" s="67"/>
      <c r="P31" s="67"/>
      <c r="Q31" s="67"/>
      <c r="R31" s="67"/>
      <c r="S31" s="68"/>
      <c r="T31" s="68"/>
      <c r="U31" s="68"/>
    </row>
    <row r="32" spans="1:39" s="69" customFormat="1" x14ac:dyDescent="0.3">
      <c r="H32" s="67"/>
      <c r="I32" s="67"/>
      <c r="J32" s="67"/>
      <c r="K32" s="67"/>
      <c r="L32" s="67"/>
      <c r="M32" s="67"/>
      <c r="N32" s="67"/>
      <c r="O32" s="67"/>
      <c r="P32" s="67"/>
      <c r="Q32" s="67"/>
      <c r="R32" s="67"/>
      <c r="S32" s="68"/>
      <c r="T32" s="68"/>
      <c r="U32" s="68"/>
    </row>
    <row r="33" spans="8:21" s="69" customFormat="1" x14ac:dyDescent="0.3">
      <c r="H33" s="67"/>
      <c r="I33" s="67"/>
      <c r="J33" s="67"/>
      <c r="K33" s="67"/>
      <c r="L33" s="67"/>
      <c r="M33" s="67"/>
      <c r="N33" s="67"/>
      <c r="O33" s="67"/>
      <c r="P33" s="67"/>
      <c r="Q33" s="67"/>
      <c r="R33" s="67"/>
      <c r="S33" s="68"/>
      <c r="T33" s="68"/>
      <c r="U33" s="68"/>
    </row>
    <row r="34" spans="8:21" s="69" customFormat="1" x14ac:dyDescent="0.3">
      <c r="H34" s="67"/>
      <c r="I34" s="67"/>
      <c r="J34" s="67"/>
      <c r="K34" s="67"/>
      <c r="L34" s="67"/>
      <c r="M34" s="67"/>
      <c r="N34" s="67"/>
      <c r="O34" s="67"/>
      <c r="P34" s="67"/>
      <c r="Q34" s="67"/>
      <c r="R34" s="67"/>
      <c r="S34" s="68"/>
      <c r="T34" s="68"/>
      <c r="U34" s="68"/>
    </row>
    <row r="35" spans="8:21" s="69" customFormat="1" x14ac:dyDescent="0.3">
      <c r="H35" s="67"/>
      <c r="I35" s="67"/>
      <c r="J35" s="67"/>
      <c r="K35" s="67"/>
      <c r="L35" s="67"/>
      <c r="M35" s="67"/>
      <c r="N35" s="67"/>
      <c r="O35" s="67"/>
      <c r="P35" s="67"/>
      <c r="Q35" s="67"/>
      <c r="R35" s="67"/>
      <c r="S35" s="68"/>
      <c r="T35" s="68"/>
      <c r="U35" s="68"/>
    </row>
    <row r="36" spans="8:21" s="69" customFormat="1" x14ac:dyDescent="0.3">
      <c r="H36" s="67"/>
      <c r="I36" s="67"/>
      <c r="J36" s="67"/>
      <c r="K36" s="67"/>
      <c r="L36" s="67"/>
      <c r="M36" s="67"/>
      <c r="N36" s="67"/>
      <c r="O36" s="67"/>
      <c r="P36" s="67"/>
      <c r="Q36" s="67"/>
      <c r="R36" s="67"/>
      <c r="S36" s="68"/>
      <c r="T36" s="68"/>
      <c r="U36" s="68"/>
    </row>
    <row r="37" spans="8:21" s="69" customFormat="1" x14ac:dyDescent="0.3">
      <c r="H37" s="67"/>
      <c r="I37" s="67"/>
      <c r="J37" s="67"/>
      <c r="K37" s="67"/>
      <c r="L37" s="67"/>
      <c r="M37" s="67"/>
      <c r="N37" s="67"/>
      <c r="O37" s="67"/>
      <c r="P37" s="67"/>
      <c r="Q37" s="67"/>
      <c r="R37" s="67"/>
      <c r="S37" s="68"/>
      <c r="T37" s="68"/>
      <c r="U37" s="68"/>
    </row>
    <row r="38" spans="8:21" s="69" customFormat="1" x14ac:dyDescent="0.3">
      <c r="H38" s="67"/>
      <c r="I38" s="67"/>
      <c r="J38" s="67"/>
      <c r="K38" s="67"/>
      <c r="L38" s="67"/>
      <c r="M38" s="67"/>
      <c r="N38" s="67"/>
      <c r="O38" s="67"/>
      <c r="P38" s="67"/>
      <c r="Q38" s="67"/>
      <c r="R38" s="67"/>
      <c r="S38" s="68"/>
      <c r="T38" s="68"/>
      <c r="U38" s="68"/>
    </row>
    <row r="39" spans="8:21" s="69" customFormat="1" x14ac:dyDescent="0.3">
      <c r="H39" s="67"/>
      <c r="I39" s="67"/>
      <c r="J39" s="67"/>
      <c r="K39" s="67"/>
      <c r="L39" s="67"/>
      <c r="M39" s="67"/>
      <c r="N39" s="67"/>
      <c r="O39" s="67"/>
      <c r="P39" s="67"/>
      <c r="Q39" s="67"/>
      <c r="R39" s="67"/>
      <c r="S39" s="68"/>
      <c r="T39" s="68"/>
      <c r="U39" s="68"/>
    </row>
    <row r="40" spans="8:21" s="69" customFormat="1" x14ac:dyDescent="0.3">
      <c r="H40" s="67"/>
      <c r="I40" s="67"/>
      <c r="J40" s="67"/>
      <c r="K40" s="67"/>
      <c r="L40" s="67"/>
      <c r="M40" s="67"/>
      <c r="N40" s="67"/>
      <c r="O40" s="67"/>
      <c r="P40" s="67"/>
      <c r="Q40" s="67"/>
      <c r="R40" s="67"/>
      <c r="S40" s="68"/>
      <c r="T40" s="68"/>
      <c r="U40" s="68"/>
    </row>
    <row r="41" spans="8:21" s="69" customFormat="1" x14ac:dyDescent="0.3">
      <c r="H41" s="67"/>
      <c r="I41" s="67"/>
      <c r="J41" s="67"/>
      <c r="K41" s="67"/>
      <c r="L41" s="67"/>
      <c r="M41" s="67"/>
      <c r="N41" s="67"/>
      <c r="O41" s="67"/>
      <c r="P41" s="67"/>
      <c r="Q41" s="67"/>
      <c r="R41" s="67"/>
      <c r="S41" s="68"/>
      <c r="T41" s="68"/>
      <c r="U41" s="68"/>
    </row>
    <row r="42" spans="8:21" s="69" customFormat="1" x14ac:dyDescent="0.3">
      <c r="H42" s="67"/>
      <c r="I42" s="67"/>
      <c r="J42" s="67"/>
      <c r="K42" s="67"/>
      <c r="L42" s="67"/>
      <c r="M42" s="67"/>
      <c r="N42" s="67"/>
      <c r="O42" s="67"/>
      <c r="P42" s="67"/>
      <c r="Q42" s="67"/>
      <c r="R42" s="67"/>
      <c r="S42" s="68"/>
      <c r="T42" s="68"/>
      <c r="U42" s="68"/>
    </row>
    <row r="43" spans="8:21" s="69" customFormat="1" x14ac:dyDescent="0.3">
      <c r="H43" s="67"/>
      <c r="I43" s="67"/>
      <c r="J43" s="67"/>
      <c r="K43" s="67"/>
      <c r="L43" s="67"/>
      <c r="M43" s="67"/>
      <c r="N43" s="67"/>
      <c r="O43" s="67"/>
      <c r="P43" s="67"/>
      <c r="Q43" s="67"/>
      <c r="R43" s="67"/>
      <c r="S43" s="68"/>
      <c r="T43" s="68"/>
      <c r="U43" s="68"/>
    </row>
    <row r="44" spans="8:21" s="69" customFormat="1" x14ac:dyDescent="0.3">
      <c r="H44" s="67"/>
      <c r="I44" s="67"/>
      <c r="J44" s="67"/>
      <c r="K44" s="67"/>
      <c r="L44" s="67"/>
      <c r="M44" s="67"/>
      <c r="N44" s="67"/>
      <c r="O44" s="67"/>
      <c r="P44" s="67"/>
      <c r="Q44" s="67"/>
      <c r="R44" s="67"/>
      <c r="S44" s="68"/>
      <c r="T44" s="68"/>
      <c r="U44" s="68"/>
    </row>
    <row r="45" spans="8:21" s="69" customFormat="1" x14ac:dyDescent="0.3">
      <c r="H45" s="67"/>
      <c r="I45" s="67"/>
      <c r="J45" s="67"/>
      <c r="K45" s="67"/>
      <c r="L45" s="67"/>
      <c r="M45" s="67"/>
      <c r="N45" s="67"/>
      <c r="O45" s="67"/>
      <c r="P45" s="67"/>
      <c r="Q45" s="67"/>
      <c r="R45" s="67"/>
      <c r="S45" s="68"/>
      <c r="T45" s="68"/>
      <c r="U45" s="68"/>
    </row>
    <row r="46" spans="8:21" s="69" customFormat="1" x14ac:dyDescent="0.3">
      <c r="H46" s="67"/>
      <c r="I46" s="67"/>
      <c r="J46" s="67"/>
      <c r="K46" s="67"/>
      <c r="L46" s="67"/>
      <c r="M46" s="67"/>
      <c r="N46" s="67"/>
      <c r="O46" s="67"/>
      <c r="P46" s="67"/>
      <c r="Q46" s="67"/>
      <c r="R46" s="67"/>
      <c r="S46" s="68"/>
      <c r="T46" s="68"/>
      <c r="U46" s="68"/>
    </row>
    <row r="47" spans="8:21" s="69" customFormat="1" x14ac:dyDescent="0.3">
      <c r="H47" s="67"/>
      <c r="I47" s="67"/>
      <c r="J47" s="67"/>
      <c r="K47" s="67"/>
      <c r="L47" s="67"/>
      <c r="M47" s="67"/>
      <c r="N47" s="67"/>
      <c r="O47" s="67"/>
      <c r="P47" s="67"/>
      <c r="Q47" s="67"/>
      <c r="R47" s="67"/>
      <c r="S47" s="68"/>
      <c r="T47" s="68"/>
      <c r="U47" s="68"/>
    </row>
    <row r="48" spans="8:21" s="69" customFormat="1" x14ac:dyDescent="0.3">
      <c r="H48" s="67"/>
      <c r="I48" s="67"/>
      <c r="J48" s="67"/>
      <c r="K48" s="67"/>
      <c r="L48" s="67"/>
      <c r="M48" s="67"/>
      <c r="N48" s="67"/>
      <c r="O48" s="67"/>
      <c r="P48" s="67"/>
      <c r="Q48" s="67"/>
      <c r="R48" s="67"/>
      <c r="S48" s="68"/>
      <c r="T48" s="68"/>
      <c r="U48" s="68"/>
    </row>
    <row r="49" spans="8:21" s="69" customFormat="1" x14ac:dyDescent="0.3">
      <c r="H49" s="67"/>
      <c r="I49" s="67"/>
      <c r="J49" s="67"/>
      <c r="K49" s="67"/>
      <c r="L49" s="67"/>
      <c r="M49" s="67"/>
      <c r="N49" s="67"/>
      <c r="O49" s="67"/>
      <c r="P49" s="67"/>
      <c r="Q49" s="67"/>
      <c r="R49" s="67"/>
      <c r="S49" s="68"/>
      <c r="T49" s="68"/>
      <c r="U49" s="68"/>
    </row>
    <row r="50" spans="8:21" s="69" customFormat="1" x14ac:dyDescent="0.3">
      <c r="H50" s="67"/>
      <c r="I50" s="67"/>
      <c r="J50" s="67"/>
      <c r="K50" s="67"/>
      <c r="L50" s="67"/>
      <c r="M50" s="67"/>
      <c r="N50" s="67"/>
      <c r="O50" s="67"/>
      <c r="P50" s="67"/>
      <c r="Q50" s="67"/>
      <c r="R50" s="67"/>
      <c r="S50" s="68"/>
      <c r="T50" s="68"/>
      <c r="U50" s="68"/>
    </row>
    <row r="51" spans="8:21" s="69" customFormat="1" x14ac:dyDescent="0.3">
      <c r="H51" s="67"/>
      <c r="I51" s="67"/>
      <c r="J51" s="67"/>
      <c r="K51" s="67"/>
      <c r="L51" s="67"/>
      <c r="M51" s="67"/>
      <c r="N51" s="67"/>
      <c r="O51" s="67"/>
      <c r="P51" s="67"/>
      <c r="Q51" s="67"/>
      <c r="R51" s="67"/>
      <c r="S51" s="68"/>
      <c r="T51" s="68"/>
      <c r="U51" s="68"/>
    </row>
    <row r="52" spans="8:21" s="69" customFormat="1" x14ac:dyDescent="0.3">
      <c r="H52" s="67"/>
      <c r="I52" s="67"/>
      <c r="J52" s="67"/>
      <c r="K52" s="67"/>
      <c r="L52" s="67"/>
      <c r="M52" s="67"/>
      <c r="N52" s="67"/>
      <c r="O52" s="67"/>
      <c r="P52" s="67"/>
      <c r="Q52" s="67"/>
      <c r="R52" s="67"/>
      <c r="S52" s="68"/>
      <c r="T52" s="68"/>
      <c r="U52" s="68"/>
    </row>
    <row r="53" spans="8:21" s="69" customFormat="1" x14ac:dyDescent="0.3">
      <c r="H53" s="67"/>
      <c r="I53" s="67"/>
      <c r="J53" s="67"/>
      <c r="K53" s="67"/>
      <c r="L53" s="67"/>
      <c r="M53" s="67"/>
      <c r="N53" s="67"/>
      <c r="O53" s="67"/>
      <c r="P53" s="67"/>
      <c r="Q53" s="67"/>
      <c r="R53" s="67"/>
      <c r="S53" s="68"/>
      <c r="T53" s="68"/>
      <c r="U53" s="68"/>
    </row>
    <row r="54" spans="8:21" s="69" customFormat="1" x14ac:dyDescent="0.3">
      <c r="H54" s="67"/>
      <c r="I54" s="67"/>
      <c r="J54" s="67"/>
      <c r="K54" s="67"/>
      <c r="L54" s="67"/>
      <c r="M54" s="67"/>
      <c r="N54" s="67"/>
      <c r="O54" s="67"/>
      <c r="P54" s="67"/>
      <c r="Q54" s="67"/>
      <c r="R54" s="67"/>
      <c r="S54" s="68"/>
      <c r="T54" s="68"/>
      <c r="U54" s="68"/>
    </row>
    <row r="55" spans="8:21" s="69" customFormat="1" x14ac:dyDescent="0.3">
      <c r="H55" s="67"/>
      <c r="I55" s="67"/>
      <c r="J55" s="67"/>
      <c r="K55" s="67"/>
      <c r="L55" s="67"/>
      <c r="M55" s="67"/>
      <c r="N55" s="67"/>
      <c r="O55" s="67"/>
      <c r="P55" s="67"/>
      <c r="Q55" s="67"/>
      <c r="R55" s="67"/>
      <c r="S55" s="68"/>
      <c r="T55" s="68"/>
      <c r="U55" s="68"/>
    </row>
    <row r="56" spans="8:21" s="69" customFormat="1" x14ac:dyDescent="0.3">
      <c r="H56" s="67"/>
      <c r="I56" s="67"/>
      <c r="J56" s="67"/>
      <c r="K56" s="67"/>
      <c r="L56" s="67"/>
      <c r="M56" s="67"/>
      <c r="N56" s="67"/>
      <c r="O56" s="67"/>
      <c r="P56" s="67"/>
      <c r="Q56" s="67"/>
      <c r="R56" s="67"/>
      <c r="S56" s="68"/>
      <c r="T56" s="68"/>
      <c r="U56" s="68"/>
    </row>
    <row r="57" spans="8:21" s="69" customFormat="1" x14ac:dyDescent="0.3">
      <c r="H57" s="67"/>
      <c r="I57" s="67"/>
      <c r="J57" s="67"/>
      <c r="K57" s="67"/>
      <c r="L57" s="67"/>
      <c r="M57" s="67"/>
      <c r="N57" s="67"/>
      <c r="O57" s="67"/>
      <c r="P57" s="67"/>
      <c r="Q57" s="67"/>
      <c r="R57" s="67"/>
      <c r="S57" s="68"/>
      <c r="T57" s="68"/>
      <c r="U57" s="68"/>
    </row>
    <row r="58" spans="8:21" s="69" customFormat="1" x14ac:dyDescent="0.3">
      <c r="H58" s="67"/>
      <c r="I58" s="67"/>
      <c r="J58" s="67"/>
      <c r="K58" s="67"/>
      <c r="L58" s="67"/>
      <c r="M58" s="67"/>
      <c r="N58" s="67"/>
      <c r="O58" s="67"/>
      <c r="P58" s="67"/>
      <c r="Q58" s="67"/>
      <c r="R58" s="67"/>
      <c r="S58" s="68"/>
      <c r="T58" s="68"/>
      <c r="U58" s="68"/>
    </row>
    <row r="59" spans="8:21" s="69" customFormat="1" x14ac:dyDescent="0.3">
      <c r="H59" s="67"/>
      <c r="I59" s="67"/>
      <c r="J59" s="67"/>
      <c r="K59" s="67"/>
      <c r="L59" s="67"/>
      <c r="M59" s="67"/>
      <c r="N59" s="67"/>
      <c r="O59" s="67"/>
      <c r="P59" s="67"/>
      <c r="Q59" s="67"/>
      <c r="R59" s="67"/>
      <c r="S59" s="68"/>
      <c r="T59" s="68"/>
      <c r="U59" s="68"/>
    </row>
    <row r="60" spans="8:21" s="69" customFormat="1" x14ac:dyDescent="0.3">
      <c r="H60" s="67"/>
      <c r="I60" s="67"/>
      <c r="J60" s="67"/>
      <c r="K60" s="67"/>
      <c r="L60" s="67"/>
      <c r="M60" s="67"/>
      <c r="N60" s="67"/>
      <c r="O60" s="67"/>
      <c r="P60" s="67"/>
      <c r="Q60" s="67"/>
      <c r="R60" s="67"/>
      <c r="S60" s="68"/>
      <c r="T60" s="68"/>
      <c r="U60" s="68"/>
    </row>
    <row r="61" spans="8:21" s="69" customFormat="1" x14ac:dyDescent="0.3">
      <c r="H61" s="67"/>
      <c r="I61" s="67"/>
      <c r="J61" s="67"/>
      <c r="K61" s="67"/>
      <c r="L61" s="67"/>
      <c r="M61" s="67"/>
      <c r="N61" s="67"/>
      <c r="O61" s="67"/>
      <c r="P61" s="67"/>
      <c r="Q61" s="67"/>
      <c r="R61" s="67"/>
      <c r="S61" s="68"/>
      <c r="T61" s="68"/>
      <c r="U61" s="68"/>
    </row>
    <row r="62" spans="8:21" s="69" customFormat="1" x14ac:dyDescent="0.3">
      <c r="H62" s="67"/>
      <c r="I62" s="67"/>
      <c r="J62" s="67"/>
      <c r="K62" s="67"/>
      <c r="L62" s="67"/>
      <c r="M62" s="67"/>
      <c r="N62" s="67"/>
      <c r="O62" s="67"/>
      <c r="P62" s="67"/>
      <c r="Q62" s="67"/>
      <c r="R62" s="67"/>
      <c r="S62" s="68"/>
      <c r="T62" s="68"/>
      <c r="U62" s="68"/>
    </row>
    <row r="63" spans="8:21" s="69" customFormat="1" x14ac:dyDescent="0.3">
      <c r="H63" s="67"/>
      <c r="I63" s="67"/>
      <c r="J63" s="67"/>
      <c r="K63" s="67"/>
      <c r="L63" s="67"/>
      <c r="M63" s="67"/>
      <c r="N63" s="67"/>
      <c r="O63" s="67"/>
      <c r="P63" s="67"/>
      <c r="Q63" s="67"/>
      <c r="R63" s="67"/>
      <c r="S63" s="68"/>
      <c r="T63" s="68"/>
      <c r="U63" s="68"/>
    </row>
    <row r="64" spans="8:21" s="69" customFormat="1" x14ac:dyDescent="0.3">
      <c r="H64" s="67"/>
      <c r="I64" s="67"/>
      <c r="J64" s="67"/>
      <c r="K64" s="67"/>
      <c r="L64" s="67"/>
      <c r="M64" s="67"/>
      <c r="N64" s="67"/>
      <c r="O64" s="67"/>
      <c r="P64" s="67"/>
      <c r="Q64" s="67"/>
      <c r="R64" s="67"/>
      <c r="S64" s="68"/>
      <c r="T64" s="68"/>
      <c r="U64" s="68"/>
    </row>
    <row r="65" spans="8:21" s="69" customFormat="1" x14ac:dyDescent="0.3">
      <c r="H65" s="67"/>
      <c r="I65" s="67"/>
      <c r="J65" s="67"/>
      <c r="K65" s="67"/>
      <c r="L65" s="67"/>
      <c r="M65" s="67"/>
      <c r="N65" s="67"/>
      <c r="O65" s="67"/>
      <c r="P65" s="67"/>
      <c r="Q65" s="67"/>
      <c r="R65" s="67"/>
      <c r="S65" s="68"/>
      <c r="T65" s="68"/>
      <c r="U65" s="68"/>
    </row>
    <row r="66" spans="8:21" s="69" customFormat="1" x14ac:dyDescent="0.3">
      <c r="H66" s="67"/>
      <c r="I66" s="67"/>
      <c r="J66" s="67"/>
      <c r="K66" s="67"/>
      <c r="L66" s="67"/>
      <c r="M66" s="67"/>
      <c r="N66" s="67"/>
      <c r="O66" s="67"/>
      <c r="P66" s="67"/>
      <c r="Q66" s="67"/>
      <c r="R66" s="67"/>
      <c r="S66" s="68"/>
      <c r="T66" s="68"/>
      <c r="U66" s="68"/>
    </row>
    <row r="67" spans="8:21" s="69" customFormat="1" x14ac:dyDescent="0.3">
      <c r="H67" s="67"/>
      <c r="I67" s="67"/>
      <c r="J67" s="67"/>
      <c r="K67" s="67"/>
      <c r="L67" s="67"/>
      <c r="M67" s="67"/>
      <c r="N67" s="67"/>
      <c r="O67" s="67"/>
      <c r="P67" s="67"/>
      <c r="Q67" s="67"/>
      <c r="R67" s="67"/>
      <c r="S67" s="68"/>
      <c r="T67" s="68"/>
      <c r="U67" s="68"/>
    </row>
    <row r="68" spans="8:21" s="69" customFormat="1" x14ac:dyDescent="0.3">
      <c r="H68" s="67"/>
      <c r="I68" s="67"/>
      <c r="J68" s="67"/>
      <c r="K68" s="67"/>
      <c r="L68" s="67"/>
      <c r="M68" s="67"/>
      <c r="N68" s="67"/>
      <c r="O68" s="67"/>
      <c r="P68" s="67"/>
      <c r="Q68" s="67"/>
      <c r="R68" s="67"/>
      <c r="S68" s="68"/>
      <c r="T68" s="68"/>
      <c r="U68" s="68"/>
    </row>
    <row r="69" spans="8:21" s="69" customFormat="1" x14ac:dyDescent="0.3">
      <c r="H69" s="67"/>
      <c r="I69" s="67"/>
      <c r="J69" s="67"/>
      <c r="K69" s="67"/>
      <c r="L69" s="67"/>
      <c r="M69" s="67"/>
      <c r="N69" s="67"/>
      <c r="O69" s="67"/>
      <c r="P69" s="67"/>
      <c r="Q69" s="67"/>
      <c r="R69" s="67"/>
      <c r="S69" s="68"/>
      <c r="T69" s="68"/>
      <c r="U69" s="68"/>
    </row>
    <row r="70" spans="8:21" s="69" customFormat="1" x14ac:dyDescent="0.3">
      <c r="H70" s="67"/>
      <c r="I70" s="67"/>
      <c r="J70" s="67"/>
      <c r="K70" s="67"/>
      <c r="L70" s="67"/>
      <c r="M70" s="67"/>
      <c r="N70" s="67"/>
      <c r="O70" s="67"/>
      <c r="P70" s="67"/>
      <c r="Q70" s="67"/>
      <c r="R70" s="67"/>
      <c r="S70" s="68"/>
      <c r="T70" s="68"/>
      <c r="U70" s="68"/>
    </row>
    <row r="71" spans="8:21" s="69" customFormat="1" x14ac:dyDescent="0.3">
      <c r="H71" s="67"/>
      <c r="I71" s="67"/>
      <c r="J71" s="67"/>
      <c r="K71" s="67"/>
      <c r="L71" s="67"/>
      <c r="M71" s="67"/>
      <c r="N71" s="67"/>
      <c r="O71" s="67"/>
      <c r="P71" s="67"/>
      <c r="Q71" s="67"/>
      <c r="R71" s="67"/>
      <c r="S71" s="68"/>
      <c r="T71" s="68"/>
      <c r="U71" s="68"/>
    </row>
    <row r="72" spans="8:21" s="69" customFormat="1" x14ac:dyDescent="0.3">
      <c r="H72" s="67"/>
      <c r="I72" s="67"/>
      <c r="J72" s="67"/>
      <c r="K72" s="67"/>
      <c r="L72" s="67"/>
      <c r="M72" s="67"/>
      <c r="N72" s="67"/>
      <c r="O72" s="67"/>
      <c r="P72" s="67"/>
      <c r="Q72" s="67"/>
      <c r="R72" s="67"/>
      <c r="S72" s="68"/>
      <c r="T72" s="68"/>
      <c r="U72" s="68"/>
    </row>
    <row r="73" spans="8:21" s="69" customFormat="1" x14ac:dyDescent="0.3">
      <c r="H73" s="67"/>
      <c r="I73" s="67"/>
      <c r="J73" s="67"/>
      <c r="K73" s="67"/>
      <c r="L73" s="67"/>
      <c r="M73" s="67"/>
      <c r="N73" s="67"/>
      <c r="O73" s="67"/>
      <c r="P73" s="67"/>
      <c r="Q73" s="67"/>
      <c r="R73" s="67"/>
      <c r="S73" s="68"/>
      <c r="T73" s="68"/>
      <c r="U73" s="68"/>
    </row>
    <row r="74" spans="8:21" s="69" customFormat="1" x14ac:dyDescent="0.3">
      <c r="H74" s="67"/>
      <c r="I74" s="67"/>
      <c r="J74" s="67"/>
      <c r="K74" s="67"/>
      <c r="L74" s="67"/>
      <c r="M74" s="67"/>
      <c r="N74" s="67"/>
      <c r="O74" s="67"/>
      <c r="P74" s="67"/>
      <c r="Q74" s="67"/>
      <c r="R74" s="67"/>
      <c r="S74" s="68"/>
      <c r="T74" s="68"/>
      <c r="U74" s="68"/>
    </row>
    <row r="75" spans="8:21" s="69" customFormat="1" x14ac:dyDescent="0.3">
      <c r="H75" s="67"/>
      <c r="I75" s="67"/>
      <c r="J75" s="67"/>
      <c r="K75" s="67"/>
      <c r="L75" s="67"/>
      <c r="M75" s="67"/>
      <c r="N75" s="67"/>
      <c r="O75" s="67"/>
      <c r="P75" s="67"/>
      <c r="Q75" s="67"/>
      <c r="R75" s="67"/>
      <c r="S75" s="68"/>
      <c r="T75" s="68"/>
      <c r="U75" s="68"/>
    </row>
    <row r="76" spans="8:21" s="69" customFormat="1" x14ac:dyDescent="0.3">
      <c r="H76" s="67"/>
      <c r="I76" s="67"/>
      <c r="J76" s="67"/>
      <c r="K76" s="67"/>
      <c r="L76" s="67"/>
      <c r="M76" s="67"/>
      <c r="N76" s="67"/>
      <c r="O76" s="67"/>
      <c r="P76" s="67"/>
      <c r="Q76" s="67"/>
      <c r="R76" s="67"/>
      <c r="S76" s="68"/>
      <c r="T76" s="68"/>
      <c r="U76" s="68"/>
    </row>
    <row r="77" spans="8:21" s="69" customFormat="1" x14ac:dyDescent="0.3">
      <c r="H77" s="67"/>
      <c r="I77" s="67"/>
      <c r="J77" s="67"/>
      <c r="K77" s="67"/>
      <c r="L77" s="67"/>
      <c r="M77" s="67"/>
      <c r="N77" s="67"/>
      <c r="O77" s="67"/>
      <c r="P77" s="67"/>
      <c r="Q77" s="67"/>
      <c r="R77" s="67"/>
      <c r="S77" s="68"/>
      <c r="T77" s="68"/>
      <c r="U77" s="68"/>
    </row>
    <row r="78" spans="8:21" s="69" customFormat="1" x14ac:dyDescent="0.3">
      <c r="H78" s="67"/>
      <c r="I78" s="67"/>
      <c r="J78" s="67"/>
      <c r="K78" s="67"/>
      <c r="L78" s="67"/>
      <c r="M78" s="67"/>
      <c r="N78" s="67"/>
      <c r="O78" s="67"/>
      <c r="P78" s="67"/>
      <c r="Q78" s="67"/>
      <c r="R78" s="67"/>
      <c r="S78" s="68"/>
      <c r="T78" s="68"/>
      <c r="U78" s="68"/>
    </row>
    <row r="79" spans="8:21" s="69" customFormat="1" x14ac:dyDescent="0.3">
      <c r="H79" s="67"/>
      <c r="I79" s="67"/>
      <c r="J79" s="67"/>
      <c r="K79" s="67"/>
      <c r="L79" s="67"/>
      <c r="M79" s="67"/>
      <c r="N79" s="67"/>
      <c r="O79" s="67"/>
      <c r="P79" s="67"/>
      <c r="Q79" s="67"/>
      <c r="R79" s="67"/>
      <c r="S79" s="68"/>
      <c r="T79" s="68"/>
      <c r="U79" s="68"/>
    </row>
    <row r="80" spans="8:21" s="69" customFormat="1" x14ac:dyDescent="0.3">
      <c r="H80" s="67"/>
      <c r="I80" s="67"/>
      <c r="J80" s="67"/>
      <c r="K80" s="67"/>
      <c r="L80" s="67"/>
      <c r="M80" s="67"/>
      <c r="N80" s="67"/>
      <c r="O80" s="67"/>
      <c r="P80" s="67"/>
      <c r="Q80" s="67"/>
      <c r="R80" s="67"/>
      <c r="S80" s="68"/>
      <c r="T80" s="68"/>
      <c r="U80" s="68"/>
    </row>
    <row r="81" spans="8:21" s="69" customFormat="1" x14ac:dyDescent="0.3">
      <c r="H81" s="67"/>
      <c r="I81" s="67"/>
      <c r="J81" s="67"/>
      <c r="K81" s="67"/>
      <c r="L81" s="67"/>
      <c r="M81" s="67"/>
      <c r="N81" s="67"/>
      <c r="O81" s="67"/>
      <c r="P81" s="67"/>
      <c r="Q81" s="67"/>
      <c r="R81" s="67"/>
      <c r="S81" s="68"/>
      <c r="T81" s="68"/>
      <c r="U81" s="68"/>
    </row>
    <row r="82" spans="8:21" s="69" customFormat="1" x14ac:dyDescent="0.3">
      <c r="H82" s="67"/>
      <c r="I82" s="67"/>
      <c r="J82" s="67"/>
      <c r="K82" s="67"/>
      <c r="L82" s="67"/>
      <c r="M82" s="67"/>
      <c r="N82" s="67"/>
      <c r="O82" s="67"/>
      <c r="P82" s="67"/>
      <c r="Q82" s="67"/>
      <c r="R82" s="67"/>
      <c r="S82" s="68"/>
      <c r="T82" s="68"/>
      <c r="U82" s="68"/>
    </row>
    <row r="83" spans="8:21" s="69" customFormat="1" x14ac:dyDescent="0.3">
      <c r="H83" s="67"/>
      <c r="I83" s="67"/>
      <c r="J83" s="67"/>
      <c r="K83" s="67"/>
      <c r="L83" s="67"/>
      <c r="M83" s="67"/>
      <c r="N83" s="67"/>
      <c r="O83" s="67"/>
      <c r="P83" s="67"/>
      <c r="Q83" s="67"/>
      <c r="R83" s="67"/>
      <c r="S83" s="68"/>
      <c r="T83" s="68"/>
      <c r="U83" s="68"/>
    </row>
    <row r="84" spans="8:21" s="69" customFormat="1" x14ac:dyDescent="0.3">
      <c r="H84" s="67"/>
      <c r="I84" s="67"/>
      <c r="J84" s="67"/>
      <c r="K84" s="67"/>
      <c r="L84" s="67"/>
      <c r="M84" s="67"/>
      <c r="N84" s="67"/>
      <c r="O84" s="67"/>
      <c r="P84" s="67"/>
      <c r="Q84" s="67"/>
      <c r="R84" s="67"/>
      <c r="S84" s="68"/>
      <c r="T84" s="68"/>
      <c r="U84" s="68"/>
    </row>
    <row r="85" spans="8:21" s="69" customFormat="1" x14ac:dyDescent="0.3">
      <c r="H85" s="67"/>
      <c r="I85" s="67"/>
      <c r="J85" s="67"/>
      <c r="K85" s="67"/>
      <c r="L85" s="67"/>
      <c r="M85" s="67"/>
      <c r="N85" s="67"/>
      <c r="O85" s="67"/>
      <c r="P85" s="67"/>
      <c r="Q85" s="67"/>
      <c r="R85" s="67"/>
      <c r="S85" s="68"/>
      <c r="T85" s="68"/>
      <c r="U85" s="68"/>
    </row>
    <row r="86" spans="8:21" s="69" customFormat="1" x14ac:dyDescent="0.3">
      <c r="H86" s="67"/>
      <c r="I86" s="67"/>
      <c r="J86" s="67"/>
      <c r="K86" s="67"/>
      <c r="L86" s="67"/>
      <c r="M86" s="67"/>
      <c r="N86" s="67"/>
      <c r="O86" s="67"/>
      <c r="P86" s="67"/>
      <c r="Q86" s="67"/>
      <c r="R86" s="67"/>
      <c r="S86" s="68"/>
      <c r="T86" s="68"/>
      <c r="U86" s="68"/>
    </row>
    <row r="87" spans="8:21" s="69" customFormat="1" x14ac:dyDescent="0.3">
      <c r="H87" s="67"/>
      <c r="I87" s="67"/>
      <c r="J87" s="67"/>
      <c r="K87" s="67"/>
      <c r="L87" s="67"/>
      <c r="M87" s="67"/>
      <c r="N87" s="67"/>
      <c r="O87" s="67"/>
      <c r="P87" s="67"/>
      <c r="Q87" s="67"/>
      <c r="R87" s="67"/>
      <c r="S87" s="68"/>
      <c r="T87" s="68"/>
      <c r="U87" s="68"/>
    </row>
    <row r="88" spans="8:21" s="69" customFormat="1" x14ac:dyDescent="0.3">
      <c r="H88" s="67"/>
      <c r="I88" s="67"/>
      <c r="J88" s="67"/>
      <c r="K88" s="67"/>
      <c r="L88" s="67"/>
      <c r="M88" s="67"/>
      <c r="N88" s="67"/>
      <c r="O88" s="67"/>
      <c r="P88" s="67"/>
      <c r="Q88" s="67"/>
      <c r="R88" s="67"/>
      <c r="S88" s="68"/>
      <c r="T88" s="68"/>
      <c r="U88" s="68"/>
    </row>
    <row r="89" spans="8:21" s="69" customFormat="1" x14ac:dyDescent="0.3">
      <c r="H89" s="67"/>
      <c r="I89" s="67"/>
      <c r="J89" s="67"/>
      <c r="K89" s="67"/>
      <c r="L89" s="67"/>
      <c r="M89" s="67"/>
      <c r="N89" s="67"/>
      <c r="O89" s="67"/>
      <c r="P89" s="67"/>
      <c r="Q89" s="67"/>
      <c r="R89" s="67"/>
      <c r="S89" s="68"/>
      <c r="T89" s="68"/>
      <c r="U89" s="68"/>
    </row>
    <row r="90" spans="8:21" s="69" customFormat="1" x14ac:dyDescent="0.3">
      <c r="H90" s="67"/>
      <c r="I90" s="67"/>
      <c r="J90" s="67"/>
      <c r="K90" s="67"/>
      <c r="L90" s="67"/>
      <c r="M90" s="67"/>
      <c r="N90" s="67"/>
      <c r="O90" s="67"/>
      <c r="P90" s="67"/>
      <c r="Q90" s="67"/>
      <c r="R90" s="67"/>
      <c r="S90" s="68"/>
      <c r="T90" s="68"/>
      <c r="U90" s="68"/>
    </row>
    <row r="91" spans="8:21" s="69" customFormat="1" x14ac:dyDescent="0.3">
      <c r="H91" s="67"/>
      <c r="I91" s="67"/>
      <c r="J91" s="67"/>
      <c r="K91" s="67"/>
      <c r="L91" s="67"/>
      <c r="M91" s="67"/>
      <c r="N91" s="67"/>
      <c r="O91" s="67"/>
      <c r="P91" s="67"/>
      <c r="Q91" s="67"/>
      <c r="R91" s="67"/>
      <c r="S91" s="68"/>
      <c r="T91" s="68"/>
      <c r="U91" s="68"/>
    </row>
    <row r="92" spans="8:21" s="69" customFormat="1" x14ac:dyDescent="0.3">
      <c r="H92" s="67"/>
      <c r="I92" s="67"/>
      <c r="J92" s="67"/>
      <c r="K92" s="67"/>
      <c r="L92" s="67"/>
      <c r="M92" s="67"/>
      <c r="N92" s="67"/>
      <c r="O92" s="67"/>
      <c r="P92" s="67"/>
      <c r="Q92" s="67"/>
      <c r="R92" s="67"/>
      <c r="S92" s="68"/>
      <c r="T92" s="68"/>
      <c r="U92" s="68"/>
    </row>
    <row r="93" spans="8:21" s="69" customFormat="1" x14ac:dyDescent="0.3">
      <c r="H93" s="67"/>
      <c r="I93" s="67"/>
      <c r="J93" s="67"/>
      <c r="K93" s="67"/>
      <c r="L93" s="67"/>
      <c r="M93" s="67"/>
      <c r="N93" s="67"/>
      <c r="O93" s="67"/>
      <c r="P93" s="67"/>
      <c r="Q93" s="67"/>
      <c r="R93" s="67"/>
      <c r="S93" s="68"/>
      <c r="T93" s="68"/>
      <c r="U93" s="68"/>
    </row>
    <row r="94" spans="8:21" s="69" customFormat="1" x14ac:dyDescent="0.3">
      <c r="H94" s="67"/>
      <c r="I94" s="67"/>
      <c r="J94" s="67"/>
      <c r="K94" s="67"/>
      <c r="L94" s="67"/>
      <c r="M94" s="67"/>
      <c r="N94" s="67"/>
      <c r="O94" s="67"/>
      <c r="P94" s="67"/>
      <c r="Q94" s="67"/>
      <c r="R94" s="67"/>
      <c r="S94" s="68"/>
      <c r="T94" s="68"/>
      <c r="U94" s="68"/>
    </row>
    <row r="95" spans="8:21" s="69" customFormat="1" x14ac:dyDescent="0.3">
      <c r="H95" s="67"/>
      <c r="I95" s="67"/>
      <c r="J95" s="67"/>
      <c r="K95" s="67"/>
      <c r="L95" s="67"/>
      <c r="M95" s="67"/>
      <c r="N95" s="67"/>
      <c r="O95" s="67"/>
      <c r="P95" s="67"/>
      <c r="Q95" s="67"/>
      <c r="R95" s="67"/>
      <c r="S95" s="68"/>
      <c r="T95" s="68"/>
      <c r="U95" s="68"/>
    </row>
    <row r="96" spans="8:21" s="69" customFormat="1" x14ac:dyDescent="0.3">
      <c r="H96" s="67"/>
      <c r="I96" s="67"/>
      <c r="J96" s="67"/>
      <c r="K96" s="67"/>
      <c r="L96" s="67"/>
      <c r="M96" s="67"/>
      <c r="N96" s="67"/>
      <c r="O96" s="67"/>
      <c r="P96" s="67"/>
      <c r="Q96" s="67"/>
      <c r="R96" s="67"/>
      <c r="S96" s="68"/>
      <c r="T96" s="68"/>
      <c r="U96" s="68"/>
    </row>
    <row r="97" spans="8:21" s="69" customFormat="1" x14ac:dyDescent="0.3">
      <c r="H97" s="67"/>
      <c r="I97" s="67"/>
      <c r="J97" s="67"/>
      <c r="K97" s="67"/>
      <c r="L97" s="67"/>
      <c r="M97" s="67"/>
      <c r="N97" s="67"/>
      <c r="O97" s="67"/>
      <c r="P97" s="67"/>
      <c r="Q97" s="67"/>
      <c r="R97" s="67"/>
      <c r="S97" s="68"/>
      <c r="T97" s="68"/>
      <c r="U97" s="68"/>
    </row>
  </sheetData>
  <sheetProtection algorithmName="SHA-512" hashValue="ptKBVFRidTtkAapZuGF3of1s1X+23Ct0pRQibHTgzb5ajVW2CIEmxClaHH8ake95z37C2fwIKkfmA5jLl4WPXg==" saltValue="KzeVw+bvFEaq64HbrcKl/Q==" spinCount="100000" sheet="1" formatRows="0"/>
  <mergeCells count="39">
    <mergeCell ref="B7:G7"/>
    <mergeCell ref="R7:AA7"/>
    <mergeCell ref="A1:F1"/>
    <mergeCell ref="O2:P4"/>
    <mergeCell ref="R2:AA2"/>
    <mergeCell ref="R3:AA3"/>
    <mergeCell ref="R4:AA4"/>
    <mergeCell ref="B2:G2"/>
    <mergeCell ref="B3:G3"/>
    <mergeCell ref="B4:G4"/>
    <mergeCell ref="B5:G5"/>
    <mergeCell ref="R5:AA5"/>
    <mergeCell ref="B6:G6"/>
    <mergeCell ref="R6:AA6"/>
    <mergeCell ref="B8:G8"/>
    <mergeCell ref="R8:AA8"/>
    <mergeCell ref="B9:G9"/>
    <mergeCell ref="R9:AA9"/>
    <mergeCell ref="B10:G10"/>
    <mergeCell ref="R10:AA10"/>
    <mergeCell ref="B11:G11"/>
    <mergeCell ref="R11:AA11"/>
    <mergeCell ref="B15:G15"/>
    <mergeCell ref="R15:AA15"/>
    <mergeCell ref="B16:G16"/>
    <mergeCell ref="R16:AA16"/>
    <mergeCell ref="B25:G25"/>
    <mergeCell ref="R25:AA25"/>
    <mergeCell ref="B12:G12"/>
    <mergeCell ref="B13:G13"/>
    <mergeCell ref="B14:G14"/>
    <mergeCell ref="B17:G17"/>
    <mergeCell ref="B18:G18"/>
    <mergeCell ref="B19:G19"/>
    <mergeCell ref="B20:G20"/>
    <mergeCell ref="B21:G21"/>
    <mergeCell ref="B22:G22"/>
    <mergeCell ref="B23:G23"/>
    <mergeCell ref="B24:G24"/>
  </mergeCells>
  <pageMargins left="0.7" right="0.7" top="0.75" bottom="0.75" header="0.3" footer="0.3"/>
  <pageSetup paperSize="9" scale="67" orientation="portrait" r:id="rId1"/>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E8559-F111-4296-9DB0-F23D849CE7D3}">
  <sheetPr>
    <tabColor theme="5" tint="0.39997558519241921"/>
  </sheetPr>
  <dimension ref="A1:AJ52"/>
  <sheetViews>
    <sheetView showGridLines="0" zoomScale="85" zoomScaleNormal="85" workbookViewId="0">
      <selection activeCell="D8" sqref="D8"/>
    </sheetView>
  </sheetViews>
  <sheetFormatPr defaultRowHeight="14.4" x14ac:dyDescent="0.3"/>
  <cols>
    <col min="2" max="2" width="20.33203125" customWidth="1"/>
    <col min="3" max="3" width="27.88671875" style="11" customWidth="1"/>
    <col min="4" max="4" width="83.88671875" customWidth="1"/>
    <col min="5" max="5" width="6.21875" customWidth="1"/>
    <col min="6" max="8" width="8.88671875" style="43"/>
    <col min="9" max="9" width="27.33203125" style="43" customWidth="1"/>
    <col min="10" max="10" width="22.5546875" style="43" customWidth="1"/>
    <col min="11" max="36" width="8.88671875" style="43"/>
  </cols>
  <sheetData>
    <row r="1" spans="1:36" s="11" customFormat="1" ht="57.9" customHeight="1" thickBot="1" x14ac:dyDescent="0.35">
      <c r="A1" s="568" t="s">
        <v>579</v>
      </c>
      <c r="B1" s="569"/>
      <c r="C1" s="569"/>
      <c r="D1" s="569"/>
      <c r="E1" s="391"/>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row>
    <row r="2" spans="1:36" s="5" customFormat="1" ht="34.950000000000003" customHeight="1" thickBot="1" x14ac:dyDescent="0.35">
      <c r="A2" s="564" t="s">
        <v>363</v>
      </c>
      <c r="B2" s="565"/>
      <c r="C2" s="565"/>
      <c r="D2" s="565"/>
      <c r="E2" s="392"/>
      <c r="F2" s="44"/>
      <c r="G2" s="44"/>
      <c r="H2" s="44"/>
      <c r="I2" s="44"/>
      <c r="J2" s="44"/>
      <c r="K2" s="44"/>
      <c r="L2" s="44"/>
      <c r="M2" s="44"/>
      <c r="N2" s="45"/>
      <c r="O2" s="45"/>
      <c r="P2" s="46"/>
      <c r="Q2" s="46"/>
      <c r="R2" s="46"/>
      <c r="S2" s="46"/>
      <c r="T2" s="46"/>
      <c r="U2" s="46"/>
      <c r="V2" s="46"/>
      <c r="W2" s="46"/>
      <c r="X2" s="46"/>
      <c r="Y2" s="46"/>
      <c r="Z2" s="46"/>
      <c r="AA2" s="46"/>
      <c r="AB2" s="46"/>
      <c r="AC2" s="46"/>
      <c r="AD2" s="46"/>
      <c r="AE2" s="46"/>
      <c r="AF2" s="46"/>
      <c r="AG2" s="46"/>
      <c r="AH2" s="46"/>
      <c r="AI2" s="46"/>
      <c r="AJ2" s="46"/>
    </row>
    <row r="3" spans="1:36" s="5" customFormat="1" ht="70.2" customHeight="1" x14ac:dyDescent="0.3">
      <c r="A3" s="435"/>
      <c r="B3" s="436"/>
      <c r="C3" s="567" t="s">
        <v>542</v>
      </c>
      <c r="D3" s="567"/>
      <c r="E3" s="434"/>
      <c r="F3" s="44"/>
      <c r="G3" s="44"/>
      <c r="H3" s="44"/>
      <c r="I3" s="44"/>
      <c r="J3" s="44"/>
      <c r="K3" s="44"/>
      <c r="L3" s="44"/>
      <c r="M3" s="44"/>
      <c r="N3" s="45"/>
      <c r="O3" s="45"/>
      <c r="P3" s="46"/>
      <c r="Q3" s="46"/>
      <c r="R3" s="46"/>
      <c r="S3" s="46"/>
      <c r="T3" s="46"/>
      <c r="U3" s="46"/>
      <c r="V3" s="46"/>
      <c r="W3" s="46"/>
      <c r="X3" s="46"/>
      <c r="Y3" s="46"/>
      <c r="Z3" s="46"/>
      <c r="AA3" s="46"/>
      <c r="AB3" s="46"/>
      <c r="AC3" s="46"/>
      <c r="AD3" s="46"/>
      <c r="AE3" s="46"/>
      <c r="AF3" s="46"/>
      <c r="AG3" s="46"/>
      <c r="AH3" s="46"/>
      <c r="AI3" s="46"/>
      <c r="AJ3" s="46"/>
    </row>
    <row r="4" spans="1:36" s="11" customFormat="1" ht="33.450000000000003" customHeight="1" x14ac:dyDescent="0.3">
      <c r="A4" s="570" t="s">
        <v>292</v>
      </c>
      <c r="B4" s="570"/>
      <c r="C4" s="570"/>
      <c r="D4" s="570"/>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row>
    <row r="5" spans="1:36" s="11" customFormat="1" ht="42" customHeight="1" x14ac:dyDescent="0.45">
      <c r="A5" s="7"/>
      <c r="B5" s="557" t="s">
        <v>364</v>
      </c>
      <c r="C5" s="557"/>
      <c r="D5" s="557"/>
      <c r="E5" s="557"/>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row>
    <row r="6" spans="1:36" s="14" customFormat="1" ht="18.600000000000001" customHeight="1" x14ac:dyDescent="0.3">
      <c r="A6" s="385"/>
      <c r="B6" s="386" t="s">
        <v>529</v>
      </c>
      <c r="C6" s="386" t="s">
        <v>345</v>
      </c>
      <c r="D6" s="386" t="s">
        <v>530</v>
      </c>
      <c r="E6" s="384"/>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row>
    <row r="7" spans="1:36" s="11" customFormat="1" ht="205.2" customHeight="1" x14ac:dyDescent="0.45">
      <c r="A7" s="7"/>
      <c r="B7" s="389" t="s">
        <v>520</v>
      </c>
      <c r="C7" s="388" t="s">
        <v>525</v>
      </c>
      <c r="D7" s="387" t="s">
        <v>535</v>
      </c>
      <c r="E7" s="42"/>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row>
    <row r="8" spans="1:36" s="11" customFormat="1" ht="276.60000000000002" customHeight="1" x14ac:dyDescent="0.45">
      <c r="A8" s="7"/>
      <c r="B8" s="389" t="s">
        <v>521</v>
      </c>
      <c r="C8" s="388" t="s">
        <v>526</v>
      </c>
      <c r="D8" s="387" t="s">
        <v>536</v>
      </c>
      <c r="E8" s="42"/>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row>
    <row r="9" spans="1:36" s="11" customFormat="1" ht="182.4" customHeight="1" x14ac:dyDescent="0.45">
      <c r="A9" s="7"/>
      <c r="B9" s="389" t="s">
        <v>522</v>
      </c>
      <c r="C9" s="388" t="s">
        <v>527</v>
      </c>
      <c r="D9" s="387" t="s">
        <v>537</v>
      </c>
      <c r="E9" s="42"/>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row>
    <row r="10" spans="1:36" s="11" customFormat="1" ht="75.599999999999994" customHeight="1" x14ac:dyDescent="0.45">
      <c r="A10" s="7"/>
      <c r="B10" s="389" t="s">
        <v>523</v>
      </c>
      <c r="C10" s="388" t="s">
        <v>528</v>
      </c>
      <c r="D10" s="387" t="s">
        <v>533</v>
      </c>
      <c r="E10" s="42"/>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row>
    <row r="11" spans="1:36" s="11" customFormat="1" ht="75.599999999999994" customHeight="1" x14ac:dyDescent="0.45">
      <c r="A11" s="7"/>
      <c r="B11" s="389" t="s">
        <v>524</v>
      </c>
      <c r="C11" s="388" t="s">
        <v>532</v>
      </c>
      <c r="D11" s="387" t="s">
        <v>531</v>
      </c>
      <c r="E11" s="50"/>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row>
    <row r="12" spans="1:36" s="11" customFormat="1" ht="27.6" customHeight="1" x14ac:dyDescent="0.45">
      <c r="A12" s="7"/>
      <c r="B12" s="51"/>
      <c r="C12" s="383"/>
      <c r="D12" s="383"/>
      <c r="E12" s="38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row>
    <row r="13" spans="1:36" s="11" customFormat="1" ht="27.6" customHeight="1" x14ac:dyDescent="0.45">
      <c r="A13" s="7"/>
      <c r="B13" s="566" t="s">
        <v>365</v>
      </c>
      <c r="C13" s="566"/>
      <c r="D13" s="566"/>
      <c r="E13" s="57"/>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row>
    <row r="14" spans="1:36" s="4" customFormat="1" ht="33.450000000000003" customHeight="1" x14ac:dyDescent="0.3">
      <c r="A14" s="561" t="s">
        <v>113</v>
      </c>
      <c r="B14" s="561"/>
      <c r="C14" s="561"/>
      <c r="D14" s="561"/>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row>
    <row r="15" spans="1:36" s="4" customFormat="1" ht="57" customHeight="1" x14ac:dyDescent="0.3">
      <c r="B15" s="560" t="s">
        <v>457</v>
      </c>
      <c r="C15" s="560"/>
      <c r="D15" s="560"/>
      <c r="E15" s="560"/>
      <c r="F15" s="47"/>
      <c r="G15" s="47"/>
      <c r="H15" s="47"/>
      <c r="I15" s="47"/>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row>
    <row r="16" spans="1:36" s="11" customFormat="1" ht="33.6" customHeight="1" x14ac:dyDescent="0.3">
      <c r="B16" s="557" t="s">
        <v>458</v>
      </c>
      <c r="C16" s="557"/>
      <c r="D16" s="557"/>
      <c r="E16" s="557"/>
      <c r="F16" s="47"/>
      <c r="G16" s="47"/>
      <c r="H16" s="47"/>
      <c r="I16" s="47"/>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row>
    <row r="17" spans="1:36" s="4" customFormat="1" ht="41.4" customHeight="1" x14ac:dyDescent="0.3">
      <c r="B17" s="560" t="s">
        <v>114</v>
      </c>
      <c r="C17" s="560"/>
      <c r="D17" s="560"/>
      <c r="E17" s="560"/>
      <c r="F17" s="48"/>
      <c r="G17" s="48"/>
      <c r="H17" s="48"/>
      <c r="I17" s="48"/>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row>
    <row r="18" spans="1:36" s="4" customFormat="1" ht="44.7" customHeight="1" x14ac:dyDescent="0.3">
      <c r="B18" s="560" t="s">
        <v>128</v>
      </c>
      <c r="C18" s="560"/>
      <c r="D18" s="560"/>
      <c r="E18" s="560"/>
      <c r="F18" s="47"/>
      <c r="G18" s="47"/>
      <c r="H18" s="47"/>
      <c r="I18" s="47"/>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row>
    <row r="19" spans="1:36" s="4" customFormat="1" ht="47.7" customHeight="1" x14ac:dyDescent="0.3">
      <c r="B19" s="560" t="s">
        <v>115</v>
      </c>
      <c r="C19" s="560"/>
      <c r="D19" s="560"/>
      <c r="E19" s="560"/>
      <c r="F19" s="47"/>
      <c r="G19" s="47"/>
      <c r="H19" s="47"/>
      <c r="I19" s="47"/>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row>
    <row r="20" spans="1:36" s="11" customFormat="1" ht="69" customHeight="1" x14ac:dyDescent="0.3">
      <c r="B20" s="557" t="s">
        <v>470</v>
      </c>
      <c r="C20" s="557"/>
      <c r="D20" s="557"/>
      <c r="E20" s="557"/>
      <c r="F20" s="47"/>
      <c r="G20" s="47"/>
      <c r="H20" s="47"/>
      <c r="I20" s="47"/>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row>
    <row r="21" spans="1:36" s="11" customFormat="1" ht="42" customHeight="1" x14ac:dyDescent="0.3">
      <c r="B21" s="557" t="s">
        <v>496</v>
      </c>
      <c r="C21" s="557"/>
      <c r="D21" s="557"/>
      <c r="E21" s="557"/>
      <c r="F21" s="47"/>
      <c r="G21" s="47"/>
      <c r="H21" s="47"/>
      <c r="I21" s="47"/>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row>
    <row r="22" spans="1:36" s="11" customFormat="1" ht="47.4" customHeight="1" x14ac:dyDescent="0.3">
      <c r="B22" s="557" t="s">
        <v>366</v>
      </c>
      <c r="C22" s="557"/>
      <c r="D22" s="557"/>
      <c r="E22" s="557"/>
      <c r="F22" s="47"/>
      <c r="G22" s="47"/>
      <c r="H22" s="47"/>
      <c r="I22" s="47"/>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row>
    <row r="23" spans="1:36" s="11" customFormat="1" ht="47.7" customHeight="1" x14ac:dyDescent="0.3">
      <c r="B23" s="557" t="s">
        <v>425</v>
      </c>
      <c r="C23" s="557"/>
      <c r="D23" s="557"/>
      <c r="E23" s="557"/>
      <c r="F23" s="47"/>
      <c r="G23" s="47"/>
      <c r="H23" s="47"/>
      <c r="I23" s="47"/>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row>
    <row r="24" spans="1:36" s="11" customFormat="1" ht="47.7" customHeight="1" x14ac:dyDescent="0.3">
      <c r="B24" s="558" t="s">
        <v>495</v>
      </c>
      <c r="C24" s="558"/>
      <c r="D24" s="558"/>
      <c r="E24" s="558"/>
      <c r="F24" s="47"/>
      <c r="G24" s="47"/>
      <c r="H24" s="47"/>
      <c r="I24" s="47"/>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row>
    <row r="25" spans="1:36" s="4" customFormat="1" ht="31.2" customHeight="1" x14ac:dyDescent="0.3">
      <c r="A25" s="561" t="s">
        <v>367</v>
      </c>
      <c r="B25" s="561"/>
      <c r="C25" s="561"/>
      <c r="D25" s="561"/>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row>
    <row r="26" spans="1:36" s="4" customFormat="1" ht="42" customHeight="1" x14ac:dyDescent="0.3">
      <c r="B26" s="560" t="s">
        <v>127</v>
      </c>
      <c r="C26" s="560"/>
      <c r="D26" s="560"/>
      <c r="E26" s="560"/>
      <c r="F26" s="47"/>
      <c r="G26" s="47"/>
      <c r="H26" s="47"/>
      <c r="I26" s="47"/>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row>
    <row r="27" spans="1:36" s="14" customFormat="1" ht="49.2" customHeight="1" x14ac:dyDescent="0.3">
      <c r="B27" s="559" t="s">
        <v>116</v>
      </c>
      <c r="C27" s="559"/>
      <c r="D27" s="559"/>
      <c r="E27" s="559"/>
      <c r="F27" s="49"/>
      <c r="G27" s="49"/>
      <c r="H27" s="49"/>
      <c r="I27" s="49"/>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row>
    <row r="28" spans="1:36" s="14" customFormat="1" ht="49.2" customHeight="1" x14ac:dyDescent="0.3">
      <c r="B28" s="560" t="s">
        <v>370</v>
      </c>
      <c r="C28" s="560"/>
      <c r="D28" s="560"/>
      <c r="E28" s="560"/>
      <c r="F28" s="49"/>
      <c r="G28" s="49"/>
      <c r="H28" s="49"/>
      <c r="I28" s="49"/>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row>
    <row r="29" spans="1:36" s="14" customFormat="1" ht="49.2" customHeight="1" x14ac:dyDescent="0.3">
      <c r="B29" s="559" t="s">
        <v>377</v>
      </c>
      <c r="C29" s="559"/>
      <c r="D29" s="559"/>
      <c r="E29" s="559"/>
      <c r="F29" s="49"/>
      <c r="G29" s="49"/>
      <c r="H29" s="49"/>
      <c r="I29" s="49"/>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row>
    <row r="30" spans="1:36" s="14" customFormat="1" ht="49.2" customHeight="1" x14ac:dyDescent="0.3">
      <c r="B30" s="559" t="s">
        <v>117</v>
      </c>
      <c r="C30" s="559"/>
      <c r="D30" s="559"/>
      <c r="E30" s="559"/>
      <c r="F30" s="49"/>
      <c r="G30" s="49"/>
      <c r="H30" s="49"/>
      <c r="I30" s="49"/>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row>
    <row r="31" spans="1:36" s="14" customFormat="1" ht="49.2" customHeight="1" x14ac:dyDescent="0.3">
      <c r="B31" s="559" t="s">
        <v>580</v>
      </c>
      <c r="C31" s="559"/>
      <c r="D31" s="559"/>
      <c r="E31" s="559"/>
      <c r="F31" s="49"/>
      <c r="G31" s="49"/>
      <c r="H31" s="49"/>
      <c r="I31" s="49"/>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row>
    <row r="32" spans="1:36" s="14" customFormat="1" ht="49.2" customHeight="1" x14ac:dyDescent="0.3">
      <c r="B32" s="559" t="s">
        <v>368</v>
      </c>
      <c r="C32" s="559"/>
      <c r="D32" s="559"/>
      <c r="E32" s="559"/>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row>
    <row r="33" spans="1:36" s="14" customFormat="1" ht="49.2" customHeight="1" x14ac:dyDescent="0.3">
      <c r="B33" s="559" t="s">
        <v>118</v>
      </c>
      <c r="C33" s="559"/>
      <c r="D33" s="559"/>
      <c r="E33" s="559"/>
      <c r="F33" s="49"/>
      <c r="G33" s="49"/>
      <c r="H33" s="49"/>
      <c r="I33" s="49"/>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row>
    <row r="34" spans="1:36" s="14" customFormat="1" ht="49.2" customHeight="1" x14ac:dyDescent="0.3">
      <c r="B34" s="559" t="s">
        <v>369</v>
      </c>
      <c r="C34" s="559"/>
      <c r="D34" s="559"/>
      <c r="E34" s="559"/>
      <c r="F34" s="49"/>
      <c r="G34" s="49"/>
      <c r="H34" s="49"/>
      <c r="I34" s="49"/>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row>
    <row r="35" spans="1:36" s="14" customFormat="1" ht="49.2" customHeight="1" x14ac:dyDescent="0.3">
      <c r="B35" s="559" t="s">
        <v>459</v>
      </c>
      <c r="C35" s="559"/>
      <c r="D35" s="559"/>
      <c r="E35" s="559"/>
      <c r="F35" s="49"/>
      <c r="G35" s="49"/>
      <c r="H35" s="49"/>
      <c r="I35" s="49"/>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row>
    <row r="36" spans="1:36" s="4" customFormat="1" ht="28.95" customHeight="1" x14ac:dyDescent="0.3">
      <c r="A36" s="561" t="s">
        <v>119</v>
      </c>
      <c r="B36" s="561"/>
      <c r="C36" s="561"/>
      <c r="D36" s="561"/>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row>
    <row r="37" spans="1:36" s="4" customFormat="1" ht="33.6" customHeight="1" x14ac:dyDescent="0.3">
      <c r="B37" s="560" t="s">
        <v>325</v>
      </c>
      <c r="C37" s="560"/>
      <c r="D37" s="560"/>
      <c r="E37" s="560"/>
      <c r="F37" s="47"/>
      <c r="G37" s="47"/>
      <c r="H37" s="47"/>
      <c r="I37" s="47"/>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row>
    <row r="38" spans="1:36" s="11" customFormat="1" ht="64.2" customHeight="1" x14ac:dyDescent="0.3">
      <c r="B38" s="62" t="s">
        <v>211</v>
      </c>
      <c r="C38" s="562" t="s">
        <v>581</v>
      </c>
      <c r="D38" s="562"/>
      <c r="E38" s="562"/>
      <c r="F38" s="47"/>
      <c r="G38" s="47"/>
      <c r="H38" s="47"/>
      <c r="I38" s="47"/>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row>
    <row r="39" spans="1:36" s="11" customFormat="1" ht="45.6" customHeight="1" x14ac:dyDescent="0.3">
      <c r="B39" s="59" t="s">
        <v>371</v>
      </c>
      <c r="C39" s="563" t="s">
        <v>448</v>
      </c>
      <c r="D39" s="563"/>
      <c r="E39" s="563"/>
      <c r="F39" s="47"/>
      <c r="G39" s="47"/>
      <c r="H39" s="47"/>
      <c r="I39" s="47"/>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row>
    <row r="40" spans="1:36" s="11" customFormat="1" ht="45.6" customHeight="1" x14ac:dyDescent="0.3">
      <c r="B40" s="59" t="s">
        <v>372</v>
      </c>
      <c r="C40" s="563" t="s">
        <v>449</v>
      </c>
      <c r="D40" s="563"/>
      <c r="E40" s="563"/>
      <c r="F40" s="47"/>
      <c r="G40" s="47"/>
      <c r="H40" s="47"/>
      <c r="I40" s="47"/>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row>
    <row r="41" spans="1:36" s="11" customFormat="1" ht="45.6" customHeight="1" x14ac:dyDescent="0.3">
      <c r="B41" s="59" t="s">
        <v>373</v>
      </c>
      <c r="C41" s="563" t="s">
        <v>450</v>
      </c>
      <c r="D41" s="563"/>
      <c r="E41" s="563"/>
      <c r="F41" s="47"/>
      <c r="G41" s="47"/>
      <c r="H41" s="47"/>
      <c r="I41" s="47"/>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row>
    <row r="42" spans="1:36" s="11" customFormat="1" ht="45.6" customHeight="1" x14ac:dyDescent="0.3">
      <c r="B42" s="59" t="s">
        <v>374</v>
      </c>
      <c r="C42" s="563" t="s">
        <v>451</v>
      </c>
      <c r="D42" s="563"/>
      <c r="E42" s="563"/>
      <c r="F42" s="47"/>
      <c r="G42" s="47"/>
      <c r="H42" s="47"/>
      <c r="I42" s="47"/>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row>
    <row r="43" spans="1:36" s="11" customFormat="1" ht="45.6" customHeight="1" x14ac:dyDescent="0.3">
      <c r="B43" s="59" t="s">
        <v>375</v>
      </c>
      <c r="C43" s="563" t="s">
        <v>452</v>
      </c>
      <c r="D43" s="563"/>
      <c r="E43" s="563"/>
      <c r="F43" s="47"/>
      <c r="G43" s="47"/>
      <c r="H43" s="47"/>
      <c r="I43" s="47"/>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row>
    <row r="44" spans="1:36" s="11" customFormat="1" ht="45.6" customHeight="1" x14ac:dyDescent="0.3">
      <c r="B44" s="59" t="s">
        <v>376</v>
      </c>
      <c r="C44" s="563" t="s">
        <v>453</v>
      </c>
      <c r="D44" s="563"/>
      <c r="E44" s="563"/>
      <c r="F44" s="47"/>
      <c r="G44" s="47"/>
      <c r="H44" s="47"/>
      <c r="I44" s="47"/>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row>
    <row r="45" spans="1:36" s="11" customFormat="1" ht="45.6" customHeight="1" x14ac:dyDescent="0.3">
      <c r="B45" s="59" t="s">
        <v>231</v>
      </c>
      <c r="C45" s="563" t="s">
        <v>454</v>
      </c>
      <c r="D45" s="563"/>
      <c r="E45" s="563"/>
      <c r="F45" s="47"/>
      <c r="G45" s="47"/>
      <c r="H45" s="47"/>
      <c r="I45" s="47"/>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row>
    <row r="46" spans="1:36" s="4" customFormat="1" ht="24.45" customHeight="1" x14ac:dyDescent="0.3">
      <c r="A46" s="561" t="s">
        <v>126</v>
      </c>
      <c r="B46" s="561"/>
      <c r="C46" s="561"/>
      <c r="D46" s="561"/>
      <c r="E46" s="9"/>
      <c r="F46" s="47"/>
      <c r="G46" s="47"/>
      <c r="H46" s="47"/>
      <c r="I46" s="47"/>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row>
    <row r="47" spans="1:36" s="4" customFormat="1" ht="82.2" customHeight="1" x14ac:dyDescent="0.3">
      <c r="A47" s="10"/>
      <c r="B47" s="560" t="s">
        <v>378</v>
      </c>
      <c r="C47" s="560"/>
      <c r="D47" s="560"/>
      <c r="E47" s="560"/>
      <c r="F47" s="47"/>
      <c r="G47" s="47"/>
      <c r="H47" s="47"/>
      <c r="I47" s="47"/>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row>
    <row r="48" spans="1:36" s="4" customFormat="1" ht="24.45" customHeight="1" x14ac:dyDescent="0.3">
      <c r="A48" s="561" t="s">
        <v>125</v>
      </c>
      <c r="B48" s="561"/>
      <c r="C48" s="561"/>
      <c r="D48" s="561"/>
      <c r="E48" s="9"/>
      <c r="F48" s="47"/>
      <c r="G48" s="47"/>
      <c r="H48" s="47"/>
      <c r="I48" s="47"/>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row>
    <row r="49" spans="1:36" s="4" customFormat="1" ht="156.9" customHeight="1" x14ac:dyDescent="0.3">
      <c r="A49" s="10"/>
      <c r="B49" s="560" t="s">
        <v>379</v>
      </c>
      <c r="C49" s="560"/>
      <c r="D49" s="560"/>
      <c r="E49" s="560"/>
      <c r="F49" s="47"/>
      <c r="G49" s="47"/>
      <c r="H49" s="47"/>
      <c r="I49" s="47"/>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row>
    <row r="50" spans="1:36" s="11" customFormat="1" ht="35.4" customHeight="1" x14ac:dyDescent="0.3">
      <c r="A50" s="10"/>
      <c r="B50" s="557" t="s">
        <v>582</v>
      </c>
      <c r="C50" s="557"/>
      <c r="D50" s="557"/>
      <c r="E50" s="557"/>
      <c r="F50" s="47"/>
      <c r="G50" s="47"/>
      <c r="H50" s="47"/>
      <c r="I50" s="47"/>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row>
    <row r="51" spans="1:36" s="11" customFormat="1" ht="48.6" customHeight="1" x14ac:dyDescent="0.3">
      <c r="A51" s="10"/>
      <c r="B51" s="557" t="s">
        <v>488</v>
      </c>
      <c r="C51" s="557"/>
      <c r="D51" s="557"/>
      <c r="E51" s="557"/>
      <c r="F51" s="47"/>
      <c r="G51" s="47"/>
      <c r="H51" s="47"/>
      <c r="I51" s="47"/>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row>
    <row r="52" spans="1:36" s="11" customFormat="1" ht="42" customHeight="1" x14ac:dyDescent="0.3">
      <c r="A52" s="10"/>
      <c r="B52" s="557" t="s">
        <v>497</v>
      </c>
      <c r="C52" s="557"/>
      <c r="D52" s="557"/>
      <c r="E52" s="557"/>
      <c r="F52" s="47"/>
      <c r="G52" s="47"/>
      <c r="H52" s="47"/>
      <c r="I52" s="47"/>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row>
  </sheetData>
  <sheetProtection algorithmName="SHA-512" hashValue="MCk77tdRja8EfSskjB+yGHGD4llB+Sc4Uhyozr9z+2akZ3Go3AoBsF66nWsF/6kxiZL1k9OpShs+6xxREfdxug==" saltValue="SsYWevzuf2XJz9r+lcpXLw==" spinCount="100000" sheet="1" formatRows="0"/>
  <mergeCells count="45">
    <mergeCell ref="C44:E44"/>
    <mergeCell ref="C45:E45"/>
    <mergeCell ref="B50:E50"/>
    <mergeCell ref="B52:E52"/>
    <mergeCell ref="A1:D1"/>
    <mergeCell ref="B15:E15"/>
    <mergeCell ref="B17:E17"/>
    <mergeCell ref="B18:E18"/>
    <mergeCell ref="B19:E19"/>
    <mergeCell ref="B5:E5"/>
    <mergeCell ref="A4:D4"/>
    <mergeCell ref="A14:D14"/>
    <mergeCell ref="B31:E31"/>
    <mergeCell ref="B47:E47"/>
    <mergeCell ref="C39:E39"/>
    <mergeCell ref="C40:E40"/>
    <mergeCell ref="C41:E41"/>
    <mergeCell ref="C42:E42"/>
    <mergeCell ref="C43:E43"/>
    <mergeCell ref="A2:D2"/>
    <mergeCell ref="A25:D25"/>
    <mergeCell ref="B26:E26"/>
    <mergeCell ref="B27:E27"/>
    <mergeCell ref="B13:D13"/>
    <mergeCell ref="B22:E22"/>
    <mergeCell ref="B16:E16"/>
    <mergeCell ref="B21:E21"/>
    <mergeCell ref="B20:E20"/>
    <mergeCell ref="C3:D3"/>
    <mergeCell ref="B51:E51"/>
    <mergeCell ref="B23:E23"/>
    <mergeCell ref="B24:E24"/>
    <mergeCell ref="B33:E33"/>
    <mergeCell ref="B30:E30"/>
    <mergeCell ref="B35:E35"/>
    <mergeCell ref="B28:E28"/>
    <mergeCell ref="B29:E29"/>
    <mergeCell ref="B32:E32"/>
    <mergeCell ref="B34:E34"/>
    <mergeCell ref="B49:E49"/>
    <mergeCell ref="A36:D36"/>
    <mergeCell ref="B37:E37"/>
    <mergeCell ref="A48:D48"/>
    <mergeCell ref="A46:D46"/>
    <mergeCell ref="C38:E38"/>
  </mergeCells>
  <phoneticPr fontId="40" type="noConversion"/>
  <pageMargins left="0.7" right="0.7" top="0.75" bottom="0.75" header="0.3" footer="0.3"/>
  <pageSetup paperSize="9" scale="5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7220F-D091-4236-8377-CFEB61D3D3F2}">
  <sheetPr>
    <tabColor theme="5" tint="0.39997558519241921"/>
  </sheetPr>
  <dimension ref="A1:AM63"/>
  <sheetViews>
    <sheetView showGridLines="0" zoomScale="85" zoomScaleNormal="85" workbookViewId="0">
      <selection activeCell="J6" sqref="J6"/>
    </sheetView>
  </sheetViews>
  <sheetFormatPr defaultColWidth="8.88671875" defaultRowHeight="14.4" x14ac:dyDescent="0.3"/>
  <cols>
    <col min="1" max="1" width="8.88671875" style="11"/>
    <col min="2" max="2" width="32.5546875" style="11" customWidth="1"/>
    <col min="3" max="3" width="47.5546875" style="11" customWidth="1"/>
    <col min="4" max="8" width="8.88671875" style="11"/>
    <col min="9" max="11" width="8.88671875" style="43"/>
    <col min="12" max="12" width="27.33203125" style="43" customWidth="1"/>
    <col min="13" max="13" width="22.5546875" style="43" customWidth="1"/>
    <col min="14" max="39" width="8.88671875" style="43"/>
    <col min="40" max="16384" width="8.88671875" style="11"/>
  </cols>
  <sheetData>
    <row r="1" spans="1:39" ht="57.9" customHeight="1" thickBot="1" x14ac:dyDescent="0.35">
      <c r="A1" s="568" t="s">
        <v>579</v>
      </c>
      <c r="B1" s="569"/>
      <c r="C1" s="569"/>
      <c r="D1" s="569"/>
      <c r="E1" s="569"/>
      <c r="F1" s="569"/>
      <c r="G1" s="393"/>
      <c r="H1" s="391"/>
    </row>
    <row r="2" spans="1:39" s="5" customFormat="1" ht="34.950000000000003" customHeight="1" thickBot="1" x14ac:dyDescent="0.35">
      <c r="A2" s="564" t="s">
        <v>380</v>
      </c>
      <c r="B2" s="565"/>
      <c r="C2" s="565"/>
      <c r="D2" s="565"/>
      <c r="E2" s="565"/>
      <c r="F2" s="565"/>
      <c r="G2" s="565"/>
      <c r="H2" s="392"/>
      <c r="I2" s="44"/>
      <c r="J2" s="44"/>
      <c r="K2" s="44"/>
      <c r="L2" s="44"/>
      <c r="M2" s="44"/>
      <c r="N2" s="44"/>
      <c r="O2" s="44"/>
      <c r="P2" s="44"/>
      <c r="Q2" s="45"/>
      <c r="R2" s="45"/>
      <c r="S2" s="46"/>
      <c r="T2" s="46"/>
      <c r="U2" s="46"/>
      <c r="V2" s="46"/>
      <c r="W2" s="46"/>
      <c r="X2" s="46"/>
      <c r="Y2" s="46"/>
      <c r="Z2" s="46"/>
      <c r="AA2" s="46"/>
      <c r="AB2" s="46"/>
      <c r="AC2" s="46"/>
      <c r="AD2" s="46"/>
      <c r="AE2" s="46"/>
      <c r="AF2" s="46"/>
      <c r="AG2" s="46"/>
      <c r="AH2" s="46"/>
      <c r="AI2" s="46"/>
      <c r="AJ2" s="46"/>
      <c r="AK2" s="46"/>
      <c r="AL2" s="46"/>
      <c r="AM2" s="46"/>
    </row>
    <row r="3" spans="1:39" ht="29.1" customHeight="1" x14ac:dyDescent="0.3">
      <c r="A3" s="571" t="s">
        <v>124</v>
      </c>
      <c r="B3" s="571"/>
      <c r="C3" s="571"/>
    </row>
    <row r="4" spans="1:39" ht="36.6" customHeight="1" x14ac:dyDescent="0.3">
      <c r="A4" s="58"/>
      <c r="B4" s="60" t="s">
        <v>382</v>
      </c>
      <c r="C4" s="557" t="s">
        <v>498</v>
      </c>
      <c r="D4" s="557"/>
      <c r="E4" s="557"/>
      <c r="F4" s="557"/>
      <c r="G4" s="557"/>
      <c r="H4" s="557"/>
    </row>
    <row r="5" spans="1:39" ht="36.6" customHeight="1" x14ac:dyDescent="0.3">
      <c r="A5" s="58"/>
      <c r="B5" s="60" t="s">
        <v>428</v>
      </c>
      <c r="C5" s="557" t="s">
        <v>429</v>
      </c>
      <c r="D5" s="557"/>
      <c r="E5" s="557"/>
      <c r="F5" s="557"/>
      <c r="G5" s="557"/>
      <c r="H5" s="557"/>
    </row>
    <row r="6" spans="1:39" ht="36.6" customHeight="1" x14ac:dyDescent="0.3">
      <c r="A6" s="58"/>
      <c r="B6" s="60" t="s">
        <v>499</v>
      </c>
      <c r="C6" s="557" t="s">
        <v>500</v>
      </c>
      <c r="D6" s="557"/>
      <c r="E6" s="557"/>
      <c r="F6" s="557"/>
      <c r="G6" s="557"/>
      <c r="H6" s="557"/>
    </row>
    <row r="7" spans="1:39" ht="36.6" customHeight="1" x14ac:dyDescent="0.3">
      <c r="A7" s="58"/>
      <c r="B7" s="60" t="s">
        <v>426</v>
      </c>
      <c r="C7" s="57" t="s">
        <v>427</v>
      </c>
      <c r="D7" s="57"/>
      <c r="E7" s="57"/>
      <c r="F7" s="57"/>
      <c r="G7" s="57"/>
      <c r="H7" s="57"/>
    </row>
    <row r="8" spans="1:39" ht="36.6" customHeight="1" x14ac:dyDescent="0.3">
      <c r="A8" s="58"/>
      <c r="B8" s="60"/>
      <c r="C8" s="58"/>
    </row>
    <row r="9" spans="1:39" ht="29.1" customHeight="1" x14ac:dyDescent="0.3">
      <c r="A9" s="571" t="s">
        <v>381</v>
      </c>
      <c r="B9" s="571"/>
      <c r="C9" s="571"/>
    </row>
    <row r="10" spans="1:39" ht="15.6" x14ac:dyDescent="0.3">
      <c r="A10" s="52"/>
      <c r="B10" s="8" t="s">
        <v>388</v>
      </c>
      <c r="C10" s="8"/>
    </row>
    <row r="11" spans="1:39" x14ac:dyDescent="0.3">
      <c r="B11" s="11" t="s">
        <v>476</v>
      </c>
    </row>
    <row r="12" spans="1:39" x14ac:dyDescent="0.3">
      <c r="B12" s="64" t="s">
        <v>476</v>
      </c>
    </row>
    <row r="14" spans="1:39" ht="15.6" x14ac:dyDescent="0.3">
      <c r="A14" s="52" t="s">
        <v>303</v>
      </c>
      <c r="B14" s="8" t="s">
        <v>297</v>
      </c>
      <c r="C14" s="8"/>
    </row>
    <row r="15" spans="1:39" x14ac:dyDescent="0.3">
      <c r="B15" s="11" t="s">
        <v>309</v>
      </c>
    </row>
    <row r="16" spans="1:39" x14ac:dyDescent="0.3">
      <c r="B16" s="36" t="s">
        <v>310</v>
      </c>
    </row>
    <row r="17" spans="1:2" x14ac:dyDescent="0.3">
      <c r="B17" s="63" t="s">
        <v>387</v>
      </c>
    </row>
    <row r="19" spans="1:2" ht="15.6" x14ac:dyDescent="0.3">
      <c r="A19" s="52" t="s">
        <v>311</v>
      </c>
      <c r="B19" s="8" t="s">
        <v>312</v>
      </c>
    </row>
    <row r="20" spans="1:2" x14ac:dyDescent="0.3">
      <c r="B20" s="11" t="s">
        <v>389</v>
      </c>
    </row>
    <row r="21" spans="1:2" x14ac:dyDescent="0.3">
      <c r="B21" s="11" t="s">
        <v>468</v>
      </c>
    </row>
    <row r="23" spans="1:2" ht="15.6" x14ac:dyDescent="0.3">
      <c r="A23" s="52" t="s">
        <v>120</v>
      </c>
      <c r="B23" s="8" t="s">
        <v>313</v>
      </c>
    </row>
    <row r="24" spans="1:2" x14ac:dyDescent="0.3">
      <c r="B24" s="11" t="s">
        <v>455</v>
      </c>
    </row>
    <row r="25" spans="1:2" x14ac:dyDescent="0.3">
      <c r="B25" s="11" t="s">
        <v>456</v>
      </c>
    </row>
    <row r="27" spans="1:2" ht="15.6" x14ac:dyDescent="0.3">
      <c r="A27" s="52" t="s">
        <v>121</v>
      </c>
      <c r="B27" s="8" t="s">
        <v>477</v>
      </c>
    </row>
    <row r="28" spans="1:2" x14ac:dyDescent="0.3">
      <c r="B28" s="11" t="s">
        <v>314</v>
      </c>
    </row>
    <row r="30" spans="1:2" ht="15.6" x14ac:dyDescent="0.3">
      <c r="A30" s="52" t="s">
        <v>122</v>
      </c>
      <c r="B30" s="8" t="s">
        <v>315</v>
      </c>
    </row>
    <row r="31" spans="1:2" x14ac:dyDescent="0.3">
      <c r="B31" s="11" t="s">
        <v>316</v>
      </c>
    </row>
    <row r="32" spans="1:2" x14ac:dyDescent="0.3">
      <c r="B32" s="11" t="s">
        <v>317</v>
      </c>
    </row>
    <row r="33" spans="2:8" x14ac:dyDescent="0.3">
      <c r="B33" s="560" t="s">
        <v>288</v>
      </c>
      <c r="C33" s="560"/>
      <c r="D33" s="560"/>
      <c r="E33" s="560"/>
      <c r="F33" s="560"/>
      <c r="G33" s="560"/>
      <c r="H33" s="560"/>
    </row>
    <row r="35" spans="2:8" x14ac:dyDescent="0.3">
      <c r="D35" s="557" t="s">
        <v>516</v>
      </c>
      <c r="E35" s="557"/>
      <c r="F35" s="557"/>
      <c r="G35" s="557"/>
    </row>
    <row r="36" spans="2:8" x14ac:dyDescent="0.3">
      <c r="D36" s="557"/>
      <c r="E36" s="557"/>
      <c r="F36" s="557"/>
      <c r="G36" s="557"/>
    </row>
    <row r="37" spans="2:8" x14ac:dyDescent="0.3">
      <c r="D37" s="557"/>
      <c r="E37" s="557"/>
      <c r="F37" s="557"/>
      <c r="G37" s="557"/>
    </row>
    <row r="38" spans="2:8" x14ac:dyDescent="0.3">
      <c r="D38" s="557"/>
      <c r="E38" s="557"/>
      <c r="F38" s="557"/>
      <c r="G38" s="557"/>
    </row>
    <row r="39" spans="2:8" x14ac:dyDescent="0.3">
      <c r="D39" s="557"/>
      <c r="E39" s="557"/>
      <c r="F39" s="557"/>
      <c r="G39" s="557"/>
    </row>
    <row r="40" spans="2:8" x14ac:dyDescent="0.3">
      <c r="D40" s="557"/>
      <c r="E40" s="557"/>
      <c r="F40" s="557"/>
      <c r="G40" s="557"/>
    </row>
    <row r="41" spans="2:8" x14ac:dyDescent="0.3">
      <c r="D41" s="557"/>
      <c r="E41" s="557"/>
      <c r="F41" s="557"/>
      <c r="G41" s="557"/>
    </row>
    <row r="42" spans="2:8" x14ac:dyDescent="0.3">
      <c r="D42" s="557"/>
      <c r="E42" s="557"/>
      <c r="F42" s="557"/>
      <c r="G42" s="557"/>
    </row>
    <row r="43" spans="2:8" x14ac:dyDescent="0.3">
      <c r="D43" s="557"/>
      <c r="E43" s="557"/>
      <c r="F43" s="557"/>
      <c r="G43" s="557"/>
    </row>
    <row r="44" spans="2:8" x14ac:dyDescent="0.3">
      <c r="D44" s="557"/>
      <c r="E44" s="557"/>
      <c r="F44" s="557"/>
      <c r="G44" s="557"/>
    </row>
    <row r="45" spans="2:8" x14ac:dyDescent="0.3">
      <c r="D45" s="557"/>
      <c r="E45" s="557"/>
      <c r="F45" s="557"/>
      <c r="G45" s="557"/>
    </row>
    <row r="46" spans="2:8" x14ac:dyDescent="0.3">
      <c r="D46" s="557"/>
      <c r="E46" s="557"/>
      <c r="F46" s="557"/>
      <c r="G46" s="557"/>
    </row>
    <row r="47" spans="2:8" x14ac:dyDescent="0.3">
      <c r="D47" s="557"/>
      <c r="E47" s="557"/>
      <c r="F47" s="557"/>
      <c r="G47" s="557"/>
    </row>
    <row r="50" spans="1:2" ht="15.6" x14ac:dyDescent="0.3">
      <c r="A50" s="52" t="s">
        <v>123</v>
      </c>
      <c r="B50" s="8" t="s">
        <v>478</v>
      </c>
    </row>
    <row r="51" spans="1:2" ht="15.6" x14ac:dyDescent="0.3">
      <c r="A51" s="52"/>
      <c r="B51" s="11" t="s">
        <v>318</v>
      </c>
    </row>
    <row r="53" spans="1:2" ht="15.6" x14ac:dyDescent="0.3">
      <c r="A53" s="52" t="s">
        <v>129</v>
      </c>
      <c r="B53" s="8" t="s">
        <v>319</v>
      </c>
    </row>
    <row r="54" spans="1:2" ht="15.6" x14ac:dyDescent="0.3">
      <c r="A54" s="52"/>
      <c r="B54" s="11" t="s">
        <v>320</v>
      </c>
    </row>
    <row r="55" spans="1:2" x14ac:dyDescent="0.3">
      <c r="B55" s="63" t="s">
        <v>387</v>
      </c>
    </row>
    <row r="57" spans="1:2" ht="15.6" x14ac:dyDescent="0.3">
      <c r="A57" s="52" t="s">
        <v>340</v>
      </c>
      <c r="B57" s="8" t="s">
        <v>341</v>
      </c>
    </row>
    <row r="58" spans="1:2" ht="15.6" x14ac:dyDescent="0.3">
      <c r="A58" s="52"/>
      <c r="B58" s="11" t="s">
        <v>320</v>
      </c>
    </row>
    <row r="59" spans="1:2" x14ac:dyDescent="0.3">
      <c r="B59" s="63" t="s">
        <v>387</v>
      </c>
    </row>
    <row r="61" spans="1:2" ht="15.6" x14ac:dyDescent="0.3">
      <c r="A61" s="52" t="s">
        <v>508</v>
      </c>
      <c r="B61" s="8" t="s">
        <v>509</v>
      </c>
    </row>
    <row r="62" spans="1:2" ht="15.6" x14ac:dyDescent="0.3">
      <c r="A62" s="52"/>
      <c r="B62" s="11" t="s">
        <v>510</v>
      </c>
    </row>
    <row r="63" spans="1:2" x14ac:dyDescent="0.3">
      <c r="B63" s="63"/>
    </row>
  </sheetData>
  <sheetProtection algorithmName="SHA-512" hashValue="oiok2rZIr0U/hc/dEZycZ6LM1XhPqrF4HNp/crfk6+J0DKVE/lNsxWfVXasRrQtp3E9k4WyBdBXCIQT0MhyHng==" saltValue="ehh6rF8X9qSaWDd0Xm7fOA==" spinCount="100000" sheet="1" formatRows="0"/>
  <mergeCells count="9">
    <mergeCell ref="A3:C3"/>
    <mergeCell ref="B33:H33"/>
    <mergeCell ref="A1:F1"/>
    <mergeCell ref="A2:G2"/>
    <mergeCell ref="D35:G47"/>
    <mergeCell ref="A9:C9"/>
    <mergeCell ref="C4:H4"/>
    <mergeCell ref="C5:H5"/>
    <mergeCell ref="C6:H6"/>
  </mergeCells>
  <pageMargins left="0.7" right="0.7" top="0.75" bottom="0.75" header="0.3" footer="0.3"/>
  <pageSetup paperSize="9" scale="5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EDB68-3597-4B46-8365-C24EF2E47230}">
  <sheetPr>
    <tabColor rgb="FFA0DDEE"/>
  </sheetPr>
  <dimension ref="A1:AM90"/>
  <sheetViews>
    <sheetView zoomScale="85" zoomScaleNormal="85" workbookViewId="0">
      <selection activeCell="J5" sqref="J5"/>
    </sheetView>
  </sheetViews>
  <sheetFormatPr defaultColWidth="8.5546875" defaultRowHeight="14.4" x14ac:dyDescent="0.3"/>
  <cols>
    <col min="1" max="1" width="22.5546875" style="70" customWidth="1"/>
    <col min="2" max="2" width="50.77734375" style="70" customWidth="1"/>
    <col min="3" max="3" width="16.77734375" style="70" customWidth="1"/>
    <col min="4" max="4" width="2.77734375" style="70" customWidth="1"/>
    <col min="5" max="7" width="16.77734375" style="70" customWidth="1"/>
    <col min="8" max="10" width="8.5546875" style="67"/>
    <col min="11" max="11" width="27.33203125" style="67" customWidth="1"/>
    <col min="12" max="12" width="22.5546875" style="67" customWidth="1"/>
    <col min="13" max="18" width="8.5546875" style="67"/>
    <col min="19" max="21" width="8.5546875" style="68"/>
    <col min="22" max="35" width="8.5546875" style="69"/>
    <col min="36" max="16384" width="8.5546875" style="70"/>
  </cols>
  <sheetData>
    <row r="1" spans="1:39" ht="63.6" customHeight="1" x14ac:dyDescent="0.3">
      <c r="A1" s="547" t="s">
        <v>577</v>
      </c>
      <c r="B1" s="547"/>
      <c r="C1" s="547"/>
      <c r="D1" s="547"/>
      <c r="E1" s="547"/>
      <c r="F1" s="501"/>
      <c r="G1" s="394"/>
    </row>
    <row r="2" spans="1:39" s="76" customFormat="1" ht="24.6" customHeight="1" x14ac:dyDescent="0.3">
      <c r="A2" s="71" t="s">
        <v>110</v>
      </c>
      <c r="B2" s="53" t="s">
        <v>323</v>
      </c>
      <c r="C2" s="590" t="s">
        <v>384</v>
      </c>
      <c r="D2" s="591"/>
      <c r="E2" s="502" t="s">
        <v>602</v>
      </c>
      <c r="F2" s="81" t="s">
        <v>604</v>
      </c>
      <c r="G2" s="503" t="s">
        <v>605</v>
      </c>
      <c r="H2" s="72"/>
      <c r="I2" s="54" t="str">
        <f>TEXT(E2,"0")&amp;" / "&amp;TEXT(G2,"0")</f>
        <v>SOC / RIBA 6</v>
      </c>
      <c r="J2" s="72"/>
      <c r="K2" s="72"/>
      <c r="L2" s="72"/>
      <c r="M2" s="72"/>
      <c r="N2" s="72"/>
      <c r="O2" s="548"/>
      <c r="P2" s="549"/>
      <c r="Q2" s="73"/>
      <c r="R2" s="545"/>
      <c r="S2" s="545"/>
      <c r="T2" s="545"/>
      <c r="U2" s="545"/>
      <c r="V2" s="545"/>
      <c r="W2" s="545"/>
      <c r="X2" s="545"/>
      <c r="Y2" s="545"/>
      <c r="Z2" s="545"/>
      <c r="AA2" s="545"/>
      <c r="AB2" s="74"/>
      <c r="AC2" s="74"/>
      <c r="AD2" s="74"/>
      <c r="AE2" s="74"/>
      <c r="AF2" s="74"/>
      <c r="AG2" s="74"/>
      <c r="AH2" s="74"/>
      <c r="AI2" s="74"/>
      <c r="AJ2" s="75"/>
      <c r="AK2" s="75"/>
      <c r="AL2" s="75"/>
      <c r="AM2" s="75"/>
    </row>
    <row r="3" spans="1:39" s="76" customFormat="1" ht="24.6" customHeight="1" x14ac:dyDescent="0.3">
      <c r="A3" s="71" t="s">
        <v>343</v>
      </c>
      <c r="B3" s="53" t="s">
        <v>321</v>
      </c>
      <c r="C3" s="590" t="s">
        <v>111</v>
      </c>
      <c r="D3" s="591"/>
      <c r="E3" s="581">
        <v>44835</v>
      </c>
      <c r="F3" s="582"/>
      <c r="G3" s="579"/>
      <c r="H3" s="72"/>
      <c r="I3" s="72"/>
      <c r="J3" s="72"/>
      <c r="K3" s="72"/>
      <c r="L3" s="72"/>
      <c r="M3" s="72"/>
      <c r="N3" s="72"/>
      <c r="O3" s="549"/>
      <c r="P3" s="549"/>
      <c r="Q3" s="73"/>
      <c r="R3" s="545"/>
      <c r="S3" s="545"/>
      <c r="T3" s="545"/>
      <c r="U3" s="545"/>
      <c r="V3" s="545"/>
      <c r="W3" s="545"/>
      <c r="X3" s="545"/>
      <c r="Y3" s="545"/>
      <c r="Z3" s="545"/>
      <c r="AA3" s="545"/>
      <c r="AB3" s="74"/>
      <c r="AC3" s="74"/>
      <c r="AD3" s="74"/>
      <c r="AE3" s="74"/>
      <c r="AF3" s="74"/>
      <c r="AG3" s="74"/>
      <c r="AH3" s="74"/>
      <c r="AI3" s="74"/>
      <c r="AJ3" s="75"/>
      <c r="AK3" s="75"/>
      <c r="AL3" s="75"/>
      <c r="AM3" s="75"/>
    </row>
    <row r="4" spans="1:39" s="76" customFormat="1" ht="28.95" customHeight="1" x14ac:dyDescent="0.3">
      <c r="A4" s="71" t="s">
        <v>322</v>
      </c>
      <c r="B4" s="53" t="s">
        <v>322</v>
      </c>
      <c r="C4" s="592" t="s">
        <v>112</v>
      </c>
      <c r="D4" s="592"/>
      <c r="E4" s="583" t="str">
        <f>TEXT(Version!A27,"")&amp;" _ "&amp;TEXT(A40,"")</f>
        <v>Toolkit V.2.7 _ Rev. 0</v>
      </c>
      <c r="F4" s="584"/>
      <c r="G4" s="585"/>
      <c r="H4" s="72"/>
      <c r="I4" s="72"/>
      <c r="J4" s="72"/>
      <c r="K4" s="72"/>
      <c r="L4" s="72"/>
      <c r="M4" s="72"/>
      <c r="N4" s="72"/>
      <c r="O4" s="549"/>
      <c r="P4" s="549"/>
      <c r="Q4" s="73"/>
      <c r="R4" s="545"/>
      <c r="S4" s="545"/>
      <c r="T4" s="545"/>
      <c r="U4" s="545"/>
      <c r="V4" s="545"/>
      <c r="W4" s="545"/>
      <c r="X4" s="545"/>
      <c r="Y4" s="545"/>
      <c r="Z4" s="545"/>
      <c r="AA4" s="545"/>
      <c r="AB4" s="74"/>
      <c r="AC4" s="74"/>
      <c r="AD4" s="74"/>
      <c r="AE4" s="74"/>
      <c r="AF4" s="74"/>
      <c r="AG4" s="74"/>
      <c r="AH4" s="74"/>
      <c r="AI4" s="74"/>
      <c r="AJ4" s="75"/>
      <c r="AK4" s="75"/>
      <c r="AL4" s="75"/>
      <c r="AM4" s="75"/>
    </row>
    <row r="5" spans="1:39" s="76" customFormat="1" ht="28.95" customHeight="1" x14ac:dyDescent="0.3">
      <c r="A5" s="77" t="s">
        <v>336</v>
      </c>
      <c r="B5" s="586" t="s">
        <v>519</v>
      </c>
      <c r="C5" s="586"/>
      <c r="D5" s="586"/>
      <c r="E5" s="572" t="s">
        <v>583</v>
      </c>
      <c r="F5" s="573"/>
      <c r="G5" s="65">
        <v>0</v>
      </c>
      <c r="H5" s="72"/>
      <c r="I5" s="72"/>
      <c r="J5" s="72"/>
      <c r="K5" s="72"/>
      <c r="L5" s="72"/>
      <c r="M5" s="72"/>
      <c r="N5" s="72"/>
      <c r="O5" s="78"/>
      <c r="P5" s="78"/>
      <c r="Q5" s="73"/>
      <c r="R5" s="79"/>
      <c r="S5" s="79"/>
      <c r="T5" s="79"/>
      <c r="U5" s="79"/>
      <c r="V5" s="79"/>
      <c r="W5" s="79"/>
      <c r="X5" s="79"/>
      <c r="Y5" s="79"/>
      <c r="Z5" s="79"/>
      <c r="AA5" s="79"/>
      <c r="AB5" s="74"/>
      <c r="AC5" s="74"/>
      <c r="AD5" s="74"/>
      <c r="AE5" s="74"/>
      <c r="AF5" s="74"/>
      <c r="AG5" s="74"/>
      <c r="AH5" s="74"/>
      <c r="AI5" s="74"/>
      <c r="AJ5" s="75"/>
      <c r="AK5" s="75"/>
      <c r="AL5" s="75"/>
      <c r="AM5" s="75"/>
    </row>
    <row r="6" spans="1:39" s="76" customFormat="1" ht="28.95" customHeight="1" x14ac:dyDescent="0.3">
      <c r="A6" s="77" t="s">
        <v>336</v>
      </c>
      <c r="B6" s="586" t="s">
        <v>337</v>
      </c>
      <c r="C6" s="586"/>
      <c r="D6" s="586"/>
      <c r="E6" s="572" t="s">
        <v>491</v>
      </c>
      <c r="F6" s="573"/>
      <c r="G6" s="66">
        <v>20000</v>
      </c>
      <c r="H6" s="72"/>
      <c r="I6" s="72"/>
      <c r="J6" s="72"/>
      <c r="K6" s="72"/>
      <c r="L6" s="72"/>
      <c r="M6" s="72"/>
      <c r="N6" s="72"/>
      <c r="O6" s="67"/>
      <c r="P6" s="67"/>
      <c r="Q6" s="73"/>
      <c r="R6" s="545"/>
      <c r="S6" s="545"/>
      <c r="T6" s="545"/>
      <c r="U6" s="545"/>
      <c r="V6" s="545"/>
      <c r="W6" s="545"/>
      <c r="X6" s="545"/>
      <c r="Y6" s="545"/>
      <c r="Z6" s="545"/>
      <c r="AA6" s="545"/>
      <c r="AB6" s="74"/>
      <c r="AC6" s="74"/>
      <c r="AD6" s="74"/>
      <c r="AE6" s="74"/>
      <c r="AF6" s="74"/>
      <c r="AG6" s="74"/>
      <c r="AH6" s="74"/>
      <c r="AI6" s="74"/>
      <c r="AJ6" s="75"/>
      <c r="AK6" s="75"/>
      <c r="AL6" s="75"/>
      <c r="AM6" s="75"/>
    </row>
    <row r="7" spans="1:39" s="76" customFormat="1" ht="96" customHeight="1" x14ac:dyDescent="0.3">
      <c r="A7" s="80" t="s">
        <v>343</v>
      </c>
      <c r="B7" s="580" t="s">
        <v>575</v>
      </c>
      <c r="C7" s="580"/>
      <c r="D7" s="580"/>
      <c r="E7" s="580"/>
      <c r="F7" s="580"/>
      <c r="G7" s="580"/>
      <c r="H7" s="72"/>
      <c r="I7" s="72"/>
      <c r="J7" s="72"/>
      <c r="K7" s="72"/>
      <c r="L7" s="72"/>
      <c r="M7" s="72"/>
      <c r="N7" s="72"/>
      <c r="O7" s="67"/>
      <c r="P7" s="67"/>
      <c r="Q7" s="73"/>
      <c r="R7" s="545"/>
      <c r="S7" s="545"/>
      <c r="T7" s="545"/>
      <c r="U7" s="545"/>
      <c r="V7" s="545"/>
      <c r="W7" s="545"/>
      <c r="X7" s="545"/>
      <c r="Y7" s="545"/>
      <c r="Z7" s="545"/>
      <c r="AA7" s="545"/>
      <c r="AB7" s="74"/>
      <c r="AC7" s="74"/>
      <c r="AD7" s="74"/>
      <c r="AE7" s="74"/>
      <c r="AF7" s="74"/>
      <c r="AG7" s="74"/>
      <c r="AH7" s="74"/>
      <c r="AI7" s="74"/>
      <c r="AJ7" s="75"/>
      <c r="AK7" s="75"/>
      <c r="AL7" s="75"/>
      <c r="AM7" s="75"/>
    </row>
    <row r="8" spans="1:39" s="69" customFormat="1" x14ac:dyDescent="0.3">
      <c r="H8" s="67"/>
      <c r="I8" s="67"/>
      <c r="J8" s="67"/>
      <c r="K8" s="67"/>
      <c r="L8" s="67"/>
      <c r="M8" s="67"/>
      <c r="N8" s="67"/>
      <c r="O8" s="67"/>
      <c r="P8" s="67"/>
      <c r="Q8" s="67"/>
      <c r="R8" s="67"/>
      <c r="S8" s="68"/>
      <c r="T8" s="68"/>
      <c r="U8" s="68"/>
    </row>
    <row r="9" spans="1:39" s="76" customFormat="1" ht="24.6" customHeight="1" thickBot="1" x14ac:dyDescent="0.35">
      <c r="A9" s="395" t="s">
        <v>361</v>
      </c>
      <c r="B9" s="587" t="s">
        <v>359</v>
      </c>
      <c r="C9" s="588"/>
      <c r="D9" s="589"/>
      <c r="E9" s="587" t="s">
        <v>360</v>
      </c>
      <c r="F9" s="588"/>
      <c r="G9" s="589"/>
      <c r="H9" s="72"/>
      <c r="I9" s="72"/>
      <c r="J9" s="72"/>
      <c r="K9" s="72"/>
      <c r="L9" s="72"/>
      <c r="M9" s="72"/>
      <c r="N9" s="72"/>
      <c r="O9" s="67"/>
      <c r="P9" s="67"/>
      <c r="Q9" s="73"/>
      <c r="R9" s="545"/>
      <c r="S9" s="545"/>
      <c r="T9" s="545"/>
      <c r="U9" s="545"/>
      <c r="V9" s="545"/>
      <c r="W9" s="545"/>
      <c r="X9" s="545"/>
      <c r="Y9" s="545"/>
      <c r="Z9" s="545"/>
      <c r="AA9" s="545"/>
      <c r="AB9" s="74"/>
      <c r="AC9" s="74"/>
      <c r="AD9" s="74"/>
      <c r="AE9" s="74"/>
      <c r="AF9" s="74"/>
      <c r="AG9" s="74"/>
      <c r="AH9" s="74"/>
      <c r="AI9" s="74"/>
      <c r="AJ9" s="75"/>
      <c r="AK9" s="75"/>
      <c r="AL9" s="75"/>
      <c r="AM9" s="75"/>
    </row>
    <row r="10" spans="1:39" s="76" customFormat="1" ht="38.4" customHeight="1" x14ac:dyDescent="0.3">
      <c r="A10" s="355" t="s">
        <v>347</v>
      </c>
      <c r="B10" s="599" t="s">
        <v>358</v>
      </c>
      <c r="C10" s="600"/>
      <c r="D10" s="601"/>
      <c r="E10" s="599"/>
      <c r="F10" s="600"/>
      <c r="G10" s="601"/>
      <c r="H10" s="72"/>
      <c r="I10" s="72"/>
      <c r="J10" s="72"/>
      <c r="K10" s="72"/>
      <c r="L10" s="72"/>
      <c r="M10" s="72"/>
      <c r="N10" s="72"/>
      <c r="O10" s="67"/>
      <c r="P10" s="67"/>
      <c r="Q10" s="73"/>
      <c r="R10" s="545"/>
      <c r="S10" s="545"/>
      <c r="T10" s="545"/>
      <c r="U10" s="545"/>
      <c r="V10" s="545"/>
      <c r="W10" s="545"/>
      <c r="X10" s="545"/>
      <c r="Y10" s="545"/>
      <c r="Z10" s="545"/>
      <c r="AA10" s="545"/>
      <c r="AB10" s="74"/>
      <c r="AC10" s="74"/>
      <c r="AD10" s="74"/>
      <c r="AE10" s="74"/>
      <c r="AF10" s="74"/>
      <c r="AG10" s="74"/>
      <c r="AH10" s="74"/>
      <c r="AI10" s="74"/>
      <c r="AJ10" s="75"/>
      <c r="AK10" s="75"/>
      <c r="AL10" s="75"/>
      <c r="AM10" s="75"/>
    </row>
    <row r="11" spans="1:39" s="76" customFormat="1" ht="38.4" customHeight="1" x14ac:dyDescent="0.3">
      <c r="A11" s="356" t="s">
        <v>503</v>
      </c>
      <c r="B11" s="577" t="s">
        <v>358</v>
      </c>
      <c r="C11" s="578"/>
      <c r="D11" s="579"/>
      <c r="E11" s="577"/>
      <c r="F11" s="578"/>
      <c r="G11" s="579"/>
      <c r="H11" s="72"/>
      <c r="I11" s="72"/>
      <c r="J11" s="72"/>
      <c r="K11" s="72"/>
      <c r="L11" s="72"/>
      <c r="M11" s="72"/>
      <c r="N11" s="72"/>
      <c r="O11" s="67"/>
      <c r="P11" s="67"/>
      <c r="Q11" s="73"/>
      <c r="R11" s="545"/>
      <c r="S11" s="545"/>
      <c r="T11" s="545"/>
      <c r="U11" s="545"/>
      <c r="V11" s="545"/>
      <c r="W11" s="545"/>
      <c r="X11" s="545"/>
      <c r="Y11" s="545"/>
      <c r="Z11" s="545"/>
      <c r="AA11" s="545"/>
      <c r="AB11" s="74"/>
      <c r="AC11" s="74"/>
      <c r="AD11" s="74"/>
      <c r="AE11" s="74"/>
      <c r="AF11" s="74"/>
      <c r="AG11" s="74"/>
      <c r="AH11" s="74"/>
      <c r="AI11" s="74"/>
      <c r="AJ11" s="75"/>
      <c r="AK11" s="75"/>
      <c r="AL11" s="75"/>
      <c r="AM11" s="75"/>
    </row>
    <row r="12" spans="1:39" s="76" customFormat="1" ht="38.4" customHeight="1" x14ac:dyDescent="0.3">
      <c r="A12" s="356" t="s">
        <v>348</v>
      </c>
      <c r="B12" s="577" t="s">
        <v>358</v>
      </c>
      <c r="C12" s="578"/>
      <c r="D12" s="579"/>
      <c r="E12" s="577"/>
      <c r="F12" s="578"/>
      <c r="G12" s="579"/>
      <c r="H12" s="72"/>
      <c r="I12" s="72"/>
      <c r="J12" s="72"/>
      <c r="K12" s="72"/>
      <c r="L12" s="72"/>
      <c r="M12" s="72"/>
      <c r="N12" s="72"/>
      <c r="O12" s="67"/>
      <c r="P12" s="67"/>
      <c r="Q12" s="73"/>
      <c r="R12" s="545"/>
      <c r="S12" s="545"/>
      <c r="T12" s="545"/>
      <c r="U12" s="545"/>
      <c r="V12" s="545"/>
      <c r="W12" s="545"/>
      <c r="X12" s="545"/>
      <c r="Y12" s="545"/>
      <c r="Z12" s="545"/>
      <c r="AA12" s="545"/>
      <c r="AB12" s="74"/>
      <c r="AC12" s="74"/>
      <c r="AD12" s="74"/>
      <c r="AE12" s="74"/>
      <c r="AF12" s="74"/>
      <c r="AG12" s="74"/>
      <c r="AH12" s="74"/>
      <c r="AI12" s="74"/>
      <c r="AJ12" s="75"/>
      <c r="AK12" s="75"/>
      <c r="AL12" s="75"/>
      <c r="AM12" s="75"/>
    </row>
    <row r="13" spans="1:39" s="76" customFormat="1" ht="38.4" customHeight="1" x14ac:dyDescent="0.3">
      <c r="A13" s="356" t="s">
        <v>504</v>
      </c>
      <c r="B13" s="577" t="s">
        <v>358</v>
      </c>
      <c r="C13" s="578"/>
      <c r="D13" s="579"/>
      <c r="E13" s="577"/>
      <c r="F13" s="578"/>
      <c r="G13" s="579"/>
      <c r="H13" s="72"/>
      <c r="I13" s="72"/>
      <c r="J13" s="72"/>
      <c r="K13" s="72"/>
      <c r="L13" s="72"/>
      <c r="M13" s="72"/>
      <c r="N13" s="72"/>
      <c r="O13" s="67"/>
      <c r="P13" s="67"/>
      <c r="Q13" s="73"/>
      <c r="R13" s="545"/>
      <c r="S13" s="545"/>
      <c r="T13" s="545"/>
      <c r="U13" s="545"/>
      <c r="V13" s="545"/>
      <c r="W13" s="545"/>
      <c r="X13" s="545"/>
      <c r="Y13" s="545"/>
      <c r="Z13" s="545"/>
      <c r="AA13" s="545"/>
      <c r="AB13" s="74"/>
      <c r="AC13" s="74"/>
      <c r="AD13" s="74"/>
      <c r="AE13" s="74"/>
      <c r="AF13" s="74"/>
      <c r="AG13" s="74"/>
      <c r="AH13" s="74"/>
      <c r="AI13" s="74"/>
      <c r="AJ13" s="75"/>
      <c r="AK13" s="75"/>
      <c r="AL13" s="75"/>
      <c r="AM13" s="75"/>
    </row>
    <row r="14" spans="1:39" s="76" customFormat="1" ht="38.4" customHeight="1" x14ac:dyDescent="0.3">
      <c r="A14" s="356" t="s">
        <v>505</v>
      </c>
      <c r="B14" s="577" t="s">
        <v>358</v>
      </c>
      <c r="C14" s="578"/>
      <c r="D14" s="579"/>
      <c r="E14" s="577"/>
      <c r="F14" s="578"/>
      <c r="G14" s="579"/>
      <c r="H14" s="72"/>
      <c r="I14" s="72"/>
      <c r="J14" s="72"/>
      <c r="K14" s="72"/>
      <c r="L14" s="72"/>
      <c r="M14" s="72"/>
      <c r="N14" s="72"/>
      <c r="O14" s="67"/>
      <c r="P14" s="67"/>
      <c r="Q14" s="73"/>
      <c r="R14" s="545"/>
      <c r="S14" s="545"/>
      <c r="T14" s="545"/>
      <c r="U14" s="545"/>
      <c r="V14" s="545"/>
      <c r="W14" s="545"/>
      <c r="X14" s="545"/>
      <c r="Y14" s="545"/>
      <c r="Z14" s="545"/>
      <c r="AA14" s="545"/>
      <c r="AB14" s="74"/>
      <c r="AC14" s="74"/>
      <c r="AD14" s="74"/>
      <c r="AE14" s="74"/>
      <c r="AF14" s="74"/>
      <c r="AG14" s="74"/>
      <c r="AH14" s="74"/>
      <c r="AI14" s="74"/>
      <c r="AJ14" s="75"/>
      <c r="AK14" s="75"/>
      <c r="AL14" s="75"/>
      <c r="AM14" s="75"/>
    </row>
    <row r="15" spans="1:39" s="76" customFormat="1" ht="38.4" customHeight="1" x14ac:dyDescent="0.3">
      <c r="A15" s="356" t="s">
        <v>349</v>
      </c>
      <c r="B15" s="577" t="s">
        <v>358</v>
      </c>
      <c r="C15" s="578"/>
      <c r="D15" s="579"/>
      <c r="E15" s="577"/>
      <c r="F15" s="578"/>
      <c r="G15" s="579"/>
      <c r="H15" s="72"/>
      <c r="I15" s="72"/>
      <c r="J15" s="72"/>
      <c r="K15" s="72"/>
      <c r="L15" s="72"/>
      <c r="M15" s="72"/>
      <c r="N15" s="72"/>
      <c r="O15" s="67"/>
      <c r="P15" s="67"/>
      <c r="Q15" s="73"/>
      <c r="R15" s="545"/>
      <c r="S15" s="545"/>
      <c r="T15" s="545"/>
      <c r="U15" s="545"/>
      <c r="V15" s="545"/>
      <c r="W15" s="545"/>
      <c r="X15" s="545"/>
      <c r="Y15" s="545"/>
      <c r="Z15" s="545"/>
      <c r="AA15" s="545"/>
      <c r="AB15" s="74"/>
      <c r="AC15" s="74"/>
      <c r="AD15" s="74"/>
      <c r="AE15" s="74"/>
      <c r="AF15" s="74"/>
      <c r="AG15" s="74"/>
      <c r="AH15" s="74"/>
      <c r="AI15" s="74"/>
      <c r="AJ15" s="75"/>
      <c r="AK15" s="75"/>
      <c r="AL15" s="75"/>
      <c r="AM15" s="75"/>
    </row>
    <row r="16" spans="1:39" s="76" customFormat="1" ht="38.4" customHeight="1" x14ac:dyDescent="0.3">
      <c r="A16" s="356" t="s">
        <v>350</v>
      </c>
      <c r="B16" s="577" t="s">
        <v>358</v>
      </c>
      <c r="C16" s="578"/>
      <c r="D16" s="579"/>
      <c r="E16" s="577"/>
      <c r="F16" s="578"/>
      <c r="G16" s="579"/>
      <c r="H16" s="72"/>
      <c r="I16" s="72"/>
      <c r="J16" s="72"/>
      <c r="K16" s="72"/>
      <c r="L16" s="72"/>
      <c r="M16" s="72"/>
      <c r="N16" s="72"/>
      <c r="O16" s="67"/>
      <c r="P16" s="67"/>
      <c r="Q16" s="73"/>
      <c r="R16" s="545"/>
      <c r="S16" s="545"/>
      <c r="T16" s="545"/>
      <c r="U16" s="545"/>
      <c r="V16" s="545"/>
      <c r="W16" s="545"/>
      <c r="X16" s="545"/>
      <c r="Y16" s="545"/>
      <c r="Z16" s="545"/>
      <c r="AA16" s="545"/>
      <c r="AB16" s="74"/>
      <c r="AC16" s="74"/>
      <c r="AD16" s="74"/>
      <c r="AE16" s="74"/>
      <c r="AF16" s="74"/>
      <c r="AG16" s="74"/>
      <c r="AH16" s="74"/>
      <c r="AI16" s="74"/>
      <c r="AJ16" s="75"/>
      <c r="AK16" s="75"/>
      <c r="AL16" s="75"/>
      <c r="AM16" s="75"/>
    </row>
    <row r="17" spans="1:39" s="76" customFormat="1" ht="38.4" customHeight="1" x14ac:dyDescent="0.3">
      <c r="A17" s="356" t="s">
        <v>354</v>
      </c>
      <c r="B17" s="577" t="s">
        <v>358</v>
      </c>
      <c r="C17" s="578"/>
      <c r="D17" s="579"/>
      <c r="E17" s="577"/>
      <c r="F17" s="578"/>
      <c r="G17" s="579"/>
      <c r="H17" s="72"/>
      <c r="I17" s="72"/>
      <c r="J17" s="72"/>
      <c r="K17" s="72"/>
      <c r="L17" s="72"/>
      <c r="M17" s="72"/>
      <c r="N17" s="72"/>
      <c r="O17" s="67"/>
      <c r="P17" s="67"/>
      <c r="Q17" s="73"/>
      <c r="R17" s="545"/>
      <c r="S17" s="545"/>
      <c r="T17" s="545"/>
      <c r="U17" s="545"/>
      <c r="V17" s="545"/>
      <c r="W17" s="545"/>
      <c r="X17" s="545"/>
      <c r="Y17" s="545"/>
      <c r="Z17" s="545"/>
      <c r="AA17" s="545"/>
      <c r="AB17" s="74"/>
      <c r="AC17" s="74"/>
      <c r="AD17" s="74"/>
      <c r="AE17" s="74"/>
      <c r="AF17" s="74"/>
      <c r="AG17" s="74"/>
      <c r="AH17" s="74"/>
      <c r="AI17" s="74"/>
      <c r="AJ17" s="75"/>
      <c r="AK17" s="75"/>
      <c r="AL17" s="75"/>
      <c r="AM17" s="75"/>
    </row>
    <row r="18" spans="1:39" s="76" customFormat="1" ht="38.4" customHeight="1" x14ac:dyDescent="0.3">
      <c r="A18" s="356" t="s">
        <v>355</v>
      </c>
      <c r="B18" s="577" t="s">
        <v>358</v>
      </c>
      <c r="C18" s="578"/>
      <c r="D18" s="579"/>
      <c r="E18" s="577"/>
      <c r="F18" s="578"/>
      <c r="G18" s="579"/>
      <c r="H18" s="72"/>
      <c r="I18" s="72"/>
      <c r="J18" s="72"/>
      <c r="K18" s="72"/>
      <c r="L18" s="72"/>
      <c r="M18" s="72"/>
      <c r="N18" s="72"/>
      <c r="O18" s="67"/>
      <c r="P18" s="67"/>
      <c r="Q18" s="73"/>
      <c r="R18" s="79"/>
      <c r="S18" s="79"/>
      <c r="T18" s="79"/>
      <c r="U18" s="79"/>
      <c r="V18" s="79"/>
      <c r="W18" s="79"/>
      <c r="X18" s="79"/>
      <c r="Y18" s="79"/>
      <c r="Z18" s="79"/>
      <c r="AA18" s="79"/>
      <c r="AB18" s="74"/>
      <c r="AC18" s="74"/>
      <c r="AD18" s="74"/>
      <c r="AE18" s="74"/>
      <c r="AF18" s="74"/>
      <c r="AG18" s="74"/>
      <c r="AH18" s="74"/>
      <c r="AI18" s="74"/>
      <c r="AJ18" s="75"/>
      <c r="AK18" s="75"/>
      <c r="AL18" s="75"/>
      <c r="AM18" s="75"/>
    </row>
    <row r="19" spans="1:39" s="76" customFormat="1" ht="38.4" customHeight="1" x14ac:dyDescent="0.3">
      <c r="A19" s="356" t="s">
        <v>351</v>
      </c>
      <c r="B19" s="577" t="s">
        <v>358</v>
      </c>
      <c r="C19" s="578"/>
      <c r="D19" s="579"/>
      <c r="E19" s="577"/>
      <c r="F19" s="578"/>
      <c r="G19" s="579"/>
      <c r="H19" s="72"/>
      <c r="I19" s="72"/>
      <c r="J19" s="72"/>
      <c r="K19" s="72"/>
      <c r="L19" s="72"/>
      <c r="M19" s="72"/>
      <c r="N19" s="72"/>
      <c r="O19" s="67"/>
      <c r="P19" s="67"/>
      <c r="Q19" s="73"/>
      <c r="R19" s="545"/>
      <c r="S19" s="545"/>
      <c r="T19" s="545"/>
      <c r="U19" s="545"/>
      <c r="V19" s="545"/>
      <c r="W19" s="545"/>
      <c r="X19" s="545"/>
      <c r="Y19" s="545"/>
      <c r="Z19" s="545"/>
      <c r="AA19" s="545"/>
      <c r="AB19" s="74"/>
      <c r="AC19" s="74"/>
      <c r="AD19" s="74"/>
      <c r="AE19" s="74"/>
      <c r="AF19" s="74"/>
      <c r="AG19" s="74"/>
      <c r="AH19" s="74"/>
      <c r="AI19" s="74"/>
      <c r="AJ19" s="75"/>
      <c r="AK19" s="75"/>
      <c r="AL19" s="75"/>
      <c r="AM19" s="75"/>
    </row>
    <row r="20" spans="1:39" s="76" customFormat="1" ht="38.4" customHeight="1" x14ac:dyDescent="0.3">
      <c r="A20" s="356" t="s">
        <v>352</v>
      </c>
      <c r="B20" s="577" t="s">
        <v>358</v>
      </c>
      <c r="C20" s="578"/>
      <c r="D20" s="579"/>
      <c r="E20" s="577"/>
      <c r="F20" s="578"/>
      <c r="G20" s="579"/>
      <c r="H20" s="72"/>
      <c r="I20" s="72"/>
      <c r="J20" s="72"/>
      <c r="K20" s="72"/>
      <c r="L20" s="72"/>
      <c r="M20" s="72"/>
      <c r="N20" s="72"/>
      <c r="O20" s="67"/>
      <c r="P20" s="67"/>
      <c r="Q20" s="73"/>
      <c r="R20" s="545"/>
      <c r="S20" s="545"/>
      <c r="T20" s="545"/>
      <c r="U20" s="545"/>
      <c r="V20" s="545"/>
      <c r="W20" s="545"/>
      <c r="X20" s="545"/>
      <c r="Y20" s="545"/>
      <c r="Z20" s="545"/>
      <c r="AA20" s="545"/>
      <c r="AB20" s="74"/>
      <c r="AC20" s="74"/>
      <c r="AD20" s="74"/>
      <c r="AE20" s="74"/>
      <c r="AF20" s="74"/>
      <c r="AG20" s="74"/>
      <c r="AH20" s="74"/>
      <c r="AI20" s="74"/>
      <c r="AJ20" s="75"/>
      <c r="AK20" s="75"/>
      <c r="AL20" s="75"/>
      <c r="AM20" s="75"/>
    </row>
    <row r="21" spans="1:39" s="76" customFormat="1" ht="38.4" customHeight="1" x14ac:dyDescent="0.3">
      <c r="A21" s="356" t="s">
        <v>383</v>
      </c>
      <c r="B21" s="577" t="s">
        <v>358</v>
      </c>
      <c r="C21" s="578"/>
      <c r="D21" s="579"/>
      <c r="E21" s="577"/>
      <c r="F21" s="578"/>
      <c r="G21" s="579"/>
      <c r="H21" s="72"/>
      <c r="I21" s="72"/>
      <c r="J21" s="72"/>
      <c r="K21" s="72"/>
      <c r="L21" s="72"/>
      <c r="M21" s="72"/>
      <c r="N21" s="72"/>
      <c r="O21" s="67"/>
      <c r="P21" s="67"/>
      <c r="Q21" s="73"/>
      <c r="R21" s="79"/>
      <c r="S21" s="79"/>
      <c r="T21" s="79"/>
      <c r="U21" s="79"/>
      <c r="V21" s="79"/>
      <c r="W21" s="79"/>
      <c r="X21" s="79"/>
      <c r="Y21" s="79"/>
      <c r="Z21" s="79"/>
      <c r="AA21" s="79"/>
      <c r="AB21" s="74"/>
      <c r="AC21" s="74"/>
      <c r="AD21" s="74"/>
      <c r="AE21" s="74"/>
      <c r="AF21" s="74"/>
      <c r="AG21" s="74"/>
      <c r="AH21" s="74"/>
      <c r="AI21" s="74"/>
      <c r="AJ21" s="75"/>
      <c r="AK21" s="75"/>
      <c r="AL21" s="75"/>
      <c r="AM21" s="75"/>
    </row>
    <row r="22" spans="1:39" s="76" customFormat="1" ht="38.4" customHeight="1" x14ac:dyDescent="0.3">
      <c r="A22" s="356" t="s">
        <v>353</v>
      </c>
      <c r="B22" s="577" t="s">
        <v>358</v>
      </c>
      <c r="C22" s="578"/>
      <c r="D22" s="579"/>
      <c r="E22" s="577"/>
      <c r="F22" s="578"/>
      <c r="G22" s="579"/>
      <c r="H22" s="72"/>
      <c r="I22" s="72"/>
      <c r="J22" s="72"/>
      <c r="K22" s="72"/>
      <c r="L22" s="72"/>
      <c r="M22" s="72"/>
      <c r="N22" s="72"/>
      <c r="O22" s="67"/>
      <c r="P22" s="67"/>
      <c r="Q22" s="73"/>
      <c r="R22" s="545"/>
      <c r="S22" s="545"/>
      <c r="T22" s="545"/>
      <c r="U22" s="545"/>
      <c r="V22" s="545"/>
      <c r="W22" s="545"/>
      <c r="X22" s="545"/>
      <c r="Y22" s="545"/>
      <c r="Z22" s="545"/>
      <c r="AA22" s="545"/>
      <c r="AB22" s="74"/>
      <c r="AC22" s="74"/>
      <c r="AD22" s="74"/>
      <c r="AE22" s="74"/>
      <c r="AF22" s="74"/>
      <c r="AG22" s="74"/>
      <c r="AH22" s="74"/>
      <c r="AI22" s="74"/>
      <c r="AJ22" s="75"/>
      <c r="AK22" s="75"/>
      <c r="AL22" s="75"/>
      <c r="AM22" s="75"/>
    </row>
    <row r="23" spans="1:39" s="69" customFormat="1" x14ac:dyDescent="0.3">
      <c r="H23" s="67"/>
      <c r="I23" s="67"/>
      <c r="J23" s="67"/>
      <c r="K23" s="67"/>
      <c r="L23" s="67"/>
      <c r="M23" s="67"/>
      <c r="N23" s="67"/>
      <c r="O23" s="67"/>
      <c r="P23" s="67"/>
      <c r="Q23" s="67"/>
      <c r="R23" s="67"/>
      <c r="S23" s="68"/>
      <c r="T23" s="68"/>
      <c r="U23" s="68"/>
    </row>
    <row r="24" spans="1:39" s="76" customFormat="1" ht="34.200000000000003" customHeight="1" thickBot="1" x14ac:dyDescent="0.35">
      <c r="A24" s="396" t="s">
        <v>493</v>
      </c>
      <c r="B24" s="593" t="s">
        <v>357</v>
      </c>
      <c r="C24" s="594"/>
      <c r="D24" s="595"/>
      <c r="E24" s="593" t="s">
        <v>356</v>
      </c>
      <c r="F24" s="594"/>
      <c r="G24" s="595"/>
      <c r="H24" s="72"/>
      <c r="I24" s="72"/>
      <c r="J24" s="72"/>
      <c r="K24" s="72"/>
      <c r="L24" s="72"/>
      <c r="M24" s="72"/>
      <c r="N24" s="72"/>
      <c r="O24" s="67"/>
      <c r="P24" s="67"/>
      <c r="Q24" s="73"/>
      <c r="R24" s="545"/>
      <c r="S24" s="545"/>
      <c r="T24" s="545"/>
      <c r="U24" s="545"/>
      <c r="V24" s="545"/>
      <c r="W24" s="545"/>
      <c r="X24" s="545"/>
      <c r="Y24" s="545"/>
      <c r="Z24" s="545"/>
      <c r="AA24" s="545"/>
      <c r="AB24" s="74"/>
      <c r="AC24" s="74"/>
      <c r="AD24" s="74"/>
      <c r="AE24" s="74"/>
      <c r="AF24" s="74"/>
      <c r="AG24" s="74"/>
      <c r="AH24" s="74"/>
      <c r="AI24" s="74"/>
      <c r="AJ24" s="75"/>
      <c r="AK24" s="75"/>
      <c r="AL24" s="75"/>
      <c r="AM24" s="75"/>
    </row>
    <row r="25" spans="1:39" s="76" customFormat="1" ht="24.6" customHeight="1" x14ac:dyDescent="0.3">
      <c r="A25" s="56"/>
      <c r="B25" s="596"/>
      <c r="C25" s="597"/>
      <c r="D25" s="598"/>
      <c r="E25" s="596"/>
      <c r="F25" s="597"/>
      <c r="G25" s="598"/>
      <c r="H25" s="72"/>
      <c r="I25" s="72"/>
      <c r="J25" s="72"/>
      <c r="K25" s="72"/>
      <c r="L25" s="72"/>
      <c r="M25" s="72"/>
      <c r="N25" s="72"/>
      <c r="O25" s="67"/>
      <c r="P25" s="67"/>
      <c r="Q25" s="73"/>
      <c r="R25" s="545"/>
      <c r="S25" s="545"/>
      <c r="T25" s="545"/>
      <c r="U25" s="545"/>
      <c r="V25" s="545"/>
      <c r="W25" s="545"/>
      <c r="X25" s="545"/>
      <c r="Y25" s="545"/>
      <c r="Z25" s="545"/>
      <c r="AA25" s="545"/>
      <c r="AB25" s="74"/>
      <c r="AC25" s="74"/>
      <c r="AD25" s="74"/>
      <c r="AE25" s="74"/>
      <c r="AF25" s="74"/>
      <c r="AG25" s="74"/>
      <c r="AH25" s="74"/>
      <c r="AI25" s="74"/>
      <c r="AJ25" s="75"/>
      <c r="AK25" s="75"/>
      <c r="AL25" s="75"/>
      <c r="AM25" s="75"/>
    </row>
    <row r="26" spans="1:39" s="76" customFormat="1" ht="24.6" customHeight="1" x14ac:dyDescent="0.3">
      <c r="A26" s="55"/>
      <c r="B26" s="574"/>
      <c r="C26" s="575"/>
      <c r="D26" s="576"/>
      <c r="E26" s="574"/>
      <c r="F26" s="575"/>
      <c r="G26" s="576"/>
      <c r="H26" s="72"/>
      <c r="I26" s="72"/>
      <c r="J26" s="72"/>
      <c r="K26" s="72"/>
      <c r="L26" s="72"/>
      <c r="M26" s="72"/>
      <c r="N26" s="72"/>
      <c r="O26" s="67"/>
      <c r="P26" s="67"/>
      <c r="Q26" s="73"/>
      <c r="R26" s="545"/>
      <c r="S26" s="545"/>
      <c r="T26" s="545"/>
      <c r="U26" s="545"/>
      <c r="V26" s="545"/>
      <c r="W26" s="545"/>
      <c r="X26" s="545"/>
      <c r="Y26" s="545"/>
      <c r="Z26" s="545"/>
      <c r="AA26" s="545"/>
      <c r="AB26" s="74"/>
      <c r="AC26" s="74"/>
      <c r="AD26" s="74"/>
      <c r="AE26" s="74"/>
      <c r="AF26" s="74"/>
      <c r="AG26" s="74"/>
      <c r="AH26" s="74"/>
      <c r="AI26" s="74"/>
      <c r="AJ26" s="75"/>
      <c r="AK26" s="75"/>
      <c r="AL26" s="75"/>
      <c r="AM26" s="75"/>
    </row>
    <row r="27" spans="1:39" s="76" customFormat="1" ht="24.6" customHeight="1" x14ac:dyDescent="0.3">
      <c r="A27" s="55"/>
      <c r="B27" s="574"/>
      <c r="C27" s="575"/>
      <c r="D27" s="576"/>
      <c r="E27" s="574"/>
      <c r="F27" s="575"/>
      <c r="G27" s="576"/>
      <c r="H27" s="72"/>
      <c r="I27" s="72"/>
      <c r="J27" s="72"/>
      <c r="K27" s="72"/>
      <c r="L27" s="72"/>
      <c r="M27" s="72"/>
      <c r="N27" s="72"/>
      <c r="O27" s="67"/>
      <c r="P27" s="67"/>
      <c r="Q27" s="73"/>
      <c r="R27" s="545"/>
      <c r="S27" s="545"/>
      <c r="T27" s="545"/>
      <c r="U27" s="545"/>
      <c r="V27" s="545"/>
      <c r="W27" s="545"/>
      <c r="X27" s="545"/>
      <c r="Y27" s="545"/>
      <c r="Z27" s="545"/>
      <c r="AA27" s="545"/>
      <c r="AB27" s="74"/>
      <c r="AC27" s="74"/>
      <c r="AD27" s="74"/>
      <c r="AE27" s="74"/>
      <c r="AF27" s="74"/>
      <c r="AG27" s="74"/>
      <c r="AH27" s="74"/>
      <c r="AI27" s="74"/>
      <c r="AJ27" s="75"/>
      <c r="AK27" s="75"/>
      <c r="AL27" s="75"/>
      <c r="AM27" s="75"/>
    </row>
    <row r="28" spans="1:39" s="76" customFormat="1" ht="24.6" customHeight="1" x14ac:dyDescent="0.3">
      <c r="A28" s="55"/>
      <c r="B28" s="574"/>
      <c r="C28" s="575"/>
      <c r="D28" s="576"/>
      <c r="E28" s="574"/>
      <c r="F28" s="575"/>
      <c r="G28" s="576"/>
      <c r="H28" s="72"/>
      <c r="I28" s="72"/>
      <c r="J28" s="72"/>
      <c r="K28" s="72"/>
      <c r="L28" s="72"/>
      <c r="M28" s="72"/>
      <c r="N28" s="72"/>
      <c r="O28" s="67"/>
      <c r="P28" s="67"/>
      <c r="Q28" s="73"/>
      <c r="R28" s="545"/>
      <c r="S28" s="545"/>
      <c r="T28" s="545"/>
      <c r="U28" s="545"/>
      <c r="V28" s="545"/>
      <c r="W28" s="545"/>
      <c r="X28" s="545"/>
      <c r="Y28" s="545"/>
      <c r="Z28" s="545"/>
      <c r="AA28" s="545"/>
      <c r="AB28" s="74"/>
      <c r="AC28" s="74"/>
      <c r="AD28" s="74"/>
      <c r="AE28" s="74"/>
      <c r="AF28" s="74"/>
      <c r="AG28" s="74"/>
      <c r="AH28" s="74"/>
      <c r="AI28" s="74"/>
      <c r="AJ28" s="75"/>
      <c r="AK28" s="75"/>
      <c r="AL28" s="75"/>
      <c r="AM28" s="75"/>
    </row>
    <row r="29" spans="1:39" s="76" customFormat="1" ht="24.6" customHeight="1" x14ac:dyDescent="0.3">
      <c r="A29" s="55"/>
      <c r="B29" s="574"/>
      <c r="C29" s="575"/>
      <c r="D29" s="576"/>
      <c r="E29" s="574"/>
      <c r="F29" s="575"/>
      <c r="G29" s="576"/>
      <c r="H29" s="72"/>
      <c r="I29" s="72"/>
      <c r="J29" s="72"/>
      <c r="K29" s="72"/>
      <c r="L29" s="72"/>
      <c r="M29" s="72"/>
      <c r="N29" s="72"/>
      <c r="O29" s="67"/>
      <c r="P29" s="67"/>
      <c r="Q29" s="73"/>
      <c r="R29" s="545"/>
      <c r="S29" s="545"/>
      <c r="T29" s="545"/>
      <c r="U29" s="545"/>
      <c r="V29" s="545"/>
      <c r="W29" s="545"/>
      <c r="X29" s="545"/>
      <c r="Y29" s="545"/>
      <c r="Z29" s="545"/>
      <c r="AA29" s="545"/>
      <c r="AB29" s="74"/>
      <c r="AC29" s="74"/>
      <c r="AD29" s="74"/>
      <c r="AE29" s="74"/>
      <c r="AF29" s="74"/>
      <c r="AG29" s="74"/>
      <c r="AH29" s="74"/>
      <c r="AI29" s="74"/>
      <c r="AJ29" s="75"/>
      <c r="AK29" s="75"/>
      <c r="AL29" s="75"/>
      <c r="AM29" s="75"/>
    </row>
    <row r="30" spans="1:39" s="76" customFormat="1" ht="24.6" customHeight="1" x14ac:dyDescent="0.3">
      <c r="A30" s="55"/>
      <c r="B30" s="574"/>
      <c r="C30" s="575"/>
      <c r="D30" s="576"/>
      <c r="E30" s="574"/>
      <c r="F30" s="575"/>
      <c r="G30" s="576"/>
      <c r="H30" s="72"/>
      <c r="I30" s="72"/>
      <c r="J30" s="72"/>
      <c r="K30" s="72"/>
      <c r="L30" s="72"/>
      <c r="M30" s="72"/>
      <c r="N30" s="72"/>
      <c r="O30" s="67"/>
      <c r="P30" s="67"/>
      <c r="Q30" s="73"/>
      <c r="R30" s="545"/>
      <c r="S30" s="545"/>
      <c r="T30" s="545"/>
      <c r="U30" s="545"/>
      <c r="V30" s="545"/>
      <c r="W30" s="545"/>
      <c r="X30" s="545"/>
      <c r="Y30" s="545"/>
      <c r="Z30" s="545"/>
      <c r="AA30" s="545"/>
      <c r="AB30" s="74"/>
      <c r="AC30" s="74"/>
      <c r="AD30" s="74"/>
      <c r="AE30" s="74"/>
      <c r="AF30" s="74"/>
      <c r="AG30" s="74"/>
      <c r="AH30" s="74"/>
      <c r="AI30" s="74"/>
      <c r="AJ30" s="75"/>
      <c r="AK30" s="75"/>
      <c r="AL30" s="75"/>
      <c r="AM30" s="75"/>
    </row>
    <row r="31" spans="1:39" s="76" customFormat="1" ht="24.6" customHeight="1" x14ac:dyDescent="0.3">
      <c r="A31" s="55"/>
      <c r="B31" s="574"/>
      <c r="C31" s="575"/>
      <c r="D31" s="576"/>
      <c r="E31" s="574"/>
      <c r="F31" s="575"/>
      <c r="G31" s="576"/>
      <c r="H31" s="72"/>
      <c r="I31" s="72"/>
      <c r="J31" s="72"/>
      <c r="K31" s="72"/>
      <c r="L31" s="72"/>
      <c r="M31" s="72"/>
      <c r="N31" s="72"/>
      <c r="O31" s="67"/>
      <c r="P31" s="67"/>
      <c r="Q31" s="73"/>
      <c r="R31" s="545"/>
      <c r="S31" s="545"/>
      <c r="T31" s="545"/>
      <c r="U31" s="545"/>
      <c r="V31" s="545"/>
      <c r="W31" s="545"/>
      <c r="X31" s="545"/>
      <c r="Y31" s="545"/>
      <c r="Z31" s="545"/>
      <c r="AA31" s="545"/>
      <c r="AB31" s="74"/>
      <c r="AC31" s="74"/>
      <c r="AD31" s="74"/>
      <c r="AE31" s="74"/>
      <c r="AF31" s="74"/>
      <c r="AG31" s="74"/>
      <c r="AH31" s="74"/>
      <c r="AI31" s="74"/>
      <c r="AJ31" s="75"/>
      <c r="AK31" s="75"/>
      <c r="AL31" s="75"/>
      <c r="AM31" s="75"/>
    </row>
    <row r="32" spans="1:39" s="76" customFormat="1" ht="24.6" customHeight="1" x14ac:dyDescent="0.3">
      <c r="A32" s="55"/>
      <c r="B32" s="574"/>
      <c r="C32" s="575"/>
      <c r="D32" s="576"/>
      <c r="E32" s="574"/>
      <c r="F32" s="575"/>
      <c r="G32" s="576"/>
      <c r="H32" s="72"/>
      <c r="I32" s="72"/>
      <c r="J32" s="72"/>
      <c r="K32" s="72"/>
      <c r="L32" s="72"/>
      <c r="M32" s="72"/>
      <c r="N32" s="72"/>
      <c r="O32" s="67"/>
      <c r="P32" s="67"/>
      <c r="Q32" s="73"/>
      <c r="R32" s="545"/>
      <c r="S32" s="545"/>
      <c r="T32" s="545"/>
      <c r="U32" s="545"/>
      <c r="V32" s="545"/>
      <c r="W32" s="545"/>
      <c r="X32" s="545"/>
      <c r="Y32" s="545"/>
      <c r="Z32" s="545"/>
      <c r="AA32" s="545"/>
      <c r="AB32" s="74"/>
      <c r="AC32" s="74"/>
      <c r="AD32" s="74"/>
      <c r="AE32" s="74"/>
      <c r="AF32" s="74"/>
      <c r="AG32" s="74"/>
      <c r="AH32" s="74"/>
      <c r="AI32" s="74"/>
      <c r="AJ32" s="75"/>
      <c r="AK32" s="75"/>
      <c r="AL32" s="75"/>
      <c r="AM32" s="75"/>
    </row>
    <row r="33" spans="1:39" s="76" customFormat="1" ht="24.6" customHeight="1" x14ac:dyDescent="0.3">
      <c r="A33" s="55"/>
      <c r="B33" s="574"/>
      <c r="C33" s="575"/>
      <c r="D33" s="576"/>
      <c r="E33" s="574"/>
      <c r="F33" s="575"/>
      <c r="G33" s="576"/>
      <c r="H33" s="72"/>
      <c r="I33" s="72"/>
      <c r="J33" s="72"/>
      <c r="K33" s="72"/>
      <c r="L33" s="72"/>
      <c r="M33" s="72"/>
      <c r="N33" s="72"/>
      <c r="O33" s="67"/>
      <c r="P33" s="67"/>
      <c r="Q33" s="73"/>
      <c r="R33" s="545"/>
      <c r="S33" s="545"/>
      <c r="T33" s="545"/>
      <c r="U33" s="545"/>
      <c r="V33" s="545"/>
      <c r="W33" s="545"/>
      <c r="X33" s="545"/>
      <c r="Y33" s="545"/>
      <c r="Z33" s="545"/>
      <c r="AA33" s="545"/>
      <c r="AB33" s="74"/>
      <c r="AC33" s="74"/>
      <c r="AD33" s="74"/>
      <c r="AE33" s="74"/>
      <c r="AF33" s="74"/>
      <c r="AG33" s="74"/>
      <c r="AH33" s="74"/>
      <c r="AI33" s="74"/>
      <c r="AJ33" s="75"/>
      <c r="AK33" s="75"/>
      <c r="AL33" s="75"/>
      <c r="AM33" s="75"/>
    </row>
    <row r="34" spans="1:39" s="76" customFormat="1" ht="24.6" customHeight="1" x14ac:dyDescent="0.3">
      <c r="A34" s="55"/>
      <c r="B34" s="574"/>
      <c r="C34" s="575"/>
      <c r="D34" s="576"/>
      <c r="E34" s="574"/>
      <c r="F34" s="575"/>
      <c r="G34" s="576"/>
      <c r="H34" s="72"/>
      <c r="I34" s="72"/>
      <c r="J34" s="72"/>
      <c r="K34" s="72"/>
      <c r="L34" s="72"/>
      <c r="M34" s="72"/>
      <c r="N34" s="72"/>
      <c r="O34" s="67"/>
      <c r="P34" s="67"/>
      <c r="Q34" s="73"/>
      <c r="R34" s="545"/>
      <c r="S34" s="545"/>
      <c r="T34" s="545"/>
      <c r="U34" s="545"/>
      <c r="V34" s="545"/>
      <c r="W34" s="545"/>
      <c r="X34" s="545"/>
      <c r="Y34" s="545"/>
      <c r="Z34" s="545"/>
      <c r="AA34" s="545"/>
      <c r="AB34" s="74"/>
      <c r="AC34" s="74"/>
      <c r="AD34" s="74"/>
      <c r="AE34" s="74"/>
      <c r="AF34" s="74"/>
      <c r="AG34" s="74"/>
      <c r="AH34" s="74"/>
      <c r="AI34" s="74"/>
      <c r="AJ34" s="75"/>
      <c r="AK34" s="75"/>
      <c r="AL34" s="75"/>
      <c r="AM34" s="75"/>
    </row>
    <row r="35" spans="1:39" s="76" customFormat="1" ht="24.6" customHeight="1" x14ac:dyDescent="0.3">
      <c r="A35" s="55"/>
      <c r="B35" s="574"/>
      <c r="C35" s="575"/>
      <c r="D35" s="576"/>
      <c r="E35" s="574"/>
      <c r="F35" s="575"/>
      <c r="G35" s="576"/>
      <c r="H35" s="72"/>
      <c r="I35" s="72"/>
      <c r="J35" s="72"/>
      <c r="K35" s="72"/>
      <c r="L35" s="72"/>
      <c r="M35" s="72"/>
      <c r="N35" s="72"/>
      <c r="O35" s="67"/>
      <c r="P35" s="67"/>
      <c r="Q35" s="73"/>
      <c r="R35" s="545"/>
      <c r="S35" s="545"/>
      <c r="T35" s="545"/>
      <c r="U35" s="545"/>
      <c r="V35" s="545"/>
      <c r="W35" s="545"/>
      <c r="X35" s="545"/>
      <c r="Y35" s="545"/>
      <c r="Z35" s="545"/>
      <c r="AA35" s="545"/>
      <c r="AB35" s="74"/>
      <c r="AC35" s="74"/>
      <c r="AD35" s="74"/>
      <c r="AE35" s="74"/>
      <c r="AF35" s="74"/>
      <c r="AG35" s="74"/>
      <c r="AH35" s="74"/>
      <c r="AI35" s="74"/>
      <c r="AJ35" s="75"/>
      <c r="AK35" s="75"/>
      <c r="AL35" s="75"/>
      <c r="AM35" s="75"/>
    </row>
    <row r="36" spans="1:39" s="76" customFormat="1" ht="24.6" customHeight="1" x14ac:dyDescent="0.3">
      <c r="A36" s="55"/>
      <c r="B36" s="574"/>
      <c r="C36" s="575"/>
      <c r="D36" s="576"/>
      <c r="E36" s="574"/>
      <c r="F36" s="575"/>
      <c r="G36" s="576"/>
      <c r="H36" s="72"/>
      <c r="I36" s="72"/>
      <c r="J36" s="72"/>
      <c r="K36" s="72"/>
      <c r="L36" s="72"/>
      <c r="M36" s="72"/>
      <c r="N36" s="72"/>
      <c r="O36" s="67"/>
      <c r="P36" s="67"/>
      <c r="Q36" s="73"/>
      <c r="R36" s="545"/>
      <c r="S36" s="545"/>
      <c r="T36" s="545"/>
      <c r="U36" s="545"/>
      <c r="V36" s="545"/>
      <c r="W36" s="545"/>
      <c r="X36" s="545"/>
      <c r="Y36" s="545"/>
      <c r="Z36" s="545"/>
      <c r="AA36" s="545"/>
      <c r="AB36" s="74"/>
      <c r="AC36" s="74"/>
      <c r="AD36" s="74"/>
      <c r="AE36" s="74"/>
      <c r="AF36" s="74"/>
      <c r="AG36" s="74"/>
      <c r="AH36" s="74"/>
      <c r="AI36" s="74"/>
      <c r="AJ36" s="75"/>
      <c r="AK36" s="75"/>
      <c r="AL36" s="75"/>
      <c r="AM36" s="75"/>
    </row>
    <row r="37" spans="1:39" s="76" customFormat="1" ht="24.6" customHeight="1" x14ac:dyDescent="0.3">
      <c r="A37" s="55"/>
      <c r="B37" s="574"/>
      <c r="C37" s="575"/>
      <c r="D37" s="576"/>
      <c r="E37" s="574"/>
      <c r="F37" s="575"/>
      <c r="G37" s="576"/>
      <c r="H37" s="72"/>
      <c r="I37" s="72"/>
      <c r="J37" s="72"/>
      <c r="K37" s="72"/>
      <c r="L37" s="72"/>
      <c r="M37" s="72"/>
      <c r="N37" s="72"/>
      <c r="O37" s="67"/>
      <c r="P37" s="67"/>
      <c r="Q37" s="73"/>
      <c r="R37" s="545"/>
      <c r="S37" s="545"/>
      <c r="T37" s="545"/>
      <c r="U37" s="545"/>
      <c r="V37" s="545"/>
      <c r="W37" s="545"/>
      <c r="X37" s="545"/>
      <c r="Y37" s="545"/>
      <c r="Z37" s="545"/>
      <c r="AA37" s="545"/>
      <c r="AB37" s="74"/>
      <c r="AC37" s="74"/>
      <c r="AD37" s="74"/>
      <c r="AE37" s="74"/>
      <c r="AF37" s="74"/>
      <c r="AG37" s="74"/>
      <c r="AH37" s="74"/>
      <c r="AI37" s="74"/>
      <c r="AJ37" s="75"/>
      <c r="AK37" s="75"/>
      <c r="AL37" s="75"/>
      <c r="AM37" s="75"/>
    </row>
    <row r="38" spans="1:39" s="76" customFormat="1" ht="24.6" customHeight="1" x14ac:dyDescent="0.3">
      <c r="A38" s="55"/>
      <c r="B38" s="574"/>
      <c r="C38" s="575"/>
      <c r="D38" s="576"/>
      <c r="E38" s="574"/>
      <c r="F38" s="575"/>
      <c r="G38" s="576"/>
      <c r="H38" s="72"/>
      <c r="I38" s="72"/>
      <c r="J38" s="72"/>
      <c r="K38" s="72"/>
      <c r="L38" s="72"/>
      <c r="M38" s="72"/>
      <c r="N38" s="72"/>
      <c r="O38" s="67"/>
      <c r="P38" s="67"/>
      <c r="Q38" s="73"/>
      <c r="R38" s="545"/>
      <c r="S38" s="545"/>
      <c r="T38" s="545"/>
      <c r="U38" s="545"/>
      <c r="V38" s="545"/>
      <c r="W38" s="545"/>
      <c r="X38" s="545"/>
      <c r="Y38" s="545"/>
      <c r="Z38" s="545"/>
      <c r="AA38" s="545"/>
      <c r="AB38" s="74"/>
      <c r="AC38" s="74"/>
      <c r="AD38" s="74"/>
      <c r="AE38" s="74"/>
      <c r="AF38" s="74"/>
      <c r="AG38" s="74"/>
      <c r="AH38" s="74"/>
      <c r="AI38" s="74"/>
      <c r="AJ38" s="75"/>
      <c r="AK38" s="75"/>
      <c r="AL38" s="75"/>
      <c r="AM38" s="75"/>
    </row>
    <row r="39" spans="1:39" s="69" customFormat="1" x14ac:dyDescent="0.3">
      <c r="A39" s="336">
        <f>MAX(A25:A38)</f>
        <v>0</v>
      </c>
      <c r="H39" s="67"/>
      <c r="I39" s="67"/>
      <c r="J39" s="67"/>
      <c r="K39" s="67"/>
      <c r="L39" s="67"/>
      <c r="M39" s="67"/>
      <c r="N39" s="67"/>
      <c r="O39" s="67"/>
      <c r="P39" s="67"/>
      <c r="Q39" s="67"/>
      <c r="R39" s="67"/>
      <c r="S39" s="68"/>
      <c r="T39" s="68"/>
      <c r="U39" s="68"/>
    </row>
    <row r="40" spans="1:39" s="69" customFormat="1" x14ac:dyDescent="0.3">
      <c r="A40" s="54" t="str">
        <f>"Rev. "&amp;TEXT(A39,"0")</f>
        <v>Rev. 0</v>
      </c>
      <c r="H40" s="67"/>
      <c r="I40" s="67"/>
      <c r="J40" s="67"/>
      <c r="K40" s="67"/>
      <c r="L40" s="67"/>
      <c r="M40" s="67"/>
      <c r="N40" s="67"/>
      <c r="O40" s="67"/>
      <c r="P40" s="67"/>
      <c r="Q40" s="67"/>
      <c r="R40" s="67"/>
      <c r="S40" s="68"/>
      <c r="T40" s="68"/>
      <c r="U40" s="68"/>
    </row>
    <row r="41" spans="1:39" s="69" customFormat="1" x14ac:dyDescent="0.3">
      <c r="H41" s="67"/>
      <c r="I41" s="67"/>
      <c r="J41" s="67"/>
      <c r="K41" s="67"/>
      <c r="L41" s="67"/>
      <c r="M41" s="67"/>
      <c r="N41" s="67"/>
      <c r="O41" s="67"/>
      <c r="P41" s="67"/>
      <c r="Q41" s="67"/>
      <c r="R41" s="67"/>
      <c r="S41" s="68"/>
      <c r="T41" s="68"/>
      <c r="U41" s="68"/>
    </row>
    <row r="42" spans="1:39" s="69" customFormat="1" x14ac:dyDescent="0.3">
      <c r="H42" s="67"/>
      <c r="I42" s="67"/>
      <c r="J42" s="67"/>
      <c r="K42" s="67"/>
      <c r="L42" s="67"/>
      <c r="M42" s="67"/>
      <c r="N42" s="67"/>
      <c r="O42" s="67"/>
      <c r="P42" s="67"/>
      <c r="Q42" s="67"/>
      <c r="R42" s="67"/>
      <c r="S42" s="68"/>
      <c r="T42" s="68"/>
      <c r="U42" s="68"/>
    </row>
    <row r="43" spans="1:39" s="69" customFormat="1" x14ac:dyDescent="0.3">
      <c r="H43" s="67"/>
      <c r="I43" s="67"/>
      <c r="J43" s="67"/>
      <c r="K43" s="67"/>
      <c r="L43" s="67"/>
      <c r="M43" s="67"/>
      <c r="N43" s="67"/>
      <c r="O43" s="67"/>
      <c r="P43" s="67"/>
      <c r="Q43" s="67"/>
      <c r="R43" s="67"/>
      <c r="S43" s="68"/>
      <c r="T43" s="68"/>
      <c r="U43" s="68"/>
    </row>
    <row r="44" spans="1:39" s="69" customFormat="1" x14ac:dyDescent="0.3">
      <c r="H44" s="67"/>
      <c r="I44" s="67"/>
      <c r="J44" s="67"/>
      <c r="K44" s="67"/>
      <c r="L44" s="67"/>
      <c r="M44" s="67"/>
      <c r="N44" s="67"/>
      <c r="O44" s="67"/>
      <c r="P44" s="67"/>
      <c r="Q44" s="67"/>
      <c r="R44" s="67"/>
      <c r="S44" s="68"/>
      <c r="T44" s="68"/>
      <c r="U44" s="68"/>
    </row>
    <row r="45" spans="1:39" s="69" customFormat="1" x14ac:dyDescent="0.3">
      <c r="H45" s="67"/>
      <c r="I45" s="67"/>
      <c r="J45" s="67"/>
      <c r="K45" s="67"/>
      <c r="L45" s="67"/>
      <c r="M45" s="67"/>
      <c r="N45" s="67"/>
      <c r="O45" s="67"/>
      <c r="P45" s="67"/>
      <c r="Q45" s="67"/>
      <c r="R45" s="67"/>
      <c r="S45" s="68"/>
      <c r="T45" s="68"/>
      <c r="U45" s="68"/>
    </row>
    <row r="46" spans="1:39" s="69" customFormat="1" x14ac:dyDescent="0.3">
      <c r="H46" s="67"/>
      <c r="I46" s="67"/>
      <c r="J46" s="67"/>
      <c r="K46" s="67"/>
      <c r="L46" s="67"/>
      <c r="M46" s="67"/>
      <c r="N46" s="67"/>
      <c r="O46" s="67"/>
      <c r="P46" s="67"/>
      <c r="Q46" s="67"/>
      <c r="R46" s="67"/>
      <c r="S46" s="68"/>
      <c r="T46" s="68"/>
      <c r="U46" s="68"/>
    </row>
    <row r="47" spans="1:39" s="69" customFormat="1" x14ac:dyDescent="0.3">
      <c r="H47" s="67"/>
      <c r="I47" s="67"/>
      <c r="J47" s="67"/>
      <c r="K47" s="67"/>
      <c r="L47" s="67"/>
      <c r="M47" s="67"/>
      <c r="N47" s="67"/>
      <c r="O47" s="67"/>
      <c r="P47" s="67"/>
      <c r="Q47" s="67"/>
      <c r="R47" s="67"/>
      <c r="S47" s="68"/>
      <c r="T47" s="68"/>
      <c r="U47" s="68"/>
    </row>
    <row r="48" spans="1:39" s="69" customFormat="1" x14ac:dyDescent="0.3">
      <c r="H48" s="67"/>
      <c r="I48" s="67"/>
      <c r="J48" s="67"/>
      <c r="K48" s="67"/>
      <c r="L48" s="67"/>
      <c r="M48" s="67"/>
      <c r="N48" s="67"/>
      <c r="O48" s="67"/>
      <c r="P48" s="67"/>
      <c r="Q48" s="67"/>
      <c r="R48" s="67"/>
      <c r="S48" s="68"/>
      <c r="T48" s="68"/>
      <c r="U48" s="68"/>
    </row>
    <row r="49" spans="8:21" s="69" customFormat="1" x14ac:dyDescent="0.3">
      <c r="H49" s="67"/>
      <c r="I49" s="67"/>
      <c r="J49" s="67"/>
      <c r="K49" s="67"/>
      <c r="L49" s="67"/>
      <c r="M49" s="67"/>
      <c r="N49" s="67"/>
      <c r="O49" s="67"/>
      <c r="P49" s="67"/>
      <c r="Q49" s="67"/>
      <c r="R49" s="67"/>
      <c r="S49" s="68"/>
      <c r="T49" s="68"/>
      <c r="U49" s="68"/>
    </row>
    <row r="50" spans="8:21" s="69" customFormat="1" x14ac:dyDescent="0.3">
      <c r="H50" s="67"/>
      <c r="I50" s="67"/>
      <c r="J50" s="67"/>
      <c r="K50" s="67"/>
      <c r="L50" s="67"/>
      <c r="M50" s="67"/>
      <c r="N50" s="67"/>
      <c r="O50" s="67"/>
      <c r="P50" s="67"/>
      <c r="Q50" s="67"/>
      <c r="R50" s="67"/>
      <c r="S50" s="68"/>
      <c r="T50" s="68"/>
      <c r="U50" s="68"/>
    </row>
    <row r="51" spans="8:21" s="69" customFormat="1" x14ac:dyDescent="0.3">
      <c r="H51" s="67"/>
      <c r="I51" s="67"/>
      <c r="J51" s="67"/>
      <c r="K51" s="67"/>
      <c r="L51" s="67"/>
      <c r="M51" s="67"/>
      <c r="N51" s="67"/>
      <c r="O51" s="67"/>
      <c r="P51" s="67"/>
      <c r="Q51" s="67"/>
      <c r="R51" s="67"/>
      <c r="S51" s="68"/>
      <c r="T51" s="68"/>
      <c r="U51" s="68"/>
    </row>
    <row r="52" spans="8:21" s="69" customFormat="1" x14ac:dyDescent="0.3">
      <c r="H52" s="67"/>
      <c r="I52" s="67"/>
      <c r="J52" s="67"/>
      <c r="K52" s="67"/>
      <c r="L52" s="67"/>
      <c r="M52" s="67"/>
      <c r="N52" s="67"/>
      <c r="O52" s="67"/>
      <c r="P52" s="67"/>
      <c r="Q52" s="67"/>
      <c r="R52" s="67"/>
      <c r="S52" s="68"/>
      <c r="T52" s="68"/>
      <c r="U52" s="68"/>
    </row>
    <row r="53" spans="8:21" s="69" customFormat="1" x14ac:dyDescent="0.3">
      <c r="H53" s="67"/>
      <c r="I53" s="67"/>
      <c r="J53" s="67"/>
      <c r="K53" s="67"/>
      <c r="L53" s="67"/>
      <c r="M53" s="67"/>
      <c r="N53" s="67"/>
      <c r="O53" s="67"/>
      <c r="P53" s="67"/>
      <c r="Q53" s="67"/>
      <c r="R53" s="67"/>
      <c r="S53" s="68"/>
      <c r="T53" s="68"/>
      <c r="U53" s="68"/>
    </row>
    <row r="54" spans="8:21" s="69" customFormat="1" x14ac:dyDescent="0.3">
      <c r="H54" s="67"/>
      <c r="I54" s="67"/>
      <c r="J54" s="67"/>
      <c r="K54" s="67"/>
      <c r="L54" s="67"/>
      <c r="M54" s="67"/>
      <c r="N54" s="67"/>
      <c r="O54" s="67"/>
      <c r="P54" s="67"/>
      <c r="Q54" s="67"/>
      <c r="R54" s="67"/>
      <c r="S54" s="68"/>
      <c r="T54" s="68"/>
      <c r="U54" s="68"/>
    </row>
    <row r="55" spans="8:21" s="69" customFormat="1" x14ac:dyDescent="0.3">
      <c r="H55" s="67"/>
      <c r="I55" s="67"/>
      <c r="J55" s="67"/>
      <c r="K55" s="67"/>
      <c r="L55" s="67"/>
      <c r="M55" s="67"/>
      <c r="N55" s="67"/>
      <c r="O55" s="67"/>
      <c r="P55" s="67"/>
      <c r="Q55" s="67"/>
      <c r="R55" s="67"/>
      <c r="S55" s="68"/>
      <c r="T55" s="68"/>
      <c r="U55" s="68"/>
    </row>
    <row r="56" spans="8:21" s="69" customFormat="1" x14ac:dyDescent="0.3">
      <c r="H56" s="67"/>
      <c r="I56" s="67"/>
      <c r="J56" s="67"/>
      <c r="K56" s="67"/>
      <c r="L56" s="67"/>
      <c r="M56" s="67"/>
      <c r="N56" s="67"/>
      <c r="O56" s="67"/>
      <c r="P56" s="67"/>
      <c r="Q56" s="67"/>
      <c r="R56" s="67"/>
      <c r="S56" s="68"/>
      <c r="T56" s="68"/>
      <c r="U56" s="68"/>
    </row>
    <row r="57" spans="8:21" s="69" customFormat="1" x14ac:dyDescent="0.3">
      <c r="H57" s="67"/>
      <c r="I57" s="67"/>
      <c r="J57" s="67"/>
      <c r="K57" s="67"/>
      <c r="L57" s="67"/>
      <c r="M57" s="67"/>
      <c r="N57" s="67"/>
      <c r="O57" s="67"/>
      <c r="P57" s="67"/>
      <c r="Q57" s="67"/>
      <c r="R57" s="67"/>
      <c r="S57" s="68"/>
      <c r="T57" s="68"/>
      <c r="U57" s="68"/>
    </row>
    <row r="58" spans="8:21" s="69" customFormat="1" x14ac:dyDescent="0.3">
      <c r="H58" s="67"/>
      <c r="I58" s="67"/>
      <c r="J58" s="67"/>
      <c r="K58" s="67"/>
      <c r="L58" s="67"/>
      <c r="M58" s="67"/>
      <c r="N58" s="67"/>
      <c r="O58" s="67"/>
      <c r="P58" s="67"/>
      <c r="Q58" s="67"/>
      <c r="R58" s="67"/>
      <c r="S58" s="68"/>
      <c r="T58" s="68"/>
      <c r="U58" s="68"/>
    </row>
    <row r="59" spans="8:21" s="69" customFormat="1" x14ac:dyDescent="0.3">
      <c r="H59" s="67"/>
      <c r="I59" s="67"/>
      <c r="J59" s="67"/>
      <c r="K59" s="67"/>
      <c r="L59" s="67"/>
      <c r="M59" s="67"/>
      <c r="N59" s="67"/>
      <c r="O59" s="67"/>
      <c r="P59" s="67"/>
      <c r="Q59" s="67"/>
      <c r="R59" s="67"/>
      <c r="S59" s="68"/>
      <c r="T59" s="68"/>
      <c r="U59" s="68"/>
    </row>
    <row r="60" spans="8:21" s="69" customFormat="1" x14ac:dyDescent="0.3">
      <c r="H60" s="67"/>
      <c r="I60" s="67"/>
      <c r="J60" s="67"/>
      <c r="K60" s="67"/>
      <c r="L60" s="67"/>
      <c r="M60" s="67"/>
      <c r="N60" s="67"/>
      <c r="O60" s="67"/>
      <c r="P60" s="67"/>
      <c r="Q60" s="67"/>
      <c r="R60" s="67"/>
      <c r="S60" s="68"/>
      <c r="T60" s="68"/>
      <c r="U60" s="68"/>
    </row>
    <row r="61" spans="8:21" s="69" customFormat="1" x14ac:dyDescent="0.3">
      <c r="H61" s="67"/>
      <c r="I61" s="67"/>
      <c r="J61" s="67"/>
      <c r="K61" s="67"/>
      <c r="L61" s="67"/>
      <c r="M61" s="67"/>
      <c r="N61" s="67"/>
      <c r="O61" s="67"/>
      <c r="P61" s="67"/>
      <c r="Q61" s="67"/>
      <c r="R61" s="67"/>
      <c r="S61" s="68"/>
      <c r="T61" s="68"/>
      <c r="U61" s="68"/>
    </row>
    <row r="62" spans="8:21" s="69" customFormat="1" x14ac:dyDescent="0.3">
      <c r="H62" s="67"/>
      <c r="I62" s="67"/>
      <c r="J62" s="67"/>
      <c r="K62" s="67"/>
      <c r="L62" s="67"/>
      <c r="M62" s="67"/>
      <c r="N62" s="67"/>
      <c r="O62" s="67"/>
      <c r="P62" s="67"/>
      <c r="Q62" s="67"/>
      <c r="R62" s="67"/>
      <c r="S62" s="68"/>
      <c r="T62" s="68"/>
      <c r="U62" s="68"/>
    </row>
    <row r="63" spans="8:21" s="69" customFormat="1" x14ac:dyDescent="0.3">
      <c r="H63" s="67"/>
      <c r="I63" s="67"/>
      <c r="J63" s="67"/>
      <c r="K63" s="67"/>
      <c r="L63" s="67"/>
      <c r="M63" s="67"/>
      <c r="N63" s="67"/>
      <c r="O63" s="67"/>
      <c r="P63" s="67"/>
      <c r="Q63" s="67"/>
      <c r="R63" s="67"/>
      <c r="S63" s="68"/>
      <c r="T63" s="68"/>
      <c r="U63" s="68"/>
    </row>
    <row r="64" spans="8:21" s="69" customFormat="1" x14ac:dyDescent="0.3">
      <c r="H64" s="67"/>
      <c r="I64" s="67"/>
      <c r="J64" s="67"/>
      <c r="K64" s="67"/>
      <c r="L64" s="67"/>
      <c r="M64" s="67"/>
      <c r="N64" s="67"/>
      <c r="O64" s="67"/>
      <c r="P64" s="67"/>
      <c r="Q64" s="67"/>
      <c r="R64" s="67"/>
      <c r="S64" s="68"/>
      <c r="T64" s="68"/>
      <c r="U64" s="68"/>
    </row>
    <row r="65" spans="8:21" s="69" customFormat="1" x14ac:dyDescent="0.3">
      <c r="H65" s="67"/>
      <c r="I65" s="67"/>
      <c r="J65" s="67"/>
      <c r="K65" s="67"/>
      <c r="L65" s="67"/>
      <c r="M65" s="67"/>
      <c r="N65" s="67"/>
      <c r="O65" s="67"/>
      <c r="P65" s="67"/>
      <c r="Q65" s="67"/>
      <c r="R65" s="67"/>
      <c r="S65" s="68"/>
      <c r="T65" s="68"/>
      <c r="U65" s="68"/>
    </row>
    <row r="66" spans="8:21" s="69" customFormat="1" x14ac:dyDescent="0.3">
      <c r="H66" s="67"/>
      <c r="I66" s="67"/>
      <c r="J66" s="67"/>
      <c r="K66" s="67"/>
      <c r="L66" s="67"/>
      <c r="M66" s="67"/>
      <c r="N66" s="67"/>
      <c r="O66" s="67"/>
      <c r="P66" s="67"/>
      <c r="Q66" s="67"/>
      <c r="R66" s="67"/>
      <c r="S66" s="68"/>
      <c r="T66" s="68"/>
      <c r="U66" s="68"/>
    </row>
    <row r="67" spans="8:21" s="69" customFormat="1" x14ac:dyDescent="0.3">
      <c r="H67" s="67"/>
      <c r="I67" s="67"/>
      <c r="J67" s="67"/>
      <c r="K67" s="67"/>
      <c r="L67" s="67"/>
      <c r="M67" s="67"/>
      <c r="N67" s="67"/>
      <c r="O67" s="67"/>
      <c r="P67" s="67"/>
      <c r="Q67" s="67"/>
      <c r="R67" s="67"/>
      <c r="S67" s="68"/>
      <c r="T67" s="68"/>
      <c r="U67" s="68"/>
    </row>
    <row r="68" spans="8:21" s="69" customFormat="1" x14ac:dyDescent="0.3">
      <c r="H68" s="67"/>
      <c r="I68" s="67"/>
      <c r="J68" s="67"/>
      <c r="K68" s="67"/>
      <c r="L68" s="67"/>
      <c r="M68" s="67"/>
      <c r="N68" s="67"/>
      <c r="O68" s="67"/>
      <c r="P68" s="67"/>
      <c r="Q68" s="67"/>
      <c r="R68" s="67"/>
      <c r="S68" s="68"/>
      <c r="T68" s="68"/>
      <c r="U68" s="68"/>
    </row>
    <row r="69" spans="8:21" s="69" customFormat="1" x14ac:dyDescent="0.3">
      <c r="H69" s="67"/>
      <c r="I69" s="67"/>
      <c r="J69" s="67"/>
      <c r="K69" s="67"/>
      <c r="L69" s="67"/>
      <c r="M69" s="67"/>
      <c r="N69" s="67"/>
      <c r="O69" s="67"/>
      <c r="P69" s="67"/>
      <c r="Q69" s="67"/>
      <c r="R69" s="67"/>
      <c r="S69" s="68"/>
      <c r="T69" s="68"/>
      <c r="U69" s="68"/>
    </row>
    <row r="70" spans="8:21" s="69" customFormat="1" x14ac:dyDescent="0.3">
      <c r="H70" s="67"/>
      <c r="I70" s="67"/>
      <c r="J70" s="67"/>
      <c r="K70" s="67"/>
      <c r="L70" s="67"/>
      <c r="M70" s="67"/>
      <c r="N70" s="67"/>
      <c r="O70" s="67"/>
      <c r="P70" s="67"/>
      <c r="Q70" s="67"/>
      <c r="R70" s="67"/>
      <c r="S70" s="68"/>
      <c r="T70" s="68"/>
      <c r="U70" s="68"/>
    </row>
    <row r="71" spans="8:21" s="69" customFormat="1" x14ac:dyDescent="0.3">
      <c r="H71" s="67"/>
      <c r="I71" s="67"/>
      <c r="J71" s="67"/>
      <c r="K71" s="67"/>
      <c r="L71" s="67"/>
      <c r="M71" s="67"/>
      <c r="N71" s="67"/>
      <c r="O71" s="67"/>
      <c r="P71" s="67"/>
      <c r="Q71" s="67"/>
      <c r="R71" s="67"/>
      <c r="S71" s="68"/>
      <c r="T71" s="68"/>
      <c r="U71" s="68"/>
    </row>
    <row r="72" spans="8:21" s="69" customFormat="1" x14ac:dyDescent="0.3">
      <c r="H72" s="67"/>
      <c r="I72" s="67"/>
      <c r="J72" s="67"/>
      <c r="K72" s="67"/>
      <c r="L72" s="67"/>
      <c r="M72" s="67"/>
      <c r="N72" s="67"/>
      <c r="O72" s="67"/>
      <c r="P72" s="67"/>
      <c r="Q72" s="67"/>
      <c r="R72" s="67"/>
      <c r="S72" s="68"/>
      <c r="T72" s="68"/>
      <c r="U72" s="68"/>
    </row>
    <row r="73" spans="8:21" s="69" customFormat="1" x14ac:dyDescent="0.3">
      <c r="H73" s="67"/>
      <c r="I73" s="67"/>
      <c r="J73" s="67"/>
      <c r="K73" s="67"/>
      <c r="L73" s="67"/>
      <c r="M73" s="67"/>
      <c r="N73" s="67"/>
      <c r="O73" s="67"/>
      <c r="P73" s="67"/>
      <c r="Q73" s="67"/>
      <c r="R73" s="67"/>
      <c r="S73" s="68"/>
      <c r="T73" s="68"/>
      <c r="U73" s="68"/>
    </row>
    <row r="74" spans="8:21" s="69" customFormat="1" x14ac:dyDescent="0.3">
      <c r="H74" s="67"/>
      <c r="I74" s="67"/>
      <c r="J74" s="67"/>
      <c r="K74" s="67"/>
      <c r="L74" s="67"/>
      <c r="M74" s="67"/>
      <c r="N74" s="67"/>
      <c r="O74" s="67"/>
      <c r="P74" s="67"/>
      <c r="Q74" s="67"/>
      <c r="R74" s="67"/>
      <c r="S74" s="68"/>
      <c r="T74" s="68"/>
      <c r="U74" s="68"/>
    </row>
    <row r="75" spans="8:21" s="69" customFormat="1" x14ac:dyDescent="0.3">
      <c r="H75" s="67"/>
      <c r="I75" s="67"/>
      <c r="J75" s="67"/>
      <c r="K75" s="67"/>
      <c r="L75" s="67"/>
      <c r="M75" s="67"/>
      <c r="N75" s="67"/>
      <c r="O75" s="67"/>
      <c r="P75" s="67"/>
      <c r="Q75" s="67"/>
      <c r="R75" s="67"/>
      <c r="S75" s="68"/>
      <c r="T75" s="68"/>
      <c r="U75" s="68"/>
    </row>
    <row r="76" spans="8:21" s="69" customFormat="1" x14ac:dyDescent="0.3">
      <c r="H76" s="67"/>
      <c r="I76" s="67"/>
      <c r="J76" s="67"/>
      <c r="K76" s="67"/>
      <c r="L76" s="67"/>
      <c r="M76" s="67"/>
      <c r="N76" s="67"/>
      <c r="O76" s="67"/>
      <c r="P76" s="67"/>
      <c r="Q76" s="67"/>
      <c r="R76" s="67"/>
      <c r="S76" s="68"/>
      <c r="T76" s="68"/>
      <c r="U76" s="68"/>
    </row>
    <row r="77" spans="8:21" s="69" customFormat="1" x14ac:dyDescent="0.3">
      <c r="H77" s="67"/>
      <c r="I77" s="67"/>
      <c r="J77" s="67"/>
      <c r="K77" s="67"/>
      <c r="L77" s="67"/>
      <c r="M77" s="67"/>
      <c r="N77" s="67"/>
      <c r="O77" s="67"/>
      <c r="P77" s="67"/>
      <c r="Q77" s="67"/>
      <c r="R77" s="67"/>
      <c r="S77" s="68"/>
      <c r="T77" s="68"/>
      <c r="U77" s="68"/>
    </row>
    <row r="78" spans="8:21" s="69" customFormat="1" x14ac:dyDescent="0.3">
      <c r="H78" s="67"/>
      <c r="I78" s="67"/>
      <c r="J78" s="67"/>
      <c r="K78" s="67"/>
      <c r="L78" s="67"/>
      <c r="M78" s="67"/>
      <c r="N78" s="67"/>
      <c r="O78" s="67"/>
      <c r="P78" s="67"/>
      <c r="Q78" s="67"/>
      <c r="R78" s="67"/>
      <c r="S78" s="68"/>
      <c r="T78" s="68"/>
      <c r="U78" s="68"/>
    </row>
    <row r="79" spans="8:21" s="69" customFormat="1" x14ac:dyDescent="0.3">
      <c r="H79" s="67"/>
      <c r="I79" s="67"/>
      <c r="J79" s="67"/>
      <c r="K79" s="67"/>
      <c r="L79" s="67"/>
      <c r="M79" s="67"/>
      <c r="N79" s="67"/>
      <c r="O79" s="67"/>
      <c r="P79" s="67"/>
      <c r="Q79" s="67"/>
      <c r="R79" s="67"/>
      <c r="S79" s="68"/>
      <c r="T79" s="68"/>
      <c r="U79" s="68"/>
    </row>
    <row r="80" spans="8:21" s="69" customFormat="1" x14ac:dyDescent="0.3">
      <c r="H80" s="67"/>
      <c r="I80" s="67"/>
      <c r="J80" s="67"/>
      <c r="K80" s="67"/>
      <c r="L80" s="67"/>
      <c r="M80" s="67"/>
      <c r="N80" s="67"/>
      <c r="O80" s="67"/>
      <c r="P80" s="67"/>
      <c r="Q80" s="67"/>
      <c r="R80" s="67"/>
      <c r="S80" s="68"/>
      <c r="T80" s="68"/>
      <c r="U80" s="68"/>
    </row>
    <row r="81" spans="8:21" s="69" customFormat="1" x14ac:dyDescent="0.3">
      <c r="H81" s="67"/>
      <c r="I81" s="67"/>
      <c r="J81" s="67"/>
      <c r="K81" s="67"/>
      <c r="L81" s="67"/>
      <c r="M81" s="67"/>
      <c r="N81" s="67"/>
      <c r="O81" s="67"/>
      <c r="P81" s="67"/>
      <c r="Q81" s="67"/>
      <c r="R81" s="67"/>
      <c r="S81" s="68"/>
      <c r="T81" s="68"/>
      <c r="U81" s="68"/>
    </row>
    <row r="82" spans="8:21" s="69" customFormat="1" x14ac:dyDescent="0.3">
      <c r="H82" s="67"/>
      <c r="I82" s="67"/>
      <c r="J82" s="67"/>
      <c r="K82" s="67"/>
      <c r="L82" s="67"/>
      <c r="M82" s="67"/>
      <c r="N82" s="67"/>
      <c r="O82" s="67"/>
      <c r="P82" s="67"/>
      <c r="Q82" s="67"/>
      <c r="R82" s="67"/>
      <c r="S82" s="68"/>
      <c r="T82" s="68"/>
      <c r="U82" s="68"/>
    </row>
    <row r="83" spans="8:21" s="69" customFormat="1" x14ac:dyDescent="0.3">
      <c r="H83" s="67"/>
      <c r="I83" s="67"/>
      <c r="J83" s="67"/>
      <c r="K83" s="67"/>
      <c r="L83" s="67"/>
      <c r="M83" s="67"/>
      <c r="N83" s="67"/>
      <c r="O83" s="67"/>
      <c r="P83" s="67"/>
      <c r="Q83" s="67"/>
      <c r="R83" s="67"/>
      <c r="S83" s="68"/>
      <c r="T83" s="68"/>
      <c r="U83" s="68"/>
    </row>
    <row r="84" spans="8:21" s="69" customFormat="1" x14ac:dyDescent="0.3">
      <c r="H84" s="67"/>
      <c r="I84" s="67"/>
      <c r="J84" s="67"/>
      <c r="K84" s="67"/>
      <c r="L84" s="67"/>
      <c r="M84" s="67"/>
      <c r="N84" s="67"/>
      <c r="O84" s="67"/>
      <c r="P84" s="67"/>
      <c r="Q84" s="67"/>
      <c r="R84" s="67"/>
      <c r="S84" s="68"/>
      <c r="T84" s="68"/>
      <c r="U84" s="68"/>
    </row>
    <row r="85" spans="8:21" s="69" customFormat="1" x14ac:dyDescent="0.3">
      <c r="H85" s="67"/>
      <c r="I85" s="67"/>
      <c r="J85" s="67"/>
      <c r="K85" s="67"/>
      <c r="L85" s="67"/>
      <c r="M85" s="67"/>
      <c r="N85" s="67"/>
      <c r="O85" s="67"/>
      <c r="P85" s="67"/>
      <c r="Q85" s="67"/>
      <c r="R85" s="67"/>
      <c r="S85" s="68"/>
      <c r="T85" s="68"/>
      <c r="U85" s="68"/>
    </row>
    <row r="86" spans="8:21" s="69" customFormat="1" x14ac:dyDescent="0.3">
      <c r="H86" s="67"/>
      <c r="I86" s="67"/>
      <c r="J86" s="67"/>
      <c r="K86" s="67"/>
      <c r="L86" s="67"/>
      <c r="M86" s="67"/>
      <c r="N86" s="67"/>
      <c r="O86" s="67"/>
      <c r="P86" s="67"/>
      <c r="Q86" s="67"/>
      <c r="R86" s="67"/>
      <c r="S86" s="68"/>
      <c r="T86" s="68"/>
      <c r="U86" s="68"/>
    </row>
    <row r="87" spans="8:21" s="69" customFormat="1" x14ac:dyDescent="0.3">
      <c r="H87" s="67"/>
      <c r="I87" s="67"/>
      <c r="J87" s="67"/>
      <c r="K87" s="67"/>
      <c r="L87" s="67"/>
      <c r="M87" s="67"/>
      <c r="N87" s="67"/>
      <c r="O87" s="67"/>
      <c r="P87" s="67"/>
      <c r="Q87" s="67"/>
      <c r="R87" s="67"/>
      <c r="S87" s="68"/>
      <c r="T87" s="68"/>
      <c r="U87" s="68"/>
    </row>
    <row r="88" spans="8:21" s="69" customFormat="1" x14ac:dyDescent="0.3">
      <c r="H88" s="67"/>
      <c r="I88" s="67"/>
      <c r="J88" s="67"/>
      <c r="K88" s="67"/>
      <c r="L88" s="67"/>
      <c r="M88" s="67"/>
      <c r="N88" s="67"/>
      <c r="O88" s="67"/>
      <c r="P88" s="67"/>
      <c r="Q88" s="67"/>
      <c r="R88" s="67"/>
      <c r="S88" s="68"/>
      <c r="T88" s="68"/>
      <c r="U88" s="68"/>
    </row>
    <row r="89" spans="8:21" s="69" customFormat="1" x14ac:dyDescent="0.3">
      <c r="H89" s="67"/>
      <c r="I89" s="67"/>
      <c r="J89" s="67"/>
      <c r="K89" s="67"/>
      <c r="L89" s="67"/>
      <c r="M89" s="67"/>
      <c r="N89" s="67"/>
      <c r="O89" s="67"/>
      <c r="P89" s="67"/>
      <c r="Q89" s="67"/>
      <c r="R89" s="67"/>
      <c r="S89" s="68"/>
      <c r="T89" s="68"/>
      <c r="U89" s="68"/>
    </row>
    <row r="90" spans="8:21" s="69" customFormat="1" x14ac:dyDescent="0.3">
      <c r="H90" s="67"/>
      <c r="I90" s="67"/>
      <c r="J90" s="67"/>
      <c r="K90" s="67"/>
      <c r="L90" s="67"/>
      <c r="M90" s="67"/>
      <c r="N90" s="67"/>
      <c r="O90" s="67"/>
      <c r="P90" s="67"/>
      <c r="Q90" s="67"/>
      <c r="R90" s="67"/>
      <c r="S90" s="68"/>
      <c r="T90" s="68"/>
      <c r="U90" s="68"/>
    </row>
  </sheetData>
  <sheetProtection algorithmName="SHA-512" hashValue="Sj1isMO5Kk+JvkYIoY8mmqmRjO5wwLz0x6VzfSYbtATU5r3j2/NJKV1m/VNeFLQkZ9QTjgS1T/JCQQB+viiKrw==" saltValue="FdVxL+xndWSN9UJwJIKIEA==" spinCount="100000" sheet="1" formatRows="0"/>
  <mergeCells count="102">
    <mergeCell ref="E10:G10"/>
    <mergeCell ref="R10:AA10"/>
    <mergeCell ref="E11:G11"/>
    <mergeCell ref="R11:AA11"/>
    <mergeCell ref="B29:D29"/>
    <mergeCell ref="E29:G29"/>
    <mergeCell ref="R29:AA29"/>
    <mergeCell ref="B30:D30"/>
    <mergeCell ref="E30:G30"/>
    <mergeCell ref="R30:AA30"/>
    <mergeCell ref="B22:D22"/>
    <mergeCell ref="B10:D10"/>
    <mergeCell ref="B11:D11"/>
    <mergeCell ref="B12:D12"/>
    <mergeCell ref="B13:D13"/>
    <mergeCell ref="B14:D14"/>
    <mergeCell ref="B15:D15"/>
    <mergeCell ref="B16:D16"/>
    <mergeCell ref="B17:D17"/>
    <mergeCell ref="B18:D18"/>
    <mergeCell ref="B19:D19"/>
    <mergeCell ref="B20:D20"/>
    <mergeCell ref="B21:D21"/>
    <mergeCell ref="E18:G18"/>
    <mergeCell ref="B24:D24"/>
    <mergeCell ref="B25:D25"/>
    <mergeCell ref="B26:D26"/>
    <mergeCell ref="B27:D27"/>
    <mergeCell ref="B28:D28"/>
    <mergeCell ref="E24:G24"/>
    <mergeCell ref="R24:AA24"/>
    <mergeCell ref="E25:G25"/>
    <mergeCell ref="R25:AA25"/>
    <mergeCell ref="E26:G26"/>
    <mergeCell ref="R26:AA26"/>
    <mergeCell ref="E12:G12"/>
    <mergeCell ref="E20:G20"/>
    <mergeCell ref="R20:AA20"/>
    <mergeCell ref="E22:G22"/>
    <mergeCell ref="R22:AA22"/>
    <mergeCell ref="E21:G21"/>
    <mergeCell ref="E27:G27"/>
    <mergeCell ref="R27:AA27"/>
    <mergeCell ref="E28:G28"/>
    <mergeCell ref="R28:AA28"/>
    <mergeCell ref="R12:AA12"/>
    <mergeCell ref="E13:G13"/>
    <mergeCell ref="R13:AA13"/>
    <mergeCell ref="E14:G14"/>
    <mergeCell ref="R14:AA14"/>
    <mergeCell ref="E16:G16"/>
    <mergeCell ref="R16:AA16"/>
    <mergeCell ref="E17:G17"/>
    <mergeCell ref="R17:AA17"/>
    <mergeCell ref="E32:G32"/>
    <mergeCell ref="R32:AA32"/>
    <mergeCell ref="E19:G19"/>
    <mergeCell ref="R19:AA19"/>
    <mergeCell ref="R6:AA6"/>
    <mergeCell ref="R7:AA7"/>
    <mergeCell ref="B7:G7"/>
    <mergeCell ref="A1:E1"/>
    <mergeCell ref="O2:P4"/>
    <mergeCell ref="R2:AA2"/>
    <mergeCell ref="E3:G3"/>
    <mergeCell ref="R3:AA3"/>
    <mergeCell ref="E4:G4"/>
    <mergeCell ref="R4:AA4"/>
    <mergeCell ref="B5:D5"/>
    <mergeCell ref="B9:D9"/>
    <mergeCell ref="E9:G9"/>
    <mergeCell ref="R9:AA9"/>
    <mergeCell ref="C2:D2"/>
    <mergeCell ref="C3:D3"/>
    <mergeCell ref="C4:D4"/>
    <mergeCell ref="B6:D6"/>
    <mergeCell ref="E15:G15"/>
    <mergeCell ref="R15:AA15"/>
    <mergeCell ref="E5:F5"/>
    <mergeCell ref="E6:F6"/>
    <mergeCell ref="B37:D37"/>
    <mergeCell ref="E37:G37"/>
    <mergeCell ref="R37:AA37"/>
    <mergeCell ref="B38:D38"/>
    <mergeCell ref="E38:G38"/>
    <mergeCell ref="R38:AA38"/>
    <mergeCell ref="B35:D35"/>
    <mergeCell ref="E35:G35"/>
    <mergeCell ref="R35:AA35"/>
    <mergeCell ref="B36:D36"/>
    <mergeCell ref="E36:G36"/>
    <mergeCell ref="R36:AA36"/>
    <mergeCell ref="B33:D33"/>
    <mergeCell ref="E33:G33"/>
    <mergeCell ref="R33:AA33"/>
    <mergeCell ref="B34:D34"/>
    <mergeCell ref="E34:G34"/>
    <mergeCell ref="R34:AA34"/>
    <mergeCell ref="B31:D31"/>
    <mergeCell ref="E31:G31"/>
    <mergeCell ref="R31:AA31"/>
    <mergeCell ref="B32:D32"/>
  </mergeCells>
  <dataValidations count="4">
    <dataValidation type="list" allowBlank="1" showInputMessage="1" showErrorMessage="1" sqref="B5:D5" xr:uid="{1F06057A-CA1E-43CE-809E-BCAC7BC06D0B}">
      <formula1>"Acute, Primary Care, Specialist, Mental Health, Infrastructure, Other"</formula1>
    </dataValidation>
    <dataValidation type="list" allowBlank="1" showInputMessage="1" showErrorMessage="1" sqref="B6:D6" xr:uid="{D9EA20AB-1183-43FB-B6BB-95F737CC8B2D}">
      <formula1>"New Build, Refurbishment, Mixed (New &amp; Refurb)"</formula1>
    </dataValidation>
    <dataValidation type="list" allowBlank="1" showInputMessage="1" showErrorMessage="1" sqref="G2" xr:uid="{5BEF8266-26CC-47D2-9739-554319AADA9B}">
      <formula1>"RIBA 0, RIBA 1, RIBA 2, RIBA 3, RIBA 4, RIBA 5, RIBA 6"</formula1>
    </dataValidation>
    <dataValidation type="list" allowBlank="1" showInputMessage="1" showErrorMessage="1" sqref="E2" xr:uid="{3D7122B0-F7E6-4C11-94D7-C179C6D8D27B}">
      <formula1>"NA, SOC, OBC, FBC, PC"</formula1>
    </dataValidation>
  </dataValidations>
  <pageMargins left="0.7" right="0.7" top="0.75" bottom="0.75" header="0.3" footer="0.3"/>
  <pageSetup paperSize="9" scale="67" orientation="portrait" r:id="rId1"/>
  <colBreaks count="1" manualBreakCount="1">
    <brk id="7"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A24C5-D8B2-1943-9E74-3A33BCDBAC03}">
  <sheetPr>
    <tabColor rgb="FF0070C0"/>
  </sheetPr>
  <dimension ref="A1:AN447"/>
  <sheetViews>
    <sheetView showGridLines="0" topLeftCell="A19" zoomScale="85" zoomScaleNormal="85" workbookViewId="0">
      <selection activeCell="B21" sqref="B21:F21"/>
    </sheetView>
  </sheetViews>
  <sheetFormatPr defaultColWidth="8.5546875" defaultRowHeight="14.4" x14ac:dyDescent="0.3"/>
  <cols>
    <col min="1" max="1" width="12.77734375" style="70" customWidth="1"/>
    <col min="2" max="2" width="33.21875" style="70" customWidth="1"/>
    <col min="3" max="3" width="2.6640625" style="70" customWidth="1"/>
    <col min="4" max="4" width="33.21875" style="70" customWidth="1"/>
    <col min="5" max="5" width="2.77734375" style="70" customWidth="1"/>
    <col min="6" max="6" width="33.21875" style="70" customWidth="1"/>
    <col min="7" max="8" width="12.77734375" style="70" customWidth="1"/>
    <col min="9" max="9" width="8.5546875" style="67"/>
    <col min="10" max="17" width="9.44140625" style="67" customWidth="1"/>
    <col min="18" max="19" width="8.5546875" style="67"/>
    <col min="20" max="22" width="8.5546875" style="68"/>
    <col min="23" max="37" width="8.5546875" style="69"/>
    <col min="38" max="16384" width="8.5546875" style="70"/>
  </cols>
  <sheetData>
    <row r="1" spans="1:40" ht="61.8" customHeight="1" x14ac:dyDescent="0.3">
      <c r="A1" s="547" t="s">
        <v>577</v>
      </c>
      <c r="B1" s="547"/>
      <c r="C1" s="547"/>
      <c r="D1" s="547"/>
      <c r="E1" s="547"/>
      <c r="F1" s="547"/>
      <c r="G1" s="394"/>
      <c r="H1" s="69"/>
    </row>
    <row r="2" spans="1:40" s="76" customFormat="1" ht="24.6" customHeight="1" x14ac:dyDescent="0.3">
      <c r="A2" s="81" t="s">
        <v>110</v>
      </c>
      <c r="B2" s="82" t="str">
        <f>'Project details'!B2</f>
        <v>Trust</v>
      </c>
      <c r="C2" s="83"/>
      <c r="D2" s="84" t="s">
        <v>109</v>
      </c>
      <c r="E2" s="85"/>
      <c r="F2" s="583" t="str">
        <f>'Project details'!I2</f>
        <v>SOC / RIBA 6</v>
      </c>
      <c r="G2" s="585"/>
      <c r="H2" s="86"/>
      <c r="I2" s="72"/>
      <c r="J2" s="72"/>
      <c r="K2" s="72"/>
      <c r="L2" s="72"/>
      <c r="M2" s="72"/>
      <c r="N2" s="72"/>
      <c r="O2" s="72"/>
      <c r="P2" s="548"/>
      <c r="Q2" s="549"/>
      <c r="R2" s="73"/>
      <c r="S2" s="545"/>
      <c r="T2" s="545"/>
      <c r="U2" s="545"/>
      <c r="V2" s="545"/>
      <c r="W2" s="545"/>
      <c r="X2" s="545"/>
      <c r="Y2" s="545"/>
      <c r="Z2" s="545"/>
      <c r="AA2" s="545"/>
      <c r="AB2" s="545"/>
      <c r="AC2" s="74"/>
      <c r="AD2" s="74"/>
      <c r="AE2" s="74"/>
      <c r="AF2" s="74"/>
      <c r="AG2" s="74"/>
      <c r="AH2" s="74"/>
      <c r="AI2" s="74"/>
      <c r="AJ2" s="74"/>
      <c r="AK2" s="74"/>
      <c r="AL2" s="75"/>
      <c r="AM2" s="75"/>
      <c r="AN2" s="75"/>
    </row>
    <row r="3" spans="1:40" s="76" customFormat="1" ht="24.6" customHeight="1" x14ac:dyDescent="0.3">
      <c r="A3" s="81" t="s">
        <v>107</v>
      </c>
      <c r="B3" s="82" t="str">
        <f>'Project details'!B3</f>
        <v>Project name</v>
      </c>
      <c r="C3" s="83"/>
      <c r="D3" s="84" t="s">
        <v>111</v>
      </c>
      <c r="E3" s="85"/>
      <c r="F3" s="629">
        <f>'Project details'!E3</f>
        <v>44835</v>
      </c>
      <c r="G3" s="630"/>
      <c r="H3" s="87"/>
      <c r="I3" s="72"/>
      <c r="J3" s="72"/>
      <c r="K3" s="72"/>
      <c r="L3" s="72"/>
      <c r="M3" s="72"/>
      <c r="N3" s="72"/>
      <c r="O3" s="72"/>
      <c r="P3" s="549"/>
      <c r="Q3" s="549"/>
      <c r="R3" s="73"/>
      <c r="S3" s="545"/>
      <c r="T3" s="545"/>
      <c r="U3" s="545"/>
      <c r="V3" s="545"/>
      <c r="W3" s="545"/>
      <c r="X3" s="545"/>
      <c r="Y3" s="545"/>
      <c r="Z3" s="545"/>
      <c r="AA3" s="545"/>
      <c r="AB3" s="545"/>
      <c r="AC3" s="74"/>
      <c r="AD3" s="74"/>
      <c r="AE3" s="74"/>
      <c r="AF3" s="74"/>
      <c r="AG3" s="74"/>
      <c r="AH3" s="74"/>
      <c r="AI3" s="74"/>
      <c r="AJ3" s="74"/>
      <c r="AK3" s="74"/>
      <c r="AL3" s="75"/>
      <c r="AM3" s="75"/>
      <c r="AN3" s="75"/>
    </row>
    <row r="4" spans="1:40" s="76" customFormat="1" ht="28.95" customHeight="1" thickBot="1" x14ac:dyDescent="0.35">
      <c r="A4" s="88" t="s">
        <v>108</v>
      </c>
      <c r="B4" s="82" t="str">
        <f>'Project details'!B4</f>
        <v>PSCP</v>
      </c>
      <c r="C4" s="89"/>
      <c r="D4" s="90" t="s">
        <v>112</v>
      </c>
      <c r="E4" s="91"/>
      <c r="F4" s="583" t="str">
        <f>'Project details'!E4</f>
        <v>Toolkit V.2.7 _ Rev. 0</v>
      </c>
      <c r="G4" s="585"/>
      <c r="H4" s="86"/>
      <c r="I4" s="72"/>
      <c r="J4" s="72"/>
      <c r="K4" s="72"/>
      <c r="L4" s="72"/>
      <c r="M4" s="72"/>
      <c r="N4" s="72"/>
      <c r="O4" s="72"/>
      <c r="P4" s="549"/>
      <c r="Q4" s="549"/>
      <c r="R4" s="73"/>
      <c r="S4" s="545"/>
      <c r="T4" s="545"/>
      <c r="U4" s="545"/>
      <c r="V4" s="545"/>
      <c r="W4" s="545"/>
      <c r="X4" s="545"/>
      <c r="Y4" s="545"/>
      <c r="Z4" s="545"/>
      <c r="AA4" s="545"/>
      <c r="AB4" s="545"/>
      <c r="AC4" s="74"/>
      <c r="AD4" s="74"/>
      <c r="AE4" s="74"/>
      <c r="AF4" s="74"/>
      <c r="AG4" s="74"/>
      <c r="AH4" s="74"/>
      <c r="AI4" s="74"/>
      <c r="AJ4" s="74"/>
      <c r="AK4" s="74"/>
      <c r="AL4" s="75"/>
      <c r="AM4" s="75"/>
      <c r="AN4" s="75"/>
    </row>
    <row r="5" spans="1:40" s="98" customFormat="1" ht="34.950000000000003" customHeight="1" thickBot="1" x14ac:dyDescent="0.35">
      <c r="A5" s="616" t="s">
        <v>297</v>
      </c>
      <c r="B5" s="617"/>
      <c r="C5" s="617"/>
      <c r="D5" s="617"/>
      <c r="E5" s="617"/>
      <c r="F5" s="617"/>
      <c r="G5" s="617"/>
      <c r="H5" s="92"/>
      <c r="I5" s="93"/>
      <c r="J5" s="93"/>
      <c r="K5" s="93"/>
      <c r="L5" s="93"/>
      <c r="M5" s="93"/>
      <c r="N5" s="93"/>
      <c r="O5" s="93"/>
      <c r="P5" s="93"/>
      <c r="Q5" s="93"/>
      <c r="R5" s="94"/>
      <c r="S5" s="94"/>
      <c r="T5" s="95"/>
      <c r="U5" s="95"/>
      <c r="V5" s="95"/>
      <c r="W5" s="96"/>
      <c r="X5" s="96"/>
      <c r="Y5" s="96"/>
      <c r="Z5" s="96"/>
      <c r="AA5" s="96"/>
      <c r="AB5" s="96"/>
      <c r="AC5" s="96"/>
      <c r="AD5" s="96"/>
      <c r="AE5" s="96"/>
      <c r="AF5" s="96"/>
      <c r="AG5" s="96"/>
      <c r="AH5" s="96"/>
      <c r="AI5" s="96"/>
      <c r="AJ5" s="96"/>
      <c r="AK5" s="96"/>
      <c r="AL5" s="97"/>
      <c r="AM5" s="97"/>
      <c r="AN5" s="97"/>
    </row>
    <row r="6" spans="1:40" s="101" customFormat="1" ht="7.95" customHeight="1" x14ac:dyDescent="0.3">
      <c r="A6" s="99"/>
      <c r="B6" s="99"/>
      <c r="C6" s="99"/>
      <c r="D6" s="99"/>
      <c r="E6" s="99"/>
      <c r="F6" s="99"/>
      <c r="G6" s="99"/>
      <c r="H6" s="100"/>
      <c r="I6" s="93"/>
      <c r="J6" s="93"/>
      <c r="K6" s="93"/>
      <c r="L6" s="93"/>
      <c r="M6" s="93"/>
      <c r="N6" s="93"/>
      <c r="O6" s="93"/>
      <c r="P6" s="93"/>
      <c r="Q6" s="93"/>
      <c r="R6" s="94"/>
      <c r="S6" s="94"/>
      <c r="T6" s="95"/>
      <c r="U6" s="95"/>
      <c r="V6" s="95"/>
      <c r="W6" s="96"/>
      <c r="X6" s="96"/>
      <c r="Y6" s="96"/>
      <c r="Z6" s="96"/>
      <c r="AA6" s="96"/>
      <c r="AB6" s="96"/>
      <c r="AC6" s="96"/>
      <c r="AD6" s="96"/>
      <c r="AE6" s="96"/>
      <c r="AF6" s="96"/>
      <c r="AG6" s="96"/>
      <c r="AH6" s="96"/>
      <c r="AI6" s="96"/>
      <c r="AJ6" s="96"/>
      <c r="AK6" s="96"/>
    </row>
    <row r="7" spans="1:40" s="101" customFormat="1" ht="72.599999999999994" customHeight="1" x14ac:dyDescent="0.3">
      <c r="A7" s="102"/>
      <c r="B7" s="615" t="s">
        <v>584</v>
      </c>
      <c r="C7" s="615"/>
      <c r="D7" s="615"/>
      <c r="E7" s="615"/>
      <c r="F7" s="615"/>
      <c r="G7" s="102"/>
      <c r="H7" s="103"/>
      <c r="I7" s="104"/>
      <c r="J7" s="104"/>
      <c r="K7" s="104"/>
      <c r="L7" s="104"/>
      <c r="M7" s="104"/>
      <c r="N7" s="104"/>
      <c r="O7" s="104"/>
      <c r="P7" s="104"/>
      <c r="Q7" s="104"/>
      <c r="R7" s="94"/>
      <c r="S7" s="94"/>
      <c r="T7" s="95"/>
      <c r="U7" s="95"/>
      <c r="V7" s="95"/>
      <c r="W7" s="96"/>
      <c r="X7" s="96"/>
      <c r="Y7" s="96"/>
      <c r="Z7" s="96"/>
      <c r="AA7" s="96"/>
      <c r="AB7" s="96"/>
      <c r="AC7" s="96"/>
      <c r="AD7" s="96"/>
      <c r="AE7" s="96"/>
      <c r="AF7" s="96"/>
      <c r="AG7" s="96"/>
      <c r="AH7" s="96"/>
      <c r="AI7" s="96"/>
      <c r="AJ7" s="96"/>
      <c r="AK7" s="96"/>
    </row>
    <row r="8" spans="1:40" s="101" customFormat="1" ht="12" customHeight="1" x14ac:dyDescent="0.3">
      <c r="A8" s="102"/>
      <c r="B8" s="102"/>
      <c r="C8" s="102"/>
      <c r="D8" s="102"/>
      <c r="E8" s="102"/>
      <c r="F8" s="102"/>
      <c r="G8" s="102"/>
      <c r="H8" s="103"/>
      <c r="I8" s="104"/>
      <c r="J8" s="104"/>
      <c r="K8" s="104"/>
      <c r="L8" s="104"/>
      <c r="M8" s="104"/>
      <c r="N8" s="104"/>
      <c r="O8" s="104"/>
      <c r="P8" s="104"/>
      <c r="Q8" s="104"/>
      <c r="R8" s="94"/>
      <c r="S8" s="94"/>
      <c r="T8" s="95"/>
      <c r="U8" s="95"/>
      <c r="V8" s="95"/>
      <c r="W8" s="96"/>
      <c r="X8" s="96"/>
      <c r="Y8" s="96"/>
      <c r="Z8" s="96"/>
      <c r="AA8" s="96"/>
      <c r="AB8" s="96"/>
      <c r="AC8" s="96"/>
      <c r="AD8" s="96"/>
      <c r="AE8" s="96"/>
      <c r="AF8" s="96"/>
      <c r="AG8" s="96"/>
      <c r="AH8" s="96"/>
      <c r="AI8" s="96"/>
      <c r="AJ8" s="96"/>
      <c r="AK8" s="96"/>
    </row>
    <row r="9" spans="1:40" s="101" customFormat="1" ht="60.6" customHeight="1" x14ac:dyDescent="0.3">
      <c r="A9" s="102"/>
      <c r="B9" s="622" t="s">
        <v>344</v>
      </c>
      <c r="C9" s="622"/>
      <c r="D9" s="397" t="str">
        <f>TEXT('Project details'!B5,"")&amp;", "&amp;TEXT('Project details'!B6,"")</f>
        <v>Primary Care, New Build</v>
      </c>
      <c r="E9" s="621" t="str">
        <f>"with "&amp;TEXT('Project details'!G5,"0%")&amp;" of of the Gross Floor Area being refurbishment"</f>
        <v>with 0% of of the Gross Floor Area being refurbishment</v>
      </c>
      <c r="F9" s="621"/>
      <c r="G9" s="102"/>
      <c r="H9" s="103"/>
      <c r="I9" s="104"/>
      <c r="J9" s="104"/>
      <c r="K9" s="104"/>
      <c r="L9" s="104"/>
      <c r="M9" s="104"/>
      <c r="N9" s="104"/>
      <c r="O9" s="104"/>
      <c r="P9" s="104"/>
      <c r="Q9" s="104"/>
      <c r="R9" s="94"/>
      <c r="S9" s="94"/>
      <c r="T9" s="95"/>
      <c r="U9" s="95"/>
      <c r="V9" s="95"/>
      <c r="W9" s="96"/>
      <c r="X9" s="96"/>
      <c r="Y9" s="96"/>
      <c r="Z9" s="96"/>
      <c r="AA9" s="96"/>
      <c r="AB9" s="96"/>
      <c r="AC9" s="96"/>
      <c r="AD9" s="96"/>
      <c r="AE9" s="96"/>
      <c r="AF9" s="96"/>
      <c r="AG9" s="96"/>
      <c r="AH9" s="96"/>
      <c r="AI9" s="96"/>
      <c r="AJ9" s="96"/>
      <c r="AK9" s="96"/>
    </row>
    <row r="10" spans="1:40" s="101" customFormat="1" ht="15" customHeight="1" x14ac:dyDescent="0.3">
      <c r="A10" s="102"/>
      <c r="B10" s="623" t="s">
        <v>479</v>
      </c>
      <c r="C10" s="624"/>
      <c r="D10" s="624"/>
      <c r="E10" s="624"/>
      <c r="F10" s="625"/>
      <c r="G10" s="102"/>
      <c r="H10" s="103"/>
      <c r="I10" s="104"/>
      <c r="J10" s="104"/>
      <c r="K10" s="104"/>
      <c r="L10" s="104"/>
      <c r="M10" s="104"/>
      <c r="N10" s="104"/>
      <c r="O10" s="104"/>
      <c r="P10" s="104"/>
      <c r="Q10" s="104"/>
      <c r="R10" s="94"/>
      <c r="S10" s="94"/>
      <c r="T10" s="95"/>
      <c r="U10" s="95"/>
      <c r="V10" s="95"/>
      <c r="W10" s="96"/>
      <c r="X10" s="96"/>
      <c r="Y10" s="96"/>
      <c r="Z10" s="96"/>
      <c r="AA10" s="96"/>
      <c r="AB10" s="96"/>
      <c r="AC10" s="96"/>
      <c r="AD10" s="96"/>
      <c r="AE10" s="96"/>
      <c r="AF10" s="96"/>
      <c r="AG10" s="96"/>
      <c r="AH10" s="96"/>
      <c r="AI10" s="96"/>
      <c r="AJ10" s="96"/>
      <c r="AK10" s="96"/>
    </row>
    <row r="11" spans="1:40" s="101" customFormat="1" ht="63.6" customHeight="1" x14ac:dyDescent="0.3">
      <c r="A11" s="102"/>
      <c r="B11" s="618" t="str">
        <f>'Project details'!B7</f>
        <v>Description of project goes here!</v>
      </c>
      <c r="C11" s="619"/>
      <c r="D11" s="619"/>
      <c r="E11" s="619"/>
      <c r="F11" s="620"/>
      <c r="G11" s="102"/>
      <c r="H11" s="103"/>
      <c r="I11" s="104"/>
      <c r="J11" s="104"/>
      <c r="K11" s="104"/>
      <c r="L11" s="104"/>
      <c r="M11" s="104"/>
      <c r="N11" s="104"/>
      <c r="O11" s="104"/>
      <c r="P11" s="104"/>
      <c r="Q11" s="104"/>
      <c r="R11" s="94"/>
      <c r="S11" s="94"/>
      <c r="T11" s="95"/>
      <c r="U11" s="95"/>
      <c r="V11" s="95"/>
      <c r="W11" s="96"/>
      <c r="X11" s="96"/>
      <c r="Y11" s="96"/>
      <c r="Z11" s="96"/>
      <c r="AA11" s="96"/>
      <c r="AB11" s="96"/>
      <c r="AC11" s="96"/>
      <c r="AD11" s="96"/>
      <c r="AE11" s="96"/>
      <c r="AF11" s="96"/>
      <c r="AG11" s="96"/>
      <c r="AH11" s="96"/>
      <c r="AI11" s="96"/>
      <c r="AJ11" s="96"/>
      <c r="AK11" s="96"/>
    </row>
    <row r="12" spans="1:40" s="101" customFormat="1" ht="6" customHeight="1" x14ac:dyDescent="0.3">
      <c r="A12" s="102"/>
      <c r="B12" s="105"/>
      <c r="C12" s="106"/>
      <c r="D12" s="105"/>
      <c r="E12" s="106"/>
      <c r="F12" s="105"/>
      <c r="G12" s="102"/>
      <c r="H12" s="103"/>
      <c r="I12" s="104"/>
      <c r="J12" s="104"/>
      <c r="K12" s="104"/>
      <c r="L12" s="104"/>
      <c r="M12" s="104"/>
      <c r="N12" s="104"/>
      <c r="O12" s="104"/>
      <c r="P12" s="104"/>
      <c r="Q12" s="104"/>
      <c r="R12" s="94"/>
      <c r="S12" s="94"/>
      <c r="T12" s="95"/>
      <c r="U12" s="95"/>
      <c r="V12" s="95"/>
      <c r="W12" s="96"/>
      <c r="X12" s="96"/>
      <c r="Y12" s="96"/>
      <c r="Z12" s="96"/>
      <c r="AA12" s="96"/>
      <c r="AB12" s="96"/>
      <c r="AC12" s="96"/>
      <c r="AD12" s="96"/>
      <c r="AE12" s="96"/>
      <c r="AF12" s="96"/>
      <c r="AG12" s="96"/>
      <c r="AH12" s="96"/>
      <c r="AI12" s="96"/>
      <c r="AJ12" s="96"/>
      <c r="AK12" s="96"/>
    </row>
    <row r="13" spans="1:40" s="110" customFormat="1" ht="24" customHeight="1" x14ac:dyDescent="0.3">
      <c r="A13" s="107"/>
      <c r="B13" s="398" t="s">
        <v>295</v>
      </c>
      <c r="C13" s="108"/>
      <c r="D13" s="399" t="s">
        <v>296</v>
      </c>
      <c r="E13" s="109"/>
      <c r="F13" s="399" t="s">
        <v>231</v>
      </c>
      <c r="H13" s="111"/>
      <c r="I13" s="112"/>
      <c r="J13" s="112"/>
      <c r="K13" s="112"/>
      <c r="L13" s="112"/>
      <c r="M13" s="112"/>
      <c r="N13" s="112"/>
      <c r="O13" s="112"/>
      <c r="P13" s="112"/>
      <c r="Q13" s="112"/>
      <c r="R13" s="112"/>
      <c r="S13" s="112"/>
      <c r="T13" s="113"/>
      <c r="U13" s="113"/>
      <c r="V13" s="113"/>
      <c r="W13" s="111"/>
      <c r="X13" s="111"/>
      <c r="Y13" s="111"/>
      <c r="Z13" s="111"/>
      <c r="AA13" s="111"/>
      <c r="AB13" s="111"/>
      <c r="AC13" s="111"/>
      <c r="AD13" s="111"/>
      <c r="AE13" s="111"/>
      <c r="AF13" s="111"/>
      <c r="AG13" s="111"/>
      <c r="AH13" s="111"/>
      <c r="AI13" s="111"/>
      <c r="AJ13" s="111"/>
      <c r="AK13" s="111"/>
    </row>
    <row r="14" spans="1:40" s="110" customFormat="1" ht="91.8" customHeight="1" x14ac:dyDescent="0.3">
      <c r="A14" s="107"/>
      <c r="B14" s="400" t="s">
        <v>541</v>
      </c>
      <c r="C14" s="108"/>
      <c r="D14" s="400" t="s">
        <v>600</v>
      </c>
      <c r="E14" s="109"/>
      <c r="F14" s="400" t="s">
        <v>540</v>
      </c>
      <c r="H14" s="111"/>
      <c r="I14" s="112"/>
      <c r="J14" s="112"/>
      <c r="K14" s="112"/>
      <c r="L14" s="112"/>
      <c r="M14" s="112"/>
      <c r="N14" s="112"/>
      <c r="O14" s="112"/>
      <c r="P14" s="112"/>
      <c r="Q14" s="112"/>
      <c r="R14" s="112"/>
      <c r="S14" s="112"/>
      <c r="T14" s="113"/>
      <c r="U14" s="113"/>
      <c r="V14" s="113"/>
      <c r="W14" s="111"/>
      <c r="X14" s="111"/>
      <c r="Y14" s="111"/>
      <c r="Z14" s="111"/>
      <c r="AA14" s="111"/>
      <c r="AB14" s="111"/>
      <c r="AC14" s="111"/>
      <c r="AD14" s="111"/>
      <c r="AE14" s="111"/>
      <c r="AF14" s="111"/>
      <c r="AG14" s="111"/>
      <c r="AH14" s="111"/>
      <c r="AI14" s="111"/>
      <c r="AJ14" s="111"/>
      <c r="AK14" s="111"/>
    </row>
    <row r="15" spans="1:40" s="110" customFormat="1" ht="55.05" customHeight="1" x14ac:dyDescent="0.3">
      <c r="B15" s="114">
        <f>'4. Cat 0 Assessment'!I52</f>
        <v>0.34042553191489361</v>
      </c>
      <c r="C15" s="115"/>
      <c r="D15" s="114">
        <f>'5. PMV Calculation'!O98</f>
        <v>0.55913297328857081</v>
      </c>
      <c r="E15" s="115"/>
      <c r="F15" s="114">
        <f>'6. Cat 7 Assessment'!I49</f>
        <v>0.34375</v>
      </c>
      <c r="H15" s="111"/>
      <c r="I15" s="112"/>
      <c r="J15" s="112"/>
      <c r="K15" s="112"/>
      <c r="L15" s="112"/>
      <c r="M15" s="112"/>
      <c r="N15" s="112"/>
      <c r="O15" s="112"/>
      <c r="P15" s="112"/>
      <c r="Q15" s="112"/>
      <c r="R15" s="112"/>
      <c r="S15" s="112"/>
      <c r="T15" s="113"/>
      <c r="U15" s="113"/>
      <c r="V15" s="113"/>
      <c r="W15" s="111"/>
      <c r="X15" s="111"/>
      <c r="Y15" s="111"/>
      <c r="Z15" s="111"/>
      <c r="AA15" s="111"/>
      <c r="AB15" s="111"/>
      <c r="AC15" s="111"/>
      <c r="AD15" s="111"/>
      <c r="AE15" s="111"/>
      <c r="AF15" s="111"/>
      <c r="AG15" s="111"/>
      <c r="AH15" s="111"/>
      <c r="AI15" s="111"/>
      <c r="AJ15" s="111"/>
      <c r="AK15" s="111"/>
    </row>
    <row r="16" spans="1:40" s="110" customFormat="1" ht="24" customHeight="1" x14ac:dyDescent="0.3">
      <c r="B16" s="116" t="str">
        <f>HLOOKUP(J89,J92:L95,4,FALSE)</f>
        <v>Benchmark 35% to 45%</v>
      </c>
      <c r="C16" s="117"/>
      <c r="D16" s="116" t="str">
        <f>HLOOKUP(J89,M92:O95,4,FALSE)</f>
        <v>Benchmark 50% to 65%</v>
      </c>
      <c r="E16" s="117"/>
      <c r="F16" s="116" t="str">
        <f>HLOOKUP(J89,P92:R95,4,FALSE)</f>
        <v>Benchmark 40% to 50%</v>
      </c>
      <c r="H16" s="111"/>
      <c r="I16" s="112"/>
      <c r="J16" s="112"/>
      <c r="K16" s="112"/>
      <c r="L16" s="112"/>
      <c r="M16" s="112"/>
      <c r="N16" s="112"/>
      <c r="O16" s="112"/>
      <c r="P16" s="112"/>
      <c r="Q16" s="112"/>
      <c r="R16" s="112"/>
      <c r="S16" s="112"/>
      <c r="T16" s="113"/>
      <c r="U16" s="113"/>
      <c r="V16" s="113"/>
      <c r="W16" s="111"/>
      <c r="X16" s="111"/>
      <c r="Y16" s="111"/>
      <c r="Z16" s="111"/>
      <c r="AA16" s="111"/>
      <c r="AB16" s="111"/>
      <c r="AC16" s="111"/>
      <c r="AD16" s="111"/>
      <c r="AE16" s="111"/>
      <c r="AF16" s="111"/>
      <c r="AG16" s="111"/>
      <c r="AH16" s="111"/>
      <c r="AI16" s="111"/>
      <c r="AJ16" s="111"/>
      <c r="AK16" s="111"/>
    </row>
    <row r="17" spans="1:37" s="101" customFormat="1" ht="6" customHeight="1" x14ac:dyDescent="0.3">
      <c r="A17" s="102"/>
      <c r="B17" s="106"/>
      <c r="C17" s="106"/>
      <c r="D17" s="106"/>
      <c r="E17" s="106"/>
      <c r="F17" s="106"/>
      <c r="G17" s="102"/>
      <c r="H17" s="103"/>
      <c r="I17" s="104"/>
      <c r="J17" s="104"/>
      <c r="K17" s="104"/>
      <c r="L17" s="104"/>
      <c r="M17" s="104"/>
      <c r="N17" s="104"/>
      <c r="O17" s="104"/>
      <c r="P17" s="104"/>
      <c r="Q17" s="104"/>
      <c r="R17" s="94"/>
      <c r="S17" s="94"/>
      <c r="T17" s="95"/>
      <c r="U17" s="95"/>
      <c r="V17" s="95"/>
      <c r="W17" s="96"/>
      <c r="X17" s="96"/>
      <c r="Y17" s="96"/>
      <c r="Z17" s="96"/>
      <c r="AA17" s="96"/>
      <c r="AB17" s="96"/>
      <c r="AC17" s="96"/>
      <c r="AD17" s="96"/>
      <c r="AE17" s="96"/>
      <c r="AF17" s="96"/>
      <c r="AG17" s="96"/>
      <c r="AH17" s="96"/>
      <c r="AI17" s="96"/>
      <c r="AJ17" s="96"/>
      <c r="AK17" s="96"/>
    </row>
    <row r="18" spans="1:37" s="101" customFormat="1" ht="15" customHeight="1" x14ac:dyDescent="0.3">
      <c r="A18" s="102"/>
      <c r="B18" s="118" t="s">
        <v>482</v>
      </c>
      <c r="C18" s="119"/>
      <c r="D18" s="118" t="s">
        <v>482</v>
      </c>
      <c r="E18" s="119"/>
      <c r="F18" s="118" t="s">
        <v>482</v>
      </c>
      <c r="G18" s="102"/>
      <c r="H18" s="103"/>
      <c r="I18" s="104"/>
      <c r="J18" s="104"/>
      <c r="K18" s="104"/>
      <c r="L18" s="104"/>
      <c r="M18" s="104"/>
      <c r="N18" s="104"/>
      <c r="O18" s="104"/>
      <c r="P18" s="104"/>
      <c r="Q18" s="104"/>
      <c r="R18" s="94"/>
      <c r="S18" s="94"/>
      <c r="T18" s="95"/>
      <c r="U18" s="95"/>
      <c r="V18" s="95"/>
      <c r="W18" s="96"/>
      <c r="X18" s="96"/>
      <c r="Y18" s="96"/>
      <c r="Z18" s="96"/>
      <c r="AA18" s="96"/>
      <c r="AB18" s="96"/>
      <c r="AC18" s="96"/>
      <c r="AD18" s="96"/>
      <c r="AE18" s="96"/>
      <c r="AF18" s="96"/>
      <c r="AG18" s="96"/>
      <c r="AH18" s="96"/>
      <c r="AI18" s="96"/>
      <c r="AJ18" s="96"/>
      <c r="AK18" s="96"/>
    </row>
    <row r="19" spans="1:37" ht="96.6" customHeight="1" x14ac:dyDescent="0.3">
      <c r="B19" s="136" t="s">
        <v>475</v>
      </c>
      <c r="C19" s="120"/>
      <c r="D19" s="136" t="s">
        <v>475</v>
      </c>
      <c r="E19" s="120"/>
      <c r="F19" s="136" t="s">
        <v>475</v>
      </c>
      <c r="H19" s="69"/>
      <c r="I19" s="112"/>
      <c r="J19" s="112"/>
      <c r="K19" s="112"/>
      <c r="L19" s="112"/>
      <c r="M19" s="112"/>
      <c r="N19" s="112"/>
      <c r="O19" s="112"/>
      <c r="P19" s="112"/>
      <c r="Q19" s="112"/>
      <c r="R19" s="112"/>
    </row>
    <row r="20" spans="1:37" ht="6" customHeight="1" x14ac:dyDescent="0.3">
      <c r="B20" s="121"/>
      <c r="C20" s="122"/>
      <c r="D20" s="121"/>
      <c r="E20" s="122"/>
      <c r="F20" s="121"/>
      <c r="H20" s="69"/>
      <c r="I20" s="112"/>
      <c r="J20" s="112"/>
      <c r="K20" s="112"/>
      <c r="L20" s="112"/>
      <c r="M20" s="112"/>
      <c r="N20" s="112"/>
      <c r="O20" s="112"/>
      <c r="P20" s="112"/>
      <c r="Q20" s="112"/>
      <c r="R20" s="112"/>
    </row>
    <row r="21" spans="1:37" ht="24" customHeight="1" x14ac:dyDescent="0.3">
      <c r="B21" s="610" t="s">
        <v>464</v>
      </c>
      <c r="C21" s="610"/>
      <c r="D21" s="610"/>
      <c r="E21" s="610"/>
      <c r="F21" s="610"/>
      <c r="H21" s="69"/>
      <c r="I21" s="112"/>
      <c r="J21" s="112"/>
      <c r="K21" s="112"/>
      <c r="L21" s="112"/>
      <c r="M21" s="112"/>
      <c r="N21" s="112"/>
      <c r="O21" s="112"/>
      <c r="P21" s="112"/>
      <c r="Q21" s="112"/>
      <c r="R21" s="112"/>
    </row>
    <row r="22" spans="1:37" ht="54.6" customHeight="1" x14ac:dyDescent="0.3">
      <c r="B22" s="611">
        <f>J111</f>
        <v>0.66175930307580477</v>
      </c>
      <c r="C22" s="612"/>
      <c r="D22" s="612"/>
      <c r="E22" s="612"/>
      <c r="F22" s="612"/>
      <c r="H22" s="69"/>
      <c r="I22" s="112"/>
      <c r="J22" s="112"/>
      <c r="K22" s="112"/>
      <c r="L22" s="112"/>
      <c r="M22" s="112"/>
      <c r="N22" s="112"/>
      <c r="O22" s="112"/>
      <c r="P22" s="112"/>
      <c r="Q22" s="112"/>
      <c r="R22" s="112"/>
    </row>
    <row r="23" spans="1:37" x14ac:dyDescent="0.3">
      <c r="B23" s="613" t="s">
        <v>483</v>
      </c>
      <c r="C23" s="613"/>
      <c r="D23" s="613"/>
      <c r="E23" s="613"/>
      <c r="F23" s="613"/>
      <c r="H23" s="69"/>
      <c r="I23" s="112"/>
      <c r="J23" s="112"/>
      <c r="K23" s="112"/>
      <c r="L23" s="112"/>
      <c r="M23" s="112"/>
      <c r="N23" s="112"/>
      <c r="O23" s="112"/>
      <c r="P23" s="112"/>
      <c r="Q23" s="112"/>
      <c r="R23" s="112"/>
    </row>
    <row r="24" spans="1:37" x14ac:dyDescent="0.3">
      <c r="B24" s="613"/>
      <c r="C24" s="613"/>
      <c r="D24" s="613"/>
      <c r="E24" s="613"/>
      <c r="F24" s="613"/>
      <c r="H24" s="69"/>
      <c r="I24" s="112"/>
      <c r="J24" s="112"/>
      <c r="K24" s="112"/>
      <c r="L24" s="112"/>
      <c r="M24" s="112"/>
      <c r="N24" s="112"/>
      <c r="O24" s="112"/>
      <c r="P24" s="112"/>
      <c r="Q24" s="112"/>
      <c r="R24" s="112"/>
    </row>
    <row r="25" spans="1:37" x14ac:dyDescent="0.3">
      <c r="H25" s="69"/>
      <c r="I25" s="112"/>
      <c r="J25" s="112"/>
      <c r="K25" s="112"/>
      <c r="L25" s="112"/>
      <c r="M25" s="112"/>
      <c r="N25" s="112"/>
      <c r="O25" s="112"/>
      <c r="P25" s="112"/>
      <c r="Q25" s="112"/>
      <c r="R25" s="112"/>
    </row>
    <row r="26" spans="1:37" x14ac:dyDescent="0.3">
      <c r="A26" s="123"/>
      <c r="B26" s="123"/>
      <c r="C26" s="123"/>
      <c r="D26" s="123"/>
      <c r="E26" s="123"/>
      <c r="F26" s="123"/>
      <c r="G26" s="123"/>
      <c r="H26" s="69"/>
      <c r="I26" s="112"/>
      <c r="J26" s="112"/>
      <c r="K26" s="112"/>
      <c r="L26" s="112"/>
      <c r="M26" s="112"/>
      <c r="N26" s="112"/>
      <c r="O26" s="112"/>
      <c r="P26" s="112"/>
      <c r="Q26" s="112"/>
      <c r="R26" s="112"/>
    </row>
    <row r="27" spans="1:37" s="124" customFormat="1" x14ac:dyDescent="0.3">
      <c r="A27" s="123"/>
      <c r="B27" s="123"/>
      <c r="C27" s="123"/>
      <c r="D27" s="123"/>
      <c r="E27" s="123"/>
      <c r="F27" s="123"/>
      <c r="G27" s="123"/>
      <c r="H27" s="69"/>
      <c r="I27" s="112"/>
      <c r="J27" s="112"/>
      <c r="K27" s="112"/>
      <c r="L27" s="112"/>
      <c r="M27" s="112"/>
      <c r="N27" s="112"/>
      <c r="O27" s="112"/>
      <c r="P27" s="112"/>
      <c r="Q27" s="112"/>
      <c r="R27" s="112"/>
      <c r="S27" s="67"/>
      <c r="T27" s="68"/>
      <c r="U27" s="68"/>
      <c r="V27" s="68"/>
      <c r="W27" s="69"/>
      <c r="X27" s="69"/>
      <c r="Y27" s="69"/>
      <c r="Z27" s="69"/>
      <c r="AA27" s="69"/>
      <c r="AB27" s="69"/>
      <c r="AC27" s="69"/>
      <c r="AD27" s="69"/>
      <c r="AE27" s="69"/>
      <c r="AF27" s="69"/>
      <c r="AG27" s="69"/>
      <c r="AH27" s="69"/>
      <c r="AI27" s="69"/>
      <c r="AJ27" s="69"/>
      <c r="AK27" s="69"/>
    </row>
    <row r="28" spans="1:37" s="124" customFormat="1" x14ac:dyDescent="0.3">
      <c r="A28" s="123"/>
      <c r="B28" s="123"/>
      <c r="C28" s="123"/>
      <c r="D28" s="123"/>
      <c r="E28" s="123"/>
      <c r="F28" s="123"/>
      <c r="G28" s="123"/>
      <c r="H28" s="69"/>
      <c r="I28" s="112"/>
      <c r="J28" s="112"/>
      <c r="K28" s="112"/>
      <c r="L28" s="112"/>
      <c r="M28" s="112"/>
      <c r="N28" s="112"/>
      <c r="O28" s="112"/>
      <c r="P28" s="112"/>
      <c r="Q28" s="112"/>
      <c r="R28" s="112"/>
      <c r="S28" s="67"/>
      <c r="T28" s="68"/>
      <c r="U28" s="68"/>
      <c r="V28" s="68"/>
      <c r="W28" s="69"/>
      <c r="X28" s="69"/>
      <c r="Y28" s="69"/>
      <c r="Z28" s="69"/>
      <c r="AA28" s="69"/>
      <c r="AB28" s="69"/>
      <c r="AC28" s="69"/>
      <c r="AD28" s="69"/>
      <c r="AE28" s="69"/>
      <c r="AF28" s="69"/>
      <c r="AG28" s="69"/>
      <c r="AH28" s="69"/>
      <c r="AI28" s="69"/>
      <c r="AJ28" s="69"/>
      <c r="AK28" s="69"/>
    </row>
    <row r="29" spans="1:37" s="124" customFormat="1" x14ac:dyDescent="0.3">
      <c r="A29" s="123"/>
      <c r="B29" s="123"/>
      <c r="C29" s="123"/>
      <c r="D29" s="123"/>
      <c r="E29" s="123"/>
      <c r="F29" s="123"/>
      <c r="G29" s="123"/>
      <c r="H29" s="69"/>
      <c r="I29" s="67"/>
      <c r="S29" s="67"/>
      <c r="T29" s="68"/>
      <c r="U29" s="68"/>
      <c r="V29" s="68"/>
      <c r="W29" s="69"/>
      <c r="X29" s="69"/>
      <c r="Y29" s="69"/>
      <c r="Z29" s="69"/>
      <c r="AA29" s="69"/>
      <c r="AB29" s="69"/>
      <c r="AC29" s="69"/>
      <c r="AD29" s="69"/>
      <c r="AE29" s="69"/>
      <c r="AF29" s="69"/>
      <c r="AG29" s="69"/>
      <c r="AH29" s="69"/>
      <c r="AI29" s="69"/>
      <c r="AJ29" s="69"/>
      <c r="AK29" s="69"/>
    </row>
    <row r="30" spans="1:37" s="124" customFormat="1" x14ac:dyDescent="0.3">
      <c r="A30" s="123"/>
      <c r="B30" s="123"/>
      <c r="C30" s="123"/>
      <c r="D30" s="123"/>
      <c r="E30" s="123"/>
      <c r="F30" s="123"/>
      <c r="G30" s="123"/>
      <c r="H30" s="69"/>
      <c r="I30" s="67"/>
      <c r="S30" s="67"/>
      <c r="T30" s="68"/>
      <c r="U30" s="68"/>
      <c r="V30" s="68"/>
      <c r="W30" s="69"/>
      <c r="X30" s="69"/>
      <c r="Y30" s="69"/>
      <c r="Z30" s="69"/>
      <c r="AA30" s="69"/>
      <c r="AB30" s="69"/>
      <c r="AC30" s="69"/>
      <c r="AD30" s="69"/>
      <c r="AE30" s="69"/>
      <c r="AF30" s="69"/>
      <c r="AG30" s="69"/>
      <c r="AH30" s="69"/>
      <c r="AI30" s="69"/>
      <c r="AJ30" s="69"/>
      <c r="AK30" s="69"/>
    </row>
    <row r="31" spans="1:37" s="124" customFormat="1" x14ac:dyDescent="0.3">
      <c r="A31" s="123"/>
      <c r="B31" s="123"/>
      <c r="C31" s="123"/>
      <c r="D31" s="123"/>
      <c r="E31" s="123"/>
      <c r="F31" s="123"/>
      <c r="G31" s="123"/>
      <c r="H31" s="69"/>
      <c r="I31" s="67"/>
      <c r="S31" s="67"/>
      <c r="T31" s="68"/>
      <c r="U31" s="68"/>
      <c r="V31" s="68"/>
      <c r="W31" s="69"/>
      <c r="X31" s="69"/>
      <c r="Y31" s="69"/>
      <c r="Z31" s="69"/>
      <c r="AA31" s="69"/>
      <c r="AB31" s="69"/>
      <c r="AC31" s="69"/>
      <c r="AD31" s="69"/>
      <c r="AE31" s="69"/>
      <c r="AF31" s="69"/>
      <c r="AG31" s="69"/>
      <c r="AH31" s="69"/>
      <c r="AI31" s="69"/>
      <c r="AJ31" s="69"/>
      <c r="AK31" s="69"/>
    </row>
    <row r="32" spans="1:37" s="124" customFormat="1" x14ac:dyDescent="0.3">
      <c r="A32" s="123"/>
      <c r="B32" s="123"/>
      <c r="C32" s="123"/>
      <c r="D32" s="123"/>
      <c r="E32" s="123"/>
      <c r="F32" s="123"/>
      <c r="G32" s="123"/>
      <c r="H32" s="69"/>
      <c r="I32" s="67"/>
      <c r="S32" s="67"/>
      <c r="T32" s="68"/>
      <c r="U32" s="68"/>
      <c r="V32" s="68"/>
      <c r="W32" s="69"/>
      <c r="X32" s="69"/>
      <c r="Y32" s="69"/>
      <c r="Z32" s="69"/>
      <c r="AA32" s="69"/>
      <c r="AB32" s="69"/>
      <c r="AC32" s="69"/>
      <c r="AD32" s="69"/>
      <c r="AE32" s="69"/>
      <c r="AF32" s="69"/>
      <c r="AG32" s="69"/>
      <c r="AH32" s="69"/>
      <c r="AI32" s="69"/>
      <c r="AJ32" s="69"/>
      <c r="AK32" s="69"/>
    </row>
    <row r="33" spans="1:37" s="124" customFormat="1" x14ac:dyDescent="0.3">
      <c r="A33" s="123"/>
      <c r="B33" s="123"/>
      <c r="C33" s="123"/>
      <c r="D33" s="123"/>
      <c r="E33" s="123"/>
      <c r="F33" s="123"/>
      <c r="G33" s="123"/>
      <c r="H33" s="69"/>
      <c r="I33" s="67"/>
      <c r="S33" s="67"/>
      <c r="T33" s="68"/>
      <c r="U33" s="68"/>
      <c r="V33" s="68"/>
      <c r="W33" s="69"/>
      <c r="X33" s="69"/>
      <c r="Y33" s="69"/>
      <c r="Z33" s="69"/>
      <c r="AA33" s="69"/>
      <c r="AB33" s="69"/>
      <c r="AC33" s="69"/>
      <c r="AD33" s="69"/>
      <c r="AE33" s="69"/>
      <c r="AF33" s="69"/>
      <c r="AG33" s="69"/>
      <c r="AH33" s="69"/>
      <c r="AI33" s="69"/>
      <c r="AJ33" s="69"/>
      <c r="AK33" s="69"/>
    </row>
    <row r="34" spans="1:37" s="124" customFormat="1" x14ac:dyDescent="0.3">
      <c r="A34" s="123"/>
      <c r="B34" s="123"/>
      <c r="C34" s="123"/>
      <c r="D34" s="123"/>
      <c r="E34" s="123"/>
      <c r="F34" s="123"/>
      <c r="G34" s="123"/>
      <c r="H34" s="69"/>
      <c r="I34" s="67"/>
      <c r="S34" s="67"/>
      <c r="T34" s="68"/>
      <c r="U34" s="68"/>
      <c r="V34" s="68"/>
      <c r="W34" s="69"/>
      <c r="X34" s="69"/>
      <c r="Y34" s="69"/>
      <c r="Z34" s="69"/>
      <c r="AA34" s="69"/>
      <c r="AB34" s="69"/>
      <c r="AC34" s="69"/>
      <c r="AD34" s="69"/>
      <c r="AE34" s="69"/>
      <c r="AF34" s="69"/>
      <c r="AG34" s="69"/>
      <c r="AH34" s="69"/>
      <c r="AI34" s="69"/>
      <c r="AJ34" s="69"/>
      <c r="AK34" s="69"/>
    </row>
    <row r="35" spans="1:37" s="124" customFormat="1" x14ac:dyDescent="0.3">
      <c r="A35" s="123"/>
      <c r="B35" s="123"/>
      <c r="C35" s="123"/>
      <c r="D35" s="123"/>
      <c r="E35" s="123"/>
      <c r="F35" s="123"/>
      <c r="G35" s="123"/>
      <c r="H35" s="69"/>
      <c r="I35" s="67"/>
      <c r="S35" s="67"/>
      <c r="T35" s="68"/>
      <c r="U35" s="68"/>
      <c r="V35" s="68"/>
      <c r="W35" s="69"/>
      <c r="X35" s="69"/>
      <c r="Y35" s="69"/>
      <c r="Z35" s="69"/>
      <c r="AA35" s="69"/>
      <c r="AB35" s="69"/>
      <c r="AC35" s="69"/>
      <c r="AD35" s="69"/>
      <c r="AE35" s="69"/>
      <c r="AF35" s="69"/>
      <c r="AG35" s="69"/>
      <c r="AH35" s="69"/>
      <c r="AI35" s="69"/>
      <c r="AJ35" s="69"/>
      <c r="AK35" s="69"/>
    </row>
    <row r="36" spans="1:37" s="124" customFormat="1" x14ac:dyDescent="0.3">
      <c r="A36" s="123"/>
      <c r="B36" s="123"/>
      <c r="C36" s="123"/>
      <c r="D36" s="123"/>
      <c r="E36" s="123"/>
      <c r="F36" s="123"/>
      <c r="G36" s="123"/>
      <c r="H36" s="69"/>
      <c r="S36" s="67"/>
      <c r="T36" s="68"/>
      <c r="U36" s="68"/>
      <c r="V36" s="68"/>
      <c r="W36" s="69"/>
      <c r="X36" s="69"/>
      <c r="Y36" s="69"/>
      <c r="Z36" s="69"/>
      <c r="AA36" s="69"/>
      <c r="AB36" s="69"/>
      <c r="AC36" s="69"/>
      <c r="AD36" s="69"/>
      <c r="AE36" s="69"/>
      <c r="AF36" s="69"/>
      <c r="AG36" s="69"/>
      <c r="AH36" s="69"/>
      <c r="AI36" s="69"/>
      <c r="AJ36" s="69"/>
      <c r="AK36" s="69"/>
    </row>
    <row r="37" spans="1:37" s="124" customFormat="1" x14ac:dyDescent="0.3">
      <c r="A37" s="123"/>
      <c r="B37" s="123"/>
      <c r="C37" s="123"/>
      <c r="D37" s="123"/>
      <c r="E37" s="123"/>
      <c r="F37" s="123"/>
      <c r="G37" s="123"/>
      <c r="H37" s="69"/>
      <c r="S37" s="67"/>
      <c r="T37" s="68"/>
      <c r="U37" s="68"/>
      <c r="V37" s="68"/>
      <c r="W37" s="69"/>
      <c r="X37" s="69"/>
      <c r="Y37" s="69"/>
      <c r="Z37" s="69"/>
      <c r="AA37" s="69"/>
      <c r="AB37" s="69"/>
      <c r="AC37" s="69"/>
      <c r="AD37" s="69"/>
      <c r="AE37" s="69"/>
      <c r="AF37" s="69"/>
      <c r="AG37" s="69"/>
      <c r="AH37" s="69"/>
      <c r="AI37" s="69"/>
      <c r="AJ37" s="69"/>
      <c r="AK37" s="69"/>
    </row>
    <row r="38" spans="1:37" s="124" customFormat="1" x14ac:dyDescent="0.3">
      <c r="A38" s="123"/>
      <c r="B38" s="123"/>
      <c r="C38" s="123"/>
      <c r="D38" s="123"/>
      <c r="E38" s="123"/>
      <c r="F38" s="123"/>
      <c r="G38" s="123"/>
      <c r="H38" s="69"/>
      <c r="S38" s="67"/>
      <c r="T38" s="68"/>
      <c r="U38" s="68"/>
      <c r="V38" s="68"/>
      <c r="W38" s="69"/>
      <c r="X38" s="69"/>
      <c r="Y38" s="69"/>
      <c r="Z38" s="69"/>
      <c r="AA38" s="69"/>
      <c r="AB38" s="69"/>
      <c r="AC38" s="69"/>
      <c r="AD38" s="69"/>
      <c r="AE38" s="69"/>
      <c r="AF38" s="69"/>
      <c r="AG38" s="69"/>
      <c r="AH38" s="69"/>
      <c r="AI38" s="69"/>
      <c r="AJ38" s="69"/>
      <c r="AK38" s="69"/>
    </row>
    <row r="39" spans="1:37" s="124" customFormat="1" x14ac:dyDescent="0.3">
      <c r="A39" s="123"/>
      <c r="B39" s="123"/>
      <c r="C39" s="123"/>
      <c r="D39" s="123"/>
      <c r="E39" s="123"/>
      <c r="F39" s="123"/>
      <c r="G39" s="123"/>
      <c r="H39" s="69"/>
      <c r="S39" s="67"/>
      <c r="T39" s="68"/>
      <c r="U39" s="68"/>
      <c r="V39" s="68"/>
      <c r="W39" s="69"/>
      <c r="X39" s="69"/>
      <c r="Y39" s="69"/>
      <c r="Z39" s="69"/>
      <c r="AA39" s="69"/>
      <c r="AB39" s="69"/>
      <c r="AC39" s="69"/>
      <c r="AD39" s="69"/>
      <c r="AE39" s="69"/>
      <c r="AF39" s="69"/>
      <c r="AG39" s="69"/>
      <c r="AH39" s="69"/>
      <c r="AI39" s="69"/>
      <c r="AJ39" s="69"/>
      <c r="AK39" s="69"/>
    </row>
    <row r="40" spans="1:37" s="124" customFormat="1" x14ac:dyDescent="0.3">
      <c r="A40" s="123"/>
      <c r="B40" s="123"/>
      <c r="C40" s="123"/>
      <c r="D40" s="123"/>
      <c r="E40" s="123"/>
      <c r="F40" s="123"/>
      <c r="G40" s="123"/>
      <c r="H40" s="69"/>
      <c r="S40" s="67"/>
      <c r="T40" s="68"/>
      <c r="U40" s="68"/>
      <c r="V40" s="68"/>
      <c r="W40" s="69"/>
      <c r="X40" s="69"/>
      <c r="Y40" s="69"/>
      <c r="Z40" s="69"/>
      <c r="AA40" s="69"/>
      <c r="AB40" s="69"/>
      <c r="AC40" s="69"/>
      <c r="AD40" s="69"/>
      <c r="AE40" s="69"/>
      <c r="AF40" s="69"/>
      <c r="AG40" s="69"/>
      <c r="AH40" s="69"/>
      <c r="AI40" s="69"/>
      <c r="AJ40" s="69"/>
      <c r="AK40" s="69"/>
    </row>
    <row r="41" spans="1:37" s="124" customFormat="1" x14ac:dyDescent="0.3">
      <c r="A41" s="123"/>
      <c r="B41" s="123"/>
      <c r="C41" s="123"/>
      <c r="D41" s="123"/>
      <c r="E41" s="123"/>
      <c r="F41" s="123"/>
      <c r="G41" s="123"/>
      <c r="H41" s="69"/>
      <c r="S41" s="67"/>
      <c r="T41" s="68"/>
      <c r="U41" s="68"/>
      <c r="V41" s="68"/>
      <c r="W41" s="69"/>
      <c r="X41" s="69"/>
      <c r="Y41" s="69"/>
      <c r="Z41" s="69"/>
      <c r="AA41" s="69"/>
      <c r="AB41" s="69"/>
      <c r="AC41" s="69"/>
      <c r="AD41" s="69"/>
      <c r="AE41" s="69"/>
      <c r="AF41" s="69"/>
      <c r="AG41" s="69"/>
      <c r="AH41" s="69"/>
      <c r="AI41" s="69"/>
      <c r="AJ41" s="69"/>
      <c r="AK41" s="69"/>
    </row>
    <row r="42" spans="1:37" s="124" customFormat="1" x14ac:dyDescent="0.3">
      <c r="A42" s="123"/>
      <c r="B42" s="123"/>
      <c r="C42" s="123"/>
      <c r="D42" s="123"/>
      <c r="E42" s="123"/>
      <c r="F42" s="123"/>
      <c r="G42" s="123"/>
      <c r="H42" s="69"/>
      <c r="I42" s="67"/>
      <c r="J42" s="67"/>
      <c r="K42" s="67"/>
      <c r="L42" s="67"/>
      <c r="M42" s="67"/>
      <c r="N42" s="67"/>
      <c r="O42" s="67"/>
      <c r="P42" s="67"/>
      <c r="Q42" s="67"/>
      <c r="R42" s="67"/>
      <c r="S42" s="67"/>
      <c r="T42" s="68"/>
      <c r="U42" s="68"/>
      <c r="V42" s="68"/>
      <c r="W42" s="69"/>
      <c r="X42" s="69"/>
      <c r="Y42" s="69"/>
      <c r="Z42" s="69"/>
      <c r="AA42" s="69"/>
      <c r="AB42" s="69"/>
      <c r="AC42" s="69"/>
      <c r="AD42" s="69"/>
      <c r="AE42" s="69"/>
      <c r="AF42" s="69"/>
      <c r="AG42" s="69"/>
      <c r="AH42" s="69"/>
      <c r="AI42" s="69"/>
      <c r="AJ42" s="69"/>
      <c r="AK42" s="69"/>
    </row>
    <row r="43" spans="1:37" s="124" customFormat="1" x14ac:dyDescent="0.3">
      <c r="A43" s="439"/>
      <c r="B43" s="439"/>
      <c r="C43" s="439"/>
      <c r="D43" s="439"/>
      <c r="E43" s="439"/>
      <c r="F43" s="439"/>
      <c r="G43" s="439"/>
      <c r="H43" s="69"/>
      <c r="I43" s="67"/>
      <c r="J43" s="67"/>
      <c r="K43" s="67"/>
      <c r="L43" s="67"/>
      <c r="M43" s="67"/>
      <c r="N43" s="67"/>
      <c r="O43" s="67"/>
      <c r="P43" s="67"/>
      <c r="Q43" s="67"/>
      <c r="R43" s="67"/>
      <c r="S43" s="67"/>
      <c r="T43" s="68"/>
      <c r="U43" s="68"/>
      <c r="V43" s="68"/>
      <c r="W43" s="69"/>
      <c r="X43" s="69"/>
      <c r="Y43" s="69"/>
      <c r="Z43" s="69"/>
      <c r="AA43" s="69"/>
      <c r="AB43" s="69"/>
      <c r="AC43" s="69"/>
      <c r="AD43" s="69"/>
      <c r="AE43" s="69"/>
      <c r="AF43" s="69"/>
      <c r="AG43" s="69"/>
      <c r="AH43" s="69"/>
      <c r="AI43" s="69"/>
      <c r="AJ43" s="69"/>
      <c r="AK43" s="69"/>
    </row>
    <row r="44" spans="1:37" s="124" customFormat="1" ht="29.4" customHeight="1" x14ac:dyDescent="0.3">
      <c r="A44" s="439"/>
      <c r="B44" s="614" t="s">
        <v>543</v>
      </c>
      <c r="C44" s="614"/>
      <c r="D44" s="614"/>
      <c r="E44" s="614"/>
      <c r="F44" s="614"/>
      <c r="G44" s="440"/>
      <c r="I44" s="67"/>
      <c r="J44" s="67"/>
      <c r="K44" s="67"/>
      <c r="L44" s="67"/>
      <c r="M44" s="67"/>
      <c r="N44" s="67"/>
      <c r="O44" s="67"/>
      <c r="P44" s="67"/>
      <c r="Q44" s="67"/>
      <c r="R44" s="67"/>
      <c r="S44" s="67"/>
      <c r="T44" s="68"/>
      <c r="U44" s="68"/>
      <c r="V44" s="68"/>
      <c r="W44" s="69"/>
      <c r="X44" s="69"/>
      <c r="Y44" s="69"/>
      <c r="Z44" s="69"/>
      <c r="AA44" s="69"/>
      <c r="AB44" s="69"/>
      <c r="AC44" s="69"/>
      <c r="AD44" s="69"/>
      <c r="AE44" s="69"/>
      <c r="AF44" s="69"/>
      <c r="AG44" s="69"/>
      <c r="AH44" s="69"/>
      <c r="AI44" s="69"/>
      <c r="AJ44" s="69"/>
      <c r="AK44" s="69"/>
    </row>
    <row r="45" spans="1:37" s="124" customFormat="1" x14ac:dyDescent="0.3">
      <c r="A45" s="439"/>
      <c r="B45" s="439"/>
      <c r="C45" s="439"/>
      <c r="D45" s="439"/>
      <c r="E45" s="439"/>
      <c r="F45" s="439"/>
      <c r="G45" s="439"/>
      <c r="I45" s="67"/>
      <c r="J45" s="67"/>
      <c r="K45" s="67"/>
      <c r="L45" s="67"/>
      <c r="M45" s="67"/>
      <c r="N45" s="67"/>
      <c r="O45" s="67"/>
      <c r="P45" s="67"/>
      <c r="Q45" s="67"/>
      <c r="R45" s="67"/>
      <c r="S45" s="67"/>
      <c r="T45" s="68"/>
      <c r="U45" s="68"/>
      <c r="V45" s="68"/>
      <c r="W45" s="69"/>
      <c r="X45" s="69"/>
      <c r="Y45" s="69"/>
      <c r="Z45" s="69"/>
      <c r="AA45" s="69"/>
      <c r="AB45" s="69"/>
      <c r="AC45" s="69"/>
      <c r="AD45" s="69"/>
      <c r="AE45" s="69"/>
      <c r="AF45" s="69"/>
      <c r="AG45" s="69"/>
      <c r="AH45" s="69"/>
      <c r="AI45" s="69"/>
      <c r="AJ45" s="69"/>
      <c r="AK45" s="69"/>
    </row>
    <row r="46" spans="1:37" s="124" customFormat="1" x14ac:dyDescent="0.3">
      <c r="I46" s="67"/>
      <c r="J46" s="67"/>
      <c r="K46" s="67"/>
      <c r="L46" s="67"/>
      <c r="M46" s="67"/>
      <c r="N46" s="67"/>
      <c r="O46" s="67"/>
      <c r="P46" s="67"/>
      <c r="Q46" s="67"/>
      <c r="R46" s="67"/>
      <c r="S46" s="67"/>
      <c r="T46" s="68"/>
      <c r="U46" s="68"/>
      <c r="V46" s="68"/>
      <c r="W46" s="69"/>
      <c r="X46" s="69"/>
      <c r="Y46" s="69"/>
      <c r="Z46" s="69"/>
      <c r="AA46" s="69"/>
      <c r="AB46" s="69"/>
      <c r="AC46" s="69"/>
      <c r="AD46" s="69"/>
      <c r="AE46" s="69"/>
      <c r="AF46" s="69"/>
      <c r="AG46" s="69"/>
      <c r="AH46" s="69"/>
      <c r="AI46" s="69"/>
      <c r="AJ46" s="69"/>
      <c r="AK46" s="69"/>
    </row>
    <row r="47" spans="1:37" s="124" customFormat="1" x14ac:dyDescent="0.3">
      <c r="I47" s="67"/>
      <c r="J47" s="67"/>
      <c r="K47" s="67"/>
      <c r="L47" s="67"/>
      <c r="M47" s="67"/>
      <c r="N47" s="67"/>
      <c r="O47" s="67"/>
      <c r="P47" s="67"/>
      <c r="Q47" s="67"/>
      <c r="R47" s="67"/>
      <c r="S47" s="67"/>
      <c r="T47" s="68"/>
      <c r="U47" s="68"/>
      <c r="V47" s="68"/>
      <c r="W47" s="69"/>
      <c r="X47" s="69"/>
      <c r="Y47" s="69"/>
      <c r="Z47" s="69"/>
      <c r="AA47" s="69"/>
      <c r="AB47" s="69"/>
      <c r="AC47" s="69"/>
      <c r="AD47" s="69"/>
      <c r="AE47" s="69"/>
      <c r="AF47" s="69"/>
      <c r="AG47" s="69"/>
      <c r="AH47" s="69"/>
      <c r="AI47" s="69"/>
      <c r="AJ47" s="69"/>
      <c r="AK47" s="69"/>
    </row>
    <row r="48" spans="1:37" s="124" customFormat="1" x14ac:dyDescent="0.3">
      <c r="I48" s="67"/>
      <c r="J48" s="67"/>
      <c r="K48" s="67"/>
      <c r="L48" s="67"/>
      <c r="M48" s="67"/>
      <c r="N48" s="67"/>
      <c r="O48" s="67"/>
      <c r="P48" s="67"/>
      <c r="Q48" s="67"/>
      <c r="R48" s="67"/>
      <c r="S48" s="67"/>
      <c r="T48" s="68"/>
      <c r="U48" s="68"/>
      <c r="V48" s="68"/>
      <c r="W48" s="69"/>
      <c r="X48" s="69"/>
      <c r="Y48" s="69"/>
      <c r="Z48" s="69"/>
      <c r="AA48" s="69"/>
      <c r="AB48" s="69"/>
      <c r="AC48" s="69"/>
      <c r="AD48" s="69"/>
      <c r="AE48" s="69"/>
      <c r="AF48" s="69"/>
      <c r="AG48" s="69"/>
      <c r="AH48" s="69"/>
      <c r="AI48" s="69"/>
      <c r="AJ48" s="69"/>
      <c r="AK48" s="69"/>
    </row>
    <row r="49" spans="9:37" s="124" customFormat="1" x14ac:dyDescent="0.3">
      <c r="I49" s="67"/>
      <c r="J49" s="67"/>
      <c r="K49" s="67"/>
      <c r="L49" s="67"/>
      <c r="M49" s="67"/>
      <c r="N49" s="67"/>
      <c r="O49" s="67"/>
      <c r="P49" s="67"/>
      <c r="Q49" s="67"/>
      <c r="R49" s="67"/>
      <c r="S49" s="67"/>
      <c r="T49" s="68"/>
      <c r="U49" s="68"/>
      <c r="V49" s="68"/>
      <c r="W49" s="69"/>
      <c r="X49" s="69"/>
      <c r="Y49" s="69"/>
      <c r="Z49" s="69"/>
      <c r="AA49" s="69"/>
      <c r="AB49" s="69"/>
      <c r="AC49" s="69"/>
      <c r="AD49" s="69"/>
      <c r="AE49" s="69"/>
      <c r="AF49" s="69"/>
      <c r="AG49" s="69"/>
      <c r="AH49" s="69"/>
      <c r="AI49" s="69"/>
      <c r="AJ49" s="69"/>
      <c r="AK49" s="69"/>
    </row>
    <row r="50" spans="9:37" s="124" customFormat="1" x14ac:dyDescent="0.3">
      <c r="I50" s="67"/>
      <c r="J50" s="67"/>
      <c r="K50" s="67"/>
      <c r="L50" s="67"/>
      <c r="M50" s="67"/>
      <c r="N50" s="67"/>
      <c r="O50" s="67"/>
      <c r="P50" s="67"/>
      <c r="Q50" s="67"/>
      <c r="R50" s="67"/>
      <c r="S50" s="67"/>
      <c r="T50" s="68"/>
      <c r="U50" s="68"/>
      <c r="V50" s="68"/>
      <c r="W50" s="69"/>
      <c r="X50" s="69"/>
      <c r="Y50" s="69"/>
      <c r="Z50" s="69"/>
      <c r="AA50" s="69"/>
      <c r="AB50" s="69"/>
      <c r="AC50" s="69"/>
      <c r="AD50" s="69"/>
      <c r="AE50" s="69"/>
      <c r="AF50" s="69"/>
      <c r="AG50" s="69"/>
      <c r="AH50" s="69"/>
      <c r="AI50" s="69"/>
      <c r="AJ50" s="69"/>
      <c r="AK50" s="69"/>
    </row>
    <row r="51" spans="9:37" s="124" customFormat="1" x14ac:dyDescent="0.3">
      <c r="I51" s="67"/>
      <c r="J51" s="67"/>
      <c r="K51" s="67"/>
      <c r="L51" s="67"/>
      <c r="M51" s="67"/>
      <c r="N51" s="67"/>
      <c r="O51" s="67"/>
      <c r="P51" s="67"/>
      <c r="Q51" s="67"/>
      <c r="R51" s="67"/>
      <c r="S51" s="67"/>
      <c r="T51" s="68"/>
      <c r="U51" s="68"/>
      <c r="V51" s="68"/>
      <c r="W51" s="69"/>
      <c r="X51" s="69"/>
      <c r="Y51" s="69"/>
      <c r="Z51" s="69"/>
      <c r="AA51" s="69"/>
      <c r="AB51" s="69"/>
      <c r="AC51" s="69"/>
      <c r="AD51" s="69"/>
      <c r="AE51" s="69"/>
      <c r="AF51" s="69"/>
      <c r="AG51" s="69"/>
      <c r="AH51" s="69"/>
      <c r="AI51" s="69"/>
      <c r="AJ51" s="69"/>
      <c r="AK51" s="69"/>
    </row>
    <row r="52" spans="9:37" s="124" customFormat="1" x14ac:dyDescent="0.3">
      <c r="I52" s="67"/>
      <c r="J52" s="67"/>
      <c r="K52" s="67"/>
      <c r="L52" s="67"/>
      <c r="M52" s="67"/>
      <c r="N52" s="67"/>
      <c r="O52" s="67"/>
      <c r="P52" s="67"/>
      <c r="Q52" s="67"/>
      <c r="R52" s="67"/>
      <c r="S52" s="67"/>
      <c r="T52" s="68"/>
      <c r="U52" s="68"/>
      <c r="V52" s="68"/>
      <c r="W52" s="69"/>
      <c r="X52" s="69"/>
      <c r="Y52" s="69"/>
      <c r="Z52" s="69"/>
      <c r="AA52" s="69"/>
      <c r="AB52" s="69"/>
      <c r="AC52" s="69"/>
      <c r="AD52" s="69"/>
      <c r="AE52" s="69"/>
      <c r="AF52" s="69"/>
      <c r="AG52" s="69"/>
      <c r="AH52" s="69"/>
      <c r="AI52" s="69"/>
      <c r="AJ52" s="69"/>
      <c r="AK52" s="69"/>
    </row>
    <row r="53" spans="9:37" s="124" customFormat="1" x14ac:dyDescent="0.3">
      <c r="I53" s="67"/>
      <c r="J53" s="67"/>
      <c r="K53" s="67"/>
      <c r="L53" s="67"/>
      <c r="M53" s="67"/>
      <c r="N53" s="67"/>
      <c r="O53" s="67"/>
      <c r="P53" s="67"/>
      <c r="Q53" s="67"/>
      <c r="R53" s="67"/>
      <c r="S53" s="67"/>
      <c r="T53" s="68"/>
      <c r="U53" s="68"/>
      <c r="V53" s="68"/>
      <c r="W53" s="69"/>
      <c r="X53" s="69"/>
      <c r="Y53" s="69"/>
      <c r="Z53" s="69"/>
      <c r="AA53" s="69"/>
      <c r="AB53" s="69"/>
      <c r="AC53" s="69"/>
      <c r="AD53" s="69"/>
      <c r="AE53" s="69"/>
      <c r="AF53" s="69"/>
      <c r="AG53" s="69"/>
      <c r="AH53" s="69"/>
      <c r="AI53" s="69"/>
      <c r="AJ53" s="69"/>
      <c r="AK53" s="69"/>
    </row>
    <row r="54" spans="9:37" s="124" customFormat="1" x14ac:dyDescent="0.3">
      <c r="I54" s="67"/>
      <c r="J54" s="67"/>
      <c r="K54" s="67"/>
      <c r="L54" s="67"/>
      <c r="M54" s="67"/>
      <c r="N54" s="67"/>
      <c r="O54" s="67"/>
      <c r="P54" s="67"/>
      <c r="Q54" s="67"/>
      <c r="R54" s="67"/>
      <c r="S54" s="67"/>
      <c r="T54" s="68"/>
      <c r="U54" s="68"/>
      <c r="V54" s="68"/>
      <c r="W54" s="69"/>
      <c r="X54" s="69"/>
      <c r="Y54" s="69"/>
      <c r="Z54" s="69"/>
      <c r="AA54" s="69"/>
      <c r="AB54" s="69"/>
      <c r="AC54" s="69"/>
      <c r="AD54" s="69"/>
      <c r="AE54" s="69"/>
      <c r="AF54" s="69"/>
      <c r="AG54" s="69"/>
      <c r="AH54" s="69"/>
      <c r="AI54" s="69"/>
      <c r="AJ54" s="69"/>
      <c r="AK54" s="69"/>
    </row>
    <row r="55" spans="9:37" s="124" customFormat="1" x14ac:dyDescent="0.3">
      <c r="I55" s="67"/>
      <c r="J55" s="67"/>
      <c r="K55" s="67"/>
      <c r="L55" s="67"/>
      <c r="M55" s="67"/>
      <c r="N55" s="67"/>
      <c r="O55" s="67"/>
      <c r="P55" s="67"/>
      <c r="Q55" s="67"/>
      <c r="R55" s="67"/>
      <c r="S55" s="67"/>
      <c r="T55" s="68"/>
      <c r="U55" s="68"/>
      <c r="V55" s="68"/>
      <c r="W55" s="69"/>
      <c r="X55" s="69"/>
      <c r="Y55" s="69"/>
      <c r="Z55" s="69"/>
      <c r="AA55" s="69"/>
      <c r="AB55" s="69"/>
      <c r="AC55" s="69"/>
      <c r="AD55" s="69"/>
      <c r="AE55" s="69"/>
      <c r="AF55" s="69"/>
      <c r="AG55" s="69"/>
      <c r="AH55" s="69"/>
      <c r="AI55" s="69"/>
      <c r="AJ55" s="69"/>
      <c r="AK55" s="69"/>
    </row>
    <row r="56" spans="9:37" s="124" customFormat="1" x14ac:dyDescent="0.3">
      <c r="I56" s="67"/>
      <c r="J56" s="67"/>
      <c r="K56" s="67"/>
      <c r="L56" s="67"/>
      <c r="M56" s="67"/>
      <c r="N56" s="67"/>
      <c r="O56" s="67"/>
      <c r="P56" s="67"/>
      <c r="Q56" s="67"/>
      <c r="R56" s="67"/>
      <c r="S56" s="67"/>
      <c r="T56" s="68"/>
      <c r="U56" s="68"/>
      <c r="V56" s="68"/>
      <c r="W56" s="69"/>
      <c r="X56" s="69"/>
      <c r="Y56" s="69"/>
      <c r="Z56" s="69"/>
      <c r="AA56" s="69"/>
      <c r="AB56" s="69"/>
      <c r="AC56" s="69"/>
      <c r="AD56" s="69"/>
      <c r="AE56" s="69"/>
      <c r="AF56" s="69"/>
      <c r="AG56" s="69"/>
      <c r="AH56" s="69"/>
      <c r="AI56" s="69"/>
      <c r="AJ56" s="69"/>
      <c r="AK56" s="69"/>
    </row>
    <row r="57" spans="9:37" s="124" customFormat="1" x14ac:dyDescent="0.3">
      <c r="I57" s="67"/>
      <c r="J57" s="67"/>
      <c r="K57" s="67"/>
      <c r="L57" s="67"/>
      <c r="M57" s="67"/>
      <c r="N57" s="67"/>
      <c r="O57" s="67"/>
      <c r="P57" s="67"/>
      <c r="Q57" s="67"/>
      <c r="R57" s="67"/>
      <c r="S57" s="67"/>
      <c r="T57" s="68"/>
      <c r="U57" s="68"/>
      <c r="V57" s="68"/>
      <c r="W57" s="69"/>
      <c r="X57" s="69"/>
      <c r="Y57" s="69"/>
      <c r="Z57" s="69"/>
      <c r="AA57" s="69"/>
      <c r="AB57" s="69"/>
      <c r="AC57" s="69"/>
      <c r="AD57" s="69"/>
      <c r="AE57" s="69"/>
      <c r="AF57" s="69"/>
      <c r="AG57" s="69"/>
      <c r="AH57" s="69"/>
      <c r="AI57" s="69"/>
      <c r="AJ57" s="69"/>
      <c r="AK57" s="69"/>
    </row>
    <row r="58" spans="9:37" s="124" customFormat="1" x14ac:dyDescent="0.3">
      <c r="I58" s="67"/>
      <c r="J58" s="67"/>
      <c r="K58" s="67"/>
      <c r="L58" s="67"/>
      <c r="M58" s="67"/>
      <c r="N58" s="67"/>
      <c r="O58" s="67"/>
      <c r="P58" s="67"/>
      <c r="Q58" s="67"/>
      <c r="R58" s="67"/>
      <c r="S58" s="67"/>
      <c r="T58" s="68"/>
      <c r="U58" s="68"/>
      <c r="V58" s="68"/>
      <c r="W58" s="69"/>
      <c r="X58" s="69"/>
      <c r="Y58" s="69"/>
      <c r="Z58" s="69"/>
      <c r="AA58" s="69"/>
      <c r="AB58" s="69"/>
      <c r="AC58" s="69"/>
      <c r="AD58" s="69"/>
      <c r="AE58" s="69"/>
      <c r="AF58" s="69"/>
      <c r="AG58" s="69"/>
      <c r="AH58" s="69"/>
      <c r="AI58" s="69"/>
      <c r="AJ58" s="69"/>
      <c r="AK58" s="69"/>
    </row>
    <row r="59" spans="9:37" s="124" customFormat="1" x14ac:dyDescent="0.3">
      <c r="I59" s="67"/>
      <c r="J59" s="67"/>
      <c r="K59" s="67"/>
      <c r="L59" s="67"/>
      <c r="M59" s="67"/>
      <c r="N59" s="67"/>
      <c r="O59" s="67"/>
      <c r="P59" s="67"/>
      <c r="Q59" s="67"/>
      <c r="R59" s="67"/>
      <c r="S59" s="67"/>
      <c r="T59" s="68"/>
      <c r="U59" s="68"/>
      <c r="V59" s="68"/>
      <c r="W59" s="69"/>
      <c r="X59" s="69"/>
      <c r="Y59" s="69"/>
      <c r="Z59" s="69"/>
      <c r="AA59" s="69"/>
      <c r="AB59" s="69"/>
      <c r="AC59" s="69"/>
      <c r="AD59" s="69"/>
      <c r="AE59" s="69"/>
      <c r="AF59" s="69"/>
      <c r="AG59" s="69"/>
      <c r="AH59" s="69"/>
      <c r="AI59" s="69"/>
      <c r="AJ59" s="69"/>
      <c r="AK59" s="69"/>
    </row>
    <row r="60" spans="9:37" s="124" customFormat="1" x14ac:dyDescent="0.3">
      <c r="I60" s="67"/>
      <c r="J60" s="67"/>
      <c r="K60" s="67"/>
      <c r="L60" s="67"/>
      <c r="M60" s="67"/>
      <c r="N60" s="67"/>
      <c r="O60" s="67"/>
      <c r="P60" s="67"/>
      <c r="Q60" s="67"/>
      <c r="R60" s="67"/>
      <c r="S60" s="67"/>
      <c r="T60" s="68"/>
      <c r="U60" s="68"/>
      <c r="V60" s="68"/>
      <c r="W60" s="69"/>
      <c r="X60" s="69"/>
      <c r="Y60" s="69"/>
      <c r="Z60" s="69"/>
      <c r="AA60" s="69"/>
      <c r="AB60" s="69"/>
      <c r="AC60" s="69"/>
      <c r="AD60" s="69"/>
      <c r="AE60" s="69"/>
      <c r="AF60" s="69"/>
      <c r="AG60" s="69"/>
      <c r="AH60" s="69"/>
      <c r="AI60" s="69"/>
      <c r="AJ60" s="69"/>
      <c r="AK60" s="69"/>
    </row>
    <row r="61" spans="9:37" s="124" customFormat="1" x14ac:dyDescent="0.3">
      <c r="I61" s="67"/>
      <c r="J61" s="67"/>
      <c r="K61" s="67"/>
      <c r="L61" s="67"/>
      <c r="M61" s="67"/>
      <c r="N61" s="67"/>
      <c r="O61" s="67"/>
      <c r="P61" s="67"/>
      <c r="Q61" s="67"/>
      <c r="R61" s="67"/>
      <c r="S61" s="67"/>
      <c r="T61" s="68"/>
      <c r="U61" s="68"/>
      <c r="V61" s="68"/>
      <c r="W61" s="69"/>
      <c r="X61" s="69"/>
      <c r="Y61" s="69"/>
      <c r="Z61" s="69"/>
      <c r="AA61" s="69"/>
      <c r="AB61" s="69"/>
      <c r="AC61" s="69"/>
      <c r="AD61" s="69"/>
      <c r="AE61" s="69"/>
      <c r="AF61" s="69"/>
      <c r="AG61" s="69"/>
      <c r="AH61" s="69"/>
      <c r="AI61" s="69"/>
      <c r="AJ61" s="69"/>
      <c r="AK61" s="69"/>
    </row>
    <row r="62" spans="9:37" s="124" customFormat="1" x14ac:dyDescent="0.3">
      <c r="I62" s="67"/>
      <c r="J62" s="67"/>
      <c r="K62" s="67"/>
      <c r="L62" s="67"/>
      <c r="M62" s="67"/>
      <c r="N62" s="67"/>
      <c r="O62" s="67"/>
      <c r="P62" s="67"/>
      <c r="Q62" s="67"/>
      <c r="R62" s="67"/>
      <c r="S62" s="67"/>
      <c r="T62" s="68"/>
      <c r="U62" s="68"/>
      <c r="V62" s="68"/>
      <c r="W62" s="69"/>
      <c r="X62" s="69"/>
      <c r="Y62" s="69"/>
      <c r="Z62" s="69"/>
      <c r="AA62" s="69"/>
      <c r="AB62" s="69"/>
      <c r="AC62" s="69"/>
      <c r="AD62" s="69"/>
      <c r="AE62" s="69"/>
      <c r="AF62" s="69"/>
      <c r="AG62" s="69"/>
      <c r="AH62" s="69"/>
      <c r="AI62" s="69"/>
      <c r="AJ62" s="69"/>
      <c r="AK62" s="69"/>
    </row>
    <row r="63" spans="9:37" s="124" customFormat="1" x14ac:dyDescent="0.3">
      <c r="I63" s="67"/>
      <c r="J63" s="67"/>
      <c r="K63" s="67"/>
      <c r="L63" s="67"/>
      <c r="M63" s="67"/>
      <c r="N63" s="67"/>
      <c r="O63" s="67"/>
      <c r="P63" s="67"/>
      <c r="Q63" s="67"/>
      <c r="R63" s="67"/>
      <c r="S63" s="67"/>
      <c r="T63" s="68"/>
      <c r="U63" s="68"/>
      <c r="V63" s="68"/>
      <c r="W63" s="69"/>
      <c r="X63" s="69"/>
      <c r="Y63" s="69"/>
      <c r="Z63" s="69"/>
      <c r="AA63" s="69"/>
      <c r="AB63" s="69"/>
      <c r="AC63" s="69"/>
      <c r="AD63" s="69"/>
      <c r="AE63" s="69"/>
      <c r="AF63" s="69"/>
      <c r="AG63" s="69"/>
      <c r="AH63" s="69"/>
      <c r="AI63" s="69"/>
      <c r="AJ63" s="69"/>
      <c r="AK63" s="69"/>
    </row>
    <row r="64" spans="9:37" s="124" customFormat="1" x14ac:dyDescent="0.3">
      <c r="I64" s="67"/>
      <c r="J64" s="67"/>
      <c r="K64" s="67"/>
      <c r="L64" s="67"/>
      <c r="M64" s="67"/>
      <c r="N64" s="67"/>
      <c r="O64" s="67"/>
      <c r="P64" s="67"/>
      <c r="Q64" s="67"/>
      <c r="R64" s="67"/>
      <c r="S64" s="67"/>
      <c r="T64" s="68"/>
      <c r="U64" s="68"/>
      <c r="V64" s="68"/>
      <c r="W64" s="69"/>
      <c r="X64" s="69"/>
      <c r="Y64" s="69"/>
      <c r="Z64" s="69"/>
      <c r="AA64" s="69"/>
      <c r="AB64" s="69"/>
      <c r="AC64" s="69"/>
      <c r="AD64" s="69"/>
      <c r="AE64" s="69"/>
      <c r="AF64" s="69"/>
      <c r="AG64" s="69"/>
      <c r="AH64" s="69"/>
      <c r="AI64" s="69"/>
      <c r="AJ64" s="69"/>
      <c r="AK64" s="69"/>
    </row>
    <row r="65" spans="9:37" s="124" customFormat="1" x14ac:dyDescent="0.3">
      <c r="I65" s="67"/>
      <c r="J65" s="67"/>
      <c r="K65" s="67"/>
      <c r="L65" s="67"/>
      <c r="M65" s="67"/>
      <c r="N65" s="67"/>
      <c r="O65" s="67"/>
      <c r="P65" s="67"/>
      <c r="Q65" s="67"/>
      <c r="R65" s="67"/>
      <c r="S65" s="67"/>
      <c r="T65" s="68"/>
      <c r="U65" s="68"/>
      <c r="V65" s="68"/>
      <c r="W65" s="69"/>
      <c r="X65" s="69"/>
      <c r="Y65" s="69"/>
      <c r="Z65" s="69"/>
      <c r="AA65" s="69"/>
      <c r="AB65" s="69"/>
      <c r="AC65" s="69"/>
      <c r="AD65" s="69"/>
      <c r="AE65" s="69"/>
      <c r="AF65" s="69"/>
      <c r="AG65" s="69"/>
      <c r="AH65" s="69"/>
      <c r="AI65" s="69"/>
      <c r="AJ65" s="69"/>
      <c r="AK65" s="69"/>
    </row>
    <row r="66" spans="9:37" s="124" customFormat="1" x14ac:dyDescent="0.3">
      <c r="I66" s="67"/>
      <c r="J66" s="67"/>
      <c r="K66" s="67"/>
      <c r="L66" s="67"/>
      <c r="M66" s="67"/>
      <c r="N66" s="67"/>
      <c r="O66" s="67"/>
      <c r="P66" s="67"/>
      <c r="Q66" s="67"/>
      <c r="R66" s="67"/>
      <c r="S66" s="67"/>
      <c r="T66" s="68"/>
      <c r="U66" s="68"/>
      <c r="V66" s="68"/>
      <c r="W66" s="69"/>
      <c r="X66" s="69"/>
      <c r="Y66" s="69"/>
      <c r="Z66" s="69"/>
      <c r="AA66" s="69"/>
      <c r="AB66" s="69"/>
      <c r="AC66" s="69"/>
      <c r="AD66" s="69"/>
      <c r="AE66" s="69"/>
      <c r="AF66" s="69"/>
      <c r="AG66" s="69"/>
      <c r="AH66" s="69"/>
      <c r="AI66" s="69"/>
      <c r="AJ66" s="69"/>
      <c r="AK66" s="69"/>
    </row>
    <row r="67" spans="9:37" s="124" customFormat="1" x14ac:dyDescent="0.3">
      <c r="I67" s="67"/>
      <c r="J67" s="67"/>
      <c r="K67" s="67"/>
      <c r="L67" s="67"/>
      <c r="M67" s="67"/>
      <c r="N67" s="67"/>
      <c r="O67" s="67"/>
      <c r="P67" s="67"/>
      <c r="Q67" s="67"/>
      <c r="R67" s="67"/>
      <c r="S67" s="67"/>
      <c r="T67" s="68"/>
      <c r="U67" s="68"/>
      <c r="V67" s="68"/>
      <c r="W67" s="69"/>
      <c r="X67" s="69"/>
      <c r="Y67" s="69"/>
      <c r="Z67" s="69"/>
      <c r="AA67" s="69"/>
      <c r="AB67" s="69"/>
      <c r="AC67" s="69"/>
      <c r="AD67" s="69"/>
      <c r="AE67" s="69"/>
      <c r="AF67" s="69"/>
      <c r="AG67" s="69"/>
      <c r="AH67" s="69"/>
      <c r="AI67" s="69"/>
      <c r="AJ67" s="69"/>
      <c r="AK67" s="69"/>
    </row>
    <row r="68" spans="9:37" s="124" customFormat="1" x14ac:dyDescent="0.3">
      <c r="I68" s="67"/>
      <c r="J68" s="67"/>
      <c r="K68" s="67"/>
      <c r="L68" s="67"/>
      <c r="M68" s="67"/>
      <c r="N68" s="67"/>
      <c r="O68" s="67"/>
      <c r="P68" s="67"/>
      <c r="Q68" s="67"/>
      <c r="R68" s="67"/>
      <c r="S68" s="67"/>
      <c r="T68" s="68"/>
      <c r="U68" s="68"/>
      <c r="V68" s="68"/>
      <c r="W68" s="69"/>
      <c r="X68" s="69"/>
      <c r="Y68" s="69"/>
      <c r="Z68" s="69"/>
      <c r="AA68" s="69"/>
      <c r="AB68" s="69"/>
      <c r="AC68" s="69"/>
      <c r="AD68" s="69"/>
      <c r="AE68" s="69"/>
      <c r="AF68" s="69"/>
      <c r="AG68" s="69"/>
      <c r="AH68" s="69"/>
      <c r="AI68" s="69"/>
      <c r="AJ68" s="69"/>
      <c r="AK68" s="69"/>
    </row>
    <row r="69" spans="9:37" s="124" customFormat="1" x14ac:dyDescent="0.3">
      <c r="I69" s="67"/>
      <c r="J69" s="67"/>
      <c r="K69" s="67"/>
      <c r="L69" s="67"/>
      <c r="M69" s="67"/>
      <c r="N69" s="67"/>
      <c r="O69" s="67"/>
      <c r="P69" s="67"/>
      <c r="Q69" s="67"/>
      <c r="R69" s="67"/>
      <c r="S69" s="67"/>
      <c r="T69" s="68"/>
      <c r="U69" s="68"/>
      <c r="V69" s="68"/>
      <c r="W69" s="69"/>
      <c r="X69" s="69"/>
      <c r="Y69" s="69"/>
      <c r="Z69" s="69"/>
      <c r="AA69" s="69"/>
      <c r="AB69" s="69"/>
      <c r="AC69" s="69"/>
      <c r="AD69" s="69"/>
      <c r="AE69" s="69"/>
      <c r="AF69" s="69"/>
      <c r="AG69" s="69"/>
      <c r="AH69" s="69"/>
      <c r="AI69" s="69"/>
      <c r="AJ69" s="69"/>
      <c r="AK69" s="69"/>
    </row>
    <row r="70" spans="9:37" s="124" customFormat="1" x14ac:dyDescent="0.3">
      <c r="I70" s="67"/>
      <c r="J70" s="67"/>
      <c r="K70" s="67"/>
      <c r="L70" s="67"/>
      <c r="M70" s="67"/>
      <c r="N70" s="67"/>
      <c r="O70" s="67"/>
      <c r="P70" s="67"/>
      <c r="Q70" s="67"/>
      <c r="R70" s="67"/>
      <c r="S70" s="67"/>
      <c r="T70" s="68"/>
      <c r="U70" s="68"/>
      <c r="V70" s="68"/>
      <c r="W70" s="69"/>
      <c r="X70" s="69"/>
      <c r="Y70" s="69"/>
      <c r="Z70" s="69"/>
      <c r="AA70" s="69"/>
      <c r="AB70" s="69"/>
      <c r="AC70" s="69"/>
      <c r="AD70" s="69"/>
      <c r="AE70" s="69"/>
      <c r="AF70" s="69"/>
      <c r="AG70" s="69"/>
      <c r="AH70" s="69"/>
      <c r="AI70" s="69"/>
      <c r="AJ70" s="69"/>
      <c r="AK70" s="69"/>
    </row>
    <row r="71" spans="9:37" s="124" customFormat="1" x14ac:dyDescent="0.3">
      <c r="I71" s="67"/>
      <c r="J71" s="67"/>
      <c r="K71" s="67"/>
      <c r="L71" s="67"/>
      <c r="M71" s="67"/>
      <c r="N71" s="67"/>
      <c r="O71" s="67"/>
      <c r="P71" s="67"/>
      <c r="Q71" s="67"/>
      <c r="R71" s="67"/>
      <c r="S71" s="67"/>
      <c r="T71" s="68"/>
      <c r="U71" s="68"/>
      <c r="V71" s="68"/>
      <c r="W71" s="69"/>
      <c r="X71" s="69"/>
      <c r="Y71" s="69"/>
      <c r="Z71" s="69"/>
      <c r="AA71" s="69"/>
      <c r="AB71" s="69"/>
      <c r="AC71" s="69"/>
      <c r="AD71" s="69"/>
      <c r="AE71" s="69"/>
      <c r="AF71" s="69"/>
      <c r="AG71" s="69"/>
      <c r="AH71" s="69"/>
      <c r="AI71" s="69"/>
      <c r="AJ71" s="69"/>
      <c r="AK71" s="69"/>
    </row>
    <row r="72" spans="9:37" s="124" customFormat="1" x14ac:dyDescent="0.3">
      <c r="I72" s="67"/>
      <c r="J72" s="67"/>
      <c r="K72" s="67"/>
      <c r="L72" s="67"/>
      <c r="M72" s="67"/>
      <c r="N72" s="67"/>
      <c r="O72" s="67"/>
      <c r="P72" s="67"/>
      <c r="Q72" s="67"/>
      <c r="R72" s="67"/>
      <c r="S72" s="67"/>
      <c r="T72" s="68"/>
      <c r="U72" s="68"/>
      <c r="V72" s="68"/>
      <c r="W72" s="69"/>
      <c r="X72" s="69"/>
      <c r="Y72" s="69"/>
      <c r="Z72" s="69"/>
      <c r="AA72" s="69"/>
      <c r="AB72" s="69"/>
      <c r="AC72" s="69"/>
      <c r="AD72" s="69"/>
      <c r="AE72" s="69"/>
      <c r="AF72" s="69"/>
      <c r="AG72" s="69"/>
      <c r="AH72" s="69"/>
      <c r="AI72" s="69"/>
      <c r="AJ72" s="69"/>
      <c r="AK72" s="69"/>
    </row>
    <row r="73" spans="9:37" s="124" customFormat="1" x14ac:dyDescent="0.3">
      <c r="I73" s="67"/>
      <c r="J73" s="67"/>
      <c r="K73" s="67"/>
      <c r="L73" s="67"/>
      <c r="M73" s="67"/>
      <c r="N73" s="67"/>
      <c r="O73" s="67"/>
      <c r="P73" s="67"/>
      <c r="Q73" s="67"/>
      <c r="R73" s="67"/>
      <c r="S73" s="67"/>
      <c r="T73" s="68"/>
      <c r="U73" s="68"/>
      <c r="V73" s="68"/>
      <c r="W73" s="69"/>
      <c r="X73" s="69"/>
      <c r="Y73" s="69"/>
      <c r="Z73" s="69"/>
      <c r="AA73" s="69"/>
      <c r="AB73" s="69"/>
      <c r="AC73" s="69"/>
      <c r="AD73" s="69"/>
      <c r="AE73" s="69"/>
      <c r="AF73" s="69"/>
      <c r="AG73" s="69"/>
      <c r="AH73" s="69"/>
      <c r="AI73" s="69"/>
      <c r="AJ73" s="69"/>
      <c r="AK73" s="69"/>
    </row>
    <row r="74" spans="9:37" s="124" customFormat="1" x14ac:dyDescent="0.3">
      <c r="I74" s="67"/>
      <c r="J74" s="67"/>
      <c r="K74" s="67"/>
      <c r="L74" s="67"/>
      <c r="M74" s="67"/>
      <c r="N74" s="67"/>
      <c r="O74" s="67"/>
      <c r="P74" s="67"/>
      <c r="Q74" s="67"/>
      <c r="R74" s="67"/>
      <c r="S74" s="67"/>
      <c r="T74" s="68"/>
      <c r="U74" s="68"/>
      <c r="V74" s="68"/>
      <c r="W74" s="69"/>
      <c r="X74" s="69"/>
      <c r="Y74" s="69"/>
      <c r="Z74" s="69"/>
      <c r="AA74" s="69"/>
      <c r="AB74" s="69"/>
      <c r="AC74" s="69"/>
      <c r="AD74" s="69"/>
      <c r="AE74" s="69"/>
      <c r="AF74" s="69"/>
      <c r="AG74" s="69"/>
      <c r="AH74" s="69"/>
      <c r="AI74" s="69"/>
      <c r="AJ74" s="69"/>
      <c r="AK74" s="69"/>
    </row>
    <row r="75" spans="9:37" s="124" customFormat="1" x14ac:dyDescent="0.3">
      <c r="I75" s="67"/>
      <c r="J75" s="67"/>
      <c r="K75" s="67"/>
      <c r="L75" s="67"/>
      <c r="M75" s="67"/>
      <c r="N75" s="67"/>
      <c r="O75" s="67"/>
      <c r="P75" s="67"/>
      <c r="Q75" s="67"/>
      <c r="R75" s="67"/>
      <c r="S75" s="67"/>
      <c r="T75" s="68"/>
      <c r="U75" s="68"/>
      <c r="V75" s="68"/>
      <c r="W75" s="69"/>
      <c r="X75" s="69"/>
      <c r="Y75" s="69"/>
      <c r="Z75" s="69"/>
      <c r="AA75" s="69"/>
      <c r="AB75" s="69"/>
      <c r="AC75" s="69"/>
      <c r="AD75" s="69"/>
      <c r="AE75" s="69"/>
      <c r="AF75" s="69"/>
      <c r="AG75" s="69"/>
      <c r="AH75" s="69"/>
      <c r="AI75" s="69"/>
      <c r="AJ75" s="69"/>
      <c r="AK75" s="69"/>
    </row>
    <row r="76" spans="9:37" s="124" customFormat="1" x14ac:dyDescent="0.3">
      <c r="I76" s="67"/>
      <c r="J76" s="67"/>
      <c r="K76" s="67"/>
      <c r="L76" s="67"/>
      <c r="M76" s="67"/>
      <c r="N76" s="67"/>
      <c r="O76" s="67"/>
      <c r="P76" s="67"/>
      <c r="Q76" s="67"/>
      <c r="R76" s="67"/>
      <c r="S76" s="67"/>
      <c r="T76" s="68"/>
      <c r="U76" s="68"/>
      <c r="V76" s="68"/>
      <c r="W76" s="69"/>
      <c r="X76" s="69"/>
      <c r="Y76" s="69"/>
      <c r="Z76" s="69"/>
      <c r="AA76" s="69"/>
      <c r="AB76" s="69"/>
      <c r="AC76" s="69"/>
      <c r="AD76" s="69"/>
      <c r="AE76" s="69"/>
      <c r="AF76" s="69"/>
      <c r="AG76" s="69"/>
      <c r="AH76" s="69"/>
      <c r="AI76" s="69"/>
      <c r="AJ76" s="69"/>
      <c r="AK76" s="69"/>
    </row>
    <row r="77" spans="9:37" s="124" customFormat="1" x14ac:dyDescent="0.3">
      <c r="I77" s="67"/>
      <c r="J77" s="67"/>
      <c r="K77" s="67"/>
      <c r="L77" s="67"/>
      <c r="M77" s="67"/>
      <c r="N77" s="67"/>
      <c r="O77" s="67"/>
      <c r="P77" s="67"/>
      <c r="Q77" s="67"/>
      <c r="R77" s="67"/>
      <c r="S77" s="67"/>
      <c r="T77" s="68"/>
      <c r="U77" s="68"/>
      <c r="V77" s="68"/>
      <c r="W77" s="69"/>
      <c r="X77" s="69"/>
      <c r="Y77" s="69"/>
      <c r="Z77" s="69"/>
      <c r="AA77" s="69"/>
      <c r="AB77" s="69"/>
      <c r="AC77" s="69"/>
      <c r="AD77" s="69"/>
      <c r="AE77" s="69"/>
      <c r="AF77" s="69"/>
      <c r="AG77" s="69"/>
      <c r="AH77" s="69"/>
      <c r="AI77" s="69"/>
      <c r="AJ77" s="69"/>
      <c r="AK77" s="69"/>
    </row>
    <row r="78" spans="9:37" s="124" customFormat="1" x14ac:dyDescent="0.3">
      <c r="I78" s="67"/>
      <c r="J78" s="67"/>
      <c r="K78" s="67"/>
      <c r="L78" s="67"/>
      <c r="M78" s="67"/>
      <c r="N78" s="67"/>
      <c r="O78" s="67"/>
      <c r="P78" s="67"/>
      <c r="Q78" s="67"/>
      <c r="R78" s="67"/>
      <c r="S78" s="67"/>
      <c r="T78" s="68"/>
      <c r="U78" s="68"/>
      <c r="V78" s="68"/>
      <c r="W78" s="69"/>
      <c r="X78" s="69"/>
      <c r="Y78" s="69"/>
      <c r="Z78" s="69"/>
      <c r="AA78" s="69"/>
      <c r="AB78" s="69"/>
      <c r="AC78" s="69"/>
      <c r="AD78" s="69"/>
      <c r="AE78" s="69"/>
      <c r="AF78" s="69"/>
      <c r="AG78" s="69"/>
      <c r="AH78" s="69"/>
      <c r="AI78" s="69"/>
      <c r="AJ78" s="69"/>
      <c r="AK78" s="69"/>
    </row>
    <row r="79" spans="9:37" s="124" customFormat="1" x14ac:dyDescent="0.3">
      <c r="I79" s="67"/>
      <c r="J79" s="67"/>
      <c r="K79" s="67"/>
      <c r="L79" s="67"/>
      <c r="M79" s="67"/>
      <c r="N79" s="67"/>
      <c r="O79" s="67"/>
      <c r="P79" s="67"/>
      <c r="Q79" s="67"/>
      <c r="R79" s="67"/>
      <c r="S79" s="67"/>
      <c r="T79" s="68"/>
      <c r="U79" s="68"/>
      <c r="V79" s="68"/>
      <c r="W79" s="69"/>
      <c r="X79" s="69"/>
      <c r="Y79" s="69"/>
      <c r="Z79" s="69"/>
      <c r="AA79" s="69"/>
      <c r="AB79" s="69"/>
      <c r="AC79" s="69"/>
      <c r="AD79" s="69"/>
      <c r="AE79" s="69"/>
      <c r="AF79" s="69"/>
      <c r="AG79" s="69"/>
      <c r="AH79" s="69"/>
      <c r="AI79" s="69"/>
      <c r="AJ79" s="69"/>
      <c r="AK79" s="69"/>
    </row>
    <row r="80" spans="9:37" s="124" customFormat="1" x14ac:dyDescent="0.3">
      <c r="I80" s="67"/>
      <c r="J80" s="67"/>
      <c r="K80" s="67"/>
      <c r="L80" s="67"/>
      <c r="M80" s="67"/>
      <c r="N80" s="67"/>
      <c r="O80" s="67"/>
      <c r="P80" s="67"/>
      <c r="Q80" s="67"/>
      <c r="R80" s="67"/>
      <c r="S80" s="67"/>
      <c r="T80" s="68"/>
      <c r="U80" s="68"/>
      <c r="V80" s="68"/>
      <c r="W80" s="69"/>
      <c r="X80" s="69"/>
      <c r="Y80" s="69"/>
      <c r="Z80" s="69"/>
      <c r="AA80" s="69"/>
      <c r="AB80" s="69"/>
      <c r="AC80" s="69"/>
      <c r="AD80" s="69"/>
      <c r="AE80" s="69"/>
      <c r="AF80" s="69"/>
      <c r="AG80" s="69"/>
      <c r="AH80" s="69"/>
      <c r="AI80" s="69"/>
      <c r="AJ80" s="69"/>
      <c r="AK80" s="69"/>
    </row>
    <row r="81" spans="9:37" s="124" customFormat="1" x14ac:dyDescent="0.3">
      <c r="I81" s="67"/>
      <c r="J81" s="67"/>
      <c r="K81" s="67"/>
      <c r="L81" s="67"/>
      <c r="M81" s="67"/>
      <c r="N81" s="67"/>
      <c r="O81" s="67"/>
      <c r="P81" s="67"/>
      <c r="Q81" s="67"/>
      <c r="R81" s="67"/>
      <c r="S81" s="67"/>
      <c r="T81" s="68"/>
      <c r="U81" s="68"/>
      <c r="V81" s="68"/>
      <c r="W81" s="69"/>
      <c r="X81" s="69"/>
      <c r="Y81" s="69"/>
      <c r="Z81" s="69"/>
      <c r="AA81" s="69"/>
      <c r="AB81" s="69"/>
      <c r="AC81" s="69"/>
      <c r="AD81" s="69"/>
      <c r="AE81" s="69"/>
      <c r="AF81" s="69"/>
      <c r="AG81" s="69"/>
      <c r="AH81" s="69"/>
      <c r="AI81" s="69"/>
      <c r="AJ81" s="69"/>
      <c r="AK81" s="69"/>
    </row>
    <row r="82" spans="9:37" s="124" customFormat="1" x14ac:dyDescent="0.3">
      <c r="I82" s="67"/>
      <c r="J82" s="67"/>
      <c r="K82" s="67"/>
      <c r="L82" s="67"/>
      <c r="M82" s="67"/>
      <c r="N82" s="67"/>
      <c r="O82" s="67"/>
      <c r="P82" s="67"/>
      <c r="Q82" s="67"/>
      <c r="R82" s="67"/>
      <c r="S82" s="67"/>
      <c r="T82" s="68"/>
      <c r="U82" s="68"/>
      <c r="V82" s="68"/>
      <c r="W82" s="69"/>
      <c r="X82" s="69"/>
      <c r="Y82" s="69"/>
      <c r="Z82" s="69"/>
      <c r="AA82" s="69"/>
      <c r="AB82" s="69"/>
      <c r="AC82" s="69"/>
      <c r="AD82" s="69"/>
      <c r="AE82" s="69"/>
      <c r="AF82" s="69"/>
      <c r="AG82" s="69"/>
      <c r="AH82" s="69"/>
      <c r="AI82" s="69"/>
      <c r="AJ82" s="69"/>
      <c r="AK82" s="69"/>
    </row>
    <row r="83" spans="9:37" s="124" customFormat="1" x14ac:dyDescent="0.3">
      <c r="I83" s="67"/>
      <c r="J83" s="67"/>
      <c r="K83" s="67"/>
      <c r="L83" s="67"/>
      <c r="M83" s="67"/>
      <c r="N83" s="67"/>
      <c r="O83" s="67"/>
      <c r="P83" s="67"/>
      <c r="Q83" s="67"/>
      <c r="R83" s="67"/>
      <c r="S83" s="67"/>
      <c r="T83" s="68"/>
      <c r="U83" s="68"/>
      <c r="V83" s="68"/>
      <c r="W83" s="69"/>
      <c r="X83" s="69"/>
      <c r="Y83" s="69"/>
      <c r="Z83" s="69"/>
      <c r="AA83" s="69"/>
      <c r="AB83" s="69"/>
      <c r="AC83" s="69"/>
      <c r="AD83" s="69"/>
      <c r="AE83" s="69"/>
      <c r="AF83" s="69"/>
      <c r="AG83" s="69"/>
      <c r="AH83" s="69"/>
      <c r="AI83" s="69"/>
      <c r="AJ83" s="69"/>
      <c r="AK83" s="69"/>
    </row>
    <row r="84" spans="9:37" s="124" customFormat="1" x14ac:dyDescent="0.3">
      <c r="I84" s="67"/>
      <c r="J84" s="67"/>
      <c r="K84" s="67"/>
      <c r="L84" s="67"/>
      <c r="M84" s="67"/>
      <c r="N84" s="67"/>
      <c r="O84" s="67"/>
      <c r="P84" s="67"/>
      <c r="Q84" s="67"/>
      <c r="R84" s="67"/>
      <c r="S84" s="67"/>
      <c r="T84" s="68"/>
      <c r="U84" s="68"/>
      <c r="V84" s="68"/>
      <c r="W84" s="69"/>
      <c r="X84" s="69"/>
      <c r="Y84" s="69"/>
      <c r="Z84" s="69"/>
      <c r="AA84" s="69"/>
      <c r="AB84" s="69"/>
      <c r="AC84" s="69"/>
      <c r="AD84" s="69"/>
      <c r="AE84" s="69"/>
      <c r="AF84" s="69"/>
      <c r="AG84" s="69"/>
      <c r="AH84" s="69"/>
      <c r="AI84" s="69"/>
      <c r="AJ84" s="69"/>
      <c r="AK84" s="69"/>
    </row>
    <row r="85" spans="9:37" s="124" customFormat="1" x14ac:dyDescent="0.3">
      <c r="I85" s="67"/>
      <c r="J85" s="67"/>
      <c r="K85" s="67"/>
      <c r="L85" s="67"/>
      <c r="M85" s="67"/>
      <c r="N85" s="67"/>
      <c r="O85" s="67"/>
      <c r="P85" s="67"/>
      <c r="Q85" s="67"/>
      <c r="R85" s="67"/>
      <c r="S85" s="67"/>
      <c r="T85" s="68"/>
      <c r="U85" s="68"/>
      <c r="V85" s="68"/>
      <c r="W85" s="69"/>
      <c r="X85" s="69"/>
      <c r="Y85" s="69"/>
      <c r="Z85" s="69"/>
      <c r="AA85" s="69"/>
      <c r="AB85" s="69"/>
      <c r="AC85" s="69"/>
      <c r="AD85" s="69"/>
      <c r="AE85" s="69"/>
      <c r="AF85" s="69"/>
      <c r="AG85" s="69"/>
      <c r="AH85" s="69"/>
      <c r="AI85" s="69"/>
      <c r="AJ85" s="69"/>
      <c r="AK85" s="69"/>
    </row>
    <row r="86" spans="9:37" s="124" customFormat="1" x14ac:dyDescent="0.3">
      <c r="I86" s="67"/>
      <c r="J86" s="67"/>
      <c r="K86" s="67"/>
      <c r="L86" s="67"/>
      <c r="M86" s="67"/>
      <c r="N86" s="67"/>
      <c r="O86" s="67"/>
      <c r="P86" s="67"/>
      <c r="Q86" s="67"/>
      <c r="R86" s="67"/>
      <c r="S86" s="67"/>
      <c r="T86" s="68"/>
      <c r="U86" s="68"/>
      <c r="V86" s="68"/>
      <c r="W86" s="69"/>
      <c r="X86" s="69"/>
      <c r="Y86" s="69"/>
      <c r="Z86" s="69"/>
      <c r="AA86" s="69"/>
      <c r="AB86" s="69"/>
      <c r="AC86" s="69"/>
      <c r="AD86" s="69"/>
      <c r="AE86" s="69"/>
      <c r="AF86" s="69"/>
      <c r="AG86" s="69"/>
      <c r="AH86" s="69"/>
      <c r="AI86" s="69"/>
      <c r="AJ86" s="69"/>
      <c r="AK86" s="69"/>
    </row>
    <row r="87" spans="9:37" s="124" customFormat="1" x14ac:dyDescent="0.3">
      <c r="I87" s="67"/>
      <c r="J87" s="67"/>
      <c r="K87" s="67"/>
      <c r="L87" s="67"/>
      <c r="M87" s="67"/>
      <c r="N87" s="67"/>
      <c r="O87" s="67"/>
      <c r="P87" s="67"/>
      <c r="Q87" s="67"/>
      <c r="R87" s="67"/>
      <c r="S87" s="67"/>
      <c r="T87" s="68"/>
      <c r="U87" s="68"/>
      <c r="V87" s="68"/>
      <c r="W87" s="69"/>
      <c r="X87" s="69"/>
      <c r="Y87" s="69"/>
      <c r="Z87" s="69"/>
      <c r="AA87" s="69"/>
      <c r="AB87" s="69"/>
      <c r="AC87" s="69"/>
      <c r="AD87" s="69"/>
      <c r="AE87" s="69"/>
      <c r="AF87" s="69"/>
      <c r="AG87" s="69"/>
      <c r="AH87" s="69"/>
      <c r="AI87" s="69"/>
      <c r="AJ87" s="69"/>
      <c r="AK87" s="69"/>
    </row>
    <row r="88" spans="9:37" s="124" customFormat="1" x14ac:dyDescent="0.3">
      <c r="I88" s="67"/>
      <c r="J88" s="67"/>
      <c r="K88" s="67"/>
      <c r="L88" s="67"/>
      <c r="M88" s="67"/>
      <c r="N88" s="67"/>
      <c r="O88" s="67"/>
      <c r="P88" s="67"/>
      <c r="Q88" s="67"/>
      <c r="R88" s="67"/>
      <c r="S88" s="67"/>
      <c r="T88" s="68"/>
      <c r="U88" s="68"/>
      <c r="V88" s="68"/>
      <c r="W88" s="69"/>
      <c r="X88" s="69"/>
      <c r="Y88" s="69"/>
      <c r="Z88" s="69"/>
      <c r="AA88" s="69"/>
      <c r="AB88" s="69"/>
      <c r="AC88" s="69"/>
      <c r="AD88" s="69"/>
      <c r="AE88" s="69"/>
      <c r="AF88" s="69"/>
      <c r="AG88" s="69"/>
      <c r="AH88" s="69"/>
      <c r="AI88" s="69"/>
      <c r="AJ88" s="69"/>
      <c r="AK88" s="69"/>
    </row>
    <row r="89" spans="9:37" s="124" customFormat="1" x14ac:dyDescent="0.3">
      <c r="J89" s="125" t="str">
        <f>'Project details'!B6</f>
        <v>New Build</v>
      </c>
      <c r="S89" s="67"/>
      <c r="T89" s="68"/>
      <c r="U89" s="68"/>
      <c r="V89" s="68"/>
      <c r="W89" s="69"/>
      <c r="X89" s="69"/>
      <c r="Y89" s="69"/>
      <c r="Z89" s="69"/>
      <c r="AA89" s="69"/>
      <c r="AB89" s="69"/>
      <c r="AC89" s="69"/>
      <c r="AD89" s="69"/>
      <c r="AE89" s="69"/>
      <c r="AF89" s="69"/>
      <c r="AG89" s="69"/>
      <c r="AH89" s="69"/>
      <c r="AI89" s="69"/>
      <c r="AJ89" s="69"/>
      <c r="AK89" s="69"/>
    </row>
    <row r="90" spans="9:37" s="124" customFormat="1" ht="15" thickBot="1" x14ac:dyDescent="0.35">
      <c r="S90" s="67"/>
      <c r="T90" s="68"/>
      <c r="U90" s="68"/>
      <c r="V90" s="68"/>
      <c r="W90" s="69"/>
      <c r="X90" s="69"/>
      <c r="Y90" s="69"/>
      <c r="Z90" s="69"/>
      <c r="AA90" s="69"/>
      <c r="AB90" s="69"/>
      <c r="AC90" s="69"/>
      <c r="AD90" s="69"/>
      <c r="AE90" s="69"/>
      <c r="AF90" s="69"/>
      <c r="AG90" s="69"/>
      <c r="AH90" s="69"/>
      <c r="AI90" s="69"/>
      <c r="AJ90" s="69"/>
      <c r="AK90" s="69"/>
    </row>
    <row r="91" spans="9:37" s="124" customFormat="1" x14ac:dyDescent="0.3">
      <c r="I91" s="112"/>
      <c r="J91" s="626" t="s">
        <v>211</v>
      </c>
      <c r="K91" s="627"/>
      <c r="L91" s="627"/>
      <c r="M91" s="627" t="s">
        <v>296</v>
      </c>
      <c r="N91" s="627"/>
      <c r="O91" s="627"/>
      <c r="P91" s="627" t="s">
        <v>231</v>
      </c>
      <c r="Q91" s="627"/>
      <c r="R91" s="628"/>
      <c r="S91" s="67"/>
      <c r="T91" s="68"/>
      <c r="U91" s="68"/>
      <c r="V91" s="68"/>
      <c r="W91" s="69"/>
      <c r="X91" s="69"/>
      <c r="Y91" s="69"/>
      <c r="Z91" s="69"/>
      <c r="AA91" s="69"/>
      <c r="AB91" s="69"/>
      <c r="AC91" s="69"/>
      <c r="AD91" s="69"/>
      <c r="AE91" s="69"/>
      <c r="AF91" s="69"/>
      <c r="AG91" s="69"/>
      <c r="AH91" s="69"/>
      <c r="AI91" s="69"/>
      <c r="AJ91" s="69"/>
      <c r="AK91" s="69"/>
    </row>
    <row r="92" spans="9:37" s="124" customFormat="1" ht="99" x14ac:dyDescent="0.3">
      <c r="I92" s="112"/>
      <c r="J92" s="126" t="s">
        <v>337</v>
      </c>
      <c r="K92" s="127" t="s">
        <v>338</v>
      </c>
      <c r="L92" s="127" t="s">
        <v>471</v>
      </c>
      <c r="M92" s="127" t="s">
        <v>337</v>
      </c>
      <c r="N92" s="127" t="s">
        <v>338</v>
      </c>
      <c r="O92" s="127" t="s">
        <v>471</v>
      </c>
      <c r="P92" s="127" t="s">
        <v>337</v>
      </c>
      <c r="Q92" s="127" t="s">
        <v>338</v>
      </c>
      <c r="R92" s="128" t="s">
        <v>471</v>
      </c>
      <c r="S92" s="67"/>
      <c r="T92" s="68"/>
      <c r="U92" s="68"/>
      <c r="V92" s="68"/>
      <c r="W92" s="69"/>
      <c r="X92" s="69"/>
      <c r="Y92" s="69"/>
      <c r="Z92" s="69"/>
      <c r="AA92" s="69"/>
      <c r="AB92" s="69"/>
      <c r="AC92" s="69"/>
      <c r="AD92" s="69"/>
      <c r="AE92" s="69"/>
      <c r="AF92" s="69"/>
      <c r="AG92" s="69"/>
      <c r="AH92" s="69"/>
      <c r="AI92" s="69"/>
      <c r="AJ92" s="69"/>
      <c r="AK92" s="69"/>
    </row>
    <row r="93" spans="9:37" s="124" customFormat="1" x14ac:dyDescent="0.3">
      <c r="I93" s="129" t="s">
        <v>386</v>
      </c>
      <c r="J93" s="341">
        <v>0.35</v>
      </c>
      <c r="K93" s="342">
        <v>0.35</v>
      </c>
      <c r="L93" s="342">
        <v>0.35</v>
      </c>
      <c r="M93" s="342">
        <v>0.5</v>
      </c>
      <c r="N93" s="342">
        <v>0.4</v>
      </c>
      <c r="O93" s="342">
        <v>0.45</v>
      </c>
      <c r="P93" s="342">
        <v>0.4</v>
      </c>
      <c r="Q93" s="342">
        <v>0.4</v>
      </c>
      <c r="R93" s="343">
        <v>0.4</v>
      </c>
      <c r="S93" s="67"/>
      <c r="T93" s="68"/>
      <c r="U93" s="68"/>
      <c r="V93" s="68"/>
      <c r="W93" s="69"/>
      <c r="X93" s="69"/>
      <c r="Y93" s="69"/>
      <c r="Z93" s="69"/>
      <c r="AA93" s="69"/>
      <c r="AB93" s="69"/>
      <c r="AC93" s="69"/>
      <c r="AD93" s="69"/>
      <c r="AE93" s="69"/>
      <c r="AF93" s="69"/>
      <c r="AG93" s="69"/>
      <c r="AH93" s="69"/>
      <c r="AI93" s="69"/>
      <c r="AJ93" s="69"/>
      <c r="AK93" s="69"/>
    </row>
    <row r="94" spans="9:37" s="124" customFormat="1" x14ac:dyDescent="0.3">
      <c r="I94" s="129" t="s">
        <v>385</v>
      </c>
      <c r="J94" s="341">
        <v>0.45</v>
      </c>
      <c r="K94" s="342">
        <v>0.45</v>
      </c>
      <c r="L94" s="342">
        <v>0.45</v>
      </c>
      <c r="M94" s="342">
        <v>0.65</v>
      </c>
      <c r="N94" s="342">
        <v>0.55000000000000004</v>
      </c>
      <c r="O94" s="342">
        <v>0.6</v>
      </c>
      <c r="P94" s="342">
        <v>0.5</v>
      </c>
      <c r="Q94" s="342">
        <v>0.5</v>
      </c>
      <c r="R94" s="343">
        <v>0.5</v>
      </c>
      <c r="S94" s="67"/>
      <c r="T94" s="68"/>
      <c r="U94" s="68"/>
      <c r="V94" s="68"/>
      <c r="W94" s="69"/>
      <c r="X94" s="69"/>
      <c r="Y94" s="69"/>
      <c r="Z94" s="69"/>
      <c r="AA94" s="69"/>
      <c r="AB94" s="69"/>
      <c r="AC94" s="69"/>
      <c r="AD94" s="69"/>
      <c r="AE94" s="69"/>
      <c r="AF94" s="69"/>
      <c r="AG94" s="69"/>
      <c r="AH94" s="69"/>
      <c r="AI94" s="69"/>
      <c r="AJ94" s="69"/>
      <c r="AK94" s="69"/>
    </row>
    <row r="95" spans="9:37" s="124" customFormat="1" ht="15" thickBot="1" x14ac:dyDescent="0.35">
      <c r="I95" s="67"/>
      <c r="J95" s="130" t="str">
        <f>"Benchmark "&amp;TEXT(J93,"00%")&amp;" to "&amp;TEXT(J94,"00%")</f>
        <v>Benchmark 35% to 45%</v>
      </c>
      <c r="K95" s="131" t="str">
        <f t="shared" ref="K95:R95" si="0">"Benchmark "&amp;TEXT(K93,"00%")&amp;" to "&amp;TEXT(K94,"00%")</f>
        <v>Benchmark 35% to 45%</v>
      </c>
      <c r="L95" s="131" t="str">
        <f t="shared" si="0"/>
        <v>Benchmark 35% to 45%</v>
      </c>
      <c r="M95" s="131" t="str">
        <f t="shared" si="0"/>
        <v>Benchmark 50% to 65%</v>
      </c>
      <c r="N95" s="131" t="str">
        <f t="shared" si="0"/>
        <v>Benchmark 40% to 55%</v>
      </c>
      <c r="O95" s="131" t="str">
        <f t="shared" si="0"/>
        <v>Benchmark 45% to 60%</v>
      </c>
      <c r="P95" s="131" t="str">
        <f t="shared" si="0"/>
        <v>Benchmark 40% to 50%</v>
      </c>
      <c r="Q95" s="131" t="str">
        <f t="shared" si="0"/>
        <v>Benchmark 40% to 50%</v>
      </c>
      <c r="R95" s="132" t="str">
        <f t="shared" si="0"/>
        <v>Benchmark 40% to 50%</v>
      </c>
      <c r="S95" s="67"/>
      <c r="T95" s="68"/>
      <c r="U95" s="68"/>
      <c r="V95" s="68"/>
      <c r="W95" s="69"/>
      <c r="X95" s="69"/>
      <c r="Y95" s="69"/>
      <c r="Z95" s="69"/>
      <c r="AA95" s="69"/>
      <c r="AB95" s="69"/>
      <c r="AC95" s="69"/>
      <c r="AD95" s="69"/>
      <c r="AE95" s="69"/>
      <c r="AF95" s="69"/>
      <c r="AG95" s="69"/>
      <c r="AH95" s="69"/>
      <c r="AI95" s="69"/>
      <c r="AJ95" s="69"/>
      <c r="AK95" s="69"/>
    </row>
    <row r="96" spans="9:37" s="124" customFormat="1" x14ac:dyDescent="0.3">
      <c r="S96" s="67"/>
      <c r="T96" s="68"/>
      <c r="U96" s="68"/>
      <c r="V96" s="68"/>
      <c r="W96" s="69"/>
      <c r="X96" s="69"/>
      <c r="Y96" s="69"/>
      <c r="Z96" s="69"/>
      <c r="AA96" s="69"/>
      <c r="AB96" s="69"/>
      <c r="AC96" s="69"/>
      <c r="AD96" s="69"/>
      <c r="AE96" s="69"/>
      <c r="AF96" s="69"/>
      <c r="AG96" s="69"/>
      <c r="AH96" s="69"/>
      <c r="AI96" s="69"/>
      <c r="AJ96" s="69"/>
      <c r="AK96" s="69"/>
    </row>
    <row r="97" spans="1:37" s="124" customFormat="1" x14ac:dyDescent="0.3">
      <c r="S97" s="67"/>
      <c r="T97" s="68"/>
      <c r="U97" s="68"/>
      <c r="V97" s="68"/>
      <c r="W97" s="69"/>
      <c r="X97" s="69"/>
      <c r="Y97" s="69"/>
      <c r="Z97" s="69"/>
      <c r="AA97" s="69"/>
      <c r="AB97" s="69"/>
      <c r="AC97" s="69"/>
      <c r="AD97" s="69"/>
      <c r="AE97" s="69"/>
      <c r="AF97" s="69"/>
      <c r="AG97" s="69"/>
      <c r="AH97" s="69"/>
      <c r="AI97" s="69"/>
      <c r="AJ97" s="69"/>
      <c r="AK97" s="69"/>
    </row>
    <row r="98" spans="1:37" s="124" customFormat="1" x14ac:dyDescent="0.3">
      <c r="S98" s="67"/>
      <c r="T98" s="68"/>
      <c r="U98" s="68"/>
      <c r="V98" s="68"/>
      <c r="W98" s="69"/>
      <c r="X98" s="69"/>
      <c r="Y98" s="69"/>
      <c r="Z98" s="69"/>
      <c r="AA98" s="69"/>
      <c r="AB98" s="69"/>
      <c r="AC98" s="69"/>
      <c r="AD98" s="69"/>
      <c r="AE98" s="69"/>
      <c r="AF98" s="69"/>
      <c r="AG98" s="69"/>
      <c r="AH98" s="69"/>
      <c r="AI98" s="69"/>
      <c r="AJ98" s="69"/>
      <c r="AK98" s="69"/>
    </row>
    <row r="99" spans="1:37" s="124" customFormat="1" x14ac:dyDescent="0.3">
      <c r="I99" s="129" t="s">
        <v>480</v>
      </c>
      <c r="J99" s="133">
        <f t="shared" ref="J99:R99" si="1">J93</f>
        <v>0.35</v>
      </c>
      <c r="K99" s="133">
        <f t="shared" si="1"/>
        <v>0.35</v>
      </c>
      <c r="L99" s="133">
        <f t="shared" si="1"/>
        <v>0.35</v>
      </c>
      <c r="M99" s="133">
        <f t="shared" si="1"/>
        <v>0.5</v>
      </c>
      <c r="N99" s="133">
        <f t="shared" si="1"/>
        <v>0.4</v>
      </c>
      <c r="O99" s="133">
        <f t="shared" si="1"/>
        <v>0.45</v>
      </c>
      <c r="P99" s="133">
        <f t="shared" si="1"/>
        <v>0.4</v>
      </c>
      <c r="Q99" s="133">
        <f t="shared" si="1"/>
        <v>0.4</v>
      </c>
      <c r="R99" s="133">
        <f t="shared" si="1"/>
        <v>0.4</v>
      </c>
      <c r="S99" s="67"/>
      <c r="T99" s="68"/>
      <c r="U99" s="68"/>
      <c r="V99" s="68"/>
      <c r="W99" s="69"/>
      <c r="X99" s="69"/>
      <c r="Y99" s="69"/>
      <c r="Z99" s="69"/>
      <c r="AA99" s="69"/>
      <c r="AB99" s="69"/>
      <c r="AC99" s="69"/>
      <c r="AD99" s="69"/>
      <c r="AE99" s="69"/>
      <c r="AF99" s="69"/>
      <c r="AG99" s="69"/>
      <c r="AH99" s="69"/>
      <c r="AI99" s="69"/>
      <c r="AJ99" s="69"/>
      <c r="AK99" s="69"/>
    </row>
    <row r="100" spans="1:37" s="124" customFormat="1" x14ac:dyDescent="0.3">
      <c r="I100" s="129" t="s">
        <v>481</v>
      </c>
      <c r="J100" s="134">
        <f t="shared" ref="J100:R100" si="2">J99-0.1</f>
        <v>0.24999999999999997</v>
      </c>
      <c r="K100" s="134">
        <f t="shared" si="2"/>
        <v>0.24999999999999997</v>
      </c>
      <c r="L100" s="134">
        <f t="shared" si="2"/>
        <v>0.24999999999999997</v>
      </c>
      <c r="M100" s="134">
        <f t="shared" si="2"/>
        <v>0.4</v>
      </c>
      <c r="N100" s="134">
        <f t="shared" si="2"/>
        <v>0.30000000000000004</v>
      </c>
      <c r="O100" s="134">
        <f t="shared" si="2"/>
        <v>0.35</v>
      </c>
      <c r="P100" s="134">
        <f t="shared" si="2"/>
        <v>0.30000000000000004</v>
      </c>
      <c r="Q100" s="134">
        <f t="shared" si="2"/>
        <v>0.30000000000000004</v>
      </c>
      <c r="R100" s="134">
        <f t="shared" si="2"/>
        <v>0.30000000000000004</v>
      </c>
      <c r="S100" s="67"/>
      <c r="T100" s="68"/>
      <c r="U100" s="68"/>
      <c r="V100" s="68"/>
      <c r="W100" s="69"/>
      <c r="X100" s="69"/>
      <c r="Y100" s="69"/>
      <c r="Z100" s="69"/>
      <c r="AA100" s="69"/>
      <c r="AB100" s="69"/>
      <c r="AC100" s="69"/>
      <c r="AD100" s="69"/>
      <c r="AE100" s="69"/>
      <c r="AF100" s="69"/>
      <c r="AG100" s="69"/>
      <c r="AH100" s="69"/>
      <c r="AI100" s="69"/>
      <c r="AJ100" s="69"/>
      <c r="AK100" s="69"/>
    </row>
    <row r="101" spans="1:37" s="124" customFormat="1" x14ac:dyDescent="0.3">
      <c r="I101" s="67"/>
      <c r="J101" s="634">
        <f>HLOOKUP(J89,J92:L100,8,FALSE)</f>
        <v>0.35</v>
      </c>
      <c r="K101" s="634"/>
      <c r="L101" s="634"/>
      <c r="M101" s="634">
        <f>HLOOKUP(J89,M92:O100,8,FALSE)</f>
        <v>0.5</v>
      </c>
      <c r="N101" s="634"/>
      <c r="O101" s="634"/>
      <c r="P101" s="634">
        <f>HLOOKUP(J89,P92:R100,8,FALSE)</f>
        <v>0.4</v>
      </c>
      <c r="Q101" s="634"/>
      <c r="R101" s="634"/>
      <c r="S101" s="67"/>
      <c r="T101" s="68"/>
      <c r="U101" s="68"/>
      <c r="V101" s="68"/>
      <c r="W101" s="69"/>
      <c r="X101" s="69"/>
      <c r="Y101" s="69"/>
      <c r="Z101" s="69"/>
      <c r="AA101" s="69"/>
      <c r="AB101" s="69"/>
      <c r="AC101" s="69"/>
      <c r="AD101" s="69"/>
      <c r="AE101" s="69"/>
      <c r="AF101" s="69"/>
      <c r="AG101" s="69"/>
      <c r="AH101" s="69"/>
      <c r="AI101" s="69"/>
      <c r="AJ101" s="69"/>
      <c r="AK101" s="69"/>
    </row>
    <row r="102" spans="1:37" s="124" customFormat="1" x14ac:dyDescent="0.3">
      <c r="I102" s="67"/>
      <c r="J102" s="635">
        <f>HLOOKUP(J89,J92:L100,9,FALSE)</f>
        <v>0.24999999999999997</v>
      </c>
      <c r="K102" s="636"/>
      <c r="L102" s="637"/>
      <c r="M102" s="635">
        <f>HLOOKUP(J89,M92:O100,9,FALSE)</f>
        <v>0.4</v>
      </c>
      <c r="N102" s="636"/>
      <c r="O102" s="637"/>
      <c r="P102" s="635">
        <f>HLOOKUP(J89,P92:R100,9,FALSE)</f>
        <v>0.30000000000000004</v>
      </c>
      <c r="Q102" s="636"/>
      <c r="R102" s="637"/>
      <c r="S102" s="67"/>
      <c r="T102" s="68"/>
      <c r="U102" s="68"/>
      <c r="V102" s="68"/>
      <c r="W102" s="69"/>
      <c r="X102" s="69"/>
      <c r="Y102" s="69"/>
      <c r="Z102" s="69"/>
      <c r="AA102" s="69"/>
      <c r="AB102" s="69"/>
      <c r="AC102" s="69"/>
      <c r="AD102" s="69"/>
      <c r="AE102" s="69"/>
      <c r="AF102" s="69"/>
      <c r="AG102" s="69"/>
      <c r="AH102" s="69"/>
      <c r="AI102" s="69"/>
      <c r="AJ102" s="69"/>
      <c r="AK102" s="69"/>
    </row>
    <row r="103" spans="1:37" s="124" customFormat="1" ht="15" thickBot="1" x14ac:dyDescent="0.35">
      <c r="I103" s="67"/>
      <c r="J103" s="67"/>
      <c r="K103" s="67"/>
      <c r="L103" s="67"/>
      <c r="M103" s="67"/>
      <c r="N103" s="67"/>
      <c r="O103" s="67"/>
      <c r="P103" s="67"/>
      <c r="Q103" s="67"/>
      <c r="R103" s="67"/>
      <c r="S103" s="67"/>
      <c r="T103" s="68"/>
      <c r="U103" s="68"/>
      <c r="V103" s="68"/>
      <c r="W103" s="69"/>
      <c r="X103" s="69"/>
      <c r="Y103" s="69"/>
      <c r="Z103" s="69"/>
      <c r="AA103" s="69"/>
      <c r="AB103" s="69"/>
      <c r="AC103" s="69"/>
      <c r="AD103" s="69"/>
      <c r="AE103" s="69"/>
      <c r="AF103" s="69"/>
      <c r="AG103" s="69"/>
      <c r="AH103" s="69"/>
      <c r="AI103" s="69"/>
      <c r="AJ103" s="69"/>
      <c r="AK103" s="69"/>
    </row>
    <row r="104" spans="1:37" s="124" customFormat="1" x14ac:dyDescent="0.3">
      <c r="I104" s="67"/>
      <c r="J104" s="626" t="s">
        <v>460</v>
      </c>
      <c r="K104" s="627"/>
      <c r="L104" s="627"/>
      <c r="M104" s="627" t="s">
        <v>460</v>
      </c>
      <c r="N104" s="627"/>
      <c r="O104" s="627"/>
      <c r="P104" s="627" t="s">
        <v>460</v>
      </c>
      <c r="Q104" s="627"/>
      <c r="R104" s="628"/>
      <c r="S104" s="67"/>
      <c r="T104" s="68"/>
      <c r="U104" s="68"/>
      <c r="V104" s="68"/>
      <c r="W104" s="69"/>
      <c r="X104" s="69"/>
      <c r="Y104" s="69"/>
      <c r="Z104" s="69"/>
      <c r="AA104" s="69"/>
      <c r="AB104" s="69"/>
      <c r="AC104" s="69"/>
      <c r="AD104" s="69"/>
      <c r="AE104" s="69"/>
      <c r="AF104" s="69"/>
      <c r="AG104" s="69"/>
      <c r="AH104" s="69"/>
      <c r="AI104" s="69"/>
      <c r="AJ104" s="69"/>
      <c r="AK104" s="69"/>
    </row>
    <row r="105" spans="1:37" s="124" customFormat="1" x14ac:dyDescent="0.3">
      <c r="I105" s="67"/>
      <c r="J105" s="606">
        <f>'4. Cat 0 Assessment'!I52</f>
        <v>0.34042553191489361</v>
      </c>
      <c r="K105" s="607"/>
      <c r="L105" s="607"/>
      <c r="M105" s="608">
        <f>'5. PMV Calculation'!O98</f>
        <v>0.55913297328857081</v>
      </c>
      <c r="N105" s="607"/>
      <c r="O105" s="607"/>
      <c r="P105" s="608">
        <f>'6. Cat 7 Assessment'!I49</f>
        <v>0.34375</v>
      </c>
      <c r="Q105" s="607"/>
      <c r="R105" s="609"/>
      <c r="S105" s="67"/>
      <c r="T105" s="68"/>
      <c r="U105" s="68"/>
      <c r="V105" s="68"/>
      <c r="W105" s="69"/>
      <c r="X105" s="69"/>
      <c r="Y105" s="69"/>
      <c r="Z105" s="69"/>
      <c r="AA105" s="69"/>
      <c r="AB105" s="69"/>
      <c r="AC105" s="69"/>
      <c r="AD105" s="69"/>
      <c r="AE105" s="69"/>
      <c r="AF105" s="69"/>
      <c r="AG105" s="69"/>
      <c r="AH105" s="69"/>
      <c r="AI105" s="69"/>
      <c r="AJ105" s="69"/>
      <c r="AK105" s="69"/>
    </row>
    <row r="106" spans="1:37" s="124" customFormat="1" x14ac:dyDescent="0.3">
      <c r="I106" s="67"/>
      <c r="J106" s="606" t="s">
        <v>467</v>
      </c>
      <c r="K106" s="607"/>
      <c r="L106" s="607"/>
      <c r="M106" s="608" t="s">
        <v>462</v>
      </c>
      <c r="N106" s="607"/>
      <c r="O106" s="607"/>
      <c r="P106" s="608" t="s">
        <v>467</v>
      </c>
      <c r="Q106" s="607"/>
      <c r="R106" s="609"/>
      <c r="S106" s="67"/>
      <c r="T106" s="68"/>
      <c r="U106" s="68"/>
      <c r="V106" s="68"/>
      <c r="W106" s="69"/>
      <c r="X106" s="69"/>
      <c r="Y106" s="69"/>
      <c r="Z106" s="69"/>
      <c r="AA106" s="69"/>
      <c r="AB106" s="69"/>
      <c r="AC106" s="69"/>
      <c r="AD106" s="69"/>
      <c r="AE106" s="69"/>
      <c r="AF106" s="69"/>
      <c r="AG106" s="69"/>
      <c r="AH106" s="69"/>
      <c r="AI106" s="69"/>
      <c r="AJ106" s="69"/>
      <c r="AK106" s="69"/>
    </row>
    <row r="107" spans="1:37" s="124" customFormat="1" x14ac:dyDescent="0.3">
      <c r="I107" s="67"/>
      <c r="J107" s="606">
        <v>0.15</v>
      </c>
      <c r="K107" s="607"/>
      <c r="L107" s="607"/>
      <c r="M107" s="608">
        <v>0.7</v>
      </c>
      <c r="N107" s="607"/>
      <c r="O107" s="607"/>
      <c r="P107" s="608">
        <v>0.15</v>
      </c>
      <c r="Q107" s="607"/>
      <c r="R107" s="609"/>
      <c r="S107" s="67"/>
      <c r="T107" s="68"/>
      <c r="U107" s="68"/>
      <c r="V107" s="68"/>
      <c r="W107" s="69"/>
      <c r="X107" s="69"/>
      <c r="Y107" s="69"/>
      <c r="Z107" s="69"/>
      <c r="AA107" s="69"/>
      <c r="AB107" s="69"/>
      <c r="AC107" s="69"/>
      <c r="AD107" s="69"/>
      <c r="AE107" s="69"/>
      <c r="AF107" s="69"/>
      <c r="AG107" s="69"/>
      <c r="AH107" s="69"/>
      <c r="AI107" s="69"/>
      <c r="AJ107" s="69"/>
      <c r="AK107" s="69"/>
    </row>
    <row r="108" spans="1:37" s="124" customFormat="1" x14ac:dyDescent="0.3">
      <c r="I108" s="67"/>
      <c r="J108" s="606" t="s">
        <v>465</v>
      </c>
      <c r="K108" s="607"/>
      <c r="L108" s="607"/>
      <c r="M108" s="608" t="s">
        <v>461</v>
      </c>
      <c r="N108" s="607"/>
      <c r="O108" s="607"/>
      <c r="P108" s="608" t="s">
        <v>466</v>
      </c>
      <c r="Q108" s="607"/>
      <c r="R108" s="609"/>
      <c r="S108" s="67"/>
      <c r="T108" s="68"/>
      <c r="U108" s="68"/>
      <c r="V108" s="68"/>
      <c r="W108" s="69"/>
      <c r="X108" s="69"/>
      <c r="Y108" s="69"/>
      <c r="Z108" s="69"/>
      <c r="AA108" s="69"/>
      <c r="AB108" s="69"/>
      <c r="AC108" s="69"/>
      <c r="AD108" s="69"/>
      <c r="AE108" s="69"/>
      <c r="AF108" s="69"/>
      <c r="AG108" s="69"/>
      <c r="AH108" s="69"/>
      <c r="AI108" s="69"/>
      <c r="AJ108" s="69"/>
      <c r="AK108" s="69"/>
    </row>
    <row r="109" spans="1:37" s="124" customFormat="1" ht="15" thickBot="1" x14ac:dyDescent="0.35">
      <c r="I109" s="67"/>
      <c r="J109" s="602">
        <f>J105*J107</f>
        <v>5.106382978723404E-2</v>
      </c>
      <c r="K109" s="603"/>
      <c r="L109" s="603"/>
      <c r="M109" s="604">
        <f>M105</f>
        <v>0.55913297328857081</v>
      </c>
      <c r="N109" s="603"/>
      <c r="O109" s="603"/>
      <c r="P109" s="604">
        <f>P105*P107</f>
        <v>5.1562499999999997E-2</v>
      </c>
      <c r="Q109" s="603"/>
      <c r="R109" s="605"/>
      <c r="S109" s="67"/>
      <c r="T109" s="68"/>
      <c r="U109" s="68"/>
      <c r="V109" s="68"/>
      <c r="W109" s="69"/>
      <c r="X109" s="69"/>
      <c r="Y109" s="69"/>
      <c r="Z109" s="69"/>
      <c r="AA109" s="69"/>
      <c r="AB109" s="69"/>
      <c r="AC109" s="69"/>
      <c r="AD109" s="69"/>
      <c r="AE109" s="69"/>
      <c r="AF109" s="69"/>
      <c r="AG109" s="69"/>
      <c r="AH109" s="69"/>
      <c r="AI109" s="69"/>
      <c r="AJ109" s="69"/>
      <c r="AK109" s="69"/>
    </row>
    <row r="110" spans="1:37" s="124" customFormat="1" x14ac:dyDescent="0.3">
      <c r="I110" s="67"/>
      <c r="J110" s="638" t="s">
        <v>463</v>
      </c>
      <c r="K110" s="639"/>
      <c r="L110" s="639"/>
      <c r="M110" s="639"/>
      <c r="N110" s="639"/>
      <c r="O110" s="639"/>
      <c r="P110" s="639"/>
      <c r="Q110" s="639"/>
      <c r="R110" s="640"/>
      <c r="S110" s="67"/>
      <c r="T110" s="68"/>
      <c r="U110" s="68"/>
      <c r="V110" s="68"/>
      <c r="W110" s="69"/>
      <c r="X110" s="69"/>
      <c r="Y110" s="69"/>
      <c r="Z110" s="69"/>
      <c r="AA110" s="69"/>
      <c r="AB110" s="69"/>
      <c r="AC110" s="69"/>
      <c r="AD110" s="69"/>
      <c r="AE110" s="69"/>
      <c r="AF110" s="69"/>
      <c r="AG110" s="69"/>
      <c r="AH110" s="69"/>
      <c r="AI110" s="69"/>
      <c r="AJ110" s="69"/>
      <c r="AK110" s="69"/>
    </row>
    <row r="111" spans="1:37" ht="15" thickBot="1" x14ac:dyDescent="0.35">
      <c r="A111" s="124"/>
      <c r="B111" s="124"/>
      <c r="C111" s="124"/>
      <c r="D111" s="124"/>
      <c r="E111" s="124"/>
      <c r="F111" s="124"/>
      <c r="G111" s="124"/>
      <c r="H111" s="124"/>
      <c r="J111" s="631">
        <f>J109+M109+P109</f>
        <v>0.66175930307580477</v>
      </c>
      <c r="K111" s="632"/>
      <c r="L111" s="632"/>
      <c r="M111" s="632"/>
      <c r="N111" s="632"/>
      <c r="O111" s="632"/>
      <c r="P111" s="632"/>
      <c r="Q111" s="632"/>
      <c r="R111" s="633"/>
    </row>
    <row r="112" spans="1:37" ht="15" thickBot="1" x14ac:dyDescent="0.35">
      <c r="A112" s="124"/>
      <c r="B112" s="124"/>
      <c r="C112" s="124"/>
      <c r="D112" s="124"/>
      <c r="E112" s="124"/>
      <c r="F112" s="124"/>
      <c r="G112" s="124"/>
      <c r="H112" s="124"/>
    </row>
    <row r="113" spans="1:15" x14ac:dyDescent="0.3">
      <c r="A113" s="124"/>
      <c r="B113" s="124"/>
      <c r="C113" s="124"/>
      <c r="D113" s="124"/>
      <c r="E113" s="124"/>
      <c r="F113" s="124"/>
      <c r="G113" s="124"/>
      <c r="H113" s="124"/>
      <c r="J113" s="626" t="s">
        <v>211</v>
      </c>
      <c r="K113" s="627"/>
      <c r="L113" s="627"/>
      <c r="M113" s="638">
        <f>J109</f>
        <v>5.106382978723404E-2</v>
      </c>
      <c r="N113" s="627"/>
      <c r="O113" s="627"/>
    </row>
    <row r="114" spans="1:15" x14ac:dyDescent="0.3">
      <c r="A114" s="124"/>
      <c r="B114" s="124"/>
      <c r="C114" s="124"/>
      <c r="D114" s="124"/>
      <c r="E114" s="124"/>
      <c r="F114" s="124"/>
      <c r="G114" s="124"/>
      <c r="H114" s="124"/>
      <c r="J114" s="606" t="s">
        <v>484</v>
      </c>
      <c r="K114" s="607"/>
      <c r="L114" s="607"/>
      <c r="M114" s="606">
        <f>'8. Dashboard Summary_'!N10</f>
        <v>4.8963654940884532E-2</v>
      </c>
      <c r="N114" s="607"/>
      <c r="O114" s="607"/>
    </row>
    <row r="115" spans="1:15" x14ac:dyDescent="0.3">
      <c r="A115" s="124"/>
      <c r="B115" s="124"/>
      <c r="C115" s="124"/>
      <c r="D115" s="124"/>
      <c r="E115" s="124"/>
      <c r="F115" s="124"/>
      <c r="G115" s="124"/>
      <c r="H115" s="124"/>
      <c r="J115" s="606" t="s">
        <v>485</v>
      </c>
      <c r="K115" s="607"/>
      <c r="L115" s="607"/>
      <c r="M115" s="606">
        <f>'8. Dashboard Summary_'!N11</f>
        <v>0.11210042329586921</v>
      </c>
      <c r="N115" s="607"/>
      <c r="O115" s="607"/>
    </row>
    <row r="116" spans="1:15" x14ac:dyDescent="0.3">
      <c r="A116" s="124"/>
      <c r="B116" s="124"/>
      <c r="C116" s="124"/>
      <c r="D116" s="124"/>
      <c r="E116" s="124"/>
      <c r="F116" s="124"/>
      <c r="G116" s="124"/>
      <c r="H116" s="124"/>
      <c r="J116" s="606" t="s">
        <v>486</v>
      </c>
      <c r="K116" s="607"/>
      <c r="L116" s="607"/>
      <c r="M116" s="606">
        <f>'8. Dashboard Summary_'!N13</f>
        <v>0.39806889505181725</v>
      </c>
      <c r="N116" s="607"/>
      <c r="O116" s="607"/>
    </row>
    <row r="117" spans="1:15" x14ac:dyDescent="0.3">
      <c r="A117" s="124"/>
      <c r="B117" s="124"/>
      <c r="C117" s="124"/>
      <c r="D117" s="124"/>
      <c r="E117" s="124"/>
      <c r="F117" s="124"/>
      <c r="G117" s="124"/>
      <c r="H117" s="124"/>
      <c r="J117" s="606" t="s">
        <v>231</v>
      </c>
      <c r="K117" s="607"/>
      <c r="L117" s="607"/>
      <c r="M117" s="606">
        <f>P109</f>
        <v>5.1562499999999997E-2</v>
      </c>
      <c r="N117" s="607"/>
      <c r="O117" s="607"/>
    </row>
    <row r="118" spans="1:15" x14ac:dyDescent="0.3">
      <c r="A118" s="124"/>
      <c r="B118" s="124"/>
      <c r="C118" s="124"/>
      <c r="D118" s="124"/>
      <c r="E118" s="124"/>
      <c r="F118" s="124"/>
      <c r="G118" s="124"/>
      <c r="H118" s="124"/>
      <c r="J118" s="606" t="s">
        <v>487</v>
      </c>
      <c r="K118" s="607"/>
      <c r="L118" s="607"/>
      <c r="M118" s="606">
        <f>1-SUM(M113:O117)</f>
        <v>0.33824069692419501</v>
      </c>
      <c r="N118" s="607"/>
      <c r="O118" s="607"/>
    </row>
    <row r="119" spans="1:15" x14ac:dyDescent="0.3">
      <c r="A119" s="124"/>
      <c r="B119" s="124"/>
      <c r="C119" s="124"/>
      <c r="D119" s="124"/>
      <c r="E119" s="124"/>
      <c r="F119" s="124"/>
      <c r="G119" s="124"/>
      <c r="H119" s="124"/>
    </row>
    <row r="120" spans="1:15" x14ac:dyDescent="0.3">
      <c r="A120" s="124"/>
      <c r="B120" s="124"/>
      <c r="C120" s="124"/>
      <c r="D120" s="124"/>
      <c r="E120" s="124"/>
      <c r="F120" s="124"/>
      <c r="G120" s="124"/>
      <c r="H120" s="124"/>
    </row>
    <row r="121" spans="1:15" x14ac:dyDescent="0.3">
      <c r="A121" s="124"/>
      <c r="B121" s="124"/>
      <c r="C121" s="124"/>
      <c r="D121" s="124"/>
      <c r="E121" s="124"/>
      <c r="F121" s="124"/>
      <c r="G121" s="124"/>
      <c r="H121" s="124"/>
    </row>
    <row r="122" spans="1:15" x14ac:dyDescent="0.3">
      <c r="A122" s="124"/>
      <c r="B122" s="124"/>
      <c r="C122" s="124"/>
      <c r="D122" s="124"/>
      <c r="E122" s="124"/>
      <c r="F122" s="124"/>
      <c r="G122" s="124"/>
      <c r="H122" s="124"/>
    </row>
    <row r="123" spans="1:15" x14ac:dyDescent="0.3">
      <c r="A123" s="124"/>
      <c r="B123" s="124"/>
      <c r="C123" s="124"/>
      <c r="D123" s="124"/>
      <c r="E123" s="124"/>
      <c r="F123" s="124"/>
      <c r="G123" s="124"/>
      <c r="H123" s="124"/>
    </row>
    <row r="124" spans="1:15" x14ac:dyDescent="0.3">
      <c r="A124" s="124"/>
      <c r="B124" s="124"/>
      <c r="C124" s="124"/>
      <c r="D124" s="124"/>
      <c r="E124" s="124"/>
      <c r="F124" s="124"/>
      <c r="G124" s="124"/>
      <c r="H124" s="124"/>
    </row>
    <row r="125" spans="1:15" x14ac:dyDescent="0.3">
      <c r="A125" s="124"/>
      <c r="B125" s="124"/>
      <c r="C125" s="124"/>
      <c r="D125" s="124"/>
      <c r="E125" s="124"/>
      <c r="F125" s="124"/>
      <c r="G125" s="124"/>
      <c r="H125" s="124"/>
    </row>
    <row r="126" spans="1:15" x14ac:dyDescent="0.3">
      <c r="A126" s="124"/>
      <c r="B126" s="124"/>
      <c r="C126" s="124"/>
      <c r="D126" s="124"/>
      <c r="E126" s="124"/>
      <c r="F126" s="124"/>
      <c r="G126" s="124"/>
      <c r="H126" s="124"/>
    </row>
    <row r="127" spans="1:15" x14ac:dyDescent="0.3">
      <c r="A127" s="124"/>
      <c r="B127" s="124"/>
      <c r="C127" s="124"/>
      <c r="D127" s="124"/>
      <c r="E127" s="124"/>
      <c r="F127" s="124"/>
      <c r="G127" s="124"/>
      <c r="H127" s="124"/>
    </row>
    <row r="128" spans="1:15" x14ac:dyDescent="0.3">
      <c r="A128" s="124"/>
      <c r="B128" s="124"/>
      <c r="C128" s="124"/>
      <c r="D128" s="124"/>
      <c r="E128" s="124"/>
      <c r="F128" s="124"/>
      <c r="G128" s="124"/>
      <c r="H128" s="124"/>
    </row>
    <row r="129" spans="1:8" x14ac:dyDescent="0.3">
      <c r="A129" s="124"/>
      <c r="B129" s="124"/>
      <c r="C129" s="124"/>
      <c r="D129" s="124"/>
      <c r="E129" s="124"/>
      <c r="F129" s="124"/>
      <c r="G129" s="124"/>
      <c r="H129" s="124"/>
    </row>
    <row r="130" spans="1:8" x14ac:dyDescent="0.3">
      <c r="A130" s="124"/>
      <c r="B130" s="124"/>
      <c r="C130" s="124"/>
      <c r="D130" s="124"/>
      <c r="E130" s="124"/>
      <c r="F130" s="124"/>
      <c r="G130" s="124"/>
      <c r="H130" s="124"/>
    </row>
    <row r="131" spans="1:8" x14ac:dyDescent="0.3">
      <c r="A131" s="124"/>
      <c r="B131" s="124"/>
      <c r="C131" s="124"/>
      <c r="D131" s="124"/>
      <c r="E131" s="124"/>
      <c r="F131" s="124"/>
      <c r="G131" s="124"/>
      <c r="H131" s="124"/>
    </row>
    <row r="132" spans="1:8" x14ac:dyDescent="0.3">
      <c r="A132" s="124"/>
      <c r="B132" s="124"/>
      <c r="C132" s="124"/>
      <c r="D132" s="124"/>
      <c r="E132" s="124"/>
      <c r="F132" s="124"/>
      <c r="G132" s="124"/>
      <c r="H132" s="124"/>
    </row>
    <row r="133" spans="1:8" x14ac:dyDescent="0.3">
      <c r="A133" s="124"/>
      <c r="B133" s="124"/>
      <c r="C133" s="124"/>
      <c r="D133" s="124"/>
      <c r="E133" s="124"/>
      <c r="F133" s="124"/>
      <c r="G133" s="124"/>
      <c r="H133" s="124"/>
    </row>
    <row r="134" spans="1:8" x14ac:dyDescent="0.3">
      <c r="A134" s="124"/>
      <c r="B134" s="124"/>
      <c r="C134" s="124"/>
      <c r="D134" s="124"/>
      <c r="E134" s="124"/>
      <c r="F134" s="124"/>
      <c r="G134" s="124"/>
      <c r="H134" s="124"/>
    </row>
    <row r="135" spans="1:8" x14ac:dyDescent="0.3">
      <c r="A135" s="124"/>
      <c r="B135" s="124"/>
      <c r="C135" s="124"/>
      <c r="D135" s="124"/>
      <c r="E135" s="124"/>
      <c r="F135" s="124"/>
      <c r="G135" s="124"/>
      <c r="H135" s="124"/>
    </row>
    <row r="136" spans="1:8" x14ac:dyDescent="0.3">
      <c r="A136" s="124"/>
      <c r="B136" s="124"/>
      <c r="C136" s="124"/>
      <c r="D136" s="124"/>
      <c r="E136" s="124"/>
      <c r="F136" s="124"/>
      <c r="G136" s="124"/>
      <c r="H136" s="124"/>
    </row>
    <row r="137" spans="1:8" x14ac:dyDescent="0.3">
      <c r="A137" s="124"/>
      <c r="B137" s="124"/>
      <c r="C137" s="124"/>
      <c r="D137" s="124"/>
      <c r="E137" s="124"/>
      <c r="F137" s="124"/>
      <c r="G137" s="124"/>
      <c r="H137" s="124"/>
    </row>
    <row r="138" spans="1:8" x14ac:dyDescent="0.3">
      <c r="A138" s="124"/>
      <c r="B138" s="124"/>
      <c r="C138" s="124"/>
      <c r="D138" s="124"/>
      <c r="E138" s="124"/>
      <c r="F138" s="124"/>
      <c r="G138" s="124"/>
      <c r="H138" s="124"/>
    </row>
    <row r="139" spans="1:8" x14ac:dyDescent="0.3">
      <c r="A139" s="124"/>
      <c r="B139" s="124"/>
      <c r="C139" s="124"/>
      <c r="D139" s="124"/>
      <c r="E139" s="124"/>
      <c r="F139" s="124"/>
      <c r="G139" s="124"/>
      <c r="H139" s="124"/>
    </row>
    <row r="140" spans="1:8" x14ac:dyDescent="0.3">
      <c r="A140" s="124"/>
      <c r="B140" s="124"/>
      <c r="C140" s="124"/>
      <c r="D140" s="124"/>
      <c r="E140" s="124"/>
      <c r="F140" s="124"/>
      <c r="G140" s="124"/>
      <c r="H140" s="124"/>
    </row>
    <row r="141" spans="1:8" x14ac:dyDescent="0.3">
      <c r="A141" s="124"/>
      <c r="B141" s="124"/>
      <c r="C141" s="124"/>
      <c r="D141" s="124"/>
      <c r="E141" s="124"/>
      <c r="F141" s="124"/>
      <c r="G141" s="124"/>
      <c r="H141" s="124"/>
    </row>
    <row r="142" spans="1:8" x14ac:dyDescent="0.3">
      <c r="A142" s="124"/>
      <c r="B142" s="124"/>
      <c r="C142" s="124"/>
      <c r="D142" s="124"/>
      <c r="E142" s="124"/>
      <c r="F142" s="124"/>
      <c r="G142" s="124"/>
      <c r="H142" s="124"/>
    </row>
    <row r="143" spans="1:8" x14ac:dyDescent="0.3">
      <c r="A143" s="124"/>
      <c r="B143" s="124"/>
      <c r="C143" s="124"/>
      <c r="D143" s="124"/>
      <c r="E143" s="124"/>
      <c r="F143" s="124"/>
      <c r="G143" s="124"/>
      <c r="H143" s="124"/>
    </row>
    <row r="144" spans="1:8" x14ac:dyDescent="0.3">
      <c r="A144" s="124"/>
      <c r="B144" s="124"/>
      <c r="C144" s="124"/>
      <c r="D144" s="124"/>
      <c r="E144" s="124"/>
      <c r="F144" s="124"/>
      <c r="G144" s="124"/>
      <c r="H144" s="124"/>
    </row>
    <row r="145" spans="1:8" x14ac:dyDescent="0.3">
      <c r="A145" s="124"/>
      <c r="B145" s="124"/>
      <c r="C145" s="124"/>
      <c r="D145" s="124"/>
      <c r="E145" s="124"/>
      <c r="F145" s="124"/>
      <c r="G145" s="124"/>
      <c r="H145" s="124"/>
    </row>
    <row r="146" spans="1:8" x14ac:dyDescent="0.3">
      <c r="A146" s="124"/>
      <c r="B146" s="124"/>
      <c r="C146" s="124"/>
      <c r="D146" s="124"/>
      <c r="E146" s="124"/>
      <c r="F146" s="124"/>
      <c r="G146" s="124"/>
      <c r="H146" s="124"/>
    </row>
    <row r="147" spans="1:8" x14ac:dyDescent="0.3">
      <c r="A147" s="124"/>
      <c r="B147" s="124"/>
      <c r="C147" s="124"/>
      <c r="D147" s="124"/>
      <c r="E147" s="124"/>
      <c r="F147" s="124"/>
      <c r="G147" s="124"/>
      <c r="H147" s="124"/>
    </row>
    <row r="148" spans="1:8" x14ac:dyDescent="0.3">
      <c r="A148" s="124"/>
      <c r="B148" s="124"/>
      <c r="C148" s="124"/>
      <c r="D148" s="124"/>
      <c r="E148" s="124"/>
      <c r="F148" s="124"/>
      <c r="G148" s="124"/>
      <c r="H148" s="124"/>
    </row>
    <row r="149" spans="1:8" x14ac:dyDescent="0.3">
      <c r="A149" s="124"/>
      <c r="B149" s="124"/>
      <c r="C149" s="124"/>
      <c r="D149" s="124"/>
      <c r="E149" s="124"/>
      <c r="F149" s="124"/>
      <c r="G149" s="124"/>
      <c r="H149" s="124"/>
    </row>
    <row r="150" spans="1:8" x14ac:dyDescent="0.3">
      <c r="A150" s="124"/>
      <c r="B150" s="124"/>
      <c r="C150" s="124"/>
      <c r="D150" s="124"/>
      <c r="E150" s="124"/>
      <c r="F150" s="124"/>
      <c r="G150" s="124"/>
      <c r="H150" s="124"/>
    </row>
    <row r="151" spans="1:8" x14ac:dyDescent="0.3">
      <c r="A151" s="124"/>
      <c r="B151" s="124"/>
      <c r="C151" s="124"/>
      <c r="D151" s="124"/>
      <c r="E151" s="124"/>
      <c r="F151" s="124"/>
      <c r="G151" s="124"/>
      <c r="H151" s="124"/>
    </row>
    <row r="152" spans="1:8" x14ac:dyDescent="0.3">
      <c r="A152" s="124"/>
      <c r="B152" s="124"/>
      <c r="C152" s="124"/>
      <c r="D152" s="124"/>
      <c r="E152" s="124"/>
      <c r="F152" s="124"/>
      <c r="G152" s="124"/>
      <c r="H152" s="124"/>
    </row>
    <row r="153" spans="1:8" x14ac:dyDescent="0.3">
      <c r="A153" s="124"/>
      <c r="B153" s="124"/>
      <c r="C153" s="124"/>
      <c r="D153" s="124"/>
      <c r="E153" s="124"/>
      <c r="F153" s="124"/>
      <c r="G153" s="124"/>
      <c r="H153" s="124"/>
    </row>
    <row r="154" spans="1:8" x14ac:dyDescent="0.3">
      <c r="A154" s="124"/>
      <c r="B154" s="124"/>
      <c r="C154" s="124"/>
      <c r="D154" s="124"/>
      <c r="E154" s="124"/>
      <c r="F154" s="124"/>
      <c r="G154" s="124"/>
      <c r="H154" s="124"/>
    </row>
    <row r="155" spans="1:8" x14ac:dyDescent="0.3">
      <c r="A155" s="124"/>
      <c r="B155" s="124"/>
      <c r="C155" s="124"/>
      <c r="D155" s="124"/>
      <c r="E155" s="124"/>
      <c r="F155" s="124"/>
      <c r="G155" s="124"/>
      <c r="H155" s="124"/>
    </row>
    <row r="156" spans="1:8" x14ac:dyDescent="0.3">
      <c r="A156" s="124"/>
      <c r="B156" s="124"/>
      <c r="C156" s="124"/>
      <c r="D156" s="124"/>
      <c r="E156" s="124"/>
      <c r="F156" s="124"/>
      <c r="G156" s="124"/>
      <c r="H156" s="124"/>
    </row>
    <row r="157" spans="1:8" x14ac:dyDescent="0.3">
      <c r="A157" s="124"/>
      <c r="B157" s="124"/>
      <c r="C157" s="124"/>
      <c r="D157" s="124"/>
      <c r="E157" s="124"/>
      <c r="F157" s="124"/>
      <c r="G157" s="124"/>
      <c r="H157" s="124"/>
    </row>
    <row r="158" spans="1:8" x14ac:dyDescent="0.3">
      <c r="A158" s="124"/>
      <c r="B158" s="124"/>
      <c r="C158" s="124"/>
      <c r="D158" s="124"/>
      <c r="E158" s="124"/>
      <c r="F158" s="124"/>
      <c r="G158" s="124"/>
      <c r="H158" s="124"/>
    </row>
    <row r="159" spans="1:8" x14ac:dyDescent="0.3">
      <c r="A159" s="124"/>
      <c r="B159" s="124"/>
      <c r="C159" s="124"/>
      <c r="D159" s="124"/>
      <c r="E159" s="124"/>
      <c r="F159" s="124"/>
      <c r="G159" s="124"/>
      <c r="H159" s="124"/>
    </row>
    <row r="160" spans="1:8" x14ac:dyDescent="0.3">
      <c r="A160" s="124"/>
      <c r="B160" s="124"/>
      <c r="C160" s="124"/>
      <c r="D160" s="124"/>
      <c r="E160" s="124"/>
      <c r="F160" s="124"/>
      <c r="G160" s="124"/>
      <c r="H160" s="124"/>
    </row>
    <row r="161" spans="1:8" x14ac:dyDescent="0.3">
      <c r="A161" s="124"/>
      <c r="B161" s="124"/>
      <c r="C161" s="124"/>
      <c r="D161" s="124"/>
      <c r="E161" s="124"/>
      <c r="F161" s="124"/>
      <c r="G161" s="124"/>
      <c r="H161" s="124"/>
    </row>
    <row r="162" spans="1:8" x14ac:dyDescent="0.3">
      <c r="A162" s="124"/>
      <c r="B162" s="124"/>
      <c r="C162" s="124"/>
      <c r="D162" s="124"/>
      <c r="E162" s="124"/>
      <c r="F162" s="124"/>
      <c r="G162" s="124"/>
      <c r="H162" s="124"/>
    </row>
    <row r="163" spans="1:8" x14ac:dyDescent="0.3">
      <c r="A163" s="124"/>
      <c r="B163" s="124"/>
      <c r="C163" s="124"/>
      <c r="D163" s="124"/>
      <c r="E163" s="124"/>
      <c r="F163" s="124"/>
      <c r="G163" s="124"/>
      <c r="H163" s="124"/>
    </row>
    <row r="164" spans="1:8" x14ac:dyDescent="0.3">
      <c r="A164" s="124"/>
      <c r="B164" s="124"/>
      <c r="C164" s="124"/>
      <c r="D164" s="124"/>
      <c r="E164" s="124"/>
      <c r="F164" s="124"/>
      <c r="G164" s="124"/>
      <c r="H164" s="124"/>
    </row>
    <row r="165" spans="1:8" x14ac:dyDescent="0.3">
      <c r="A165" s="124"/>
      <c r="B165" s="124"/>
      <c r="C165" s="124"/>
      <c r="D165" s="124"/>
      <c r="E165" s="124"/>
      <c r="F165" s="124"/>
      <c r="G165" s="124"/>
      <c r="H165" s="124"/>
    </row>
    <row r="166" spans="1:8" x14ac:dyDescent="0.3">
      <c r="A166" s="124"/>
      <c r="B166" s="124"/>
      <c r="C166" s="124"/>
      <c r="D166" s="124"/>
      <c r="E166" s="124"/>
      <c r="F166" s="124"/>
      <c r="G166" s="124"/>
      <c r="H166" s="124"/>
    </row>
    <row r="167" spans="1:8" x14ac:dyDescent="0.3">
      <c r="A167" s="124"/>
      <c r="B167" s="124"/>
      <c r="C167" s="124"/>
      <c r="D167" s="124"/>
      <c r="E167" s="124"/>
      <c r="F167" s="124"/>
      <c r="G167" s="124"/>
      <c r="H167" s="124"/>
    </row>
    <row r="168" spans="1:8" x14ac:dyDescent="0.3">
      <c r="A168" s="124"/>
      <c r="B168" s="124"/>
      <c r="C168" s="124"/>
      <c r="D168" s="124"/>
      <c r="E168" s="124"/>
      <c r="F168" s="124"/>
      <c r="G168" s="124"/>
      <c r="H168" s="124"/>
    </row>
    <row r="169" spans="1:8" x14ac:dyDescent="0.3">
      <c r="A169" s="124"/>
      <c r="B169" s="124"/>
      <c r="C169" s="124"/>
      <c r="D169" s="124"/>
      <c r="E169" s="124"/>
      <c r="F169" s="124"/>
      <c r="G169" s="124"/>
      <c r="H169" s="124"/>
    </row>
    <row r="170" spans="1:8" x14ac:dyDescent="0.3">
      <c r="A170" s="124"/>
      <c r="B170" s="124"/>
      <c r="C170" s="124"/>
      <c r="D170" s="124"/>
      <c r="E170" s="124"/>
      <c r="F170" s="124"/>
      <c r="G170" s="124"/>
      <c r="H170" s="124"/>
    </row>
    <row r="171" spans="1:8" x14ac:dyDescent="0.3">
      <c r="A171" s="124"/>
      <c r="B171" s="124"/>
      <c r="C171" s="124"/>
      <c r="D171" s="124"/>
      <c r="E171" s="124"/>
      <c r="F171" s="124"/>
      <c r="G171" s="124"/>
      <c r="H171" s="124"/>
    </row>
    <row r="172" spans="1:8" x14ac:dyDescent="0.3">
      <c r="A172" s="124"/>
      <c r="B172" s="124"/>
      <c r="C172" s="124"/>
      <c r="D172" s="124"/>
      <c r="E172" s="124"/>
      <c r="F172" s="124"/>
      <c r="G172" s="124"/>
      <c r="H172" s="124"/>
    </row>
    <row r="173" spans="1:8" x14ac:dyDescent="0.3">
      <c r="A173" s="124"/>
      <c r="B173" s="124"/>
      <c r="C173" s="124"/>
      <c r="D173" s="124"/>
      <c r="E173" s="124"/>
      <c r="F173" s="124"/>
      <c r="G173" s="124"/>
      <c r="H173" s="124"/>
    </row>
    <row r="174" spans="1:8" x14ac:dyDescent="0.3">
      <c r="A174" s="124"/>
      <c r="B174" s="124"/>
      <c r="C174" s="124"/>
      <c r="D174" s="124"/>
      <c r="E174" s="124"/>
      <c r="F174" s="124"/>
      <c r="G174" s="124"/>
      <c r="H174" s="124"/>
    </row>
    <row r="175" spans="1:8" x14ac:dyDescent="0.3">
      <c r="A175" s="124"/>
      <c r="B175" s="124"/>
      <c r="C175" s="124"/>
      <c r="D175" s="124"/>
      <c r="E175" s="124"/>
      <c r="F175" s="124"/>
      <c r="G175" s="124"/>
      <c r="H175" s="124"/>
    </row>
    <row r="176" spans="1:8" x14ac:dyDescent="0.3">
      <c r="A176" s="124"/>
      <c r="B176" s="124"/>
      <c r="C176" s="124"/>
      <c r="D176" s="124"/>
      <c r="E176" s="124"/>
      <c r="F176" s="124"/>
      <c r="G176" s="124"/>
      <c r="H176" s="124"/>
    </row>
    <row r="177" spans="1:8" x14ac:dyDescent="0.3">
      <c r="A177" s="124"/>
      <c r="B177" s="124"/>
      <c r="C177" s="124"/>
      <c r="D177" s="124"/>
      <c r="E177" s="124"/>
      <c r="F177" s="124"/>
      <c r="G177" s="124"/>
      <c r="H177" s="124"/>
    </row>
    <row r="178" spans="1:8" x14ac:dyDescent="0.3">
      <c r="A178" s="124"/>
      <c r="B178" s="124"/>
      <c r="C178" s="124"/>
      <c r="D178" s="124"/>
      <c r="E178" s="124"/>
      <c r="F178" s="124"/>
      <c r="G178" s="124"/>
      <c r="H178" s="124"/>
    </row>
    <row r="179" spans="1:8" x14ac:dyDescent="0.3">
      <c r="A179" s="124"/>
      <c r="B179" s="124"/>
      <c r="C179" s="124"/>
      <c r="D179" s="124"/>
      <c r="E179" s="124"/>
      <c r="F179" s="124"/>
      <c r="G179" s="124"/>
      <c r="H179" s="124"/>
    </row>
    <row r="180" spans="1:8" x14ac:dyDescent="0.3">
      <c r="A180" s="124"/>
      <c r="B180" s="124"/>
      <c r="C180" s="124"/>
      <c r="D180" s="124"/>
      <c r="E180" s="124"/>
      <c r="F180" s="124"/>
      <c r="G180" s="124"/>
      <c r="H180" s="124"/>
    </row>
    <row r="181" spans="1:8" x14ac:dyDescent="0.3">
      <c r="A181" s="124"/>
      <c r="B181" s="124"/>
      <c r="C181" s="124"/>
      <c r="D181" s="124"/>
      <c r="E181" s="124"/>
      <c r="F181" s="124"/>
      <c r="G181" s="124"/>
      <c r="H181" s="124"/>
    </row>
    <row r="182" spans="1:8" x14ac:dyDescent="0.3">
      <c r="A182" s="124"/>
      <c r="B182" s="124"/>
      <c r="C182" s="124"/>
      <c r="D182" s="124"/>
      <c r="E182" s="124"/>
      <c r="F182" s="124"/>
      <c r="G182" s="124"/>
      <c r="H182" s="124"/>
    </row>
    <row r="183" spans="1:8" x14ac:dyDescent="0.3">
      <c r="A183" s="124"/>
      <c r="B183" s="124"/>
      <c r="C183" s="124"/>
      <c r="D183" s="124"/>
      <c r="E183" s="124"/>
      <c r="F183" s="124"/>
      <c r="G183" s="124"/>
      <c r="H183" s="124"/>
    </row>
    <row r="184" spans="1:8" x14ac:dyDescent="0.3">
      <c r="A184" s="124"/>
      <c r="B184" s="124"/>
      <c r="C184" s="124"/>
      <c r="D184" s="124"/>
      <c r="E184" s="124"/>
      <c r="F184" s="124"/>
      <c r="G184" s="124"/>
      <c r="H184" s="124"/>
    </row>
    <row r="185" spans="1:8" x14ac:dyDescent="0.3">
      <c r="A185" s="124"/>
      <c r="B185" s="124"/>
      <c r="C185" s="124"/>
      <c r="D185" s="124"/>
      <c r="E185" s="124"/>
      <c r="F185" s="124"/>
      <c r="G185" s="124"/>
      <c r="H185" s="124"/>
    </row>
    <row r="186" spans="1:8" x14ac:dyDescent="0.3">
      <c r="A186" s="124"/>
      <c r="B186" s="124"/>
      <c r="C186" s="124"/>
      <c r="D186" s="124"/>
      <c r="E186" s="124"/>
      <c r="F186" s="124"/>
      <c r="G186" s="124"/>
      <c r="H186" s="124"/>
    </row>
    <row r="187" spans="1:8" x14ac:dyDescent="0.3">
      <c r="A187" s="124"/>
      <c r="B187" s="124"/>
      <c r="C187" s="124"/>
      <c r="D187" s="124"/>
      <c r="E187" s="124"/>
      <c r="F187" s="124"/>
      <c r="G187" s="124"/>
      <c r="H187" s="124"/>
    </row>
    <row r="188" spans="1:8" x14ac:dyDescent="0.3">
      <c r="A188" s="124"/>
      <c r="B188" s="124"/>
      <c r="C188" s="124"/>
      <c r="D188" s="124"/>
      <c r="E188" s="124"/>
      <c r="F188" s="124"/>
      <c r="G188" s="124"/>
      <c r="H188" s="124"/>
    </row>
    <row r="189" spans="1:8" x14ac:dyDescent="0.3">
      <c r="A189" s="124"/>
      <c r="B189" s="124"/>
      <c r="C189" s="124"/>
      <c r="D189" s="124"/>
      <c r="E189" s="124"/>
      <c r="F189" s="124"/>
      <c r="G189" s="124"/>
      <c r="H189" s="124"/>
    </row>
    <row r="190" spans="1:8" x14ac:dyDescent="0.3">
      <c r="A190" s="124"/>
      <c r="B190" s="124"/>
      <c r="C190" s="124"/>
      <c r="D190" s="124"/>
      <c r="E190" s="124"/>
      <c r="F190" s="124"/>
      <c r="G190" s="124"/>
      <c r="H190" s="124"/>
    </row>
    <row r="191" spans="1:8" x14ac:dyDescent="0.3">
      <c r="A191" s="124"/>
      <c r="B191" s="124"/>
      <c r="C191" s="124"/>
      <c r="D191" s="124"/>
      <c r="E191" s="124"/>
      <c r="F191" s="124"/>
      <c r="G191" s="124"/>
      <c r="H191" s="124"/>
    </row>
    <row r="192" spans="1:8" x14ac:dyDescent="0.3">
      <c r="A192" s="124"/>
      <c r="B192" s="124"/>
      <c r="C192" s="124"/>
      <c r="D192" s="124"/>
      <c r="E192" s="124"/>
      <c r="F192" s="124"/>
      <c r="G192" s="124"/>
      <c r="H192" s="124"/>
    </row>
    <row r="193" spans="1:8" x14ac:dyDescent="0.3">
      <c r="A193" s="124"/>
      <c r="B193" s="124"/>
      <c r="C193" s="124"/>
      <c r="D193" s="124"/>
      <c r="E193" s="124"/>
      <c r="F193" s="124"/>
      <c r="G193" s="124"/>
      <c r="H193" s="124"/>
    </row>
    <row r="194" spans="1:8" x14ac:dyDescent="0.3">
      <c r="A194" s="124"/>
      <c r="B194" s="124"/>
      <c r="C194" s="124"/>
      <c r="D194" s="124"/>
      <c r="E194" s="124"/>
      <c r="F194" s="124"/>
      <c r="G194" s="124"/>
      <c r="H194" s="124"/>
    </row>
    <row r="195" spans="1:8" x14ac:dyDescent="0.3">
      <c r="A195" s="124"/>
      <c r="B195" s="124"/>
      <c r="C195" s="124"/>
      <c r="D195" s="124"/>
      <c r="E195" s="124"/>
      <c r="F195" s="124"/>
      <c r="G195" s="124"/>
      <c r="H195" s="124"/>
    </row>
    <row r="196" spans="1:8" x14ac:dyDescent="0.3">
      <c r="A196" s="124"/>
      <c r="B196" s="124"/>
      <c r="C196" s="124"/>
      <c r="D196" s="124"/>
      <c r="E196" s="124"/>
      <c r="F196" s="124"/>
      <c r="G196" s="124"/>
      <c r="H196" s="124"/>
    </row>
    <row r="197" spans="1:8" x14ac:dyDescent="0.3">
      <c r="A197" s="124"/>
      <c r="B197" s="124"/>
      <c r="C197" s="124"/>
      <c r="D197" s="124"/>
      <c r="E197" s="124"/>
      <c r="F197" s="124"/>
      <c r="G197" s="124"/>
      <c r="H197" s="124"/>
    </row>
    <row r="198" spans="1:8" x14ac:dyDescent="0.3">
      <c r="A198" s="124"/>
      <c r="B198" s="124"/>
      <c r="C198" s="124"/>
      <c r="D198" s="124"/>
      <c r="E198" s="124"/>
      <c r="F198" s="124"/>
      <c r="G198" s="124"/>
      <c r="H198" s="124"/>
    </row>
    <row r="199" spans="1:8" x14ac:dyDescent="0.3">
      <c r="A199" s="124"/>
      <c r="B199" s="124"/>
      <c r="C199" s="124"/>
      <c r="D199" s="124"/>
      <c r="E199" s="124"/>
      <c r="F199" s="124"/>
      <c r="G199" s="124"/>
      <c r="H199" s="124"/>
    </row>
    <row r="200" spans="1:8" x14ac:dyDescent="0.3">
      <c r="A200" s="124"/>
      <c r="B200" s="124"/>
      <c r="C200" s="124"/>
      <c r="D200" s="124"/>
      <c r="E200" s="124"/>
      <c r="F200" s="124"/>
      <c r="G200" s="124"/>
      <c r="H200" s="124"/>
    </row>
    <row r="201" spans="1:8" x14ac:dyDescent="0.3">
      <c r="A201" s="124"/>
      <c r="B201" s="124"/>
      <c r="C201" s="124"/>
      <c r="D201" s="124"/>
      <c r="E201" s="124"/>
      <c r="F201" s="124"/>
      <c r="G201" s="124"/>
      <c r="H201" s="124"/>
    </row>
    <row r="202" spans="1:8" x14ac:dyDescent="0.3">
      <c r="A202" s="124"/>
      <c r="B202" s="124"/>
      <c r="C202" s="124"/>
      <c r="D202" s="124"/>
      <c r="E202" s="124"/>
      <c r="F202" s="124"/>
      <c r="G202" s="124"/>
      <c r="H202" s="124"/>
    </row>
    <row r="203" spans="1:8" x14ac:dyDescent="0.3">
      <c r="A203" s="124"/>
      <c r="B203" s="124"/>
      <c r="C203" s="124"/>
      <c r="D203" s="124"/>
      <c r="E203" s="124"/>
      <c r="F203" s="124"/>
      <c r="G203" s="124"/>
      <c r="H203" s="124"/>
    </row>
    <row r="204" spans="1:8" x14ac:dyDescent="0.3">
      <c r="A204" s="124"/>
      <c r="B204" s="124"/>
      <c r="C204" s="124"/>
      <c r="D204" s="124"/>
      <c r="E204" s="124"/>
      <c r="F204" s="124"/>
      <c r="G204" s="124"/>
      <c r="H204" s="124"/>
    </row>
    <row r="205" spans="1:8" x14ac:dyDescent="0.3">
      <c r="A205" s="124"/>
      <c r="B205" s="124"/>
      <c r="C205" s="124"/>
      <c r="D205" s="124"/>
      <c r="E205" s="124"/>
      <c r="F205" s="124"/>
      <c r="G205" s="124"/>
      <c r="H205" s="124"/>
    </row>
    <row r="206" spans="1:8" x14ac:dyDescent="0.3">
      <c r="A206" s="124"/>
      <c r="B206" s="124"/>
      <c r="C206" s="124"/>
      <c r="D206" s="124"/>
      <c r="E206" s="124"/>
      <c r="F206" s="124"/>
      <c r="G206" s="124"/>
      <c r="H206" s="124"/>
    </row>
    <row r="207" spans="1:8" x14ac:dyDescent="0.3">
      <c r="A207" s="124"/>
      <c r="B207" s="124"/>
      <c r="C207" s="124"/>
      <c r="D207" s="124"/>
      <c r="E207" s="124"/>
      <c r="F207" s="124"/>
      <c r="G207" s="124"/>
      <c r="H207" s="124"/>
    </row>
    <row r="208" spans="1:8" x14ac:dyDescent="0.3">
      <c r="A208" s="124"/>
      <c r="B208" s="124"/>
      <c r="C208" s="124"/>
      <c r="D208" s="124"/>
      <c r="E208" s="124"/>
      <c r="F208" s="124"/>
      <c r="G208" s="124"/>
      <c r="H208" s="124"/>
    </row>
    <row r="209" spans="1:8" x14ac:dyDescent="0.3">
      <c r="A209" s="124"/>
      <c r="B209" s="124"/>
      <c r="C209" s="124"/>
      <c r="D209" s="124"/>
      <c r="E209" s="124"/>
      <c r="F209" s="124"/>
      <c r="G209" s="124"/>
      <c r="H209" s="124"/>
    </row>
    <row r="210" spans="1:8" x14ac:dyDescent="0.3">
      <c r="A210" s="124"/>
      <c r="B210" s="124"/>
      <c r="C210" s="124"/>
      <c r="D210" s="124"/>
      <c r="E210" s="124"/>
      <c r="F210" s="124"/>
      <c r="G210" s="124"/>
      <c r="H210" s="124"/>
    </row>
    <row r="211" spans="1:8" x14ac:dyDescent="0.3">
      <c r="A211" s="124"/>
      <c r="B211" s="124"/>
      <c r="C211" s="124"/>
      <c r="D211" s="124"/>
      <c r="E211" s="124"/>
      <c r="F211" s="124"/>
      <c r="G211" s="124"/>
      <c r="H211" s="124"/>
    </row>
    <row r="212" spans="1:8" x14ac:dyDescent="0.3">
      <c r="A212" s="124"/>
      <c r="B212" s="124"/>
      <c r="C212" s="124"/>
      <c r="D212" s="124"/>
      <c r="E212" s="124"/>
      <c r="F212" s="124"/>
      <c r="G212" s="124"/>
      <c r="H212" s="124"/>
    </row>
    <row r="213" spans="1:8" x14ac:dyDescent="0.3">
      <c r="A213" s="124"/>
      <c r="B213" s="124"/>
      <c r="C213" s="124"/>
      <c r="D213" s="124"/>
      <c r="E213" s="124"/>
      <c r="F213" s="124"/>
      <c r="G213" s="124"/>
      <c r="H213" s="124"/>
    </row>
    <row r="214" spans="1:8" x14ac:dyDescent="0.3">
      <c r="A214" s="124"/>
      <c r="B214" s="124"/>
      <c r="C214" s="124"/>
      <c r="D214" s="124"/>
      <c r="E214" s="124"/>
      <c r="F214" s="124"/>
      <c r="G214" s="124"/>
      <c r="H214" s="124"/>
    </row>
    <row r="215" spans="1:8" x14ac:dyDescent="0.3">
      <c r="A215" s="124"/>
      <c r="B215" s="124"/>
      <c r="C215" s="124"/>
      <c r="D215" s="124"/>
      <c r="E215" s="124"/>
      <c r="F215" s="124"/>
      <c r="G215" s="124"/>
      <c r="H215" s="124"/>
    </row>
    <row r="216" spans="1:8" x14ac:dyDescent="0.3">
      <c r="A216" s="124"/>
      <c r="B216" s="124"/>
      <c r="C216" s="124"/>
      <c r="D216" s="124"/>
      <c r="E216" s="124"/>
      <c r="F216" s="124"/>
      <c r="G216" s="124"/>
      <c r="H216" s="124"/>
    </row>
    <row r="217" spans="1:8" x14ac:dyDescent="0.3">
      <c r="A217" s="124"/>
      <c r="B217" s="124"/>
      <c r="C217" s="124"/>
      <c r="D217" s="124"/>
      <c r="E217" s="124"/>
      <c r="F217" s="124"/>
      <c r="G217" s="124"/>
      <c r="H217" s="124"/>
    </row>
    <row r="218" spans="1:8" x14ac:dyDescent="0.3">
      <c r="A218" s="124"/>
      <c r="B218" s="124"/>
      <c r="C218" s="124"/>
      <c r="D218" s="124"/>
      <c r="E218" s="124"/>
      <c r="F218" s="124"/>
      <c r="G218" s="124"/>
      <c r="H218" s="124"/>
    </row>
    <row r="219" spans="1:8" x14ac:dyDescent="0.3">
      <c r="A219" s="124"/>
      <c r="B219" s="124"/>
      <c r="C219" s="124"/>
      <c r="D219" s="124"/>
      <c r="E219" s="124"/>
      <c r="F219" s="124"/>
      <c r="G219" s="124"/>
      <c r="H219" s="124"/>
    </row>
    <row r="220" spans="1:8" x14ac:dyDescent="0.3">
      <c r="A220" s="124"/>
      <c r="B220" s="124"/>
      <c r="C220" s="124"/>
      <c r="D220" s="124"/>
      <c r="E220" s="124"/>
      <c r="F220" s="124"/>
      <c r="G220" s="124"/>
      <c r="H220" s="124"/>
    </row>
    <row r="221" spans="1:8" x14ac:dyDescent="0.3">
      <c r="A221" s="124"/>
      <c r="B221" s="124"/>
      <c r="C221" s="124"/>
      <c r="D221" s="124"/>
      <c r="E221" s="124"/>
      <c r="F221" s="124"/>
      <c r="G221" s="124"/>
      <c r="H221" s="124"/>
    </row>
    <row r="222" spans="1:8" x14ac:dyDescent="0.3">
      <c r="A222" s="124"/>
      <c r="B222" s="124"/>
      <c r="C222" s="124"/>
      <c r="D222" s="124"/>
      <c r="E222" s="124"/>
      <c r="F222" s="124"/>
      <c r="G222" s="124"/>
      <c r="H222" s="124"/>
    </row>
    <row r="223" spans="1:8" x14ac:dyDescent="0.3">
      <c r="A223" s="124"/>
      <c r="B223" s="124"/>
      <c r="C223" s="124"/>
      <c r="D223" s="124"/>
      <c r="E223" s="124"/>
      <c r="F223" s="124"/>
      <c r="G223" s="124"/>
      <c r="H223" s="124"/>
    </row>
    <row r="224" spans="1:8" x14ac:dyDescent="0.3">
      <c r="A224" s="124"/>
      <c r="B224" s="124"/>
      <c r="C224" s="124"/>
      <c r="D224" s="124"/>
      <c r="E224" s="124"/>
      <c r="F224" s="124"/>
      <c r="G224" s="124"/>
      <c r="H224" s="124"/>
    </row>
    <row r="225" spans="1:8" x14ac:dyDescent="0.3">
      <c r="A225" s="124"/>
      <c r="B225" s="124"/>
      <c r="C225" s="124"/>
      <c r="D225" s="124"/>
      <c r="E225" s="124"/>
      <c r="F225" s="124"/>
      <c r="G225" s="124"/>
      <c r="H225" s="124"/>
    </row>
    <row r="226" spans="1:8" x14ac:dyDescent="0.3">
      <c r="A226" s="124"/>
      <c r="B226" s="124"/>
      <c r="C226" s="124"/>
      <c r="D226" s="124"/>
      <c r="E226" s="124"/>
      <c r="F226" s="124"/>
      <c r="G226" s="124"/>
      <c r="H226" s="124"/>
    </row>
    <row r="227" spans="1:8" x14ac:dyDescent="0.3">
      <c r="A227" s="124"/>
      <c r="B227" s="124"/>
      <c r="C227" s="124"/>
      <c r="D227" s="124"/>
      <c r="E227" s="124"/>
      <c r="F227" s="124"/>
      <c r="G227" s="124"/>
      <c r="H227" s="124"/>
    </row>
    <row r="228" spans="1:8" x14ac:dyDescent="0.3">
      <c r="A228" s="124"/>
      <c r="B228" s="124"/>
      <c r="C228" s="124"/>
      <c r="D228" s="124"/>
      <c r="E228" s="124"/>
      <c r="F228" s="124"/>
      <c r="G228" s="124"/>
      <c r="H228" s="124"/>
    </row>
    <row r="229" spans="1:8" x14ac:dyDescent="0.3">
      <c r="A229" s="124"/>
      <c r="B229" s="124"/>
      <c r="C229" s="124"/>
      <c r="D229" s="124"/>
      <c r="E229" s="124"/>
      <c r="F229" s="124"/>
      <c r="G229" s="124"/>
      <c r="H229" s="124"/>
    </row>
    <row r="230" spans="1:8" x14ac:dyDescent="0.3">
      <c r="A230" s="124"/>
      <c r="B230" s="124"/>
      <c r="C230" s="124"/>
      <c r="D230" s="124"/>
      <c r="E230" s="124"/>
      <c r="F230" s="124"/>
      <c r="G230" s="124"/>
      <c r="H230" s="124"/>
    </row>
    <row r="231" spans="1:8" x14ac:dyDescent="0.3">
      <c r="A231" s="124"/>
      <c r="B231" s="124"/>
      <c r="C231" s="124"/>
      <c r="D231" s="124"/>
      <c r="E231" s="124"/>
      <c r="F231" s="124"/>
      <c r="G231" s="124"/>
      <c r="H231" s="124"/>
    </row>
    <row r="232" spans="1:8" x14ac:dyDescent="0.3">
      <c r="A232" s="124"/>
      <c r="B232" s="124"/>
      <c r="C232" s="124"/>
      <c r="D232" s="124"/>
      <c r="E232" s="124"/>
      <c r="F232" s="124"/>
      <c r="G232" s="124"/>
      <c r="H232" s="124"/>
    </row>
    <row r="233" spans="1:8" x14ac:dyDescent="0.3">
      <c r="A233" s="124"/>
      <c r="B233" s="124"/>
      <c r="C233" s="124"/>
      <c r="D233" s="124"/>
      <c r="E233" s="124"/>
      <c r="F233" s="124"/>
      <c r="G233" s="124"/>
      <c r="H233" s="124"/>
    </row>
    <row r="234" spans="1:8" x14ac:dyDescent="0.3">
      <c r="A234" s="124"/>
      <c r="B234" s="124"/>
      <c r="C234" s="124"/>
      <c r="D234" s="124"/>
      <c r="E234" s="124"/>
      <c r="F234" s="124"/>
      <c r="G234" s="124"/>
      <c r="H234" s="124"/>
    </row>
    <row r="235" spans="1:8" x14ac:dyDescent="0.3">
      <c r="A235" s="124"/>
      <c r="B235" s="124"/>
      <c r="C235" s="124"/>
      <c r="D235" s="124"/>
      <c r="E235" s="124"/>
      <c r="F235" s="124"/>
      <c r="G235" s="124"/>
      <c r="H235" s="124"/>
    </row>
    <row r="236" spans="1:8" x14ac:dyDescent="0.3">
      <c r="A236" s="124"/>
      <c r="B236" s="124"/>
      <c r="C236" s="124"/>
      <c r="D236" s="124"/>
      <c r="E236" s="124"/>
      <c r="F236" s="124"/>
      <c r="G236" s="124"/>
      <c r="H236" s="124"/>
    </row>
    <row r="237" spans="1:8" x14ac:dyDescent="0.3">
      <c r="A237" s="124"/>
      <c r="B237" s="124"/>
      <c r="C237" s="124"/>
      <c r="D237" s="124"/>
      <c r="E237" s="124"/>
      <c r="F237" s="124"/>
      <c r="G237" s="124"/>
      <c r="H237" s="124"/>
    </row>
    <row r="238" spans="1:8" x14ac:dyDescent="0.3">
      <c r="A238" s="124"/>
      <c r="B238" s="124"/>
      <c r="C238" s="124"/>
      <c r="D238" s="124"/>
      <c r="E238" s="124"/>
      <c r="F238" s="124"/>
      <c r="G238" s="124"/>
      <c r="H238" s="124"/>
    </row>
    <row r="239" spans="1:8" x14ac:dyDescent="0.3">
      <c r="A239" s="124"/>
      <c r="B239" s="124"/>
      <c r="C239" s="124"/>
      <c r="D239" s="124"/>
      <c r="E239" s="124"/>
      <c r="F239" s="124"/>
      <c r="G239" s="124"/>
      <c r="H239" s="124"/>
    </row>
    <row r="240" spans="1:8" x14ac:dyDescent="0.3">
      <c r="A240" s="124"/>
      <c r="B240" s="124"/>
      <c r="C240" s="124"/>
      <c r="D240" s="124"/>
      <c r="E240" s="124"/>
      <c r="F240" s="124"/>
      <c r="G240" s="124"/>
      <c r="H240" s="124"/>
    </row>
    <row r="241" spans="1:8" x14ac:dyDescent="0.3">
      <c r="A241" s="124"/>
      <c r="B241" s="124"/>
      <c r="C241" s="124"/>
      <c r="D241" s="124"/>
      <c r="E241" s="124"/>
      <c r="F241" s="124"/>
      <c r="G241" s="124"/>
      <c r="H241" s="124"/>
    </row>
    <row r="242" spans="1:8" x14ac:dyDescent="0.3">
      <c r="A242" s="124"/>
      <c r="B242" s="124"/>
      <c r="C242" s="124"/>
      <c r="D242" s="124"/>
      <c r="E242" s="124"/>
      <c r="F242" s="124"/>
      <c r="G242" s="124"/>
      <c r="H242" s="124"/>
    </row>
    <row r="243" spans="1:8" x14ac:dyDescent="0.3">
      <c r="A243" s="124"/>
      <c r="B243" s="124"/>
      <c r="C243" s="124"/>
      <c r="D243" s="124"/>
      <c r="E243" s="124"/>
      <c r="F243" s="124"/>
      <c r="G243" s="124"/>
      <c r="H243" s="124"/>
    </row>
    <row r="244" spans="1:8" x14ac:dyDescent="0.3">
      <c r="A244" s="124"/>
      <c r="B244" s="124"/>
      <c r="C244" s="124"/>
      <c r="D244" s="124"/>
      <c r="E244" s="124"/>
      <c r="F244" s="124"/>
      <c r="G244" s="124"/>
      <c r="H244" s="124"/>
    </row>
    <row r="245" spans="1:8" x14ac:dyDescent="0.3">
      <c r="A245" s="124"/>
      <c r="B245" s="124"/>
      <c r="C245" s="124"/>
      <c r="D245" s="124"/>
      <c r="E245" s="124"/>
      <c r="F245" s="124"/>
      <c r="G245" s="124"/>
      <c r="H245" s="124"/>
    </row>
    <row r="246" spans="1:8" x14ac:dyDescent="0.3">
      <c r="A246" s="124"/>
      <c r="B246" s="124"/>
      <c r="C246" s="124"/>
      <c r="D246" s="124"/>
      <c r="E246" s="124"/>
      <c r="F246" s="124"/>
      <c r="G246" s="124"/>
      <c r="H246" s="124"/>
    </row>
    <row r="247" spans="1:8" x14ac:dyDescent="0.3">
      <c r="A247" s="124"/>
      <c r="B247" s="124"/>
      <c r="C247" s="124"/>
      <c r="D247" s="124"/>
      <c r="E247" s="124"/>
      <c r="F247" s="124"/>
      <c r="G247" s="124"/>
      <c r="H247" s="124"/>
    </row>
    <row r="248" spans="1:8" x14ac:dyDescent="0.3">
      <c r="A248" s="124"/>
      <c r="B248" s="124"/>
      <c r="C248" s="124"/>
      <c r="D248" s="124"/>
      <c r="E248" s="124"/>
      <c r="F248" s="124"/>
      <c r="G248" s="124"/>
      <c r="H248" s="124"/>
    </row>
    <row r="249" spans="1:8" x14ac:dyDescent="0.3">
      <c r="A249" s="124"/>
      <c r="B249" s="124"/>
      <c r="C249" s="124"/>
      <c r="D249" s="124"/>
      <c r="E249" s="124"/>
      <c r="F249" s="124"/>
      <c r="G249" s="124"/>
      <c r="H249" s="124"/>
    </row>
    <row r="250" spans="1:8" x14ac:dyDescent="0.3">
      <c r="A250" s="124"/>
      <c r="B250" s="124"/>
      <c r="C250" s="124"/>
      <c r="D250" s="124"/>
      <c r="E250" s="124"/>
      <c r="F250" s="124"/>
      <c r="G250" s="124"/>
      <c r="H250" s="124"/>
    </row>
    <row r="251" spans="1:8" x14ac:dyDescent="0.3">
      <c r="A251" s="124"/>
      <c r="B251" s="124"/>
      <c r="C251" s="124"/>
      <c r="D251" s="124"/>
      <c r="E251" s="124"/>
      <c r="F251" s="124"/>
      <c r="G251" s="124"/>
      <c r="H251" s="124"/>
    </row>
    <row r="252" spans="1:8" x14ac:dyDescent="0.3">
      <c r="A252" s="124"/>
      <c r="B252" s="124"/>
      <c r="C252" s="124"/>
      <c r="D252" s="124"/>
      <c r="E252" s="124"/>
      <c r="F252" s="124"/>
      <c r="G252" s="124"/>
      <c r="H252" s="124"/>
    </row>
    <row r="253" spans="1:8" x14ac:dyDescent="0.3">
      <c r="A253" s="124"/>
      <c r="B253" s="124"/>
      <c r="C253" s="124"/>
      <c r="D253" s="124"/>
      <c r="E253" s="124"/>
      <c r="F253" s="124"/>
      <c r="G253" s="124"/>
      <c r="H253" s="124"/>
    </row>
    <row r="254" spans="1:8" x14ac:dyDescent="0.3">
      <c r="A254" s="124"/>
      <c r="B254" s="124"/>
      <c r="C254" s="124"/>
      <c r="D254" s="124"/>
      <c r="E254" s="124"/>
      <c r="F254" s="124"/>
      <c r="G254" s="124"/>
      <c r="H254" s="124"/>
    </row>
    <row r="255" spans="1:8" x14ac:dyDescent="0.3">
      <c r="A255" s="124"/>
      <c r="B255" s="124"/>
      <c r="C255" s="124"/>
      <c r="D255" s="124"/>
      <c r="E255" s="124"/>
      <c r="F255" s="124"/>
      <c r="G255" s="124"/>
      <c r="H255" s="124"/>
    </row>
    <row r="256" spans="1:8" x14ac:dyDescent="0.3">
      <c r="A256" s="124"/>
      <c r="B256" s="124"/>
      <c r="C256" s="124"/>
      <c r="D256" s="124"/>
      <c r="E256" s="124"/>
      <c r="F256" s="124"/>
      <c r="G256" s="124"/>
      <c r="H256" s="124"/>
    </row>
    <row r="257" spans="1:8" x14ac:dyDescent="0.3">
      <c r="A257" s="124"/>
      <c r="B257" s="124"/>
      <c r="C257" s="124"/>
      <c r="D257" s="124"/>
      <c r="E257" s="124"/>
      <c r="F257" s="124"/>
      <c r="G257" s="124"/>
      <c r="H257" s="124"/>
    </row>
    <row r="258" spans="1:8" x14ac:dyDescent="0.3">
      <c r="A258" s="124"/>
      <c r="B258" s="124"/>
      <c r="C258" s="124"/>
      <c r="D258" s="124"/>
      <c r="E258" s="124"/>
      <c r="F258" s="124"/>
      <c r="G258" s="124"/>
      <c r="H258" s="124"/>
    </row>
    <row r="259" spans="1:8" x14ac:dyDescent="0.3">
      <c r="A259" s="124"/>
      <c r="B259" s="124"/>
      <c r="C259" s="124"/>
      <c r="D259" s="124"/>
      <c r="E259" s="124"/>
      <c r="F259" s="124"/>
      <c r="G259" s="124"/>
      <c r="H259" s="124"/>
    </row>
    <row r="260" spans="1:8" x14ac:dyDescent="0.3">
      <c r="A260" s="124"/>
      <c r="B260" s="124"/>
      <c r="C260" s="124"/>
      <c r="D260" s="124"/>
      <c r="E260" s="124"/>
      <c r="F260" s="124"/>
      <c r="G260" s="124"/>
      <c r="H260" s="124"/>
    </row>
    <row r="261" spans="1:8" x14ac:dyDescent="0.3">
      <c r="A261" s="124"/>
      <c r="B261" s="124"/>
      <c r="C261" s="124"/>
      <c r="D261" s="124"/>
      <c r="E261" s="124"/>
      <c r="F261" s="124"/>
      <c r="G261" s="124"/>
      <c r="H261" s="124"/>
    </row>
    <row r="262" spans="1:8" x14ac:dyDescent="0.3">
      <c r="A262" s="124"/>
      <c r="B262" s="124"/>
      <c r="C262" s="124"/>
      <c r="D262" s="124"/>
      <c r="E262" s="124"/>
      <c r="F262" s="124"/>
      <c r="G262" s="124"/>
      <c r="H262" s="124"/>
    </row>
    <row r="263" spans="1:8" x14ac:dyDescent="0.3">
      <c r="A263" s="124"/>
      <c r="B263" s="124"/>
      <c r="C263" s="124"/>
      <c r="D263" s="124"/>
      <c r="E263" s="124"/>
      <c r="F263" s="124"/>
      <c r="G263" s="124"/>
      <c r="H263" s="124"/>
    </row>
    <row r="264" spans="1:8" x14ac:dyDescent="0.3">
      <c r="A264" s="124"/>
      <c r="B264" s="124"/>
      <c r="C264" s="124"/>
      <c r="D264" s="124"/>
      <c r="E264" s="124"/>
      <c r="F264" s="124"/>
      <c r="G264" s="124"/>
      <c r="H264" s="124"/>
    </row>
    <row r="265" spans="1:8" x14ac:dyDescent="0.3">
      <c r="A265" s="124"/>
      <c r="B265" s="124"/>
      <c r="C265" s="124"/>
      <c r="D265" s="124"/>
      <c r="E265" s="124"/>
      <c r="F265" s="124"/>
      <c r="G265" s="124"/>
      <c r="H265" s="124"/>
    </row>
    <row r="266" spans="1:8" x14ac:dyDescent="0.3">
      <c r="A266" s="124"/>
      <c r="B266" s="124"/>
      <c r="C266" s="124"/>
      <c r="D266" s="124"/>
      <c r="E266" s="124"/>
      <c r="F266" s="124"/>
      <c r="G266" s="124"/>
      <c r="H266" s="124"/>
    </row>
    <row r="267" spans="1:8" x14ac:dyDescent="0.3">
      <c r="A267" s="124"/>
      <c r="B267" s="124"/>
      <c r="C267" s="124"/>
      <c r="D267" s="124"/>
      <c r="E267" s="124"/>
      <c r="F267" s="124"/>
      <c r="G267" s="124"/>
      <c r="H267" s="124"/>
    </row>
    <row r="268" spans="1:8" x14ac:dyDescent="0.3">
      <c r="A268" s="124"/>
      <c r="B268" s="124"/>
      <c r="C268" s="124"/>
      <c r="D268" s="124"/>
      <c r="E268" s="124"/>
      <c r="F268" s="124"/>
      <c r="G268" s="124"/>
      <c r="H268" s="124"/>
    </row>
    <row r="269" spans="1:8" x14ac:dyDescent="0.3">
      <c r="A269" s="124"/>
      <c r="B269" s="124"/>
      <c r="C269" s="124"/>
      <c r="D269" s="124"/>
      <c r="E269" s="124"/>
      <c r="F269" s="124"/>
      <c r="G269" s="124"/>
      <c r="H269" s="124"/>
    </row>
    <row r="270" spans="1:8" x14ac:dyDescent="0.3">
      <c r="A270" s="124"/>
      <c r="B270" s="124"/>
      <c r="C270" s="124"/>
      <c r="D270" s="124"/>
      <c r="E270" s="124"/>
      <c r="F270" s="124"/>
      <c r="G270" s="124"/>
      <c r="H270" s="124"/>
    </row>
    <row r="271" spans="1:8" x14ac:dyDescent="0.3">
      <c r="A271" s="124"/>
      <c r="B271" s="124"/>
      <c r="C271" s="124"/>
      <c r="D271" s="124"/>
      <c r="E271" s="124"/>
      <c r="F271" s="124"/>
      <c r="G271" s="124"/>
      <c r="H271" s="124"/>
    </row>
    <row r="272" spans="1:8" x14ac:dyDescent="0.3">
      <c r="A272" s="124"/>
      <c r="B272" s="124"/>
      <c r="C272" s="124"/>
      <c r="D272" s="124"/>
      <c r="E272" s="124"/>
      <c r="F272" s="124"/>
      <c r="G272" s="124"/>
      <c r="H272" s="124"/>
    </row>
    <row r="273" spans="1:8" x14ac:dyDescent="0.3">
      <c r="A273" s="124"/>
      <c r="B273" s="124"/>
      <c r="C273" s="124"/>
      <c r="D273" s="124"/>
      <c r="E273" s="124"/>
      <c r="F273" s="124"/>
      <c r="G273" s="124"/>
      <c r="H273" s="124"/>
    </row>
    <row r="274" spans="1:8" x14ac:dyDescent="0.3">
      <c r="A274" s="124"/>
      <c r="B274" s="124"/>
      <c r="C274" s="124"/>
      <c r="D274" s="124"/>
      <c r="E274" s="124"/>
      <c r="F274" s="124"/>
      <c r="G274" s="124"/>
      <c r="H274" s="124"/>
    </row>
    <row r="275" spans="1:8" x14ac:dyDescent="0.3">
      <c r="A275" s="124"/>
      <c r="B275" s="124"/>
      <c r="C275" s="124"/>
      <c r="D275" s="124"/>
      <c r="E275" s="124"/>
      <c r="F275" s="124"/>
      <c r="G275" s="124"/>
      <c r="H275" s="124"/>
    </row>
    <row r="276" spans="1:8" x14ac:dyDescent="0.3">
      <c r="A276" s="124"/>
      <c r="B276" s="124"/>
      <c r="C276" s="124"/>
      <c r="D276" s="124"/>
      <c r="E276" s="124"/>
      <c r="F276" s="124"/>
      <c r="G276" s="124"/>
      <c r="H276" s="124"/>
    </row>
    <row r="277" spans="1:8" x14ac:dyDescent="0.3">
      <c r="A277" s="124"/>
      <c r="B277" s="124"/>
      <c r="C277" s="124"/>
      <c r="D277" s="124"/>
      <c r="E277" s="124"/>
      <c r="F277" s="124"/>
      <c r="G277" s="124"/>
      <c r="H277" s="124"/>
    </row>
    <row r="278" spans="1:8" x14ac:dyDescent="0.3">
      <c r="A278" s="124"/>
      <c r="B278" s="124"/>
      <c r="C278" s="124"/>
      <c r="D278" s="124"/>
      <c r="E278" s="124"/>
      <c r="F278" s="124"/>
      <c r="G278" s="124"/>
      <c r="H278" s="124"/>
    </row>
    <row r="279" spans="1:8" x14ac:dyDescent="0.3">
      <c r="A279" s="124"/>
      <c r="B279" s="124"/>
      <c r="C279" s="124"/>
      <c r="D279" s="124"/>
      <c r="E279" s="124"/>
      <c r="F279" s="124"/>
      <c r="G279" s="124"/>
      <c r="H279" s="124"/>
    </row>
    <row r="280" spans="1:8" x14ac:dyDescent="0.3">
      <c r="A280" s="124"/>
      <c r="B280" s="124"/>
      <c r="C280" s="124"/>
      <c r="D280" s="124"/>
      <c r="E280" s="124"/>
      <c r="F280" s="124"/>
      <c r="G280" s="124"/>
      <c r="H280" s="124"/>
    </row>
    <row r="281" spans="1:8" x14ac:dyDescent="0.3">
      <c r="A281" s="124"/>
      <c r="B281" s="124"/>
      <c r="C281" s="124"/>
      <c r="D281" s="124"/>
      <c r="E281" s="124"/>
      <c r="F281" s="124"/>
      <c r="G281" s="124"/>
      <c r="H281" s="124"/>
    </row>
    <row r="282" spans="1:8" x14ac:dyDescent="0.3">
      <c r="A282" s="124"/>
      <c r="B282" s="124"/>
      <c r="C282" s="124"/>
      <c r="D282" s="124"/>
      <c r="E282" s="124"/>
      <c r="F282" s="124"/>
      <c r="G282" s="124"/>
      <c r="H282" s="124"/>
    </row>
    <row r="283" spans="1:8" x14ac:dyDescent="0.3">
      <c r="A283" s="124"/>
      <c r="B283" s="124"/>
      <c r="C283" s="124"/>
      <c r="D283" s="124"/>
      <c r="E283" s="124"/>
      <c r="F283" s="124"/>
      <c r="G283" s="124"/>
      <c r="H283" s="124"/>
    </row>
    <row r="284" spans="1:8" x14ac:dyDescent="0.3">
      <c r="A284" s="124"/>
      <c r="B284" s="124"/>
      <c r="C284" s="124"/>
      <c r="D284" s="124"/>
      <c r="E284" s="124"/>
      <c r="F284" s="124"/>
      <c r="G284" s="124"/>
      <c r="H284" s="124"/>
    </row>
    <row r="285" spans="1:8" x14ac:dyDescent="0.3">
      <c r="A285" s="124"/>
      <c r="B285" s="124"/>
      <c r="C285" s="124"/>
      <c r="D285" s="124"/>
      <c r="E285" s="124"/>
      <c r="F285" s="124"/>
      <c r="G285" s="124"/>
      <c r="H285" s="124"/>
    </row>
    <row r="286" spans="1:8" x14ac:dyDescent="0.3">
      <c r="A286" s="124"/>
      <c r="B286" s="124"/>
      <c r="C286" s="124"/>
      <c r="D286" s="124"/>
      <c r="E286" s="124"/>
      <c r="F286" s="124"/>
      <c r="G286" s="124"/>
      <c r="H286" s="124"/>
    </row>
    <row r="287" spans="1:8" x14ac:dyDescent="0.3">
      <c r="A287" s="124"/>
      <c r="B287" s="124"/>
      <c r="C287" s="124"/>
      <c r="D287" s="124"/>
      <c r="E287" s="124"/>
      <c r="F287" s="124"/>
      <c r="G287" s="124"/>
      <c r="H287" s="124"/>
    </row>
    <row r="288" spans="1:8" x14ac:dyDescent="0.3">
      <c r="A288" s="124"/>
      <c r="B288" s="124"/>
      <c r="C288" s="124"/>
      <c r="D288" s="124"/>
      <c r="E288" s="124"/>
      <c r="F288" s="124"/>
      <c r="G288" s="124"/>
      <c r="H288" s="124"/>
    </row>
    <row r="289" spans="1:8" x14ac:dyDescent="0.3">
      <c r="A289" s="124"/>
      <c r="B289" s="124"/>
      <c r="C289" s="124"/>
      <c r="D289" s="124"/>
      <c r="E289" s="124"/>
      <c r="F289" s="124"/>
      <c r="G289" s="124"/>
      <c r="H289" s="124"/>
    </row>
    <row r="290" spans="1:8" x14ac:dyDescent="0.3">
      <c r="A290" s="124"/>
      <c r="B290" s="124"/>
      <c r="C290" s="124"/>
      <c r="D290" s="124"/>
      <c r="E290" s="124"/>
      <c r="F290" s="124"/>
      <c r="G290" s="124"/>
      <c r="H290" s="124"/>
    </row>
    <row r="291" spans="1:8" x14ac:dyDescent="0.3">
      <c r="A291" s="124"/>
      <c r="B291" s="124"/>
      <c r="C291" s="124"/>
      <c r="D291" s="124"/>
      <c r="E291" s="124"/>
      <c r="F291" s="124"/>
      <c r="G291" s="124"/>
      <c r="H291" s="124"/>
    </row>
    <row r="292" spans="1:8" x14ac:dyDescent="0.3">
      <c r="A292" s="124"/>
      <c r="B292" s="124"/>
      <c r="C292" s="124"/>
      <c r="D292" s="124"/>
      <c r="E292" s="124"/>
      <c r="F292" s="124"/>
      <c r="G292" s="124"/>
      <c r="H292" s="124"/>
    </row>
    <row r="293" spans="1:8" x14ac:dyDescent="0.3">
      <c r="A293" s="124"/>
      <c r="B293" s="124"/>
      <c r="C293" s="124"/>
      <c r="D293" s="124"/>
      <c r="E293" s="124"/>
      <c r="F293" s="124"/>
      <c r="G293" s="124"/>
      <c r="H293" s="124"/>
    </row>
    <row r="294" spans="1:8" x14ac:dyDescent="0.3">
      <c r="A294" s="124"/>
      <c r="B294" s="124"/>
      <c r="C294" s="124"/>
      <c r="D294" s="124"/>
      <c r="E294" s="124"/>
      <c r="F294" s="124"/>
      <c r="G294" s="124"/>
      <c r="H294" s="124"/>
    </row>
    <row r="295" spans="1:8" x14ac:dyDescent="0.3">
      <c r="A295" s="124"/>
      <c r="B295" s="124"/>
      <c r="C295" s="124"/>
      <c r="D295" s="124"/>
      <c r="E295" s="124"/>
      <c r="F295" s="124"/>
      <c r="G295" s="124"/>
      <c r="H295" s="124"/>
    </row>
    <row r="296" spans="1:8" x14ac:dyDescent="0.3">
      <c r="A296" s="124"/>
      <c r="B296" s="124"/>
      <c r="C296" s="124"/>
      <c r="D296" s="124"/>
      <c r="E296" s="124"/>
      <c r="F296" s="124"/>
      <c r="G296" s="124"/>
      <c r="H296" s="124"/>
    </row>
    <row r="297" spans="1:8" x14ac:dyDescent="0.3">
      <c r="A297" s="124"/>
      <c r="B297" s="124"/>
      <c r="C297" s="124"/>
      <c r="D297" s="124"/>
      <c r="E297" s="124"/>
      <c r="F297" s="124"/>
      <c r="G297" s="124"/>
      <c r="H297" s="124"/>
    </row>
    <row r="298" spans="1:8" x14ac:dyDescent="0.3">
      <c r="A298" s="124"/>
      <c r="B298" s="124"/>
      <c r="C298" s="124"/>
      <c r="D298" s="124"/>
      <c r="E298" s="124"/>
      <c r="F298" s="124"/>
      <c r="G298" s="124"/>
      <c r="H298" s="124"/>
    </row>
    <row r="299" spans="1:8" x14ac:dyDescent="0.3">
      <c r="A299" s="124"/>
      <c r="B299" s="124"/>
      <c r="C299" s="124"/>
      <c r="D299" s="124"/>
      <c r="E299" s="124"/>
      <c r="F299" s="124"/>
      <c r="G299" s="124"/>
      <c r="H299" s="124"/>
    </row>
    <row r="300" spans="1:8" x14ac:dyDescent="0.3">
      <c r="A300" s="124"/>
      <c r="B300" s="124"/>
      <c r="C300" s="124"/>
      <c r="D300" s="124"/>
      <c r="E300" s="124"/>
      <c r="F300" s="124"/>
      <c r="G300" s="124"/>
      <c r="H300" s="124"/>
    </row>
    <row r="301" spans="1:8" x14ac:dyDescent="0.3">
      <c r="A301" s="124"/>
      <c r="B301" s="124"/>
      <c r="C301" s="124"/>
      <c r="D301" s="124"/>
      <c r="E301" s="124"/>
      <c r="F301" s="124"/>
      <c r="G301" s="124"/>
      <c r="H301" s="124"/>
    </row>
    <row r="302" spans="1:8" x14ac:dyDescent="0.3">
      <c r="A302" s="124"/>
      <c r="B302" s="124"/>
      <c r="C302" s="124"/>
      <c r="D302" s="124"/>
      <c r="E302" s="124"/>
      <c r="F302" s="124"/>
      <c r="G302" s="124"/>
      <c r="H302" s="124"/>
    </row>
    <row r="303" spans="1:8" x14ac:dyDescent="0.3">
      <c r="A303" s="124"/>
      <c r="B303" s="124"/>
      <c r="C303" s="124"/>
      <c r="D303" s="124"/>
      <c r="E303" s="124"/>
      <c r="F303" s="124"/>
      <c r="G303" s="124"/>
      <c r="H303" s="124"/>
    </row>
    <row r="304" spans="1:8" x14ac:dyDescent="0.3">
      <c r="A304" s="124"/>
      <c r="B304" s="124"/>
      <c r="C304" s="124"/>
      <c r="D304" s="124"/>
      <c r="E304" s="124"/>
      <c r="F304" s="124"/>
      <c r="G304" s="124"/>
      <c r="H304" s="124"/>
    </row>
    <row r="305" spans="1:8" x14ac:dyDescent="0.3">
      <c r="A305" s="124"/>
      <c r="B305" s="124"/>
      <c r="C305" s="124"/>
      <c r="D305" s="124"/>
      <c r="E305" s="124"/>
      <c r="F305" s="124"/>
      <c r="G305" s="124"/>
      <c r="H305" s="124"/>
    </row>
    <row r="306" spans="1:8" x14ac:dyDescent="0.3">
      <c r="A306" s="124"/>
      <c r="B306" s="124"/>
      <c r="C306" s="124"/>
      <c r="D306" s="124"/>
      <c r="E306" s="124"/>
      <c r="F306" s="124"/>
      <c r="G306" s="124"/>
      <c r="H306" s="124"/>
    </row>
    <row r="307" spans="1:8" x14ac:dyDescent="0.3">
      <c r="A307" s="124"/>
      <c r="B307" s="124"/>
      <c r="C307" s="124"/>
      <c r="D307" s="124"/>
      <c r="E307" s="124"/>
      <c r="F307" s="124"/>
      <c r="G307" s="124"/>
      <c r="H307" s="124"/>
    </row>
    <row r="308" spans="1:8" x14ac:dyDescent="0.3">
      <c r="A308" s="124"/>
      <c r="B308" s="124"/>
      <c r="C308" s="124"/>
      <c r="D308" s="124"/>
      <c r="E308" s="124"/>
      <c r="F308" s="124"/>
      <c r="G308" s="124"/>
      <c r="H308" s="124"/>
    </row>
    <row r="309" spans="1:8" x14ac:dyDescent="0.3">
      <c r="A309" s="124"/>
      <c r="B309" s="124"/>
      <c r="C309" s="124"/>
      <c r="D309" s="124"/>
      <c r="E309" s="124"/>
      <c r="F309" s="124"/>
      <c r="G309" s="124"/>
      <c r="H309" s="124"/>
    </row>
    <row r="310" spans="1:8" x14ac:dyDescent="0.3">
      <c r="A310" s="124"/>
      <c r="B310" s="124"/>
      <c r="C310" s="124"/>
      <c r="D310" s="124"/>
      <c r="E310" s="124"/>
      <c r="F310" s="124"/>
      <c r="G310" s="124"/>
      <c r="H310" s="124"/>
    </row>
    <row r="311" spans="1:8" x14ac:dyDescent="0.3">
      <c r="A311" s="124"/>
      <c r="B311" s="124"/>
      <c r="C311" s="124"/>
      <c r="D311" s="124"/>
      <c r="E311" s="124"/>
      <c r="F311" s="124"/>
      <c r="G311" s="124"/>
      <c r="H311" s="124"/>
    </row>
    <row r="312" spans="1:8" x14ac:dyDescent="0.3">
      <c r="A312" s="124"/>
      <c r="B312" s="124"/>
      <c r="C312" s="124"/>
      <c r="D312" s="124"/>
      <c r="E312" s="124"/>
      <c r="F312" s="124"/>
      <c r="G312" s="124"/>
      <c r="H312" s="124"/>
    </row>
    <row r="313" spans="1:8" x14ac:dyDescent="0.3">
      <c r="A313" s="124"/>
      <c r="B313" s="124"/>
      <c r="C313" s="124"/>
      <c r="D313" s="124"/>
      <c r="E313" s="124"/>
      <c r="F313" s="124"/>
      <c r="G313" s="124"/>
      <c r="H313" s="124"/>
    </row>
    <row r="314" spans="1:8" x14ac:dyDescent="0.3">
      <c r="A314" s="124"/>
      <c r="B314" s="124"/>
      <c r="C314" s="124"/>
      <c r="D314" s="124"/>
      <c r="E314" s="124"/>
      <c r="F314" s="124"/>
      <c r="G314" s="124"/>
      <c r="H314" s="124"/>
    </row>
    <row r="315" spans="1:8" x14ac:dyDescent="0.3">
      <c r="A315" s="124"/>
      <c r="B315" s="124"/>
      <c r="C315" s="124"/>
      <c r="D315" s="124"/>
      <c r="E315" s="124"/>
      <c r="F315" s="124"/>
      <c r="G315" s="124"/>
      <c r="H315" s="124"/>
    </row>
    <row r="316" spans="1:8" x14ac:dyDescent="0.3">
      <c r="A316" s="124"/>
      <c r="B316" s="124"/>
      <c r="C316" s="124"/>
      <c r="D316" s="124"/>
      <c r="E316" s="124"/>
      <c r="F316" s="124"/>
      <c r="G316" s="124"/>
      <c r="H316" s="124"/>
    </row>
    <row r="317" spans="1:8" x14ac:dyDescent="0.3">
      <c r="A317" s="124"/>
      <c r="B317" s="124"/>
      <c r="C317" s="124"/>
      <c r="D317" s="124"/>
      <c r="E317" s="124"/>
      <c r="F317" s="124"/>
      <c r="G317" s="124"/>
      <c r="H317" s="124"/>
    </row>
    <row r="318" spans="1:8" x14ac:dyDescent="0.3">
      <c r="A318" s="124"/>
      <c r="B318" s="124"/>
      <c r="C318" s="124"/>
      <c r="D318" s="124"/>
      <c r="E318" s="124"/>
      <c r="F318" s="124"/>
      <c r="G318" s="124"/>
      <c r="H318" s="124"/>
    </row>
    <row r="319" spans="1:8" x14ac:dyDescent="0.3">
      <c r="A319" s="124"/>
      <c r="B319" s="124"/>
      <c r="C319" s="124"/>
      <c r="D319" s="124"/>
      <c r="E319" s="124"/>
      <c r="F319" s="124"/>
      <c r="G319" s="124"/>
      <c r="H319" s="124"/>
    </row>
    <row r="320" spans="1:8" x14ac:dyDescent="0.3">
      <c r="A320" s="124"/>
      <c r="B320" s="124"/>
      <c r="C320" s="124"/>
      <c r="D320" s="124"/>
      <c r="E320" s="124"/>
      <c r="F320" s="124"/>
      <c r="G320" s="124"/>
      <c r="H320" s="124"/>
    </row>
    <row r="321" spans="1:8" x14ac:dyDescent="0.3">
      <c r="A321" s="124"/>
      <c r="B321" s="124"/>
      <c r="C321" s="124"/>
      <c r="D321" s="124"/>
      <c r="E321" s="124"/>
      <c r="F321" s="124"/>
      <c r="G321" s="124"/>
      <c r="H321" s="124"/>
    </row>
    <row r="322" spans="1:8" x14ac:dyDescent="0.3">
      <c r="A322" s="124"/>
      <c r="B322" s="124"/>
      <c r="C322" s="124"/>
      <c r="D322" s="124"/>
      <c r="E322" s="124"/>
      <c r="F322" s="124"/>
      <c r="G322" s="124"/>
      <c r="H322" s="124"/>
    </row>
    <row r="323" spans="1:8" x14ac:dyDescent="0.3">
      <c r="A323" s="124"/>
      <c r="B323" s="124"/>
      <c r="C323" s="124"/>
      <c r="D323" s="124"/>
      <c r="E323" s="124"/>
      <c r="F323" s="124"/>
      <c r="G323" s="124"/>
      <c r="H323" s="124"/>
    </row>
    <row r="324" spans="1:8" x14ac:dyDescent="0.3">
      <c r="A324" s="124"/>
      <c r="B324" s="124"/>
      <c r="C324" s="124"/>
      <c r="D324" s="124"/>
      <c r="E324" s="124"/>
      <c r="F324" s="124"/>
      <c r="G324" s="124"/>
      <c r="H324" s="124"/>
    </row>
    <row r="325" spans="1:8" x14ac:dyDescent="0.3">
      <c r="A325" s="124"/>
      <c r="B325" s="124"/>
      <c r="C325" s="124"/>
      <c r="D325" s="124"/>
      <c r="E325" s="124"/>
      <c r="F325" s="124"/>
      <c r="G325" s="124"/>
      <c r="H325" s="124"/>
    </row>
    <row r="326" spans="1:8" x14ac:dyDescent="0.3">
      <c r="A326" s="124"/>
      <c r="B326" s="124"/>
      <c r="C326" s="124"/>
      <c r="D326" s="124"/>
      <c r="E326" s="124"/>
      <c r="F326" s="124"/>
      <c r="G326" s="124"/>
      <c r="H326" s="124"/>
    </row>
    <row r="327" spans="1:8" x14ac:dyDescent="0.3">
      <c r="A327" s="124"/>
      <c r="B327" s="124"/>
      <c r="C327" s="124"/>
      <c r="D327" s="124"/>
      <c r="E327" s="124"/>
      <c r="F327" s="124"/>
      <c r="G327" s="124"/>
      <c r="H327" s="124"/>
    </row>
    <row r="328" spans="1:8" x14ac:dyDescent="0.3">
      <c r="A328" s="124"/>
      <c r="B328" s="124"/>
      <c r="C328" s="124"/>
      <c r="D328" s="124"/>
      <c r="E328" s="124"/>
      <c r="F328" s="124"/>
      <c r="G328" s="124"/>
      <c r="H328" s="124"/>
    </row>
    <row r="329" spans="1:8" x14ac:dyDescent="0.3">
      <c r="A329" s="124"/>
      <c r="B329" s="124"/>
      <c r="C329" s="124"/>
      <c r="D329" s="124"/>
      <c r="E329" s="124"/>
      <c r="F329" s="124"/>
      <c r="G329" s="124"/>
      <c r="H329" s="124"/>
    </row>
    <row r="330" spans="1:8" x14ac:dyDescent="0.3">
      <c r="A330" s="124"/>
      <c r="B330" s="124"/>
      <c r="C330" s="124"/>
      <c r="D330" s="124"/>
      <c r="E330" s="124"/>
      <c r="F330" s="124"/>
      <c r="G330" s="124"/>
      <c r="H330" s="124"/>
    </row>
    <row r="331" spans="1:8" x14ac:dyDescent="0.3">
      <c r="A331" s="124"/>
      <c r="B331" s="124"/>
      <c r="C331" s="124"/>
      <c r="D331" s="124"/>
      <c r="E331" s="124"/>
      <c r="F331" s="124"/>
      <c r="G331" s="124"/>
      <c r="H331" s="124"/>
    </row>
    <row r="332" spans="1:8" x14ac:dyDescent="0.3">
      <c r="A332" s="124"/>
      <c r="B332" s="124"/>
      <c r="C332" s="124"/>
      <c r="D332" s="124"/>
      <c r="E332" s="124"/>
      <c r="F332" s="124"/>
      <c r="G332" s="124"/>
      <c r="H332" s="124"/>
    </row>
    <row r="333" spans="1:8" x14ac:dyDescent="0.3">
      <c r="A333" s="124"/>
      <c r="B333" s="124"/>
      <c r="C333" s="124"/>
      <c r="D333" s="124"/>
      <c r="E333" s="124"/>
      <c r="F333" s="124"/>
      <c r="G333" s="124"/>
      <c r="H333" s="124"/>
    </row>
    <row r="334" spans="1:8" x14ac:dyDescent="0.3">
      <c r="A334" s="124"/>
      <c r="B334" s="124"/>
      <c r="C334" s="124"/>
      <c r="D334" s="124"/>
      <c r="E334" s="124"/>
      <c r="F334" s="124"/>
      <c r="G334" s="124"/>
      <c r="H334" s="124"/>
    </row>
    <row r="335" spans="1:8" x14ac:dyDescent="0.3">
      <c r="A335" s="124"/>
      <c r="B335" s="124"/>
      <c r="C335" s="124"/>
      <c r="D335" s="124"/>
      <c r="E335" s="124"/>
      <c r="F335" s="124"/>
      <c r="G335" s="124"/>
      <c r="H335" s="124"/>
    </row>
    <row r="336" spans="1:8" x14ac:dyDescent="0.3">
      <c r="A336" s="124"/>
      <c r="B336" s="124"/>
      <c r="C336" s="124"/>
      <c r="D336" s="124"/>
      <c r="E336" s="124"/>
      <c r="F336" s="124"/>
      <c r="G336" s="124"/>
      <c r="H336" s="124"/>
    </row>
    <row r="337" spans="1:8" x14ac:dyDescent="0.3">
      <c r="A337" s="124"/>
      <c r="B337" s="124"/>
      <c r="C337" s="124"/>
      <c r="D337" s="124"/>
      <c r="E337" s="124"/>
      <c r="F337" s="124"/>
      <c r="G337" s="124"/>
      <c r="H337" s="124"/>
    </row>
    <row r="338" spans="1:8" x14ac:dyDescent="0.3">
      <c r="A338" s="124"/>
      <c r="B338" s="124"/>
      <c r="C338" s="124"/>
      <c r="D338" s="124"/>
      <c r="E338" s="124"/>
      <c r="F338" s="124"/>
      <c r="G338" s="124"/>
      <c r="H338" s="124"/>
    </row>
    <row r="339" spans="1:8" x14ac:dyDescent="0.3">
      <c r="A339" s="124"/>
      <c r="B339" s="124"/>
      <c r="C339" s="124"/>
      <c r="D339" s="124"/>
      <c r="E339" s="124"/>
      <c r="F339" s="124"/>
      <c r="G339" s="124"/>
      <c r="H339" s="124"/>
    </row>
    <row r="340" spans="1:8" x14ac:dyDescent="0.3">
      <c r="A340" s="124"/>
      <c r="B340" s="124"/>
      <c r="C340" s="124"/>
      <c r="D340" s="124"/>
      <c r="E340" s="124"/>
      <c r="F340" s="124"/>
      <c r="G340" s="124"/>
      <c r="H340" s="124"/>
    </row>
    <row r="341" spans="1:8" x14ac:dyDescent="0.3">
      <c r="A341" s="124"/>
      <c r="B341" s="124"/>
      <c r="C341" s="124"/>
      <c r="D341" s="124"/>
      <c r="E341" s="124"/>
      <c r="F341" s="124"/>
      <c r="G341" s="124"/>
      <c r="H341" s="124"/>
    </row>
    <row r="342" spans="1:8" x14ac:dyDescent="0.3">
      <c r="A342" s="124"/>
      <c r="B342" s="124"/>
      <c r="C342" s="124"/>
      <c r="D342" s="124"/>
      <c r="E342" s="124"/>
      <c r="F342" s="124"/>
      <c r="G342" s="124"/>
      <c r="H342" s="124"/>
    </row>
    <row r="343" spans="1:8" x14ac:dyDescent="0.3">
      <c r="A343" s="124"/>
      <c r="B343" s="124"/>
      <c r="C343" s="124"/>
      <c r="D343" s="124"/>
      <c r="E343" s="124"/>
      <c r="F343" s="124"/>
      <c r="G343" s="124"/>
      <c r="H343" s="124"/>
    </row>
    <row r="344" spans="1:8" x14ac:dyDescent="0.3">
      <c r="A344" s="124"/>
      <c r="B344" s="124"/>
      <c r="C344" s="124"/>
      <c r="D344" s="124"/>
      <c r="E344" s="124"/>
      <c r="F344" s="124"/>
      <c r="G344" s="124"/>
      <c r="H344" s="124"/>
    </row>
    <row r="345" spans="1:8" x14ac:dyDescent="0.3">
      <c r="A345" s="124"/>
      <c r="B345" s="124"/>
      <c r="C345" s="124"/>
      <c r="D345" s="124"/>
      <c r="E345" s="124"/>
      <c r="F345" s="124"/>
      <c r="G345" s="124"/>
      <c r="H345" s="124"/>
    </row>
    <row r="346" spans="1:8" x14ac:dyDescent="0.3">
      <c r="A346" s="124"/>
      <c r="B346" s="124"/>
      <c r="C346" s="124"/>
      <c r="D346" s="124"/>
      <c r="E346" s="124"/>
      <c r="F346" s="124"/>
      <c r="G346" s="124"/>
      <c r="H346" s="124"/>
    </row>
    <row r="347" spans="1:8" x14ac:dyDescent="0.3">
      <c r="A347" s="124"/>
      <c r="B347" s="124"/>
      <c r="C347" s="124"/>
      <c r="D347" s="124"/>
      <c r="E347" s="124"/>
      <c r="F347" s="124"/>
      <c r="G347" s="124"/>
      <c r="H347" s="124"/>
    </row>
    <row r="348" spans="1:8" x14ac:dyDescent="0.3">
      <c r="A348" s="124"/>
      <c r="B348" s="124"/>
      <c r="C348" s="124"/>
      <c r="D348" s="124"/>
      <c r="E348" s="124"/>
      <c r="F348" s="124"/>
      <c r="G348" s="124"/>
      <c r="H348" s="124"/>
    </row>
    <row r="349" spans="1:8" x14ac:dyDescent="0.3">
      <c r="A349" s="124"/>
      <c r="B349" s="124"/>
      <c r="C349" s="124"/>
      <c r="D349" s="124"/>
      <c r="E349" s="124"/>
      <c r="F349" s="124"/>
      <c r="G349" s="124"/>
      <c r="H349" s="124"/>
    </row>
    <row r="350" spans="1:8" x14ac:dyDescent="0.3">
      <c r="A350" s="124"/>
      <c r="B350" s="124"/>
      <c r="C350" s="124"/>
      <c r="D350" s="124"/>
      <c r="E350" s="124"/>
      <c r="F350" s="124"/>
      <c r="G350" s="124"/>
      <c r="H350" s="124"/>
    </row>
    <row r="351" spans="1:8" x14ac:dyDescent="0.3">
      <c r="A351" s="124"/>
      <c r="B351" s="124"/>
      <c r="C351" s="124"/>
      <c r="D351" s="124"/>
      <c r="E351" s="124"/>
      <c r="F351" s="124"/>
      <c r="G351" s="124"/>
      <c r="H351" s="124"/>
    </row>
    <row r="352" spans="1:8" x14ac:dyDescent="0.3">
      <c r="A352" s="124"/>
      <c r="B352" s="124"/>
      <c r="C352" s="124"/>
      <c r="D352" s="124"/>
      <c r="E352" s="124"/>
      <c r="F352" s="124"/>
      <c r="G352" s="124"/>
      <c r="H352" s="124"/>
    </row>
    <row r="353" spans="1:8" x14ac:dyDescent="0.3">
      <c r="A353" s="124"/>
      <c r="B353" s="124"/>
      <c r="C353" s="124"/>
      <c r="D353" s="124"/>
      <c r="E353" s="124"/>
      <c r="F353" s="124"/>
      <c r="G353" s="124"/>
      <c r="H353" s="124"/>
    </row>
    <row r="354" spans="1:8" x14ac:dyDescent="0.3">
      <c r="A354" s="124"/>
      <c r="B354" s="124"/>
      <c r="C354" s="124"/>
      <c r="D354" s="124"/>
      <c r="E354" s="124"/>
      <c r="F354" s="124"/>
      <c r="G354" s="124"/>
      <c r="H354" s="124"/>
    </row>
    <row r="355" spans="1:8" x14ac:dyDescent="0.3">
      <c r="A355" s="124"/>
      <c r="B355" s="124"/>
      <c r="C355" s="124"/>
      <c r="D355" s="124"/>
      <c r="E355" s="124"/>
      <c r="F355" s="124"/>
      <c r="G355" s="124"/>
      <c r="H355" s="124"/>
    </row>
    <row r="356" spans="1:8" x14ac:dyDescent="0.3">
      <c r="A356" s="124"/>
      <c r="B356" s="124"/>
      <c r="C356" s="124"/>
      <c r="D356" s="124"/>
      <c r="E356" s="124"/>
      <c r="F356" s="124"/>
      <c r="G356" s="124"/>
      <c r="H356" s="124"/>
    </row>
    <row r="357" spans="1:8" x14ac:dyDescent="0.3">
      <c r="A357" s="124"/>
      <c r="B357" s="124"/>
      <c r="C357" s="124"/>
      <c r="D357" s="124"/>
      <c r="E357" s="124"/>
      <c r="F357" s="124"/>
      <c r="G357" s="124"/>
      <c r="H357" s="124"/>
    </row>
    <row r="358" spans="1:8" x14ac:dyDescent="0.3">
      <c r="A358" s="124"/>
      <c r="B358" s="124"/>
      <c r="C358" s="124"/>
      <c r="D358" s="124"/>
      <c r="E358" s="124"/>
      <c r="F358" s="124"/>
      <c r="G358" s="124"/>
      <c r="H358" s="124"/>
    </row>
    <row r="359" spans="1:8" x14ac:dyDescent="0.3">
      <c r="A359" s="124"/>
      <c r="B359" s="124"/>
      <c r="C359" s="124"/>
      <c r="D359" s="124"/>
      <c r="E359" s="124"/>
      <c r="F359" s="124"/>
      <c r="G359" s="124"/>
      <c r="H359" s="124"/>
    </row>
    <row r="360" spans="1:8" x14ac:dyDescent="0.3">
      <c r="A360" s="124"/>
      <c r="B360" s="124"/>
      <c r="C360" s="124"/>
      <c r="D360" s="124"/>
      <c r="E360" s="124"/>
      <c r="F360" s="124"/>
      <c r="G360" s="124"/>
      <c r="H360" s="124"/>
    </row>
    <row r="361" spans="1:8" x14ac:dyDescent="0.3">
      <c r="A361" s="124"/>
      <c r="B361" s="124"/>
      <c r="C361" s="124"/>
      <c r="D361" s="124"/>
      <c r="E361" s="124"/>
      <c r="F361" s="124"/>
      <c r="G361" s="124"/>
      <c r="H361" s="124"/>
    </row>
    <row r="362" spans="1:8" x14ac:dyDescent="0.3">
      <c r="A362" s="124"/>
      <c r="B362" s="124"/>
      <c r="C362" s="124"/>
      <c r="D362" s="124"/>
      <c r="E362" s="124"/>
      <c r="F362" s="124"/>
      <c r="G362" s="124"/>
      <c r="H362" s="124"/>
    </row>
    <row r="363" spans="1:8" x14ac:dyDescent="0.3">
      <c r="A363" s="124"/>
      <c r="B363" s="124"/>
      <c r="C363" s="124"/>
      <c r="D363" s="124"/>
      <c r="E363" s="124"/>
      <c r="F363" s="124"/>
      <c r="G363" s="124"/>
      <c r="H363" s="124"/>
    </row>
    <row r="364" spans="1:8" x14ac:dyDescent="0.3">
      <c r="A364" s="124"/>
      <c r="B364" s="124"/>
      <c r="C364" s="124"/>
      <c r="D364" s="124"/>
      <c r="E364" s="124"/>
      <c r="F364" s="124"/>
      <c r="G364" s="124"/>
      <c r="H364" s="124"/>
    </row>
    <row r="365" spans="1:8" x14ac:dyDescent="0.3">
      <c r="A365" s="124"/>
      <c r="B365" s="124"/>
      <c r="C365" s="124"/>
      <c r="D365" s="124"/>
      <c r="E365" s="124"/>
      <c r="F365" s="124"/>
      <c r="G365" s="124"/>
      <c r="H365" s="124"/>
    </row>
    <row r="366" spans="1:8" x14ac:dyDescent="0.3">
      <c r="A366" s="124"/>
      <c r="B366" s="124"/>
      <c r="C366" s="124"/>
      <c r="D366" s="124"/>
      <c r="E366" s="124"/>
      <c r="F366" s="124"/>
      <c r="G366" s="124"/>
      <c r="H366" s="124"/>
    </row>
    <row r="367" spans="1:8" x14ac:dyDescent="0.3">
      <c r="A367" s="124"/>
      <c r="B367" s="124"/>
      <c r="C367" s="124"/>
      <c r="D367" s="124"/>
      <c r="E367" s="124"/>
      <c r="F367" s="124"/>
      <c r="G367" s="124"/>
      <c r="H367" s="124"/>
    </row>
    <row r="368" spans="1:8" x14ac:dyDescent="0.3">
      <c r="A368" s="124"/>
      <c r="B368" s="124"/>
      <c r="C368" s="124"/>
      <c r="D368" s="124"/>
      <c r="E368" s="124"/>
      <c r="F368" s="124"/>
      <c r="G368" s="124"/>
      <c r="H368" s="124"/>
    </row>
    <row r="369" spans="1:8" x14ac:dyDescent="0.3">
      <c r="A369" s="124"/>
      <c r="B369" s="124"/>
      <c r="C369" s="124"/>
      <c r="D369" s="124"/>
      <c r="E369" s="124"/>
      <c r="F369" s="124"/>
      <c r="G369" s="124"/>
      <c r="H369" s="124"/>
    </row>
    <row r="370" spans="1:8" x14ac:dyDescent="0.3">
      <c r="A370" s="124"/>
      <c r="B370" s="124"/>
      <c r="C370" s="124"/>
      <c r="D370" s="124"/>
      <c r="E370" s="124"/>
      <c r="F370" s="124"/>
      <c r="G370" s="124"/>
      <c r="H370" s="124"/>
    </row>
    <row r="371" spans="1:8" x14ac:dyDescent="0.3">
      <c r="A371" s="124"/>
      <c r="B371" s="124"/>
      <c r="C371" s="124"/>
      <c r="D371" s="124"/>
      <c r="E371" s="124"/>
      <c r="F371" s="124"/>
      <c r="G371" s="124"/>
      <c r="H371" s="124"/>
    </row>
    <row r="372" spans="1:8" x14ac:dyDescent="0.3">
      <c r="A372" s="124"/>
      <c r="B372" s="124"/>
      <c r="C372" s="124"/>
      <c r="D372" s="124"/>
      <c r="E372" s="124"/>
      <c r="F372" s="124"/>
      <c r="G372" s="124"/>
      <c r="H372" s="124"/>
    </row>
    <row r="373" spans="1:8" x14ac:dyDescent="0.3">
      <c r="A373" s="124"/>
      <c r="B373" s="124"/>
      <c r="C373" s="124"/>
      <c r="D373" s="124"/>
      <c r="E373" s="124"/>
      <c r="F373" s="124"/>
      <c r="G373" s="124"/>
      <c r="H373" s="124"/>
    </row>
    <row r="374" spans="1:8" x14ac:dyDescent="0.3">
      <c r="A374" s="124"/>
      <c r="B374" s="124"/>
      <c r="C374" s="124"/>
      <c r="D374" s="124"/>
      <c r="E374" s="124"/>
      <c r="F374" s="124"/>
      <c r="G374" s="124"/>
      <c r="H374" s="124"/>
    </row>
    <row r="375" spans="1:8" x14ac:dyDescent="0.3">
      <c r="A375" s="124"/>
      <c r="B375" s="124"/>
      <c r="C375" s="124"/>
      <c r="D375" s="124"/>
      <c r="E375" s="124"/>
      <c r="F375" s="124"/>
      <c r="G375" s="124"/>
      <c r="H375" s="124"/>
    </row>
    <row r="376" spans="1:8" x14ac:dyDescent="0.3">
      <c r="A376" s="124"/>
      <c r="B376" s="124"/>
      <c r="C376" s="124"/>
      <c r="D376" s="124"/>
      <c r="E376" s="124"/>
      <c r="F376" s="124"/>
      <c r="G376" s="124"/>
      <c r="H376" s="124"/>
    </row>
    <row r="377" spans="1:8" x14ac:dyDescent="0.3">
      <c r="A377" s="124"/>
      <c r="B377" s="124"/>
      <c r="C377" s="124"/>
      <c r="D377" s="124"/>
      <c r="E377" s="124"/>
      <c r="F377" s="124"/>
      <c r="G377" s="124"/>
      <c r="H377" s="124"/>
    </row>
    <row r="378" spans="1:8" x14ac:dyDescent="0.3">
      <c r="A378" s="124"/>
      <c r="B378" s="124"/>
      <c r="C378" s="124"/>
      <c r="D378" s="124"/>
      <c r="E378" s="124"/>
      <c r="F378" s="124"/>
      <c r="G378" s="124"/>
      <c r="H378" s="124"/>
    </row>
    <row r="379" spans="1:8" x14ac:dyDescent="0.3">
      <c r="A379" s="124"/>
      <c r="B379" s="124"/>
      <c r="C379" s="124"/>
      <c r="D379" s="124"/>
      <c r="E379" s="124"/>
      <c r="F379" s="124"/>
      <c r="G379" s="124"/>
      <c r="H379" s="124"/>
    </row>
    <row r="380" spans="1:8" x14ac:dyDescent="0.3">
      <c r="A380" s="124"/>
      <c r="B380" s="124"/>
      <c r="C380" s="124"/>
      <c r="D380" s="124"/>
      <c r="E380" s="124"/>
      <c r="F380" s="124"/>
      <c r="G380" s="124"/>
      <c r="H380" s="124"/>
    </row>
    <row r="381" spans="1:8" x14ac:dyDescent="0.3">
      <c r="A381" s="124"/>
      <c r="B381" s="124"/>
      <c r="C381" s="124"/>
      <c r="D381" s="124"/>
      <c r="E381" s="124"/>
      <c r="F381" s="124"/>
      <c r="G381" s="124"/>
      <c r="H381" s="124"/>
    </row>
    <row r="382" spans="1:8" x14ac:dyDescent="0.3">
      <c r="A382" s="124"/>
      <c r="B382" s="124"/>
      <c r="C382" s="124"/>
      <c r="D382" s="124"/>
      <c r="E382" s="124"/>
      <c r="F382" s="124"/>
      <c r="G382" s="124"/>
      <c r="H382" s="124"/>
    </row>
    <row r="383" spans="1:8" x14ac:dyDescent="0.3">
      <c r="A383" s="124"/>
      <c r="B383" s="124"/>
      <c r="C383" s="124"/>
      <c r="D383" s="124"/>
      <c r="E383" s="124"/>
      <c r="F383" s="124"/>
      <c r="G383" s="124"/>
      <c r="H383" s="124"/>
    </row>
    <row r="384" spans="1:8" x14ac:dyDescent="0.3">
      <c r="A384" s="124"/>
      <c r="B384" s="124"/>
      <c r="C384" s="124"/>
      <c r="D384" s="124"/>
      <c r="E384" s="124"/>
      <c r="F384" s="124"/>
      <c r="G384" s="124"/>
      <c r="H384" s="124"/>
    </row>
    <row r="385" spans="1:8" x14ac:dyDescent="0.3">
      <c r="A385" s="124"/>
      <c r="B385" s="124"/>
      <c r="C385" s="124"/>
      <c r="D385" s="124"/>
      <c r="E385" s="124"/>
      <c r="F385" s="124"/>
      <c r="G385" s="124"/>
      <c r="H385" s="124"/>
    </row>
    <row r="386" spans="1:8" x14ac:dyDescent="0.3">
      <c r="A386" s="124"/>
      <c r="B386" s="124"/>
      <c r="C386" s="124"/>
      <c r="D386" s="124"/>
      <c r="E386" s="124"/>
      <c r="F386" s="124"/>
      <c r="G386" s="124"/>
      <c r="H386" s="124"/>
    </row>
    <row r="387" spans="1:8" x14ac:dyDescent="0.3">
      <c r="A387" s="124"/>
      <c r="B387" s="124"/>
      <c r="C387" s="124"/>
      <c r="D387" s="124"/>
      <c r="E387" s="124"/>
      <c r="F387" s="124"/>
      <c r="G387" s="124"/>
      <c r="H387" s="124"/>
    </row>
    <row r="388" spans="1:8" x14ac:dyDescent="0.3">
      <c r="A388" s="124"/>
      <c r="B388" s="124"/>
      <c r="C388" s="124"/>
      <c r="D388" s="124"/>
      <c r="E388" s="124"/>
      <c r="F388" s="124"/>
      <c r="G388" s="124"/>
      <c r="H388" s="124"/>
    </row>
    <row r="389" spans="1:8" x14ac:dyDescent="0.3">
      <c r="A389" s="124"/>
      <c r="B389" s="124"/>
      <c r="C389" s="124"/>
      <c r="D389" s="124"/>
      <c r="E389" s="124"/>
      <c r="F389" s="124"/>
      <c r="G389" s="124"/>
      <c r="H389" s="124"/>
    </row>
    <row r="390" spans="1:8" x14ac:dyDescent="0.3">
      <c r="A390" s="124"/>
      <c r="B390" s="124"/>
      <c r="C390" s="124"/>
      <c r="D390" s="124"/>
      <c r="E390" s="124"/>
      <c r="F390" s="124"/>
      <c r="G390" s="124"/>
      <c r="H390" s="124"/>
    </row>
    <row r="391" spans="1:8" x14ac:dyDescent="0.3">
      <c r="A391" s="124"/>
      <c r="B391" s="124"/>
      <c r="C391" s="124"/>
      <c r="D391" s="124"/>
      <c r="E391" s="124"/>
      <c r="F391" s="124"/>
      <c r="G391" s="124"/>
      <c r="H391" s="124"/>
    </row>
    <row r="392" spans="1:8" x14ac:dyDescent="0.3">
      <c r="A392" s="124"/>
      <c r="B392" s="124"/>
      <c r="C392" s="124"/>
      <c r="D392" s="124"/>
      <c r="E392" s="124"/>
      <c r="F392" s="124"/>
      <c r="G392" s="124"/>
      <c r="H392" s="124"/>
    </row>
    <row r="393" spans="1:8" x14ac:dyDescent="0.3">
      <c r="A393" s="124"/>
      <c r="B393" s="124"/>
      <c r="C393" s="124"/>
      <c r="D393" s="124"/>
      <c r="E393" s="124"/>
      <c r="F393" s="124"/>
      <c r="G393" s="124"/>
      <c r="H393" s="124"/>
    </row>
    <row r="394" spans="1:8" x14ac:dyDescent="0.3">
      <c r="A394" s="124"/>
      <c r="B394" s="124"/>
      <c r="C394" s="124"/>
      <c r="D394" s="124"/>
      <c r="E394" s="124"/>
      <c r="F394" s="124"/>
      <c r="G394" s="124"/>
      <c r="H394" s="124"/>
    </row>
    <row r="395" spans="1:8" x14ac:dyDescent="0.3">
      <c r="A395" s="124"/>
      <c r="B395" s="124"/>
      <c r="C395" s="124"/>
      <c r="D395" s="124"/>
      <c r="E395" s="124"/>
      <c r="F395" s="124"/>
      <c r="G395" s="124"/>
      <c r="H395" s="124"/>
    </row>
    <row r="396" spans="1:8" x14ac:dyDescent="0.3">
      <c r="A396" s="124"/>
      <c r="B396" s="124"/>
      <c r="C396" s="124"/>
      <c r="D396" s="124"/>
      <c r="E396" s="124"/>
      <c r="F396" s="124"/>
      <c r="G396" s="124"/>
      <c r="H396" s="124"/>
    </row>
    <row r="397" spans="1:8" x14ac:dyDescent="0.3">
      <c r="A397" s="124"/>
      <c r="B397" s="124"/>
      <c r="C397" s="124"/>
      <c r="D397" s="124"/>
      <c r="E397" s="124"/>
      <c r="F397" s="124"/>
      <c r="G397" s="124"/>
      <c r="H397" s="124"/>
    </row>
    <row r="398" spans="1:8" x14ac:dyDescent="0.3">
      <c r="A398" s="124"/>
      <c r="B398" s="124"/>
      <c r="C398" s="124"/>
      <c r="D398" s="124"/>
      <c r="E398" s="124"/>
      <c r="F398" s="124"/>
      <c r="G398" s="124"/>
      <c r="H398" s="124"/>
    </row>
    <row r="399" spans="1:8" x14ac:dyDescent="0.3">
      <c r="A399" s="124"/>
      <c r="B399" s="124"/>
      <c r="C399" s="124"/>
      <c r="D399" s="124"/>
      <c r="E399" s="124"/>
      <c r="F399" s="124"/>
      <c r="G399" s="124"/>
      <c r="H399" s="124"/>
    </row>
    <row r="400" spans="1:8" x14ac:dyDescent="0.3">
      <c r="A400" s="124"/>
      <c r="B400" s="124"/>
      <c r="C400" s="124"/>
      <c r="D400" s="124"/>
      <c r="E400" s="124"/>
      <c r="F400" s="124"/>
      <c r="G400" s="124"/>
      <c r="H400" s="124"/>
    </row>
    <row r="401" spans="1:8" x14ac:dyDescent="0.3">
      <c r="A401" s="124"/>
      <c r="B401" s="124"/>
      <c r="C401" s="124"/>
      <c r="D401" s="124"/>
      <c r="E401" s="124"/>
      <c r="F401" s="124"/>
      <c r="G401" s="124"/>
      <c r="H401" s="124"/>
    </row>
    <row r="402" spans="1:8" x14ac:dyDescent="0.3">
      <c r="A402" s="124"/>
      <c r="B402" s="124"/>
      <c r="C402" s="124"/>
      <c r="D402" s="124"/>
      <c r="E402" s="124"/>
      <c r="F402" s="124"/>
      <c r="G402" s="124"/>
      <c r="H402" s="124"/>
    </row>
    <row r="403" spans="1:8" x14ac:dyDescent="0.3">
      <c r="A403" s="124"/>
      <c r="B403" s="124"/>
      <c r="C403" s="124"/>
      <c r="D403" s="124"/>
      <c r="E403" s="124"/>
      <c r="F403" s="124"/>
      <c r="G403" s="124"/>
      <c r="H403" s="124"/>
    </row>
    <row r="404" spans="1:8" x14ac:dyDescent="0.3">
      <c r="A404" s="124"/>
      <c r="B404" s="124"/>
      <c r="C404" s="124"/>
      <c r="D404" s="124"/>
      <c r="E404" s="124"/>
      <c r="F404" s="124"/>
      <c r="G404" s="124"/>
      <c r="H404" s="124"/>
    </row>
    <row r="405" spans="1:8" x14ac:dyDescent="0.3">
      <c r="A405" s="124"/>
      <c r="B405" s="124"/>
      <c r="C405" s="124"/>
      <c r="D405" s="124"/>
      <c r="E405" s="124"/>
      <c r="F405" s="124"/>
      <c r="G405" s="124"/>
      <c r="H405" s="124"/>
    </row>
    <row r="406" spans="1:8" x14ac:dyDescent="0.3">
      <c r="A406" s="124"/>
      <c r="B406" s="124"/>
      <c r="C406" s="124"/>
      <c r="D406" s="124"/>
      <c r="E406" s="124"/>
      <c r="F406" s="124"/>
      <c r="G406" s="124"/>
      <c r="H406" s="124"/>
    </row>
    <row r="407" spans="1:8" x14ac:dyDescent="0.3">
      <c r="A407" s="124"/>
      <c r="B407" s="124"/>
      <c r="C407" s="124"/>
      <c r="D407" s="124"/>
      <c r="E407" s="124"/>
      <c r="F407" s="124"/>
      <c r="G407" s="124"/>
      <c r="H407" s="124"/>
    </row>
    <row r="408" spans="1:8" x14ac:dyDescent="0.3">
      <c r="A408" s="124"/>
      <c r="B408" s="124"/>
      <c r="C408" s="124"/>
      <c r="D408" s="124"/>
      <c r="E408" s="124"/>
      <c r="F408" s="124"/>
      <c r="G408" s="124"/>
      <c r="H408" s="124"/>
    </row>
    <row r="409" spans="1:8" x14ac:dyDescent="0.3">
      <c r="A409" s="124"/>
      <c r="B409" s="124"/>
      <c r="C409" s="124"/>
      <c r="D409" s="124"/>
      <c r="E409" s="124"/>
      <c r="F409" s="124"/>
      <c r="G409" s="124"/>
      <c r="H409" s="124"/>
    </row>
    <row r="410" spans="1:8" x14ac:dyDescent="0.3">
      <c r="A410" s="124"/>
      <c r="B410" s="124"/>
      <c r="C410" s="124"/>
      <c r="D410" s="124"/>
      <c r="E410" s="124"/>
      <c r="F410" s="124"/>
      <c r="G410" s="124"/>
      <c r="H410" s="124"/>
    </row>
    <row r="411" spans="1:8" x14ac:dyDescent="0.3">
      <c r="A411" s="124"/>
      <c r="B411" s="124"/>
      <c r="C411" s="124"/>
      <c r="D411" s="124"/>
      <c r="E411" s="124"/>
      <c r="F411" s="124"/>
      <c r="G411" s="124"/>
      <c r="H411" s="124"/>
    </row>
    <row r="412" spans="1:8" x14ac:dyDescent="0.3">
      <c r="A412" s="124"/>
      <c r="B412" s="124"/>
      <c r="C412" s="124"/>
      <c r="D412" s="124"/>
      <c r="E412" s="124"/>
      <c r="F412" s="124"/>
      <c r="G412" s="124"/>
      <c r="H412" s="124"/>
    </row>
    <row r="413" spans="1:8" x14ac:dyDescent="0.3">
      <c r="A413" s="124"/>
      <c r="B413" s="124"/>
      <c r="C413" s="124"/>
      <c r="D413" s="124"/>
      <c r="E413" s="124"/>
      <c r="F413" s="124"/>
      <c r="G413" s="124"/>
      <c r="H413" s="124"/>
    </row>
    <row r="414" spans="1:8" x14ac:dyDescent="0.3">
      <c r="A414" s="124"/>
      <c r="B414" s="124"/>
      <c r="C414" s="124"/>
      <c r="D414" s="124"/>
      <c r="E414" s="124"/>
      <c r="F414" s="124"/>
      <c r="G414" s="124"/>
      <c r="H414" s="124"/>
    </row>
    <row r="415" spans="1:8" x14ac:dyDescent="0.3">
      <c r="A415" s="124"/>
      <c r="B415" s="124"/>
      <c r="C415" s="124"/>
      <c r="D415" s="124"/>
      <c r="E415" s="124"/>
      <c r="F415" s="124"/>
      <c r="G415" s="124"/>
      <c r="H415" s="124"/>
    </row>
    <row r="416" spans="1:8" x14ac:dyDescent="0.3">
      <c r="A416" s="124"/>
      <c r="B416" s="124"/>
      <c r="C416" s="124"/>
      <c r="D416" s="124"/>
      <c r="E416" s="124"/>
      <c r="F416" s="124"/>
      <c r="G416" s="124"/>
      <c r="H416" s="124"/>
    </row>
    <row r="417" spans="1:8" x14ac:dyDescent="0.3">
      <c r="A417" s="124"/>
      <c r="B417" s="124"/>
      <c r="C417" s="124"/>
      <c r="D417" s="124"/>
      <c r="E417" s="124"/>
      <c r="F417" s="124"/>
      <c r="G417" s="124"/>
      <c r="H417" s="124"/>
    </row>
    <row r="418" spans="1:8" x14ac:dyDescent="0.3">
      <c r="A418" s="124"/>
      <c r="B418" s="124"/>
      <c r="C418" s="124"/>
      <c r="D418" s="124"/>
      <c r="E418" s="124"/>
      <c r="F418" s="124"/>
      <c r="G418" s="124"/>
      <c r="H418" s="124"/>
    </row>
    <row r="419" spans="1:8" x14ac:dyDescent="0.3">
      <c r="A419" s="124"/>
      <c r="B419" s="124"/>
      <c r="C419" s="124"/>
      <c r="D419" s="124"/>
      <c r="E419" s="124"/>
      <c r="F419" s="124"/>
      <c r="G419" s="124"/>
      <c r="H419" s="124"/>
    </row>
    <row r="420" spans="1:8" x14ac:dyDescent="0.3">
      <c r="A420" s="124"/>
      <c r="B420" s="124"/>
      <c r="C420" s="124"/>
      <c r="D420" s="124"/>
      <c r="E420" s="124"/>
      <c r="F420" s="124"/>
      <c r="G420" s="124"/>
      <c r="H420" s="124"/>
    </row>
    <row r="421" spans="1:8" x14ac:dyDescent="0.3">
      <c r="A421" s="124"/>
      <c r="B421" s="124"/>
      <c r="C421" s="124"/>
      <c r="D421" s="124"/>
      <c r="E421" s="124"/>
      <c r="F421" s="124"/>
      <c r="G421" s="124"/>
      <c r="H421" s="124"/>
    </row>
    <row r="422" spans="1:8" x14ac:dyDescent="0.3">
      <c r="A422" s="124"/>
      <c r="B422" s="124"/>
      <c r="C422" s="124"/>
      <c r="D422" s="124"/>
      <c r="E422" s="124"/>
      <c r="F422" s="124"/>
      <c r="G422" s="124"/>
      <c r="H422" s="124"/>
    </row>
    <row r="423" spans="1:8" x14ac:dyDescent="0.3">
      <c r="A423" s="124"/>
      <c r="B423" s="124"/>
      <c r="C423" s="124"/>
      <c r="D423" s="124"/>
      <c r="E423" s="124"/>
      <c r="F423" s="124"/>
      <c r="G423" s="124"/>
      <c r="H423" s="124"/>
    </row>
    <row r="424" spans="1:8" x14ac:dyDescent="0.3">
      <c r="A424" s="124"/>
      <c r="B424" s="124"/>
      <c r="C424" s="124"/>
      <c r="D424" s="124"/>
      <c r="E424" s="124"/>
      <c r="F424" s="124"/>
      <c r="G424" s="124"/>
      <c r="H424" s="124"/>
    </row>
    <row r="425" spans="1:8" x14ac:dyDescent="0.3">
      <c r="A425" s="124"/>
      <c r="B425" s="124"/>
      <c r="C425" s="124"/>
      <c r="D425" s="124"/>
      <c r="E425" s="124"/>
      <c r="F425" s="124"/>
      <c r="G425" s="124"/>
      <c r="H425" s="124"/>
    </row>
    <row r="426" spans="1:8" x14ac:dyDescent="0.3">
      <c r="A426" s="124"/>
      <c r="B426" s="124"/>
      <c r="C426" s="124"/>
      <c r="D426" s="124"/>
      <c r="E426" s="124"/>
      <c r="F426" s="124"/>
      <c r="G426" s="124"/>
      <c r="H426" s="124"/>
    </row>
    <row r="427" spans="1:8" x14ac:dyDescent="0.3">
      <c r="A427" s="124"/>
      <c r="B427" s="124"/>
      <c r="C427" s="124"/>
      <c r="D427" s="124"/>
      <c r="E427" s="124"/>
      <c r="F427" s="124"/>
      <c r="G427" s="124"/>
      <c r="H427" s="124"/>
    </row>
    <row r="428" spans="1:8" x14ac:dyDescent="0.3">
      <c r="A428" s="124"/>
      <c r="B428" s="124"/>
      <c r="C428" s="124"/>
      <c r="D428" s="124"/>
      <c r="E428" s="124"/>
      <c r="F428" s="124"/>
      <c r="G428" s="124"/>
      <c r="H428" s="124"/>
    </row>
    <row r="429" spans="1:8" x14ac:dyDescent="0.3">
      <c r="A429" s="124"/>
      <c r="B429" s="124"/>
      <c r="C429" s="124"/>
      <c r="D429" s="124"/>
      <c r="E429" s="124"/>
      <c r="F429" s="124"/>
      <c r="G429" s="124"/>
      <c r="H429" s="124"/>
    </row>
    <row r="430" spans="1:8" x14ac:dyDescent="0.3">
      <c r="A430" s="124"/>
      <c r="B430" s="124"/>
      <c r="C430" s="124"/>
      <c r="D430" s="124"/>
      <c r="E430" s="124"/>
      <c r="F430" s="124"/>
      <c r="G430" s="124"/>
      <c r="H430" s="124"/>
    </row>
    <row r="431" spans="1:8" x14ac:dyDescent="0.3">
      <c r="A431" s="124"/>
      <c r="B431" s="124"/>
      <c r="C431" s="124"/>
      <c r="D431" s="124"/>
      <c r="E431" s="124"/>
      <c r="F431" s="124"/>
      <c r="G431" s="124"/>
      <c r="H431" s="124"/>
    </row>
    <row r="432" spans="1:8" x14ac:dyDescent="0.3">
      <c r="A432" s="124"/>
      <c r="B432" s="124"/>
      <c r="C432" s="124"/>
      <c r="D432" s="124"/>
      <c r="E432" s="124"/>
      <c r="F432" s="124"/>
      <c r="G432" s="124"/>
      <c r="H432" s="124"/>
    </row>
    <row r="433" spans="1:8" x14ac:dyDescent="0.3">
      <c r="A433" s="124"/>
      <c r="B433" s="124"/>
      <c r="C433" s="124"/>
      <c r="D433" s="124"/>
      <c r="E433" s="124"/>
      <c r="F433" s="124"/>
      <c r="G433" s="124"/>
      <c r="H433" s="124"/>
    </row>
    <row r="434" spans="1:8" x14ac:dyDescent="0.3">
      <c r="A434" s="124"/>
      <c r="B434" s="124"/>
      <c r="C434" s="124"/>
      <c r="D434" s="124"/>
      <c r="E434" s="124"/>
      <c r="F434" s="124"/>
      <c r="G434" s="124"/>
      <c r="H434" s="124"/>
    </row>
    <row r="435" spans="1:8" x14ac:dyDescent="0.3">
      <c r="A435" s="124"/>
      <c r="B435" s="124"/>
      <c r="C435" s="124"/>
      <c r="D435" s="124"/>
      <c r="E435" s="124"/>
      <c r="F435" s="124"/>
      <c r="G435" s="124"/>
      <c r="H435" s="124"/>
    </row>
    <row r="436" spans="1:8" x14ac:dyDescent="0.3">
      <c r="A436" s="124"/>
      <c r="B436" s="124"/>
      <c r="C436" s="124"/>
      <c r="D436" s="124"/>
      <c r="E436" s="124"/>
      <c r="F436" s="124"/>
      <c r="G436" s="124"/>
      <c r="H436" s="124"/>
    </row>
    <row r="437" spans="1:8" x14ac:dyDescent="0.3">
      <c r="A437" s="124"/>
      <c r="B437" s="124"/>
      <c r="C437" s="124"/>
      <c r="D437" s="124"/>
      <c r="E437" s="124"/>
      <c r="F437" s="124"/>
      <c r="G437" s="124"/>
      <c r="H437" s="124"/>
    </row>
    <row r="438" spans="1:8" x14ac:dyDescent="0.3">
      <c r="A438" s="124"/>
      <c r="B438" s="124"/>
      <c r="C438" s="124"/>
      <c r="D438" s="124"/>
      <c r="E438" s="124"/>
      <c r="F438" s="124"/>
      <c r="G438" s="124"/>
      <c r="H438" s="124"/>
    </row>
    <row r="439" spans="1:8" x14ac:dyDescent="0.3">
      <c r="A439" s="124"/>
      <c r="B439" s="124"/>
      <c r="C439" s="124"/>
      <c r="D439" s="124"/>
      <c r="E439" s="124"/>
      <c r="F439" s="124"/>
      <c r="G439" s="124"/>
      <c r="H439" s="124"/>
    </row>
    <row r="440" spans="1:8" x14ac:dyDescent="0.3">
      <c r="A440" s="124"/>
      <c r="B440" s="124"/>
      <c r="C440" s="124"/>
      <c r="D440" s="124"/>
      <c r="E440" s="124"/>
      <c r="F440" s="124"/>
      <c r="G440" s="124"/>
      <c r="H440" s="124"/>
    </row>
    <row r="441" spans="1:8" x14ac:dyDescent="0.3">
      <c r="A441" s="124"/>
      <c r="B441" s="124"/>
      <c r="C441" s="124"/>
      <c r="D441" s="124"/>
      <c r="E441" s="124"/>
      <c r="F441" s="124"/>
      <c r="G441" s="124"/>
      <c r="H441" s="124"/>
    </row>
    <row r="442" spans="1:8" x14ac:dyDescent="0.3">
      <c r="A442" s="124"/>
      <c r="B442" s="124"/>
      <c r="C442" s="124"/>
      <c r="D442" s="124"/>
      <c r="E442" s="124"/>
      <c r="F442" s="124"/>
      <c r="G442" s="124"/>
      <c r="H442" s="124"/>
    </row>
    <row r="443" spans="1:8" x14ac:dyDescent="0.3">
      <c r="A443" s="135"/>
      <c r="B443" s="135"/>
      <c r="C443" s="135"/>
      <c r="D443" s="135"/>
      <c r="E443" s="135"/>
      <c r="F443" s="135"/>
      <c r="G443" s="135"/>
      <c r="H443" s="135"/>
    </row>
    <row r="444" spans="1:8" x14ac:dyDescent="0.3">
      <c r="A444" s="135"/>
      <c r="B444" s="135"/>
      <c r="C444" s="135"/>
      <c r="D444" s="135"/>
      <c r="E444" s="135"/>
      <c r="F444" s="135"/>
      <c r="G444" s="135"/>
      <c r="H444" s="135"/>
    </row>
    <row r="445" spans="1:8" x14ac:dyDescent="0.3">
      <c r="A445" s="135"/>
      <c r="B445" s="135"/>
      <c r="C445" s="135"/>
      <c r="D445" s="135"/>
      <c r="E445" s="135"/>
      <c r="F445" s="135"/>
      <c r="G445" s="135"/>
      <c r="H445" s="135"/>
    </row>
    <row r="446" spans="1:8" x14ac:dyDescent="0.3">
      <c r="A446" s="135"/>
      <c r="B446" s="135"/>
      <c r="C446" s="135"/>
      <c r="D446" s="135"/>
      <c r="E446" s="135"/>
      <c r="F446" s="135"/>
      <c r="G446" s="135"/>
      <c r="H446" s="135"/>
    </row>
    <row r="447" spans="1:8" x14ac:dyDescent="0.3">
      <c r="A447" s="135"/>
      <c r="B447" s="135"/>
      <c r="C447" s="135"/>
      <c r="D447" s="135"/>
      <c r="E447" s="135"/>
      <c r="F447" s="135"/>
      <c r="G447" s="135"/>
      <c r="H447" s="135"/>
    </row>
  </sheetData>
  <sheetProtection algorithmName="SHA-512" hashValue="uMgM8jSjwynWOKP6YiN3Qh1HMe+M44pdVN+N0ZKcal1irW0iSxep1Ee/GhCTNVXvhcadQ5rRgSf6bURyrUuwMQ==" saltValue="9wNHOO1Wws5Q4OOuFFRRRA==" spinCount="100000" sheet="1" formatRows="0"/>
  <mergeCells count="59">
    <mergeCell ref="J117:L117"/>
    <mergeCell ref="J118:L118"/>
    <mergeCell ref="M113:O113"/>
    <mergeCell ref="M114:O114"/>
    <mergeCell ref="M115:O115"/>
    <mergeCell ref="M116:O116"/>
    <mergeCell ref="M117:O117"/>
    <mergeCell ref="M118:O118"/>
    <mergeCell ref="J113:L113"/>
    <mergeCell ref="J114:L114"/>
    <mergeCell ref="J115:L115"/>
    <mergeCell ref="J116:L116"/>
    <mergeCell ref="J111:R111"/>
    <mergeCell ref="J101:L101"/>
    <mergeCell ref="P101:R101"/>
    <mergeCell ref="M101:O101"/>
    <mergeCell ref="J102:L102"/>
    <mergeCell ref="M102:O102"/>
    <mergeCell ref="P102:R102"/>
    <mergeCell ref="P107:R107"/>
    <mergeCell ref="J104:L104"/>
    <mergeCell ref="M104:O104"/>
    <mergeCell ref="P104:R104"/>
    <mergeCell ref="J105:L105"/>
    <mergeCell ref="M105:O105"/>
    <mergeCell ref="P105:R105"/>
    <mergeCell ref="J110:R110"/>
    <mergeCell ref="P108:R108"/>
    <mergeCell ref="A1:F1"/>
    <mergeCell ref="P2:Q4"/>
    <mergeCell ref="F2:G2"/>
    <mergeCell ref="F3:G3"/>
    <mergeCell ref="F4:G4"/>
    <mergeCell ref="S2:AB2"/>
    <mergeCell ref="S3:AB3"/>
    <mergeCell ref="S4:AB4"/>
    <mergeCell ref="J91:L91"/>
    <mergeCell ref="M91:O91"/>
    <mergeCell ref="P91:R91"/>
    <mergeCell ref="B7:F7"/>
    <mergeCell ref="A5:G5"/>
    <mergeCell ref="B11:F11"/>
    <mergeCell ref="E9:F9"/>
    <mergeCell ref="B9:C9"/>
    <mergeCell ref="B10:F10"/>
    <mergeCell ref="B21:F21"/>
    <mergeCell ref="B22:F22"/>
    <mergeCell ref="B23:F24"/>
    <mergeCell ref="J108:L108"/>
    <mergeCell ref="M108:O108"/>
    <mergeCell ref="B44:F44"/>
    <mergeCell ref="J109:L109"/>
    <mergeCell ref="M109:O109"/>
    <mergeCell ref="P109:R109"/>
    <mergeCell ref="J106:L106"/>
    <mergeCell ref="M106:O106"/>
    <mergeCell ref="P106:R106"/>
    <mergeCell ref="J107:L107"/>
    <mergeCell ref="M107:O107"/>
  </mergeCells>
  <conditionalFormatting sqref="B15">
    <cfRule type="expression" dxfId="68" priority="80">
      <formula>$B$15&lt;$J$102</formula>
    </cfRule>
    <cfRule type="expression" dxfId="67" priority="81">
      <formula>$B$15&lt;$J$101</formula>
    </cfRule>
  </conditionalFormatting>
  <conditionalFormatting sqref="D15">
    <cfRule type="expression" dxfId="66" priority="82">
      <formula>$D$15&lt;$M$102</formula>
    </cfRule>
    <cfRule type="expression" dxfId="65" priority="83">
      <formula>$D$15&lt;$M$101</formula>
    </cfRule>
  </conditionalFormatting>
  <conditionalFormatting sqref="F15">
    <cfRule type="expression" dxfId="64" priority="84">
      <formula>$F$15&lt;$P$102</formula>
    </cfRule>
    <cfRule type="expression" dxfId="63" priority="85">
      <formula>$F$15&lt;$P$101</formula>
    </cfRule>
  </conditionalFormatting>
  <pageMargins left="0.7" right="0.7" top="0.75" bottom="0.75" header="0.3" footer="0.3"/>
  <pageSetup paperSize="9" scale="67" orientation="portrait" r:id="rId1"/>
  <colBreaks count="1" manualBreakCount="1">
    <brk id="8"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8A2F0-0B51-4BFE-A868-4C4FE8834D96}">
  <sheetPr>
    <tabColor rgb="FFA0DDEE"/>
    <pageSetUpPr autoPageBreaks="0" fitToPage="1"/>
  </sheetPr>
  <dimension ref="A1:CQ284"/>
  <sheetViews>
    <sheetView showGridLines="0" topLeftCell="A43" zoomScale="70" zoomScaleNormal="70" workbookViewId="0">
      <selection activeCell="C51" sqref="C51"/>
    </sheetView>
  </sheetViews>
  <sheetFormatPr defaultColWidth="8.88671875" defaultRowHeight="14.4" x14ac:dyDescent="0.3"/>
  <cols>
    <col min="1" max="1" width="4.88671875" style="70" customWidth="1"/>
    <col min="2" max="2" width="11.88671875" style="70" customWidth="1"/>
    <col min="3" max="3" width="39.77734375" style="70" customWidth="1"/>
    <col min="4" max="4" width="20.44140625" style="192" customWidth="1"/>
    <col min="5" max="14" width="3.44140625" style="192" customWidth="1"/>
    <col min="15" max="15" width="51.33203125" style="70" customWidth="1"/>
    <col min="16" max="16" width="12.33203125" style="193" customWidth="1"/>
    <col min="17" max="34" width="8.88671875" style="137" customWidth="1"/>
    <col min="35" max="44" width="5" style="178" customWidth="1"/>
    <col min="45" max="45" width="8.88671875" style="69" customWidth="1"/>
    <col min="46" max="95" width="8.88671875" style="69"/>
    <col min="96" max="16384" width="8.88671875" style="70"/>
  </cols>
  <sheetData>
    <row r="1" spans="1:95" ht="57.9" customHeight="1" thickBot="1" x14ac:dyDescent="0.35">
      <c r="A1" s="658" t="s">
        <v>577</v>
      </c>
      <c r="B1" s="659"/>
      <c r="C1" s="659"/>
      <c r="D1" s="659"/>
      <c r="E1" s="659"/>
      <c r="F1" s="659"/>
      <c r="G1" s="659"/>
      <c r="H1" s="659"/>
      <c r="I1" s="659"/>
      <c r="J1" s="659"/>
      <c r="K1" s="659"/>
      <c r="L1" s="659"/>
      <c r="M1" s="659"/>
      <c r="N1" s="659"/>
      <c r="O1" s="659"/>
      <c r="P1" s="660"/>
      <c r="AI1" s="69"/>
      <c r="AJ1" s="69"/>
      <c r="AK1" s="69"/>
      <c r="AL1" s="69"/>
      <c r="AM1" s="69"/>
      <c r="AN1" s="69"/>
      <c r="AO1" s="69"/>
      <c r="AP1" s="69"/>
      <c r="AQ1" s="69"/>
      <c r="AR1" s="69"/>
    </row>
    <row r="2" spans="1:95" s="76" customFormat="1" ht="24.6" customHeight="1" thickBot="1" x14ac:dyDescent="0.35">
      <c r="A2" s="81" t="s">
        <v>110</v>
      </c>
      <c r="B2" s="138"/>
      <c r="C2" s="139" t="str">
        <f>'Project details'!B2</f>
        <v>Trust</v>
      </c>
      <c r="D2" s="140" t="s">
        <v>109</v>
      </c>
      <c r="E2" s="666" t="str">
        <f>'Project details'!I2</f>
        <v>SOC / RIBA 6</v>
      </c>
      <c r="F2" s="667"/>
      <c r="G2" s="667"/>
      <c r="H2" s="667"/>
      <c r="I2" s="667"/>
      <c r="J2" s="667"/>
      <c r="K2" s="667"/>
      <c r="L2" s="667"/>
      <c r="M2" s="667"/>
      <c r="N2" s="668"/>
      <c r="O2" s="661" t="s">
        <v>390</v>
      </c>
      <c r="P2" s="662"/>
      <c r="Q2" s="141"/>
      <c r="R2" s="141"/>
      <c r="S2" s="141"/>
      <c r="T2" s="141"/>
      <c r="U2" s="141"/>
      <c r="V2" s="141"/>
      <c r="W2" s="141"/>
      <c r="X2" s="141"/>
      <c r="Y2" s="141"/>
      <c r="Z2" s="141"/>
      <c r="AA2" s="141"/>
      <c r="AB2" s="141"/>
      <c r="AC2" s="141"/>
      <c r="AD2" s="141"/>
      <c r="AE2" s="141"/>
      <c r="AF2" s="141"/>
      <c r="AG2" s="141"/>
      <c r="AH2" s="141"/>
      <c r="AI2" s="545"/>
      <c r="AJ2" s="545"/>
      <c r="AK2" s="545"/>
      <c r="AL2" s="545"/>
      <c r="AM2" s="545"/>
      <c r="AN2" s="545"/>
      <c r="AO2" s="545"/>
      <c r="AP2" s="545"/>
      <c r="AQ2" s="545"/>
      <c r="AR2" s="545"/>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c r="CA2" s="74"/>
      <c r="CB2" s="74"/>
      <c r="CC2" s="74"/>
      <c r="CD2" s="74"/>
      <c r="CE2" s="74"/>
      <c r="CF2" s="74"/>
      <c r="CG2" s="74"/>
      <c r="CH2" s="74"/>
      <c r="CI2" s="74"/>
      <c r="CJ2" s="74"/>
      <c r="CK2" s="74"/>
      <c r="CL2" s="74"/>
      <c r="CM2" s="74"/>
      <c r="CN2" s="74"/>
      <c r="CO2" s="74"/>
      <c r="CP2" s="74"/>
      <c r="CQ2" s="74"/>
    </row>
    <row r="3" spans="1:95" s="76" customFormat="1" ht="24.6" customHeight="1" thickBot="1" x14ac:dyDescent="0.35">
      <c r="A3" s="81" t="s">
        <v>107</v>
      </c>
      <c r="B3" s="81"/>
      <c r="C3" s="139" t="str">
        <f>'Project details'!B3</f>
        <v>Project name</v>
      </c>
      <c r="D3" s="84" t="s">
        <v>111</v>
      </c>
      <c r="E3" s="669">
        <f>'Project details'!E3</f>
        <v>44835</v>
      </c>
      <c r="F3" s="670"/>
      <c r="G3" s="670"/>
      <c r="H3" s="670"/>
      <c r="I3" s="670"/>
      <c r="J3" s="670"/>
      <c r="K3" s="670"/>
      <c r="L3" s="670"/>
      <c r="M3" s="670"/>
      <c r="N3" s="671"/>
      <c r="O3" s="663"/>
      <c r="P3" s="662"/>
      <c r="Q3" s="141"/>
      <c r="R3" s="141"/>
      <c r="S3" s="141"/>
      <c r="T3" s="141"/>
      <c r="U3" s="141"/>
      <c r="V3" s="141"/>
      <c r="W3" s="141"/>
      <c r="X3" s="141"/>
      <c r="Y3" s="141"/>
      <c r="Z3" s="141"/>
      <c r="AA3" s="141"/>
      <c r="AB3" s="141"/>
      <c r="AC3" s="141"/>
      <c r="AD3" s="141"/>
      <c r="AE3" s="141"/>
      <c r="AF3" s="141"/>
      <c r="AG3" s="141"/>
      <c r="AH3" s="141"/>
      <c r="AI3" s="545"/>
      <c r="AJ3" s="545"/>
      <c r="AK3" s="545"/>
      <c r="AL3" s="545"/>
      <c r="AM3" s="545"/>
      <c r="AN3" s="545"/>
      <c r="AO3" s="545"/>
      <c r="AP3" s="545"/>
      <c r="AQ3" s="545"/>
      <c r="AR3" s="545"/>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row>
    <row r="4" spans="1:95" s="76" customFormat="1" ht="28.95" customHeight="1" thickBot="1" x14ac:dyDescent="0.35">
      <c r="A4" s="88" t="s">
        <v>108</v>
      </c>
      <c r="B4" s="88"/>
      <c r="C4" s="139" t="str">
        <f>'Project details'!B4</f>
        <v>PSCP</v>
      </c>
      <c r="D4" s="90" t="s">
        <v>112</v>
      </c>
      <c r="E4" s="666" t="str">
        <f>'Project details'!E4</f>
        <v>Toolkit V.2.7 _ Rev. 0</v>
      </c>
      <c r="F4" s="667"/>
      <c r="G4" s="667"/>
      <c r="H4" s="667"/>
      <c r="I4" s="667"/>
      <c r="J4" s="667"/>
      <c r="K4" s="667"/>
      <c r="L4" s="667"/>
      <c r="M4" s="667"/>
      <c r="N4" s="668"/>
      <c r="O4" s="663"/>
      <c r="P4" s="662"/>
      <c r="Q4" s="141"/>
      <c r="R4" s="141"/>
      <c r="S4" s="141"/>
      <c r="T4" s="141"/>
      <c r="U4" s="141"/>
      <c r="V4" s="141"/>
      <c r="W4" s="141"/>
      <c r="X4" s="141"/>
      <c r="Y4" s="141"/>
      <c r="Z4" s="141"/>
      <c r="AA4" s="141"/>
      <c r="AB4" s="141"/>
      <c r="AC4" s="141"/>
      <c r="AD4" s="141"/>
      <c r="AE4" s="141"/>
      <c r="AF4" s="141"/>
      <c r="AG4" s="141"/>
      <c r="AH4" s="141"/>
      <c r="AI4" s="545"/>
      <c r="AJ4" s="545"/>
      <c r="AK4" s="545"/>
      <c r="AL4" s="545"/>
      <c r="AM4" s="545"/>
      <c r="AN4" s="545"/>
      <c r="AO4" s="545"/>
      <c r="AP4" s="545"/>
      <c r="AQ4" s="545"/>
      <c r="AR4" s="545"/>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c r="CA4" s="74"/>
      <c r="CB4" s="74"/>
      <c r="CC4" s="74"/>
      <c r="CD4" s="74"/>
      <c r="CE4" s="74"/>
      <c r="CF4" s="74"/>
      <c r="CG4" s="74"/>
      <c r="CH4" s="74"/>
      <c r="CI4" s="74"/>
      <c r="CJ4" s="74"/>
      <c r="CK4" s="74"/>
      <c r="CL4" s="74"/>
      <c r="CM4" s="74"/>
      <c r="CN4" s="74"/>
      <c r="CO4" s="74"/>
      <c r="CP4" s="74"/>
      <c r="CQ4" s="74"/>
    </row>
    <row r="5" spans="1:95" s="98" customFormat="1" ht="45" customHeight="1" thickBot="1" x14ac:dyDescent="0.35">
      <c r="A5" s="616" t="s">
        <v>273</v>
      </c>
      <c r="B5" s="617"/>
      <c r="C5" s="617"/>
      <c r="D5" s="617"/>
      <c r="E5" s="617"/>
      <c r="F5" s="617"/>
      <c r="G5" s="617"/>
      <c r="H5" s="617"/>
      <c r="I5" s="617"/>
      <c r="J5" s="617"/>
      <c r="K5" s="617"/>
      <c r="L5" s="617"/>
      <c r="M5" s="617"/>
      <c r="N5" s="617"/>
      <c r="O5" s="617"/>
      <c r="P5" s="655"/>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row>
    <row r="6" spans="1:95" s="98" customFormat="1" ht="87.6" customHeight="1" thickBot="1" x14ac:dyDescent="0.35">
      <c r="A6" s="142"/>
      <c r="B6" s="651" t="s">
        <v>472</v>
      </c>
      <c r="C6" s="651"/>
      <c r="D6" s="651"/>
      <c r="E6" s="651"/>
      <c r="F6" s="651"/>
      <c r="G6" s="651"/>
      <c r="H6" s="651"/>
      <c r="I6" s="651"/>
      <c r="J6" s="651"/>
      <c r="K6" s="651"/>
      <c r="L6" s="651"/>
      <c r="M6" s="651"/>
      <c r="N6" s="651"/>
      <c r="O6" s="651"/>
      <c r="P6" s="142"/>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row>
    <row r="7" spans="1:95" s="76" customFormat="1" ht="36" customHeight="1" x14ac:dyDescent="0.3">
      <c r="A7" s="641"/>
      <c r="B7" s="642"/>
      <c r="C7" s="642"/>
      <c r="D7" s="643"/>
      <c r="E7" s="647" t="s">
        <v>272</v>
      </c>
      <c r="F7" s="647"/>
      <c r="G7" s="647"/>
      <c r="H7" s="647"/>
      <c r="I7" s="647"/>
      <c r="J7" s="647"/>
      <c r="K7" s="647"/>
      <c r="L7" s="647"/>
      <c r="M7" s="647"/>
      <c r="N7" s="648"/>
      <c r="O7" s="664" t="s">
        <v>274</v>
      </c>
      <c r="P7" s="649" t="s">
        <v>278</v>
      </c>
      <c r="Q7" s="141"/>
      <c r="R7" s="141"/>
      <c r="S7" s="141"/>
      <c r="T7" s="141"/>
      <c r="U7" s="141"/>
      <c r="V7" s="141"/>
      <c r="W7" s="141"/>
      <c r="X7" s="141"/>
      <c r="Y7" s="141"/>
      <c r="Z7" s="141"/>
      <c r="AA7" s="141"/>
      <c r="AB7" s="141"/>
      <c r="AC7" s="141"/>
      <c r="AD7" s="141"/>
      <c r="AE7" s="141"/>
      <c r="AF7" s="141"/>
      <c r="AG7" s="141"/>
      <c r="AH7" s="141"/>
      <c r="AI7" s="652" t="s">
        <v>272</v>
      </c>
      <c r="AJ7" s="652"/>
      <c r="AK7" s="652"/>
      <c r="AL7" s="652"/>
      <c r="AM7" s="652"/>
      <c r="AN7" s="652"/>
      <c r="AO7" s="652"/>
      <c r="AP7" s="652"/>
      <c r="AQ7" s="652"/>
      <c r="AR7" s="652"/>
      <c r="AS7" s="143"/>
      <c r="AT7" s="74"/>
      <c r="AU7" s="74"/>
      <c r="AV7" s="74"/>
      <c r="AW7" s="74"/>
      <c r="AX7" s="74"/>
      <c r="AY7" s="74"/>
      <c r="AZ7" s="74"/>
      <c r="BA7" s="74"/>
      <c r="BB7" s="74"/>
      <c r="BC7" s="74"/>
      <c r="BD7" s="74"/>
      <c r="BE7" s="74"/>
      <c r="BF7" s="74"/>
      <c r="BG7" s="74"/>
      <c r="BH7" s="74"/>
      <c r="BI7" s="74"/>
      <c r="BJ7" s="74"/>
      <c r="BK7" s="74"/>
      <c r="BL7" s="74"/>
      <c r="BM7" s="74"/>
      <c r="BN7" s="74"/>
      <c r="BO7" s="74"/>
      <c r="BP7" s="74"/>
      <c r="BQ7" s="74"/>
      <c r="BR7" s="74"/>
      <c r="BS7" s="74"/>
      <c r="BT7" s="74"/>
      <c r="BU7" s="74"/>
      <c r="BV7" s="74"/>
      <c r="BW7" s="74"/>
      <c r="BX7" s="74"/>
      <c r="BY7" s="74"/>
      <c r="BZ7" s="74"/>
      <c r="CA7" s="74"/>
      <c r="CB7" s="74"/>
      <c r="CC7" s="74"/>
      <c r="CD7" s="74"/>
      <c r="CE7" s="74"/>
      <c r="CF7" s="74"/>
      <c r="CG7" s="74"/>
      <c r="CH7" s="74"/>
      <c r="CI7" s="74"/>
      <c r="CJ7" s="74"/>
      <c r="CK7" s="74"/>
      <c r="CL7" s="74"/>
      <c r="CM7" s="74"/>
      <c r="CN7" s="74"/>
      <c r="CO7" s="74"/>
      <c r="CP7" s="74"/>
      <c r="CQ7" s="74"/>
    </row>
    <row r="8" spans="1:95" s="98" customFormat="1" ht="22.5" customHeight="1" thickBot="1" x14ac:dyDescent="0.35">
      <c r="A8" s="644"/>
      <c r="B8" s="645"/>
      <c r="C8" s="645"/>
      <c r="D8" s="646"/>
      <c r="E8" s="401">
        <v>1</v>
      </c>
      <c r="F8" s="401">
        <v>2</v>
      </c>
      <c r="G8" s="401">
        <v>3</v>
      </c>
      <c r="H8" s="401">
        <v>4</v>
      </c>
      <c r="I8" s="401">
        <v>5</v>
      </c>
      <c r="J8" s="401">
        <v>6</v>
      </c>
      <c r="K8" s="401">
        <v>7</v>
      </c>
      <c r="L8" s="401">
        <v>8</v>
      </c>
      <c r="M8" s="401">
        <v>9</v>
      </c>
      <c r="N8" s="401">
        <v>10</v>
      </c>
      <c r="O8" s="665"/>
      <c r="P8" s="650"/>
      <c r="Q8" s="144"/>
      <c r="R8" s="144"/>
      <c r="S8" s="144"/>
      <c r="T8" s="144"/>
      <c r="U8" s="144"/>
      <c r="V8" s="144"/>
      <c r="W8" s="144"/>
      <c r="X8" s="144"/>
      <c r="Y8" s="144"/>
      <c r="Z8" s="144"/>
      <c r="AA8" s="144"/>
      <c r="AB8" s="144"/>
      <c r="AC8" s="144"/>
      <c r="AD8" s="144"/>
      <c r="AE8" s="144"/>
      <c r="AF8" s="144"/>
      <c r="AG8" s="144"/>
      <c r="AH8" s="144"/>
      <c r="AI8" s="145">
        <v>1</v>
      </c>
      <c r="AJ8" s="145">
        <v>2</v>
      </c>
      <c r="AK8" s="145">
        <v>3</v>
      </c>
      <c r="AL8" s="145">
        <v>4</v>
      </c>
      <c r="AM8" s="145">
        <v>5</v>
      </c>
      <c r="AN8" s="145">
        <v>6</v>
      </c>
      <c r="AO8" s="145">
        <v>7</v>
      </c>
      <c r="AP8" s="145">
        <v>8</v>
      </c>
      <c r="AQ8" s="145">
        <v>9</v>
      </c>
      <c r="AR8" s="145">
        <v>10</v>
      </c>
      <c r="AS8" s="146"/>
      <c r="AT8" s="96"/>
      <c r="AU8" s="96"/>
      <c r="AV8" s="96"/>
      <c r="AW8" s="96"/>
      <c r="AX8" s="96"/>
      <c r="AY8" s="96"/>
      <c r="AZ8" s="96"/>
      <c r="BA8" s="96"/>
      <c r="BB8" s="96"/>
      <c r="BC8" s="96"/>
      <c r="BD8" s="96"/>
      <c r="BE8" s="96"/>
      <c r="BF8" s="96"/>
      <c r="BG8" s="96"/>
      <c r="BH8" s="96"/>
      <c r="BI8" s="96"/>
      <c r="BJ8" s="96"/>
      <c r="BK8" s="96"/>
      <c r="BL8" s="96"/>
      <c r="BM8" s="96"/>
      <c r="BN8" s="96"/>
      <c r="BO8" s="96"/>
      <c r="BP8" s="96"/>
      <c r="BQ8" s="96"/>
      <c r="BR8" s="96"/>
      <c r="BS8" s="96"/>
      <c r="BT8" s="96"/>
      <c r="BU8" s="96"/>
      <c r="BV8" s="96"/>
      <c r="BW8" s="96"/>
      <c r="BX8" s="96"/>
      <c r="BY8" s="96"/>
      <c r="BZ8" s="96"/>
      <c r="CA8" s="96"/>
      <c r="CB8" s="96"/>
      <c r="CC8" s="96"/>
      <c r="CD8" s="96"/>
      <c r="CE8" s="96"/>
      <c r="CF8" s="96"/>
      <c r="CG8" s="96"/>
      <c r="CH8" s="96"/>
      <c r="CI8" s="96"/>
      <c r="CJ8" s="96"/>
      <c r="CK8" s="96"/>
      <c r="CL8" s="96"/>
      <c r="CM8" s="96"/>
      <c r="CN8" s="96"/>
      <c r="CO8" s="96"/>
      <c r="CP8" s="96"/>
      <c r="CQ8" s="96"/>
    </row>
    <row r="9" spans="1:95" s="98" customFormat="1" ht="15" customHeight="1" x14ac:dyDescent="0.3">
      <c r="A9" s="656"/>
      <c r="B9" s="657"/>
      <c r="C9" s="657"/>
      <c r="D9" s="657"/>
      <c r="E9" s="147"/>
      <c r="F9" s="147"/>
      <c r="G9" s="147"/>
      <c r="H9" s="147"/>
      <c r="I9" s="147"/>
      <c r="J9" s="147"/>
      <c r="K9" s="147"/>
      <c r="L9" s="147"/>
      <c r="M9" s="147"/>
      <c r="N9" s="147"/>
      <c r="O9" s="148"/>
      <c r="P9" s="149"/>
      <c r="Q9" s="144"/>
      <c r="R9" s="144"/>
      <c r="S9" s="144"/>
      <c r="T9" s="144"/>
      <c r="U9" s="144"/>
      <c r="V9" s="144"/>
      <c r="W9" s="144"/>
      <c r="X9" s="144"/>
      <c r="Y9" s="144"/>
      <c r="Z9" s="144"/>
      <c r="AA9" s="144"/>
      <c r="AB9" s="144"/>
      <c r="AC9" s="144"/>
      <c r="AD9" s="144"/>
      <c r="AE9" s="144"/>
      <c r="AF9" s="144"/>
      <c r="AG9" s="144"/>
      <c r="AH9" s="144"/>
      <c r="AI9" s="145"/>
      <c r="AJ9" s="145"/>
      <c r="AK9" s="145"/>
      <c r="AL9" s="145"/>
      <c r="AM9" s="145"/>
      <c r="AN9" s="145"/>
      <c r="AO9" s="145"/>
      <c r="AP9" s="145"/>
      <c r="AQ9" s="145"/>
      <c r="AR9" s="145"/>
      <c r="AS9" s="14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row>
    <row r="10" spans="1:95" ht="25.2" customHeight="1" x14ac:dyDescent="0.3">
      <c r="A10" s="653"/>
      <c r="B10" s="150" t="s">
        <v>253</v>
      </c>
      <c r="C10" s="151"/>
      <c r="D10" s="151"/>
      <c r="E10" s="151"/>
      <c r="F10" s="151"/>
      <c r="G10" s="151"/>
      <c r="H10" s="151"/>
      <c r="I10" s="151"/>
      <c r="J10" s="151"/>
      <c r="K10" s="151"/>
      <c r="L10" s="151"/>
      <c r="M10" s="151"/>
      <c r="N10" s="151"/>
      <c r="O10" s="151"/>
      <c r="P10" s="152"/>
      <c r="AI10" s="153"/>
      <c r="AJ10" s="153"/>
      <c r="AK10" s="153"/>
      <c r="AL10" s="153"/>
      <c r="AM10" s="153"/>
      <c r="AN10" s="153"/>
      <c r="AO10" s="153"/>
      <c r="AP10" s="153"/>
      <c r="AQ10" s="153"/>
      <c r="AR10" s="153"/>
      <c r="AS10" s="154"/>
    </row>
    <row r="11" spans="1:95" ht="25.2" customHeight="1" x14ac:dyDescent="0.3">
      <c r="A11" s="654"/>
      <c r="B11" s="155" t="s">
        <v>473</v>
      </c>
      <c r="C11" s="156"/>
      <c r="D11" s="157"/>
      <c r="E11" s="508" t="str">
        <f>IF($P11&gt;=E$8,"x","")</f>
        <v>x</v>
      </c>
      <c r="F11" s="508" t="str">
        <f t="shared" ref="F11:N26" si="0">IF($P11&gt;=F$8,"x","")</f>
        <v>x</v>
      </c>
      <c r="G11" s="508" t="str">
        <f t="shared" si="0"/>
        <v>x</v>
      </c>
      <c r="H11" s="508" t="str">
        <f t="shared" si="0"/>
        <v>x</v>
      </c>
      <c r="I11" s="508" t="str">
        <f t="shared" si="0"/>
        <v/>
      </c>
      <c r="J11" s="508" t="str">
        <f t="shared" si="0"/>
        <v/>
      </c>
      <c r="K11" s="508" t="str">
        <f t="shared" si="0"/>
        <v/>
      </c>
      <c r="L11" s="508" t="str">
        <f t="shared" si="0"/>
        <v/>
      </c>
      <c r="M11" s="508" t="str">
        <f t="shared" si="0"/>
        <v/>
      </c>
      <c r="N11" s="508" t="str">
        <f t="shared" si="0"/>
        <v/>
      </c>
      <c r="O11" s="194"/>
      <c r="P11" s="504">
        <v>4</v>
      </c>
      <c r="Q11" s="158"/>
      <c r="R11" s="158"/>
      <c r="S11" s="158"/>
      <c r="T11" s="158"/>
      <c r="U11" s="158"/>
      <c r="V11" s="158"/>
      <c r="W11" s="158"/>
      <c r="X11" s="158"/>
      <c r="Y11" s="158"/>
      <c r="Z11" s="158"/>
      <c r="AA11" s="158"/>
      <c r="AB11" s="158"/>
      <c r="AC11" s="158"/>
      <c r="AD11" s="158"/>
      <c r="AE11" s="158"/>
      <c r="AF11" s="158"/>
      <c r="AG11" s="158"/>
      <c r="AH11" s="158"/>
      <c r="AI11" s="159">
        <f t="shared" ref="AI11:AR15" si="1">IF(E11="",0,1)</f>
        <v>1</v>
      </c>
      <c r="AJ11" s="159">
        <f t="shared" si="1"/>
        <v>1</v>
      </c>
      <c r="AK11" s="159">
        <f t="shared" si="1"/>
        <v>1</v>
      </c>
      <c r="AL11" s="159">
        <f t="shared" si="1"/>
        <v>1</v>
      </c>
      <c r="AM11" s="159">
        <f t="shared" si="1"/>
        <v>0</v>
      </c>
      <c r="AN11" s="159">
        <f t="shared" si="1"/>
        <v>0</v>
      </c>
      <c r="AO11" s="159">
        <f t="shared" si="1"/>
        <v>0</v>
      </c>
      <c r="AP11" s="159">
        <f t="shared" si="1"/>
        <v>0</v>
      </c>
      <c r="AQ11" s="159">
        <f t="shared" si="1"/>
        <v>0</v>
      </c>
      <c r="AR11" s="159">
        <f t="shared" si="1"/>
        <v>0</v>
      </c>
      <c r="AS11" s="159">
        <f>SUM(AI11:AR11)</f>
        <v>4</v>
      </c>
    </row>
    <row r="12" spans="1:95" s="161" customFormat="1" ht="30" customHeight="1" x14ac:dyDescent="0.3">
      <c r="A12" s="654"/>
      <c r="B12" s="155" t="s">
        <v>254</v>
      </c>
      <c r="C12" s="156"/>
      <c r="D12" s="157"/>
      <c r="E12" s="508" t="str">
        <f t="shared" ref="E12:E15" si="2">IF($P12&gt;=E$8,"x","")</f>
        <v>x</v>
      </c>
      <c r="F12" s="508" t="str">
        <f t="shared" si="0"/>
        <v>x</v>
      </c>
      <c r="G12" s="508" t="str">
        <f t="shared" si="0"/>
        <v>x</v>
      </c>
      <c r="H12" s="508" t="str">
        <f t="shared" si="0"/>
        <v>x</v>
      </c>
      <c r="I12" s="508" t="str">
        <f t="shared" si="0"/>
        <v>x</v>
      </c>
      <c r="J12" s="508" t="str">
        <f t="shared" si="0"/>
        <v>x</v>
      </c>
      <c r="K12" s="508" t="str">
        <f t="shared" si="0"/>
        <v/>
      </c>
      <c r="L12" s="508" t="str">
        <f t="shared" si="0"/>
        <v/>
      </c>
      <c r="M12" s="508" t="str">
        <f t="shared" si="0"/>
        <v/>
      </c>
      <c r="N12" s="508" t="str">
        <f t="shared" si="0"/>
        <v/>
      </c>
      <c r="O12" s="194"/>
      <c r="P12" s="504">
        <v>6</v>
      </c>
      <c r="Q12" s="158"/>
      <c r="R12" s="158"/>
      <c r="S12" s="158"/>
      <c r="T12" s="158"/>
      <c r="U12" s="158"/>
      <c r="V12" s="158"/>
      <c r="W12" s="158"/>
      <c r="X12" s="158"/>
      <c r="Y12" s="158"/>
      <c r="Z12" s="158"/>
      <c r="AA12" s="158"/>
      <c r="AB12" s="158"/>
      <c r="AC12" s="158"/>
      <c r="AD12" s="158"/>
      <c r="AE12" s="158"/>
      <c r="AF12" s="158"/>
      <c r="AG12" s="158"/>
      <c r="AH12" s="158"/>
      <c r="AI12" s="159">
        <f t="shared" si="1"/>
        <v>1</v>
      </c>
      <c r="AJ12" s="159">
        <f t="shared" si="1"/>
        <v>1</v>
      </c>
      <c r="AK12" s="159">
        <f t="shared" si="1"/>
        <v>1</v>
      </c>
      <c r="AL12" s="159">
        <f t="shared" si="1"/>
        <v>1</v>
      </c>
      <c r="AM12" s="159">
        <f t="shared" si="1"/>
        <v>1</v>
      </c>
      <c r="AN12" s="159">
        <f t="shared" si="1"/>
        <v>1</v>
      </c>
      <c r="AO12" s="159">
        <f t="shared" si="1"/>
        <v>0</v>
      </c>
      <c r="AP12" s="159">
        <f t="shared" si="1"/>
        <v>0</v>
      </c>
      <c r="AQ12" s="159">
        <f t="shared" si="1"/>
        <v>0</v>
      </c>
      <c r="AR12" s="159">
        <f t="shared" si="1"/>
        <v>0</v>
      </c>
      <c r="AS12" s="159">
        <f>SUM(AI12:AR12)</f>
        <v>6</v>
      </c>
      <c r="AT12" s="160"/>
      <c r="AU12" s="160"/>
      <c r="AV12" s="160"/>
      <c r="AW12" s="160"/>
      <c r="AX12" s="160"/>
      <c r="AY12" s="160"/>
      <c r="AZ12" s="160"/>
      <c r="BA12" s="160"/>
      <c r="BB12" s="160"/>
      <c r="BC12" s="160"/>
      <c r="BD12" s="160"/>
      <c r="BE12" s="160"/>
      <c r="BF12" s="160"/>
      <c r="BG12" s="160"/>
      <c r="BH12" s="160"/>
      <c r="BI12" s="160"/>
      <c r="BJ12" s="160"/>
      <c r="BK12" s="160"/>
      <c r="BL12" s="160"/>
      <c r="BM12" s="160"/>
      <c r="BN12" s="160"/>
      <c r="BO12" s="160"/>
      <c r="BP12" s="160"/>
      <c r="BQ12" s="160"/>
      <c r="BR12" s="160"/>
      <c r="BS12" s="160"/>
      <c r="BT12" s="160"/>
      <c r="BU12" s="160"/>
      <c r="BV12" s="160"/>
      <c r="BW12" s="160"/>
      <c r="BX12" s="160"/>
      <c r="BY12" s="160"/>
      <c r="BZ12" s="160"/>
      <c r="CA12" s="160"/>
      <c r="CB12" s="160"/>
      <c r="CC12" s="160"/>
      <c r="CD12" s="160"/>
      <c r="CE12" s="160"/>
      <c r="CF12" s="160"/>
      <c r="CG12" s="160"/>
      <c r="CH12" s="160"/>
      <c r="CI12" s="160"/>
      <c r="CJ12" s="160"/>
      <c r="CK12" s="160"/>
      <c r="CL12" s="160"/>
      <c r="CM12" s="160"/>
      <c r="CN12" s="160"/>
      <c r="CO12" s="160"/>
      <c r="CP12" s="160"/>
      <c r="CQ12" s="160"/>
    </row>
    <row r="13" spans="1:95" s="161" customFormat="1" ht="30" customHeight="1" x14ac:dyDescent="0.3">
      <c r="A13" s="654"/>
      <c r="B13" s="155" t="s">
        <v>255</v>
      </c>
      <c r="C13" s="156"/>
      <c r="D13" s="157"/>
      <c r="E13" s="508" t="str">
        <f t="shared" si="2"/>
        <v>x</v>
      </c>
      <c r="F13" s="508" t="str">
        <f t="shared" si="0"/>
        <v>x</v>
      </c>
      <c r="G13" s="508" t="str">
        <f t="shared" si="0"/>
        <v>x</v>
      </c>
      <c r="H13" s="508" t="str">
        <f t="shared" si="0"/>
        <v>x</v>
      </c>
      <c r="I13" s="508" t="str">
        <f t="shared" si="0"/>
        <v>x</v>
      </c>
      <c r="J13" s="508" t="str">
        <f t="shared" si="0"/>
        <v>x</v>
      </c>
      <c r="K13" s="508" t="str">
        <f t="shared" si="0"/>
        <v>x</v>
      </c>
      <c r="L13" s="508" t="str">
        <f t="shared" si="0"/>
        <v/>
      </c>
      <c r="M13" s="508" t="str">
        <f t="shared" si="0"/>
        <v/>
      </c>
      <c r="N13" s="508" t="str">
        <f t="shared" si="0"/>
        <v/>
      </c>
      <c r="O13" s="194"/>
      <c r="P13" s="504">
        <v>7</v>
      </c>
      <c r="Q13" s="158"/>
      <c r="R13" s="158"/>
      <c r="S13" s="158"/>
      <c r="T13" s="158"/>
      <c r="U13" s="158"/>
      <c r="V13" s="158"/>
      <c r="W13" s="158"/>
      <c r="X13" s="158"/>
      <c r="Y13" s="158"/>
      <c r="Z13" s="158"/>
      <c r="AA13" s="158"/>
      <c r="AB13" s="158"/>
      <c r="AC13" s="158"/>
      <c r="AD13" s="158"/>
      <c r="AE13" s="158"/>
      <c r="AF13" s="158"/>
      <c r="AG13" s="158"/>
      <c r="AH13" s="158"/>
      <c r="AI13" s="159">
        <f t="shared" si="1"/>
        <v>1</v>
      </c>
      <c r="AJ13" s="159">
        <f t="shared" si="1"/>
        <v>1</v>
      </c>
      <c r="AK13" s="159">
        <f t="shared" si="1"/>
        <v>1</v>
      </c>
      <c r="AL13" s="159">
        <f t="shared" si="1"/>
        <v>1</v>
      </c>
      <c r="AM13" s="159">
        <f t="shared" si="1"/>
        <v>1</v>
      </c>
      <c r="AN13" s="159">
        <f t="shared" si="1"/>
        <v>1</v>
      </c>
      <c r="AO13" s="159">
        <f t="shared" si="1"/>
        <v>1</v>
      </c>
      <c r="AP13" s="159">
        <f t="shared" si="1"/>
        <v>0</v>
      </c>
      <c r="AQ13" s="159">
        <f t="shared" si="1"/>
        <v>0</v>
      </c>
      <c r="AR13" s="159">
        <f t="shared" si="1"/>
        <v>0</v>
      </c>
      <c r="AS13" s="159">
        <f t="shared" ref="AS13:AS15" si="3">SUM(AI13:AR13)</f>
        <v>7</v>
      </c>
      <c r="AT13" s="160"/>
      <c r="AU13" s="160"/>
      <c r="AV13" s="160"/>
      <c r="AW13" s="160"/>
      <c r="AX13" s="160"/>
      <c r="AY13" s="160"/>
      <c r="AZ13" s="160"/>
      <c r="BA13" s="160"/>
      <c r="BB13" s="160"/>
      <c r="BC13" s="160"/>
      <c r="BD13" s="160"/>
      <c r="BE13" s="160"/>
      <c r="BF13" s="160"/>
      <c r="BG13" s="160"/>
      <c r="BH13" s="160"/>
      <c r="BI13" s="160"/>
      <c r="BJ13" s="160"/>
      <c r="BK13" s="160"/>
      <c r="BL13" s="160"/>
      <c r="BM13" s="160"/>
      <c r="BN13" s="160"/>
      <c r="BO13" s="160"/>
      <c r="BP13" s="160"/>
      <c r="BQ13" s="160"/>
      <c r="BR13" s="160"/>
      <c r="BS13" s="160"/>
      <c r="BT13" s="160"/>
      <c r="BU13" s="160"/>
      <c r="BV13" s="160"/>
      <c r="BW13" s="160"/>
      <c r="BX13" s="160"/>
      <c r="BY13" s="160"/>
      <c r="BZ13" s="160"/>
      <c r="CA13" s="160"/>
      <c r="CB13" s="160"/>
      <c r="CC13" s="160"/>
      <c r="CD13" s="160"/>
      <c r="CE13" s="160"/>
      <c r="CF13" s="160"/>
      <c r="CG13" s="160"/>
      <c r="CH13" s="160"/>
      <c r="CI13" s="160"/>
      <c r="CJ13" s="160"/>
      <c r="CK13" s="160"/>
      <c r="CL13" s="160"/>
      <c r="CM13" s="160"/>
      <c r="CN13" s="160"/>
      <c r="CO13" s="160"/>
      <c r="CP13" s="160"/>
      <c r="CQ13" s="160"/>
    </row>
    <row r="14" spans="1:95" s="161" customFormat="1" ht="30" customHeight="1" x14ac:dyDescent="0.3">
      <c r="A14" s="654"/>
      <c r="B14" s="155" t="s">
        <v>256</v>
      </c>
      <c r="C14" s="156"/>
      <c r="D14" s="157"/>
      <c r="E14" s="508" t="str">
        <f t="shared" si="2"/>
        <v>x</v>
      </c>
      <c r="F14" s="508" t="str">
        <f t="shared" si="0"/>
        <v>x</v>
      </c>
      <c r="G14" s="508" t="str">
        <f t="shared" si="0"/>
        <v>x</v>
      </c>
      <c r="H14" s="508" t="str">
        <f t="shared" si="0"/>
        <v>x</v>
      </c>
      <c r="I14" s="508" t="str">
        <f t="shared" si="0"/>
        <v>x</v>
      </c>
      <c r="J14" s="508" t="str">
        <f t="shared" si="0"/>
        <v>x</v>
      </c>
      <c r="K14" s="508" t="str">
        <f t="shared" si="0"/>
        <v>x</v>
      </c>
      <c r="L14" s="508" t="str">
        <f t="shared" si="0"/>
        <v>x</v>
      </c>
      <c r="M14" s="508" t="str">
        <f t="shared" si="0"/>
        <v/>
      </c>
      <c r="N14" s="508" t="str">
        <f t="shared" si="0"/>
        <v/>
      </c>
      <c r="O14" s="194"/>
      <c r="P14" s="504">
        <v>8</v>
      </c>
      <c r="Q14" s="158"/>
      <c r="R14" s="158"/>
      <c r="S14" s="158"/>
      <c r="T14" s="158"/>
      <c r="U14" s="158"/>
      <c r="V14" s="158"/>
      <c r="W14" s="158"/>
      <c r="X14" s="158"/>
      <c r="Y14" s="158"/>
      <c r="Z14" s="158"/>
      <c r="AA14" s="158"/>
      <c r="AB14" s="158"/>
      <c r="AC14" s="158"/>
      <c r="AD14" s="158"/>
      <c r="AE14" s="158"/>
      <c r="AF14" s="158"/>
      <c r="AG14" s="158"/>
      <c r="AH14" s="158"/>
      <c r="AI14" s="159">
        <f t="shared" si="1"/>
        <v>1</v>
      </c>
      <c r="AJ14" s="159">
        <f t="shared" si="1"/>
        <v>1</v>
      </c>
      <c r="AK14" s="159">
        <f t="shared" si="1"/>
        <v>1</v>
      </c>
      <c r="AL14" s="159">
        <f t="shared" si="1"/>
        <v>1</v>
      </c>
      <c r="AM14" s="159">
        <f t="shared" si="1"/>
        <v>1</v>
      </c>
      <c r="AN14" s="159">
        <f t="shared" si="1"/>
        <v>1</v>
      </c>
      <c r="AO14" s="159">
        <f t="shared" si="1"/>
        <v>1</v>
      </c>
      <c r="AP14" s="159">
        <f t="shared" si="1"/>
        <v>1</v>
      </c>
      <c r="AQ14" s="159">
        <f t="shared" si="1"/>
        <v>0</v>
      </c>
      <c r="AR14" s="159">
        <f t="shared" si="1"/>
        <v>0</v>
      </c>
      <c r="AS14" s="159">
        <f t="shared" si="3"/>
        <v>8</v>
      </c>
      <c r="AT14" s="160"/>
      <c r="AU14" s="160"/>
      <c r="AV14" s="160"/>
      <c r="AW14" s="160"/>
      <c r="AX14" s="160"/>
      <c r="AY14" s="160"/>
      <c r="AZ14" s="160"/>
      <c r="BA14" s="160"/>
      <c r="BB14" s="160"/>
      <c r="BC14" s="160"/>
      <c r="BD14" s="160"/>
      <c r="BE14" s="160"/>
      <c r="BF14" s="160"/>
      <c r="BG14" s="160"/>
      <c r="BH14" s="160"/>
      <c r="BI14" s="160"/>
      <c r="BJ14" s="160"/>
      <c r="BK14" s="160"/>
      <c r="BL14" s="160"/>
      <c r="BM14" s="160"/>
      <c r="BN14" s="160"/>
      <c r="BO14" s="160"/>
      <c r="BP14" s="160"/>
      <c r="BQ14" s="160"/>
      <c r="BR14" s="160"/>
      <c r="BS14" s="160"/>
      <c r="BT14" s="160"/>
      <c r="BU14" s="160"/>
      <c r="BV14" s="160"/>
      <c r="BW14" s="160"/>
      <c r="BX14" s="160"/>
      <c r="BY14" s="160"/>
      <c r="BZ14" s="160"/>
      <c r="CA14" s="160"/>
      <c r="CB14" s="160"/>
      <c r="CC14" s="160"/>
      <c r="CD14" s="160"/>
      <c r="CE14" s="160"/>
      <c r="CF14" s="160"/>
      <c r="CG14" s="160"/>
      <c r="CH14" s="160"/>
      <c r="CI14" s="160"/>
      <c r="CJ14" s="160"/>
      <c r="CK14" s="160"/>
      <c r="CL14" s="160"/>
      <c r="CM14" s="160"/>
      <c r="CN14" s="160"/>
      <c r="CO14" s="160"/>
      <c r="CP14" s="160"/>
      <c r="CQ14" s="160"/>
    </row>
    <row r="15" spans="1:95" s="161" customFormat="1" ht="30" customHeight="1" x14ac:dyDescent="0.3">
      <c r="A15" s="654"/>
      <c r="B15" s="155" t="s">
        <v>257</v>
      </c>
      <c r="C15" s="156"/>
      <c r="D15" s="157"/>
      <c r="E15" s="508" t="str">
        <f t="shared" si="2"/>
        <v>x</v>
      </c>
      <c r="F15" s="508" t="str">
        <f t="shared" si="0"/>
        <v>x</v>
      </c>
      <c r="G15" s="508" t="str">
        <f t="shared" si="0"/>
        <v>x</v>
      </c>
      <c r="H15" s="508" t="str">
        <f t="shared" si="0"/>
        <v>x</v>
      </c>
      <c r="I15" s="508" t="str">
        <f t="shared" si="0"/>
        <v/>
      </c>
      <c r="J15" s="508" t="str">
        <f t="shared" si="0"/>
        <v/>
      </c>
      <c r="K15" s="508" t="str">
        <f t="shared" si="0"/>
        <v/>
      </c>
      <c r="L15" s="508" t="str">
        <f t="shared" si="0"/>
        <v/>
      </c>
      <c r="M15" s="508" t="str">
        <f t="shared" si="0"/>
        <v/>
      </c>
      <c r="N15" s="508" t="str">
        <f t="shared" si="0"/>
        <v/>
      </c>
      <c r="O15" s="194"/>
      <c r="P15" s="504">
        <v>4</v>
      </c>
      <c r="Q15" s="158"/>
      <c r="R15" s="158"/>
      <c r="S15" s="158"/>
      <c r="T15" s="158"/>
      <c r="U15" s="158"/>
      <c r="V15" s="158"/>
      <c r="W15" s="158"/>
      <c r="X15" s="158"/>
      <c r="Y15" s="158"/>
      <c r="Z15" s="158"/>
      <c r="AA15" s="158"/>
      <c r="AB15" s="158"/>
      <c r="AC15" s="158"/>
      <c r="AD15" s="158"/>
      <c r="AE15" s="158"/>
      <c r="AF15" s="158"/>
      <c r="AG15" s="158"/>
      <c r="AH15" s="158"/>
      <c r="AI15" s="159">
        <f t="shared" si="1"/>
        <v>1</v>
      </c>
      <c r="AJ15" s="159">
        <f t="shared" si="1"/>
        <v>1</v>
      </c>
      <c r="AK15" s="159">
        <f t="shared" si="1"/>
        <v>1</v>
      </c>
      <c r="AL15" s="159">
        <f t="shared" si="1"/>
        <v>1</v>
      </c>
      <c r="AM15" s="159">
        <f t="shared" si="1"/>
        <v>0</v>
      </c>
      <c r="AN15" s="159">
        <f t="shared" si="1"/>
        <v>0</v>
      </c>
      <c r="AO15" s="159">
        <f t="shared" si="1"/>
        <v>0</v>
      </c>
      <c r="AP15" s="159">
        <f t="shared" si="1"/>
        <v>0</v>
      </c>
      <c r="AQ15" s="159">
        <f t="shared" si="1"/>
        <v>0</v>
      </c>
      <c r="AR15" s="159">
        <f t="shared" si="1"/>
        <v>0</v>
      </c>
      <c r="AS15" s="159">
        <f t="shared" si="3"/>
        <v>4</v>
      </c>
      <c r="AT15" s="160"/>
      <c r="AU15" s="160"/>
      <c r="AV15" s="160"/>
      <c r="AW15" s="160"/>
      <c r="AX15" s="160"/>
      <c r="AY15" s="160"/>
      <c r="AZ15" s="160"/>
      <c r="BA15" s="160"/>
      <c r="BB15" s="160"/>
      <c r="BC15" s="160"/>
      <c r="BD15" s="160"/>
      <c r="BE15" s="160"/>
      <c r="BF15" s="160"/>
      <c r="BG15" s="160"/>
      <c r="BH15" s="160"/>
      <c r="BI15" s="160"/>
      <c r="BJ15" s="160"/>
      <c r="BK15" s="160"/>
      <c r="BL15" s="160"/>
      <c r="BM15" s="160"/>
      <c r="BN15" s="160"/>
      <c r="BO15" s="160"/>
      <c r="BP15" s="160"/>
      <c r="BQ15" s="160"/>
      <c r="BR15" s="160"/>
      <c r="BS15" s="160"/>
      <c r="BT15" s="160"/>
      <c r="BU15" s="160"/>
      <c r="BV15" s="160"/>
      <c r="BW15" s="160"/>
      <c r="BX15" s="160"/>
      <c r="BY15" s="160"/>
      <c r="BZ15" s="160"/>
      <c r="CA15" s="160"/>
      <c r="CB15" s="160"/>
      <c r="CC15" s="160"/>
      <c r="CD15" s="160"/>
      <c r="CE15" s="160"/>
      <c r="CF15" s="160"/>
      <c r="CG15" s="160"/>
      <c r="CH15" s="160"/>
      <c r="CI15" s="160"/>
      <c r="CJ15" s="160"/>
      <c r="CK15" s="160"/>
      <c r="CL15" s="160"/>
      <c r="CM15" s="160"/>
      <c r="CN15" s="160"/>
      <c r="CO15" s="160"/>
      <c r="CP15" s="160"/>
      <c r="CQ15" s="160"/>
    </row>
    <row r="16" spans="1:95" ht="25.2" customHeight="1" x14ac:dyDescent="0.3">
      <c r="A16" s="654"/>
      <c r="B16" s="162" t="s">
        <v>258</v>
      </c>
      <c r="C16" s="163"/>
      <c r="D16" s="163"/>
      <c r="E16" s="509"/>
      <c r="F16" s="509"/>
      <c r="G16" s="509"/>
      <c r="H16" s="509"/>
      <c r="I16" s="509"/>
      <c r="J16" s="509"/>
      <c r="K16" s="509"/>
      <c r="L16" s="509"/>
      <c r="M16" s="509"/>
      <c r="N16" s="509"/>
      <c r="O16" s="164"/>
      <c r="P16" s="505"/>
      <c r="AI16" s="165"/>
      <c r="AJ16" s="165"/>
      <c r="AK16" s="165"/>
      <c r="AL16" s="165"/>
      <c r="AM16" s="165"/>
      <c r="AN16" s="165"/>
      <c r="AO16" s="165"/>
      <c r="AP16" s="165"/>
      <c r="AQ16" s="165"/>
      <c r="AR16" s="165"/>
      <c r="AS16" s="154"/>
    </row>
    <row r="17" spans="1:45" ht="30" customHeight="1" x14ac:dyDescent="0.3">
      <c r="A17" s="654"/>
      <c r="B17" s="155" t="s">
        <v>444</v>
      </c>
      <c r="C17" s="156"/>
      <c r="D17" s="157"/>
      <c r="E17" s="508" t="str">
        <f t="shared" ref="E17:E23" si="4">IF($P17&gt;=E$8,"x","")</f>
        <v>x</v>
      </c>
      <c r="F17" s="508" t="str">
        <f t="shared" si="0"/>
        <v>x</v>
      </c>
      <c r="G17" s="508" t="str">
        <f t="shared" si="0"/>
        <v>x</v>
      </c>
      <c r="H17" s="508" t="str">
        <f t="shared" si="0"/>
        <v>x</v>
      </c>
      <c r="I17" s="508" t="str">
        <f t="shared" si="0"/>
        <v>x</v>
      </c>
      <c r="J17" s="508" t="str">
        <f t="shared" si="0"/>
        <v/>
      </c>
      <c r="K17" s="508" t="str">
        <f t="shared" si="0"/>
        <v/>
      </c>
      <c r="L17" s="508" t="str">
        <f t="shared" si="0"/>
        <v/>
      </c>
      <c r="M17" s="508" t="str">
        <f t="shared" si="0"/>
        <v/>
      </c>
      <c r="N17" s="508" t="str">
        <f t="shared" si="0"/>
        <v/>
      </c>
      <c r="O17" s="194"/>
      <c r="P17" s="504">
        <v>5</v>
      </c>
      <c r="AI17" s="159">
        <f t="shared" ref="AI17:AR23" si="5">IF(E17="",0,1)</f>
        <v>1</v>
      </c>
      <c r="AJ17" s="159">
        <f t="shared" si="5"/>
        <v>1</v>
      </c>
      <c r="AK17" s="159">
        <f t="shared" si="5"/>
        <v>1</v>
      </c>
      <c r="AL17" s="159">
        <f t="shared" si="5"/>
        <v>1</v>
      </c>
      <c r="AM17" s="159">
        <f t="shared" si="5"/>
        <v>1</v>
      </c>
      <c r="AN17" s="159">
        <f t="shared" si="5"/>
        <v>0</v>
      </c>
      <c r="AO17" s="159">
        <f t="shared" si="5"/>
        <v>0</v>
      </c>
      <c r="AP17" s="159">
        <f t="shared" si="5"/>
        <v>0</v>
      </c>
      <c r="AQ17" s="159">
        <f t="shared" si="5"/>
        <v>0</v>
      </c>
      <c r="AR17" s="159">
        <f t="shared" si="5"/>
        <v>0</v>
      </c>
      <c r="AS17" s="159">
        <f t="shared" ref="AS17:AS23" si="6">SUM(AI17:AR17)</f>
        <v>5</v>
      </c>
    </row>
    <row r="18" spans="1:45" ht="30" customHeight="1" x14ac:dyDescent="0.3">
      <c r="A18" s="654"/>
      <c r="B18" s="155" t="s">
        <v>445</v>
      </c>
      <c r="C18" s="156"/>
      <c r="D18" s="157"/>
      <c r="E18" s="508" t="str">
        <f t="shared" si="4"/>
        <v>x</v>
      </c>
      <c r="F18" s="508" t="str">
        <f t="shared" si="0"/>
        <v>x</v>
      </c>
      <c r="G18" s="508" t="str">
        <f t="shared" si="0"/>
        <v>x</v>
      </c>
      <c r="H18" s="508" t="str">
        <f t="shared" si="0"/>
        <v>x</v>
      </c>
      <c r="I18" s="508" t="str">
        <f t="shared" si="0"/>
        <v>x</v>
      </c>
      <c r="J18" s="508" t="str">
        <f t="shared" si="0"/>
        <v/>
      </c>
      <c r="K18" s="508" t="str">
        <f t="shared" si="0"/>
        <v/>
      </c>
      <c r="L18" s="508" t="str">
        <f t="shared" si="0"/>
        <v/>
      </c>
      <c r="M18" s="508" t="str">
        <f t="shared" si="0"/>
        <v/>
      </c>
      <c r="N18" s="508" t="str">
        <f t="shared" si="0"/>
        <v/>
      </c>
      <c r="O18" s="194"/>
      <c r="P18" s="504">
        <v>5</v>
      </c>
      <c r="AI18" s="159">
        <f t="shared" si="5"/>
        <v>1</v>
      </c>
      <c r="AJ18" s="159">
        <f t="shared" si="5"/>
        <v>1</v>
      </c>
      <c r="AK18" s="159">
        <f t="shared" si="5"/>
        <v>1</v>
      </c>
      <c r="AL18" s="159">
        <f t="shared" si="5"/>
        <v>1</v>
      </c>
      <c r="AM18" s="159">
        <f t="shared" si="5"/>
        <v>1</v>
      </c>
      <c r="AN18" s="159">
        <f t="shared" si="5"/>
        <v>0</v>
      </c>
      <c r="AO18" s="159">
        <f t="shared" si="5"/>
        <v>0</v>
      </c>
      <c r="AP18" s="159">
        <f t="shared" si="5"/>
        <v>0</v>
      </c>
      <c r="AQ18" s="159">
        <f t="shared" si="5"/>
        <v>0</v>
      </c>
      <c r="AR18" s="159">
        <f t="shared" si="5"/>
        <v>0</v>
      </c>
      <c r="AS18" s="159">
        <f t="shared" ref="AS18" si="7">SUM(AI18:AR18)</f>
        <v>5</v>
      </c>
    </row>
    <row r="19" spans="1:45" ht="30" customHeight="1" x14ac:dyDescent="0.3">
      <c r="A19" s="654"/>
      <c r="B19" s="155" t="s">
        <v>259</v>
      </c>
      <c r="C19" s="156"/>
      <c r="D19" s="157"/>
      <c r="E19" s="508" t="str">
        <f t="shared" si="4"/>
        <v>x</v>
      </c>
      <c r="F19" s="508" t="str">
        <f t="shared" si="0"/>
        <v>x</v>
      </c>
      <c r="G19" s="508" t="str">
        <f t="shared" si="0"/>
        <v/>
      </c>
      <c r="H19" s="508" t="str">
        <f t="shared" si="0"/>
        <v/>
      </c>
      <c r="I19" s="508" t="str">
        <f t="shared" si="0"/>
        <v/>
      </c>
      <c r="J19" s="508" t="str">
        <f t="shared" si="0"/>
        <v/>
      </c>
      <c r="K19" s="508" t="str">
        <f t="shared" si="0"/>
        <v/>
      </c>
      <c r="L19" s="508" t="str">
        <f t="shared" si="0"/>
        <v/>
      </c>
      <c r="M19" s="508" t="str">
        <f t="shared" si="0"/>
        <v/>
      </c>
      <c r="N19" s="508" t="str">
        <f t="shared" si="0"/>
        <v/>
      </c>
      <c r="O19" s="194"/>
      <c r="P19" s="504">
        <v>2</v>
      </c>
      <c r="AI19" s="159">
        <f t="shared" si="5"/>
        <v>1</v>
      </c>
      <c r="AJ19" s="159">
        <f t="shared" si="5"/>
        <v>1</v>
      </c>
      <c r="AK19" s="159">
        <f t="shared" si="5"/>
        <v>0</v>
      </c>
      <c r="AL19" s="159">
        <f t="shared" si="5"/>
        <v>0</v>
      </c>
      <c r="AM19" s="159">
        <f t="shared" si="5"/>
        <v>0</v>
      </c>
      <c r="AN19" s="159">
        <f t="shared" si="5"/>
        <v>0</v>
      </c>
      <c r="AO19" s="159">
        <f t="shared" si="5"/>
        <v>0</v>
      </c>
      <c r="AP19" s="159">
        <f t="shared" si="5"/>
        <v>0</v>
      </c>
      <c r="AQ19" s="159">
        <f t="shared" si="5"/>
        <v>0</v>
      </c>
      <c r="AR19" s="159">
        <f t="shared" si="5"/>
        <v>0</v>
      </c>
      <c r="AS19" s="159">
        <f t="shared" si="6"/>
        <v>2</v>
      </c>
    </row>
    <row r="20" spans="1:45" ht="30" customHeight="1" x14ac:dyDescent="0.3">
      <c r="A20" s="654"/>
      <c r="B20" s="155" t="s">
        <v>261</v>
      </c>
      <c r="C20" s="156"/>
      <c r="D20" s="157"/>
      <c r="E20" s="508" t="str">
        <f t="shared" si="4"/>
        <v>x</v>
      </c>
      <c r="F20" s="508" t="str">
        <f t="shared" si="0"/>
        <v/>
      </c>
      <c r="G20" s="508" t="str">
        <f t="shared" si="0"/>
        <v/>
      </c>
      <c r="H20" s="508" t="str">
        <f t="shared" si="0"/>
        <v/>
      </c>
      <c r="I20" s="508" t="str">
        <f t="shared" si="0"/>
        <v/>
      </c>
      <c r="J20" s="508" t="str">
        <f t="shared" si="0"/>
        <v/>
      </c>
      <c r="K20" s="508" t="str">
        <f t="shared" si="0"/>
        <v/>
      </c>
      <c r="L20" s="508" t="str">
        <f t="shared" si="0"/>
        <v/>
      </c>
      <c r="M20" s="508" t="str">
        <f t="shared" si="0"/>
        <v/>
      </c>
      <c r="N20" s="508" t="str">
        <f t="shared" si="0"/>
        <v/>
      </c>
      <c r="O20" s="194"/>
      <c r="P20" s="504">
        <v>1</v>
      </c>
      <c r="AI20" s="159">
        <f t="shared" si="5"/>
        <v>1</v>
      </c>
      <c r="AJ20" s="159">
        <f t="shared" si="5"/>
        <v>0</v>
      </c>
      <c r="AK20" s="159">
        <f t="shared" si="5"/>
        <v>0</v>
      </c>
      <c r="AL20" s="159">
        <f t="shared" si="5"/>
        <v>0</v>
      </c>
      <c r="AM20" s="159">
        <f t="shared" si="5"/>
        <v>0</v>
      </c>
      <c r="AN20" s="159">
        <f t="shared" si="5"/>
        <v>0</v>
      </c>
      <c r="AO20" s="159">
        <f t="shared" si="5"/>
        <v>0</v>
      </c>
      <c r="AP20" s="159">
        <f t="shared" si="5"/>
        <v>0</v>
      </c>
      <c r="AQ20" s="159">
        <f t="shared" si="5"/>
        <v>0</v>
      </c>
      <c r="AR20" s="159">
        <f t="shared" si="5"/>
        <v>0</v>
      </c>
      <c r="AS20" s="159">
        <f t="shared" si="6"/>
        <v>1</v>
      </c>
    </row>
    <row r="21" spans="1:45" ht="30" customHeight="1" x14ac:dyDescent="0.3">
      <c r="A21" s="654"/>
      <c r="B21" s="155" t="s">
        <v>260</v>
      </c>
      <c r="C21" s="156"/>
      <c r="D21" s="157"/>
      <c r="E21" s="508" t="str">
        <f t="shared" si="4"/>
        <v>x</v>
      </c>
      <c r="F21" s="508" t="str">
        <f t="shared" si="0"/>
        <v>x</v>
      </c>
      <c r="G21" s="508" t="str">
        <f t="shared" si="0"/>
        <v>x</v>
      </c>
      <c r="H21" s="508" t="str">
        <f t="shared" si="0"/>
        <v>x</v>
      </c>
      <c r="I21" s="508" t="str">
        <f t="shared" si="0"/>
        <v>x</v>
      </c>
      <c r="J21" s="508" t="str">
        <f t="shared" si="0"/>
        <v/>
      </c>
      <c r="K21" s="508" t="str">
        <f t="shared" si="0"/>
        <v/>
      </c>
      <c r="L21" s="508" t="str">
        <f t="shared" si="0"/>
        <v/>
      </c>
      <c r="M21" s="508" t="str">
        <f t="shared" si="0"/>
        <v/>
      </c>
      <c r="N21" s="508" t="str">
        <f t="shared" si="0"/>
        <v/>
      </c>
      <c r="O21" s="194"/>
      <c r="P21" s="504">
        <v>5</v>
      </c>
      <c r="AI21" s="159">
        <f t="shared" si="5"/>
        <v>1</v>
      </c>
      <c r="AJ21" s="159">
        <f t="shared" si="5"/>
        <v>1</v>
      </c>
      <c r="AK21" s="159">
        <f t="shared" si="5"/>
        <v>1</v>
      </c>
      <c r="AL21" s="159">
        <f t="shared" si="5"/>
        <v>1</v>
      </c>
      <c r="AM21" s="159">
        <f t="shared" si="5"/>
        <v>1</v>
      </c>
      <c r="AN21" s="159">
        <f t="shared" si="5"/>
        <v>0</v>
      </c>
      <c r="AO21" s="159">
        <f t="shared" si="5"/>
        <v>0</v>
      </c>
      <c r="AP21" s="159">
        <f t="shared" si="5"/>
        <v>0</v>
      </c>
      <c r="AQ21" s="159">
        <f t="shared" si="5"/>
        <v>0</v>
      </c>
      <c r="AR21" s="159">
        <f t="shared" si="5"/>
        <v>0</v>
      </c>
      <c r="AS21" s="159">
        <f t="shared" si="6"/>
        <v>5</v>
      </c>
    </row>
    <row r="22" spans="1:45" ht="30" customHeight="1" x14ac:dyDescent="0.3">
      <c r="A22" s="654"/>
      <c r="B22" s="155" t="s">
        <v>277</v>
      </c>
      <c r="C22" s="156"/>
      <c r="D22" s="157"/>
      <c r="E22" s="508" t="str">
        <f t="shared" si="4"/>
        <v>x</v>
      </c>
      <c r="F22" s="508" t="str">
        <f t="shared" si="0"/>
        <v>x</v>
      </c>
      <c r="G22" s="508" t="str">
        <f t="shared" si="0"/>
        <v>x</v>
      </c>
      <c r="H22" s="508" t="str">
        <f t="shared" si="0"/>
        <v/>
      </c>
      <c r="I22" s="508" t="str">
        <f t="shared" si="0"/>
        <v/>
      </c>
      <c r="J22" s="508" t="str">
        <f t="shared" si="0"/>
        <v/>
      </c>
      <c r="K22" s="508" t="str">
        <f t="shared" si="0"/>
        <v/>
      </c>
      <c r="L22" s="508" t="str">
        <f t="shared" si="0"/>
        <v/>
      </c>
      <c r="M22" s="508" t="str">
        <f t="shared" si="0"/>
        <v/>
      </c>
      <c r="N22" s="508" t="str">
        <f t="shared" si="0"/>
        <v/>
      </c>
      <c r="O22" s="194"/>
      <c r="P22" s="504">
        <v>3</v>
      </c>
      <c r="AI22" s="159">
        <f t="shared" si="5"/>
        <v>1</v>
      </c>
      <c r="AJ22" s="159">
        <f t="shared" si="5"/>
        <v>1</v>
      </c>
      <c r="AK22" s="159">
        <f t="shared" si="5"/>
        <v>1</v>
      </c>
      <c r="AL22" s="159">
        <f t="shared" si="5"/>
        <v>0</v>
      </c>
      <c r="AM22" s="159">
        <f t="shared" si="5"/>
        <v>0</v>
      </c>
      <c r="AN22" s="159">
        <f t="shared" si="5"/>
        <v>0</v>
      </c>
      <c r="AO22" s="159">
        <f t="shared" si="5"/>
        <v>0</v>
      </c>
      <c r="AP22" s="159">
        <f t="shared" si="5"/>
        <v>0</v>
      </c>
      <c r="AQ22" s="159">
        <f t="shared" si="5"/>
        <v>0</v>
      </c>
      <c r="AR22" s="159">
        <f t="shared" si="5"/>
        <v>0</v>
      </c>
      <c r="AS22" s="159">
        <f t="shared" ref="AS22" si="8">SUM(AI22:AR22)</f>
        <v>3</v>
      </c>
    </row>
    <row r="23" spans="1:45" ht="30" customHeight="1" x14ac:dyDescent="0.3">
      <c r="A23" s="654"/>
      <c r="B23" s="155" t="s">
        <v>262</v>
      </c>
      <c r="C23" s="156"/>
      <c r="D23" s="157"/>
      <c r="E23" s="508" t="str">
        <f t="shared" si="4"/>
        <v>x</v>
      </c>
      <c r="F23" s="508" t="str">
        <f t="shared" si="0"/>
        <v>x</v>
      </c>
      <c r="G23" s="508" t="str">
        <f t="shared" si="0"/>
        <v>x</v>
      </c>
      <c r="H23" s="508" t="str">
        <f t="shared" si="0"/>
        <v>x</v>
      </c>
      <c r="I23" s="508" t="str">
        <f t="shared" si="0"/>
        <v>x</v>
      </c>
      <c r="J23" s="508" t="str">
        <f t="shared" si="0"/>
        <v/>
      </c>
      <c r="K23" s="508" t="str">
        <f t="shared" si="0"/>
        <v/>
      </c>
      <c r="L23" s="508" t="str">
        <f t="shared" si="0"/>
        <v/>
      </c>
      <c r="M23" s="508" t="str">
        <f t="shared" si="0"/>
        <v/>
      </c>
      <c r="N23" s="508" t="str">
        <f t="shared" si="0"/>
        <v/>
      </c>
      <c r="O23" s="194"/>
      <c r="P23" s="504">
        <v>5</v>
      </c>
      <c r="AI23" s="159">
        <f t="shared" si="5"/>
        <v>1</v>
      </c>
      <c r="AJ23" s="159">
        <f t="shared" si="5"/>
        <v>1</v>
      </c>
      <c r="AK23" s="159">
        <f t="shared" si="5"/>
        <v>1</v>
      </c>
      <c r="AL23" s="159">
        <f t="shared" si="5"/>
        <v>1</v>
      </c>
      <c r="AM23" s="159">
        <f t="shared" si="5"/>
        <v>1</v>
      </c>
      <c r="AN23" s="159">
        <f t="shared" si="5"/>
        <v>0</v>
      </c>
      <c r="AO23" s="159">
        <f t="shared" si="5"/>
        <v>0</v>
      </c>
      <c r="AP23" s="159">
        <f t="shared" si="5"/>
        <v>0</v>
      </c>
      <c r="AQ23" s="159">
        <f t="shared" si="5"/>
        <v>0</v>
      </c>
      <c r="AR23" s="159">
        <f t="shared" si="5"/>
        <v>0</v>
      </c>
      <c r="AS23" s="159">
        <f t="shared" si="6"/>
        <v>5</v>
      </c>
    </row>
    <row r="24" spans="1:45" ht="25.2" customHeight="1" x14ac:dyDescent="0.3">
      <c r="A24" s="654"/>
      <c r="B24" s="166" t="s">
        <v>293</v>
      </c>
      <c r="C24" s="167"/>
      <c r="D24" s="167"/>
      <c r="E24" s="510"/>
      <c r="F24" s="510"/>
      <c r="G24" s="510"/>
      <c r="H24" s="510"/>
      <c r="I24" s="510"/>
      <c r="J24" s="510"/>
      <c r="K24" s="510"/>
      <c r="L24" s="510"/>
      <c r="M24" s="510"/>
      <c r="N24" s="510"/>
      <c r="O24" s="168"/>
      <c r="P24" s="506"/>
      <c r="AI24" s="165"/>
      <c r="AJ24" s="165"/>
      <c r="AK24" s="165"/>
      <c r="AL24" s="165"/>
      <c r="AM24" s="165"/>
      <c r="AN24" s="165"/>
      <c r="AO24" s="165"/>
      <c r="AP24" s="165"/>
      <c r="AQ24" s="165"/>
      <c r="AR24" s="165"/>
      <c r="AS24" s="154"/>
    </row>
    <row r="25" spans="1:45" ht="30" customHeight="1" x14ac:dyDescent="0.3">
      <c r="A25" s="654"/>
      <c r="B25" s="155" t="s">
        <v>264</v>
      </c>
      <c r="C25" s="156"/>
      <c r="D25" s="157"/>
      <c r="E25" s="508" t="str">
        <f t="shared" ref="E25:N32" si="9">IF($P25&gt;=E$8,"x","")</f>
        <v>x</v>
      </c>
      <c r="F25" s="508" t="str">
        <f t="shared" si="0"/>
        <v>x</v>
      </c>
      <c r="G25" s="508" t="str">
        <f t="shared" si="0"/>
        <v>x</v>
      </c>
      <c r="H25" s="508" t="str">
        <f t="shared" si="0"/>
        <v/>
      </c>
      <c r="I25" s="508" t="str">
        <f t="shared" si="0"/>
        <v/>
      </c>
      <c r="J25" s="508" t="str">
        <f t="shared" si="0"/>
        <v/>
      </c>
      <c r="K25" s="508" t="str">
        <f t="shared" si="0"/>
        <v/>
      </c>
      <c r="L25" s="508" t="str">
        <f t="shared" si="0"/>
        <v/>
      </c>
      <c r="M25" s="508" t="str">
        <f t="shared" si="0"/>
        <v/>
      </c>
      <c r="N25" s="508" t="str">
        <f t="shared" si="0"/>
        <v/>
      </c>
      <c r="O25" s="194"/>
      <c r="P25" s="504">
        <v>3</v>
      </c>
      <c r="AI25" s="159">
        <f t="shared" ref="AI25:AR32" si="10">IF(E25="",0,1)</f>
        <v>1</v>
      </c>
      <c r="AJ25" s="159">
        <f t="shared" si="10"/>
        <v>1</v>
      </c>
      <c r="AK25" s="159">
        <f t="shared" si="10"/>
        <v>1</v>
      </c>
      <c r="AL25" s="159">
        <f t="shared" si="10"/>
        <v>0</v>
      </c>
      <c r="AM25" s="159">
        <f t="shared" si="10"/>
        <v>0</v>
      </c>
      <c r="AN25" s="159">
        <f t="shared" si="10"/>
        <v>0</v>
      </c>
      <c r="AO25" s="159">
        <f t="shared" si="10"/>
        <v>0</v>
      </c>
      <c r="AP25" s="159">
        <f t="shared" si="10"/>
        <v>0</v>
      </c>
      <c r="AQ25" s="159">
        <f t="shared" si="10"/>
        <v>0</v>
      </c>
      <c r="AR25" s="159">
        <f t="shared" si="10"/>
        <v>0</v>
      </c>
      <c r="AS25" s="159">
        <f t="shared" ref="AS25:AS32" si="11">SUM(AI25:AR25)</f>
        <v>3</v>
      </c>
    </row>
    <row r="26" spans="1:45" ht="30" customHeight="1" x14ac:dyDescent="0.3">
      <c r="A26" s="654"/>
      <c r="B26" s="155" t="s">
        <v>263</v>
      </c>
      <c r="C26" s="156"/>
      <c r="D26" s="157"/>
      <c r="E26" s="508" t="str">
        <f t="shared" si="9"/>
        <v>x</v>
      </c>
      <c r="F26" s="508" t="str">
        <f t="shared" si="0"/>
        <v>x</v>
      </c>
      <c r="G26" s="508" t="str">
        <f t="shared" si="0"/>
        <v>x</v>
      </c>
      <c r="H26" s="508" t="str">
        <f t="shared" si="0"/>
        <v/>
      </c>
      <c r="I26" s="508" t="str">
        <f t="shared" si="0"/>
        <v/>
      </c>
      <c r="J26" s="508" t="str">
        <f t="shared" si="0"/>
        <v/>
      </c>
      <c r="K26" s="508" t="str">
        <f t="shared" si="0"/>
        <v/>
      </c>
      <c r="L26" s="508" t="str">
        <f t="shared" si="0"/>
        <v/>
      </c>
      <c r="M26" s="508" t="str">
        <f t="shared" si="0"/>
        <v/>
      </c>
      <c r="N26" s="508" t="str">
        <f t="shared" si="0"/>
        <v/>
      </c>
      <c r="O26" s="194"/>
      <c r="P26" s="504">
        <v>3</v>
      </c>
      <c r="AI26" s="159">
        <f t="shared" si="10"/>
        <v>1</v>
      </c>
      <c r="AJ26" s="159">
        <f t="shared" si="10"/>
        <v>1</v>
      </c>
      <c r="AK26" s="159">
        <f t="shared" si="10"/>
        <v>1</v>
      </c>
      <c r="AL26" s="159">
        <f t="shared" si="10"/>
        <v>0</v>
      </c>
      <c r="AM26" s="159">
        <f t="shared" si="10"/>
        <v>0</v>
      </c>
      <c r="AN26" s="159">
        <f t="shared" si="10"/>
        <v>0</v>
      </c>
      <c r="AO26" s="159">
        <f t="shared" si="10"/>
        <v>0</v>
      </c>
      <c r="AP26" s="159">
        <f t="shared" si="10"/>
        <v>0</v>
      </c>
      <c r="AQ26" s="159">
        <f t="shared" si="10"/>
        <v>0</v>
      </c>
      <c r="AR26" s="159">
        <f t="shared" si="10"/>
        <v>0</v>
      </c>
      <c r="AS26" s="159">
        <f t="shared" si="11"/>
        <v>3</v>
      </c>
    </row>
    <row r="27" spans="1:45" ht="30" customHeight="1" x14ac:dyDescent="0.3">
      <c r="A27" s="654"/>
      <c r="B27" s="155" t="s">
        <v>265</v>
      </c>
      <c r="C27" s="156"/>
      <c r="D27" s="157"/>
      <c r="E27" s="508" t="str">
        <f t="shared" si="9"/>
        <v>x</v>
      </c>
      <c r="F27" s="508" t="str">
        <f t="shared" si="9"/>
        <v/>
      </c>
      <c r="G27" s="508" t="str">
        <f t="shared" si="9"/>
        <v/>
      </c>
      <c r="H27" s="508" t="str">
        <f t="shared" si="9"/>
        <v/>
      </c>
      <c r="I27" s="508" t="str">
        <f t="shared" si="9"/>
        <v/>
      </c>
      <c r="J27" s="508" t="str">
        <f t="shared" si="9"/>
        <v/>
      </c>
      <c r="K27" s="508" t="str">
        <f t="shared" si="9"/>
        <v/>
      </c>
      <c r="L27" s="508" t="str">
        <f t="shared" si="9"/>
        <v/>
      </c>
      <c r="M27" s="508" t="str">
        <f t="shared" si="9"/>
        <v/>
      </c>
      <c r="N27" s="508" t="str">
        <f t="shared" si="9"/>
        <v/>
      </c>
      <c r="O27" s="194"/>
      <c r="P27" s="504">
        <v>1</v>
      </c>
      <c r="AI27" s="159">
        <f t="shared" si="10"/>
        <v>1</v>
      </c>
      <c r="AJ27" s="159">
        <f t="shared" si="10"/>
        <v>0</v>
      </c>
      <c r="AK27" s="159">
        <f t="shared" si="10"/>
        <v>0</v>
      </c>
      <c r="AL27" s="159">
        <f t="shared" si="10"/>
        <v>0</v>
      </c>
      <c r="AM27" s="159">
        <f t="shared" si="10"/>
        <v>0</v>
      </c>
      <c r="AN27" s="159">
        <f t="shared" si="10"/>
        <v>0</v>
      </c>
      <c r="AO27" s="159">
        <f t="shared" si="10"/>
        <v>0</v>
      </c>
      <c r="AP27" s="159">
        <f t="shared" si="10"/>
        <v>0</v>
      </c>
      <c r="AQ27" s="159">
        <f t="shared" si="10"/>
        <v>0</v>
      </c>
      <c r="AR27" s="159">
        <f t="shared" si="10"/>
        <v>0</v>
      </c>
      <c r="AS27" s="159">
        <f t="shared" si="11"/>
        <v>1</v>
      </c>
    </row>
    <row r="28" spans="1:45" ht="30" customHeight="1" x14ac:dyDescent="0.3">
      <c r="A28" s="654"/>
      <c r="B28" s="155" t="s">
        <v>267</v>
      </c>
      <c r="C28" s="156"/>
      <c r="D28" s="157"/>
      <c r="E28" s="508" t="str">
        <f t="shared" si="9"/>
        <v>x</v>
      </c>
      <c r="F28" s="508" t="str">
        <f t="shared" si="9"/>
        <v/>
      </c>
      <c r="G28" s="508" t="str">
        <f t="shared" si="9"/>
        <v/>
      </c>
      <c r="H28" s="508" t="str">
        <f t="shared" si="9"/>
        <v/>
      </c>
      <c r="I28" s="508" t="str">
        <f t="shared" si="9"/>
        <v/>
      </c>
      <c r="J28" s="508" t="str">
        <f t="shared" si="9"/>
        <v/>
      </c>
      <c r="K28" s="508" t="str">
        <f t="shared" si="9"/>
        <v/>
      </c>
      <c r="L28" s="508" t="str">
        <f t="shared" si="9"/>
        <v/>
      </c>
      <c r="M28" s="508" t="str">
        <f t="shared" si="9"/>
        <v/>
      </c>
      <c r="N28" s="508" t="str">
        <f t="shared" si="9"/>
        <v/>
      </c>
      <c r="O28" s="194"/>
      <c r="P28" s="504">
        <v>1</v>
      </c>
      <c r="AI28" s="159">
        <f t="shared" si="10"/>
        <v>1</v>
      </c>
      <c r="AJ28" s="159">
        <f t="shared" si="10"/>
        <v>0</v>
      </c>
      <c r="AK28" s="159">
        <f t="shared" si="10"/>
        <v>0</v>
      </c>
      <c r="AL28" s="159">
        <f t="shared" si="10"/>
        <v>0</v>
      </c>
      <c r="AM28" s="159">
        <f t="shared" si="10"/>
        <v>0</v>
      </c>
      <c r="AN28" s="159">
        <f t="shared" si="10"/>
        <v>0</v>
      </c>
      <c r="AO28" s="159">
        <f t="shared" si="10"/>
        <v>0</v>
      </c>
      <c r="AP28" s="159">
        <f t="shared" si="10"/>
        <v>0</v>
      </c>
      <c r="AQ28" s="159">
        <f t="shared" si="10"/>
        <v>0</v>
      </c>
      <c r="AR28" s="159">
        <f t="shared" si="10"/>
        <v>0</v>
      </c>
      <c r="AS28" s="159">
        <f t="shared" si="11"/>
        <v>1</v>
      </c>
    </row>
    <row r="29" spans="1:45" ht="30" customHeight="1" x14ac:dyDescent="0.3">
      <c r="A29" s="654"/>
      <c r="B29" s="155" t="s">
        <v>266</v>
      </c>
      <c r="C29" s="156"/>
      <c r="D29" s="157"/>
      <c r="E29" s="508" t="str">
        <f t="shared" si="9"/>
        <v>x</v>
      </c>
      <c r="F29" s="508" t="str">
        <f t="shared" si="9"/>
        <v>x</v>
      </c>
      <c r="G29" s="508" t="str">
        <f t="shared" si="9"/>
        <v/>
      </c>
      <c r="H29" s="508" t="str">
        <f t="shared" si="9"/>
        <v/>
      </c>
      <c r="I29" s="508" t="str">
        <f t="shared" si="9"/>
        <v/>
      </c>
      <c r="J29" s="508" t="str">
        <f t="shared" si="9"/>
        <v/>
      </c>
      <c r="K29" s="508" t="str">
        <f t="shared" si="9"/>
        <v/>
      </c>
      <c r="L29" s="508" t="str">
        <f t="shared" si="9"/>
        <v/>
      </c>
      <c r="M29" s="508" t="str">
        <f t="shared" si="9"/>
        <v/>
      </c>
      <c r="N29" s="508" t="str">
        <f t="shared" si="9"/>
        <v/>
      </c>
      <c r="O29" s="194"/>
      <c r="P29" s="504">
        <v>2</v>
      </c>
      <c r="AI29" s="159">
        <f t="shared" si="10"/>
        <v>1</v>
      </c>
      <c r="AJ29" s="159">
        <f t="shared" si="10"/>
        <v>1</v>
      </c>
      <c r="AK29" s="159">
        <f t="shared" si="10"/>
        <v>0</v>
      </c>
      <c r="AL29" s="159">
        <f t="shared" si="10"/>
        <v>0</v>
      </c>
      <c r="AM29" s="159">
        <f t="shared" si="10"/>
        <v>0</v>
      </c>
      <c r="AN29" s="159">
        <f t="shared" si="10"/>
        <v>0</v>
      </c>
      <c r="AO29" s="159">
        <f t="shared" si="10"/>
        <v>0</v>
      </c>
      <c r="AP29" s="159">
        <f t="shared" si="10"/>
        <v>0</v>
      </c>
      <c r="AQ29" s="159">
        <f t="shared" si="10"/>
        <v>0</v>
      </c>
      <c r="AR29" s="159">
        <f t="shared" si="10"/>
        <v>0</v>
      </c>
      <c r="AS29" s="159">
        <f>SUM(AI29:AR29)</f>
        <v>2</v>
      </c>
    </row>
    <row r="30" spans="1:45" ht="30" customHeight="1" x14ac:dyDescent="0.3">
      <c r="A30" s="654"/>
      <c r="B30" s="155" t="s">
        <v>291</v>
      </c>
      <c r="C30" s="156"/>
      <c r="D30" s="157"/>
      <c r="E30" s="508" t="str">
        <f t="shared" si="9"/>
        <v>x</v>
      </c>
      <c r="F30" s="508" t="str">
        <f t="shared" si="9"/>
        <v>x</v>
      </c>
      <c r="G30" s="508" t="str">
        <f t="shared" si="9"/>
        <v>x</v>
      </c>
      <c r="H30" s="508" t="str">
        <f t="shared" si="9"/>
        <v>x</v>
      </c>
      <c r="I30" s="508" t="str">
        <f t="shared" si="9"/>
        <v>x</v>
      </c>
      <c r="J30" s="508" t="str">
        <f t="shared" si="9"/>
        <v/>
      </c>
      <c r="K30" s="508" t="str">
        <f t="shared" si="9"/>
        <v/>
      </c>
      <c r="L30" s="508" t="str">
        <f t="shared" si="9"/>
        <v/>
      </c>
      <c r="M30" s="508" t="str">
        <f t="shared" si="9"/>
        <v/>
      </c>
      <c r="N30" s="508" t="str">
        <f t="shared" si="9"/>
        <v/>
      </c>
      <c r="O30" s="194"/>
      <c r="P30" s="504">
        <v>5</v>
      </c>
      <c r="AI30" s="159">
        <f t="shared" si="10"/>
        <v>1</v>
      </c>
      <c r="AJ30" s="159">
        <f t="shared" si="10"/>
        <v>1</v>
      </c>
      <c r="AK30" s="159">
        <f t="shared" si="10"/>
        <v>1</v>
      </c>
      <c r="AL30" s="159">
        <f t="shared" si="10"/>
        <v>1</v>
      </c>
      <c r="AM30" s="159">
        <f t="shared" si="10"/>
        <v>1</v>
      </c>
      <c r="AN30" s="159">
        <f t="shared" si="10"/>
        <v>0</v>
      </c>
      <c r="AO30" s="159">
        <f t="shared" si="10"/>
        <v>0</v>
      </c>
      <c r="AP30" s="159">
        <f t="shared" si="10"/>
        <v>0</v>
      </c>
      <c r="AQ30" s="159">
        <f t="shared" si="10"/>
        <v>0</v>
      </c>
      <c r="AR30" s="159">
        <f t="shared" si="10"/>
        <v>0</v>
      </c>
      <c r="AS30" s="159">
        <f t="shared" si="11"/>
        <v>5</v>
      </c>
    </row>
    <row r="31" spans="1:45" ht="30" customHeight="1" x14ac:dyDescent="0.3">
      <c r="A31" s="654"/>
      <c r="B31" s="155" t="s">
        <v>268</v>
      </c>
      <c r="C31" s="156"/>
      <c r="D31" s="157"/>
      <c r="E31" s="508" t="str">
        <f t="shared" si="9"/>
        <v>x</v>
      </c>
      <c r="F31" s="508" t="str">
        <f t="shared" si="9"/>
        <v>x</v>
      </c>
      <c r="G31" s="508" t="str">
        <f t="shared" si="9"/>
        <v/>
      </c>
      <c r="H31" s="508" t="str">
        <f t="shared" si="9"/>
        <v/>
      </c>
      <c r="I31" s="508" t="str">
        <f t="shared" si="9"/>
        <v/>
      </c>
      <c r="J31" s="508" t="str">
        <f t="shared" si="9"/>
        <v/>
      </c>
      <c r="K31" s="508" t="str">
        <f t="shared" si="9"/>
        <v/>
      </c>
      <c r="L31" s="508" t="str">
        <f t="shared" si="9"/>
        <v/>
      </c>
      <c r="M31" s="508" t="str">
        <f t="shared" si="9"/>
        <v/>
      </c>
      <c r="N31" s="508" t="str">
        <f t="shared" si="9"/>
        <v/>
      </c>
      <c r="O31" s="194"/>
      <c r="P31" s="504">
        <v>2</v>
      </c>
      <c r="AI31" s="159">
        <f t="shared" si="10"/>
        <v>1</v>
      </c>
      <c r="AJ31" s="159">
        <f t="shared" si="10"/>
        <v>1</v>
      </c>
      <c r="AK31" s="159">
        <f t="shared" si="10"/>
        <v>0</v>
      </c>
      <c r="AL31" s="159">
        <f t="shared" si="10"/>
        <v>0</v>
      </c>
      <c r="AM31" s="159">
        <f t="shared" si="10"/>
        <v>0</v>
      </c>
      <c r="AN31" s="159">
        <f t="shared" si="10"/>
        <v>0</v>
      </c>
      <c r="AO31" s="159">
        <f t="shared" si="10"/>
        <v>0</v>
      </c>
      <c r="AP31" s="159">
        <f t="shared" si="10"/>
        <v>0</v>
      </c>
      <c r="AQ31" s="159">
        <f t="shared" si="10"/>
        <v>0</v>
      </c>
      <c r="AR31" s="159">
        <f t="shared" si="10"/>
        <v>0</v>
      </c>
      <c r="AS31" s="159">
        <f t="shared" si="11"/>
        <v>2</v>
      </c>
    </row>
    <row r="32" spans="1:45" ht="30" customHeight="1" x14ac:dyDescent="0.3">
      <c r="A32" s="654"/>
      <c r="B32" s="155" t="s">
        <v>326</v>
      </c>
      <c r="C32" s="156"/>
      <c r="D32" s="157"/>
      <c r="E32" s="508" t="str">
        <f t="shared" si="9"/>
        <v>x</v>
      </c>
      <c r="F32" s="508" t="str">
        <f t="shared" si="9"/>
        <v>x</v>
      </c>
      <c r="G32" s="508" t="str">
        <f t="shared" si="9"/>
        <v>x</v>
      </c>
      <c r="H32" s="508" t="str">
        <f t="shared" si="9"/>
        <v>x</v>
      </c>
      <c r="I32" s="508" t="str">
        <f t="shared" si="9"/>
        <v>x</v>
      </c>
      <c r="J32" s="508" t="str">
        <f t="shared" si="9"/>
        <v/>
      </c>
      <c r="K32" s="508" t="str">
        <f t="shared" si="9"/>
        <v/>
      </c>
      <c r="L32" s="508" t="str">
        <f t="shared" si="9"/>
        <v/>
      </c>
      <c r="M32" s="508" t="str">
        <f t="shared" si="9"/>
        <v/>
      </c>
      <c r="N32" s="508" t="str">
        <f t="shared" si="9"/>
        <v/>
      </c>
      <c r="O32" s="194"/>
      <c r="P32" s="504">
        <v>5</v>
      </c>
      <c r="AI32" s="159">
        <f t="shared" si="10"/>
        <v>1</v>
      </c>
      <c r="AJ32" s="159">
        <f t="shared" si="10"/>
        <v>1</v>
      </c>
      <c r="AK32" s="159">
        <f t="shared" si="10"/>
        <v>1</v>
      </c>
      <c r="AL32" s="159">
        <f t="shared" si="10"/>
        <v>1</v>
      </c>
      <c r="AM32" s="159">
        <f t="shared" si="10"/>
        <v>1</v>
      </c>
      <c r="AN32" s="159">
        <f t="shared" si="10"/>
        <v>0</v>
      </c>
      <c r="AO32" s="159">
        <f t="shared" si="10"/>
        <v>0</v>
      </c>
      <c r="AP32" s="159">
        <f t="shared" si="10"/>
        <v>0</v>
      </c>
      <c r="AQ32" s="159">
        <f t="shared" si="10"/>
        <v>0</v>
      </c>
      <c r="AR32" s="159">
        <f t="shared" si="10"/>
        <v>0</v>
      </c>
      <c r="AS32" s="159">
        <f t="shared" si="11"/>
        <v>5</v>
      </c>
    </row>
    <row r="33" spans="1:45" ht="25.2" customHeight="1" x14ac:dyDescent="0.3">
      <c r="A33" s="654"/>
      <c r="B33" s="169" t="s">
        <v>269</v>
      </c>
      <c r="C33" s="170"/>
      <c r="D33" s="170"/>
      <c r="E33" s="511"/>
      <c r="F33" s="511"/>
      <c r="G33" s="511"/>
      <c r="H33" s="511"/>
      <c r="I33" s="511"/>
      <c r="J33" s="511"/>
      <c r="K33" s="511"/>
      <c r="L33" s="511"/>
      <c r="M33" s="511"/>
      <c r="N33" s="511"/>
      <c r="O33" s="171"/>
      <c r="P33" s="507"/>
      <c r="AI33" s="165"/>
      <c r="AJ33" s="165"/>
      <c r="AK33" s="165"/>
      <c r="AL33" s="165"/>
      <c r="AM33" s="165"/>
      <c r="AN33" s="165"/>
      <c r="AO33" s="165"/>
      <c r="AP33" s="165"/>
      <c r="AQ33" s="165"/>
      <c r="AR33" s="165"/>
      <c r="AS33" s="154"/>
    </row>
    <row r="34" spans="1:45" ht="30" customHeight="1" x14ac:dyDescent="0.3">
      <c r="A34" s="654"/>
      <c r="B34" s="155" t="s">
        <v>270</v>
      </c>
      <c r="C34" s="156"/>
      <c r="D34" s="157"/>
      <c r="E34" s="508" t="str">
        <f t="shared" ref="E34:N38" si="12">IF($P34&gt;=E$8,"x","")</f>
        <v>x</v>
      </c>
      <c r="F34" s="508" t="str">
        <f t="shared" si="12"/>
        <v>x</v>
      </c>
      <c r="G34" s="508" t="str">
        <f t="shared" si="12"/>
        <v>x</v>
      </c>
      <c r="H34" s="508" t="str">
        <f t="shared" si="12"/>
        <v>x</v>
      </c>
      <c r="I34" s="508" t="str">
        <f t="shared" si="12"/>
        <v>x</v>
      </c>
      <c r="J34" s="508" t="str">
        <f t="shared" si="12"/>
        <v/>
      </c>
      <c r="K34" s="508" t="str">
        <f t="shared" si="12"/>
        <v/>
      </c>
      <c r="L34" s="508" t="str">
        <f t="shared" si="12"/>
        <v/>
      </c>
      <c r="M34" s="508" t="str">
        <f t="shared" si="12"/>
        <v/>
      </c>
      <c r="N34" s="508" t="str">
        <f t="shared" si="12"/>
        <v/>
      </c>
      <c r="O34" s="194"/>
      <c r="P34" s="504">
        <v>5</v>
      </c>
      <c r="AI34" s="159">
        <f t="shared" ref="AI34:AR38" si="13">IF(E34="",0,1)</f>
        <v>1</v>
      </c>
      <c r="AJ34" s="159">
        <f t="shared" si="13"/>
        <v>1</v>
      </c>
      <c r="AK34" s="159">
        <f t="shared" si="13"/>
        <v>1</v>
      </c>
      <c r="AL34" s="159">
        <f t="shared" si="13"/>
        <v>1</v>
      </c>
      <c r="AM34" s="159">
        <f t="shared" si="13"/>
        <v>1</v>
      </c>
      <c r="AN34" s="159">
        <f t="shared" si="13"/>
        <v>0</v>
      </c>
      <c r="AO34" s="159">
        <f t="shared" si="13"/>
        <v>0</v>
      </c>
      <c r="AP34" s="159">
        <f t="shared" si="13"/>
        <v>0</v>
      </c>
      <c r="AQ34" s="159">
        <f t="shared" si="13"/>
        <v>0</v>
      </c>
      <c r="AR34" s="159">
        <f t="shared" si="13"/>
        <v>0</v>
      </c>
      <c r="AS34" s="159">
        <f t="shared" ref="AS34:AS38" si="14">SUM(AI34:AR34)</f>
        <v>5</v>
      </c>
    </row>
    <row r="35" spans="1:45" ht="30" customHeight="1" x14ac:dyDescent="0.3">
      <c r="A35" s="654"/>
      <c r="B35" s="155" t="s">
        <v>430</v>
      </c>
      <c r="C35" s="156"/>
      <c r="D35" s="157"/>
      <c r="E35" s="508" t="str">
        <f t="shared" si="12"/>
        <v>x</v>
      </c>
      <c r="F35" s="508" t="str">
        <f t="shared" si="12"/>
        <v>x</v>
      </c>
      <c r="G35" s="508" t="str">
        <f t="shared" si="12"/>
        <v>x</v>
      </c>
      <c r="H35" s="508" t="str">
        <f t="shared" si="12"/>
        <v>x</v>
      </c>
      <c r="I35" s="508" t="str">
        <f t="shared" si="12"/>
        <v>x</v>
      </c>
      <c r="J35" s="508" t="str">
        <f t="shared" si="12"/>
        <v/>
      </c>
      <c r="K35" s="508" t="str">
        <f t="shared" si="12"/>
        <v/>
      </c>
      <c r="L35" s="508" t="str">
        <f t="shared" si="12"/>
        <v/>
      </c>
      <c r="M35" s="508" t="str">
        <f t="shared" si="12"/>
        <v/>
      </c>
      <c r="N35" s="508" t="str">
        <f t="shared" si="12"/>
        <v/>
      </c>
      <c r="O35" s="194"/>
      <c r="P35" s="504">
        <v>5</v>
      </c>
      <c r="AI35" s="159">
        <f t="shared" si="13"/>
        <v>1</v>
      </c>
      <c r="AJ35" s="159">
        <f t="shared" si="13"/>
        <v>1</v>
      </c>
      <c r="AK35" s="159">
        <f t="shared" si="13"/>
        <v>1</v>
      </c>
      <c r="AL35" s="159">
        <f t="shared" si="13"/>
        <v>1</v>
      </c>
      <c r="AM35" s="159">
        <f t="shared" si="13"/>
        <v>1</v>
      </c>
      <c r="AN35" s="159">
        <f t="shared" si="13"/>
        <v>0</v>
      </c>
      <c r="AO35" s="159">
        <f t="shared" si="13"/>
        <v>0</v>
      </c>
      <c r="AP35" s="159">
        <f t="shared" si="13"/>
        <v>0</v>
      </c>
      <c r="AQ35" s="159">
        <f t="shared" si="13"/>
        <v>0</v>
      </c>
      <c r="AR35" s="159">
        <f t="shared" si="13"/>
        <v>0</v>
      </c>
      <c r="AS35" s="159">
        <f t="shared" ref="AS35:AS36" si="15">SUM(AI35:AR35)</f>
        <v>5</v>
      </c>
    </row>
    <row r="36" spans="1:45" ht="30" customHeight="1" x14ac:dyDescent="0.3">
      <c r="A36" s="654"/>
      <c r="B36" s="155" t="s">
        <v>431</v>
      </c>
      <c r="C36" s="156"/>
      <c r="D36" s="157"/>
      <c r="E36" s="508" t="str">
        <f t="shared" si="12"/>
        <v>x</v>
      </c>
      <c r="F36" s="508" t="str">
        <f t="shared" si="12"/>
        <v>x</v>
      </c>
      <c r="G36" s="508" t="str">
        <f t="shared" si="12"/>
        <v/>
      </c>
      <c r="H36" s="508" t="str">
        <f t="shared" si="12"/>
        <v/>
      </c>
      <c r="I36" s="508" t="str">
        <f t="shared" si="12"/>
        <v/>
      </c>
      <c r="J36" s="508" t="str">
        <f t="shared" si="12"/>
        <v/>
      </c>
      <c r="K36" s="508" t="str">
        <f t="shared" si="12"/>
        <v/>
      </c>
      <c r="L36" s="508" t="str">
        <f t="shared" si="12"/>
        <v/>
      </c>
      <c r="M36" s="508" t="str">
        <f t="shared" si="12"/>
        <v/>
      </c>
      <c r="N36" s="508" t="str">
        <f t="shared" si="12"/>
        <v/>
      </c>
      <c r="O36" s="194"/>
      <c r="P36" s="504">
        <v>2</v>
      </c>
      <c r="U36" s="137" t="s">
        <v>601</v>
      </c>
      <c r="AI36" s="159">
        <f t="shared" si="13"/>
        <v>1</v>
      </c>
      <c r="AJ36" s="159">
        <f t="shared" si="13"/>
        <v>1</v>
      </c>
      <c r="AK36" s="159">
        <f t="shared" si="13"/>
        <v>0</v>
      </c>
      <c r="AL36" s="159">
        <f t="shared" si="13"/>
        <v>0</v>
      </c>
      <c r="AM36" s="159">
        <f t="shared" si="13"/>
        <v>0</v>
      </c>
      <c r="AN36" s="159">
        <f t="shared" si="13"/>
        <v>0</v>
      </c>
      <c r="AO36" s="159">
        <f t="shared" si="13"/>
        <v>0</v>
      </c>
      <c r="AP36" s="159">
        <f t="shared" si="13"/>
        <v>0</v>
      </c>
      <c r="AQ36" s="159">
        <f t="shared" si="13"/>
        <v>0</v>
      </c>
      <c r="AR36" s="159">
        <f t="shared" si="13"/>
        <v>0</v>
      </c>
      <c r="AS36" s="159">
        <f t="shared" si="15"/>
        <v>2</v>
      </c>
    </row>
    <row r="37" spans="1:45" ht="30" customHeight="1" x14ac:dyDescent="0.3">
      <c r="A37" s="654"/>
      <c r="B37" s="155" t="s">
        <v>422</v>
      </c>
      <c r="C37" s="156"/>
      <c r="D37" s="157"/>
      <c r="E37" s="508" t="str">
        <f t="shared" si="12"/>
        <v>x</v>
      </c>
      <c r="F37" s="508" t="str">
        <f t="shared" si="12"/>
        <v>x</v>
      </c>
      <c r="G37" s="508" t="str">
        <f t="shared" si="12"/>
        <v/>
      </c>
      <c r="H37" s="508" t="str">
        <f t="shared" si="12"/>
        <v/>
      </c>
      <c r="I37" s="508" t="str">
        <f t="shared" si="12"/>
        <v/>
      </c>
      <c r="J37" s="508" t="str">
        <f t="shared" si="12"/>
        <v/>
      </c>
      <c r="K37" s="508" t="str">
        <f t="shared" si="12"/>
        <v/>
      </c>
      <c r="L37" s="508" t="str">
        <f t="shared" si="12"/>
        <v/>
      </c>
      <c r="M37" s="508" t="str">
        <f t="shared" si="12"/>
        <v/>
      </c>
      <c r="N37" s="508" t="str">
        <f t="shared" si="12"/>
        <v/>
      </c>
      <c r="O37" s="194"/>
      <c r="P37" s="504">
        <v>2</v>
      </c>
      <c r="AI37" s="159">
        <f t="shared" si="13"/>
        <v>1</v>
      </c>
      <c r="AJ37" s="159">
        <f t="shared" si="13"/>
        <v>1</v>
      </c>
      <c r="AK37" s="159">
        <f t="shared" si="13"/>
        <v>0</v>
      </c>
      <c r="AL37" s="159">
        <f t="shared" si="13"/>
        <v>0</v>
      </c>
      <c r="AM37" s="159">
        <f t="shared" si="13"/>
        <v>0</v>
      </c>
      <c r="AN37" s="159">
        <f t="shared" si="13"/>
        <v>0</v>
      </c>
      <c r="AO37" s="159">
        <f t="shared" si="13"/>
        <v>0</v>
      </c>
      <c r="AP37" s="159">
        <f t="shared" si="13"/>
        <v>0</v>
      </c>
      <c r="AQ37" s="159">
        <f t="shared" si="13"/>
        <v>0</v>
      </c>
      <c r="AR37" s="159">
        <f t="shared" si="13"/>
        <v>0</v>
      </c>
      <c r="AS37" s="159">
        <f t="shared" ref="AS37" si="16">SUM(AI37:AR37)</f>
        <v>2</v>
      </c>
    </row>
    <row r="38" spans="1:45" ht="30" customHeight="1" thickBot="1" x14ac:dyDescent="0.35">
      <c r="A38" s="654"/>
      <c r="B38" s="155" t="s">
        <v>271</v>
      </c>
      <c r="C38" s="156"/>
      <c r="D38" s="157"/>
      <c r="E38" s="508" t="str">
        <f t="shared" si="12"/>
        <v>x</v>
      </c>
      <c r="F38" s="508" t="str">
        <f t="shared" si="12"/>
        <v>x</v>
      </c>
      <c r="G38" s="508" t="str">
        <f t="shared" si="12"/>
        <v>x</v>
      </c>
      <c r="H38" s="508" t="str">
        <f t="shared" si="12"/>
        <v>x</v>
      </c>
      <c r="I38" s="508" t="str">
        <f t="shared" si="12"/>
        <v>x</v>
      </c>
      <c r="J38" s="508" t="str">
        <f t="shared" si="12"/>
        <v/>
      </c>
      <c r="K38" s="508" t="str">
        <f t="shared" si="12"/>
        <v/>
      </c>
      <c r="L38" s="508" t="str">
        <f t="shared" si="12"/>
        <v/>
      </c>
      <c r="M38" s="508" t="str">
        <f t="shared" si="12"/>
        <v/>
      </c>
      <c r="N38" s="508" t="str">
        <f t="shared" si="12"/>
        <v/>
      </c>
      <c r="O38" s="194"/>
      <c r="P38" s="504">
        <v>5</v>
      </c>
      <c r="AI38" s="159">
        <f t="shared" si="13"/>
        <v>1</v>
      </c>
      <c r="AJ38" s="159">
        <f t="shared" si="13"/>
        <v>1</v>
      </c>
      <c r="AK38" s="159">
        <f t="shared" si="13"/>
        <v>1</v>
      </c>
      <c r="AL38" s="159">
        <f t="shared" si="13"/>
        <v>1</v>
      </c>
      <c r="AM38" s="159">
        <f t="shared" si="13"/>
        <v>1</v>
      </c>
      <c r="AN38" s="159">
        <f t="shared" si="13"/>
        <v>0</v>
      </c>
      <c r="AO38" s="159">
        <f t="shared" si="13"/>
        <v>0</v>
      </c>
      <c r="AP38" s="159">
        <f t="shared" si="13"/>
        <v>0</v>
      </c>
      <c r="AQ38" s="159">
        <f t="shared" si="13"/>
        <v>0</v>
      </c>
      <c r="AR38" s="159">
        <f t="shared" si="13"/>
        <v>0</v>
      </c>
      <c r="AS38" s="159">
        <f t="shared" si="14"/>
        <v>5</v>
      </c>
    </row>
    <row r="39" spans="1:45" s="69" customFormat="1" ht="18" customHeight="1" thickBot="1" x14ac:dyDescent="0.35">
      <c r="A39" s="70"/>
      <c r="B39" s="122"/>
      <c r="C39" s="172"/>
      <c r="D39" s="173"/>
      <c r="E39" s="173"/>
      <c r="F39" s="173"/>
      <c r="G39" s="173"/>
      <c r="H39" s="173"/>
      <c r="I39" s="173"/>
      <c r="J39" s="173"/>
      <c r="K39" s="173"/>
      <c r="L39" s="173"/>
      <c r="M39" s="173"/>
      <c r="N39" s="173"/>
      <c r="O39" s="122"/>
      <c r="P39" s="335">
        <f>SUM(P11:P38)</f>
        <v>96</v>
      </c>
      <c r="Q39" s="137"/>
      <c r="R39" s="137"/>
      <c r="S39" s="137"/>
      <c r="T39" s="137"/>
      <c r="U39" s="137"/>
      <c r="V39" s="137"/>
      <c r="W39" s="137"/>
      <c r="X39" s="137"/>
      <c r="Y39" s="137"/>
      <c r="Z39" s="137"/>
      <c r="AA39" s="137"/>
      <c r="AB39" s="137"/>
      <c r="AC39" s="137"/>
      <c r="AD39" s="137"/>
      <c r="AE39" s="137"/>
      <c r="AF39" s="137"/>
      <c r="AG39" s="137"/>
      <c r="AH39" s="137"/>
      <c r="AI39" s="174"/>
      <c r="AJ39" s="174"/>
      <c r="AK39" s="174"/>
      <c r="AL39" s="174"/>
      <c r="AM39" s="174"/>
      <c r="AN39" s="174"/>
      <c r="AO39" s="174"/>
      <c r="AP39" s="174"/>
      <c r="AQ39" s="174"/>
      <c r="AR39" s="174"/>
      <c r="AS39" s="154"/>
    </row>
    <row r="40" spans="1:45" s="69" customFormat="1" ht="18" customHeight="1" thickBot="1" x14ac:dyDescent="0.35">
      <c r="A40" s="70"/>
      <c r="B40" s="122"/>
      <c r="C40" s="172"/>
      <c r="D40" s="173"/>
      <c r="E40" s="173"/>
      <c r="F40" s="173"/>
      <c r="G40" s="173"/>
      <c r="H40" s="173"/>
      <c r="I40" s="173"/>
      <c r="J40" s="173"/>
      <c r="K40" s="173"/>
      <c r="L40" s="173"/>
      <c r="M40" s="173"/>
      <c r="N40" s="173"/>
      <c r="O40" s="122"/>
      <c r="P40" s="175" t="str">
        <f>IF(P39&gt;100,"ERROR","OK")</f>
        <v>OK</v>
      </c>
      <c r="Q40" s="137"/>
      <c r="R40" s="137"/>
      <c r="S40" s="137"/>
      <c r="T40" s="137"/>
      <c r="U40" s="137"/>
      <c r="V40" s="137"/>
      <c r="W40" s="137"/>
      <c r="X40" s="137"/>
      <c r="Y40" s="137"/>
      <c r="Z40" s="137"/>
      <c r="AA40" s="137"/>
      <c r="AB40" s="137"/>
      <c r="AC40" s="137"/>
      <c r="AD40" s="137"/>
      <c r="AE40" s="137"/>
      <c r="AF40" s="137"/>
      <c r="AG40" s="137"/>
      <c r="AH40" s="137"/>
      <c r="AI40" s="174"/>
      <c r="AJ40" s="174"/>
      <c r="AK40" s="174"/>
      <c r="AL40" s="174"/>
      <c r="AM40" s="174"/>
      <c r="AN40" s="174"/>
      <c r="AO40" s="174"/>
      <c r="AP40" s="174"/>
      <c r="AQ40" s="174"/>
      <c r="AR40" s="174"/>
      <c r="AS40" s="154"/>
    </row>
    <row r="41" spans="1:45" s="69" customFormat="1" ht="18" customHeight="1" x14ac:dyDescent="0.3">
      <c r="A41" s="70"/>
      <c r="B41" s="122"/>
      <c r="C41" s="172"/>
      <c r="D41" s="173"/>
      <c r="E41" s="173"/>
      <c r="F41" s="173"/>
      <c r="G41" s="173"/>
      <c r="H41" s="173"/>
      <c r="I41" s="173"/>
      <c r="J41" s="173"/>
      <c r="K41" s="173"/>
      <c r="L41" s="173"/>
      <c r="M41" s="173"/>
      <c r="N41" s="173"/>
      <c r="O41" s="122"/>
      <c r="P41" s="176"/>
      <c r="Q41" s="137"/>
      <c r="R41" s="137"/>
      <c r="S41" s="137"/>
      <c r="T41" s="137"/>
      <c r="U41" s="137"/>
      <c r="V41" s="137"/>
      <c r="W41" s="137"/>
      <c r="X41" s="137"/>
      <c r="Y41" s="137"/>
      <c r="Z41" s="137"/>
      <c r="AA41" s="137"/>
      <c r="AB41" s="137"/>
      <c r="AC41" s="137"/>
      <c r="AD41" s="137"/>
      <c r="AE41" s="137"/>
      <c r="AF41" s="137"/>
      <c r="AG41" s="137"/>
      <c r="AH41" s="137"/>
      <c r="AI41" s="174"/>
      <c r="AJ41" s="174"/>
      <c r="AK41" s="174"/>
      <c r="AL41" s="174"/>
      <c r="AM41" s="174"/>
      <c r="AN41" s="174"/>
      <c r="AO41" s="174"/>
      <c r="AP41" s="174"/>
      <c r="AQ41" s="174"/>
      <c r="AR41" s="174"/>
      <c r="AS41" s="154"/>
    </row>
    <row r="42" spans="1:45" s="69" customFormat="1" ht="18" customHeight="1" x14ac:dyDescent="0.3">
      <c r="A42" s="70"/>
      <c r="B42" s="122"/>
      <c r="C42" s="172"/>
      <c r="D42" s="173"/>
      <c r="E42" s="173"/>
      <c r="F42" s="173"/>
      <c r="G42" s="173"/>
      <c r="H42" s="173"/>
      <c r="I42" s="173"/>
      <c r="J42" s="173"/>
      <c r="K42" s="173"/>
      <c r="L42" s="173"/>
      <c r="M42" s="173"/>
      <c r="N42" s="173"/>
      <c r="O42" s="122"/>
      <c r="P42" s="176"/>
      <c r="Q42" s="137"/>
      <c r="R42" s="137"/>
      <c r="S42" s="137"/>
      <c r="T42" s="137"/>
      <c r="U42" s="137"/>
      <c r="V42" s="137"/>
      <c r="W42" s="137"/>
      <c r="X42" s="137"/>
      <c r="Y42" s="137"/>
      <c r="Z42" s="137"/>
      <c r="AA42" s="137"/>
      <c r="AB42" s="137"/>
      <c r="AC42" s="137"/>
      <c r="AD42" s="137"/>
      <c r="AE42" s="137"/>
      <c r="AF42" s="137"/>
      <c r="AG42" s="137"/>
      <c r="AH42" s="137"/>
      <c r="AI42" s="154" t="str">
        <f>B10</f>
        <v>Faster</v>
      </c>
      <c r="AJ42" s="154">
        <f>AVERAGE(P11:P15)</f>
        <v>5.8</v>
      </c>
      <c r="AK42" s="174"/>
      <c r="AL42" s="174"/>
      <c r="AM42" s="174"/>
      <c r="AN42" s="174"/>
      <c r="AO42" s="174"/>
      <c r="AP42" s="174"/>
      <c r="AQ42" s="174"/>
      <c r="AR42" s="174"/>
      <c r="AS42" s="154"/>
    </row>
    <row r="43" spans="1:45" s="69" customFormat="1" ht="18" customHeight="1" x14ac:dyDescent="0.3">
      <c r="A43" s="70"/>
      <c r="B43" s="122"/>
      <c r="C43" s="172"/>
      <c r="D43" s="173"/>
      <c r="E43" s="173"/>
      <c r="F43" s="173"/>
      <c r="G43" s="173"/>
      <c r="H43" s="173"/>
      <c r="I43" s="173"/>
      <c r="J43" s="173"/>
      <c r="K43" s="173"/>
      <c r="L43" s="173"/>
      <c r="M43" s="173"/>
      <c r="N43" s="173"/>
      <c r="O43" s="177"/>
      <c r="P43" s="176"/>
      <c r="Q43" s="137"/>
      <c r="R43" s="137"/>
      <c r="S43" s="137"/>
      <c r="T43" s="137"/>
      <c r="U43" s="137"/>
      <c r="V43" s="137"/>
      <c r="W43" s="137"/>
      <c r="X43" s="137"/>
      <c r="Y43" s="137"/>
      <c r="Z43" s="137"/>
      <c r="AA43" s="137"/>
      <c r="AB43" s="137"/>
      <c r="AC43" s="137"/>
      <c r="AD43" s="137"/>
      <c r="AE43" s="137"/>
      <c r="AF43" s="137"/>
      <c r="AG43" s="137"/>
      <c r="AH43" s="137"/>
      <c r="AI43" s="154" t="str">
        <f>B16</f>
        <v>Better</v>
      </c>
      <c r="AJ43" s="154">
        <f>AVERAGE(P17:P23)</f>
        <v>3.7142857142857144</v>
      </c>
      <c r="AK43" s="174"/>
      <c r="AL43" s="174"/>
      <c r="AM43" s="174"/>
      <c r="AN43" s="174"/>
      <c r="AO43" s="174"/>
      <c r="AP43" s="174"/>
      <c r="AQ43" s="174"/>
      <c r="AR43" s="174"/>
      <c r="AS43" s="154"/>
    </row>
    <row r="44" spans="1:45" s="69" customFormat="1" ht="18" customHeight="1" x14ac:dyDescent="0.3">
      <c r="A44" s="70"/>
      <c r="B44" s="122"/>
      <c r="C44" s="172"/>
      <c r="D44" s="173"/>
      <c r="E44" s="173"/>
      <c r="F44" s="173"/>
      <c r="G44" s="173"/>
      <c r="H44" s="173"/>
      <c r="I44" s="173"/>
      <c r="J44" s="173"/>
      <c r="K44" s="173"/>
      <c r="L44" s="173"/>
      <c r="M44" s="173"/>
      <c r="N44" s="173"/>
      <c r="O44" s="672"/>
      <c r="P44" s="176"/>
      <c r="Q44" s="137"/>
      <c r="R44" s="137"/>
      <c r="S44" s="137"/>
      <c r="T44" s="137"/>
      <c r="U44" s="137"/>
      <c r="V44" s="137"/>
      <c r="W44" s="137"/>
      <c r="X44" s="137"/>
      <c r="Y44" s="137"/>
      <c r="Z44" s="137"/>
      <c r="AA44" s="137"/>
      <c r="AB44" s="137"/>
      <c r="AC44" s="137"/>
      <c r="AD44" s="137"/>
      <c r="AE44" s="137"/>
      <c r="AF44" s="137"/>
      <c r="AG44" s="137"/>
      <c r="AH44" s="137"/>
      <c r="AI44" s="154" t="str">
        <f>B24</f>
        <v>Sustainable legacy</v>
      </c>
      <c r="AJ44" s="154">
        <f>AVERAGE(P25:P32)</f>
        <v>2.75</v>
      </c>
      <c r="AK44" s="174"/>
      <c r="AL44" s="174"/>
      <c r="AM44" s="174"/>
      <c r="AN44" s="174"/>
      <c r="AO44" s="174"/>
      <c r="AP44" s="174"/>
      <c r="AQ44" s="174"/>
      <c r="AR44" s="174"/>
      <c r="AS44" s="154"/>
    </row>
    <row r="45" spans="1:45" s="69" customFormat="1" ht="18" customHeight="1" x14ac:dyDescent="0.3">
      <c r="A45" s="70"/>
      <c r="B45" s="122"/>
      <c r="C45" s="172"/>
      <c r="D45" s="173"/>
      <c r="E45" s="173"/>
      <c r="F45" s="173"/>
      <c r="G45" s="173"/>
      <c r="H45" s="173"/>
      <c r="I45" s="173"/>
      <c r="J45" s="173"/>
      <c r="K45" s="173"/>
      <c r="L45" s="173"/>
      <c r="M45" s="173"/>
      <c r="N45" s="173"/>
      <c r="O45" s="672"/>
      <c r="P45" s="176"/>
      <c r="Q45" s="137"/>
      <c r="R45" s="137"/>
      <c r="S45" s="137"/>
      <c r="T45" s="137"/>
      <c r="U45" s="137"/>
      <c r="V45" s="137"/>
      <c r="W45" s="137"/>
      <c r="X45" s="137"/>
      <c r="Y45" s="137"/>
      <c r="Z45" s="137"/>
      <c r="AA45" s="137"/>
      <c r="AB45" s="137"/>
      <c r="AC45" s="137"/>
      <c r="AD45" s="137"/>
      <c r="AE45" s="137"/>
      <c r="AF45" s="137"/>
      <c r="AG45" s="137"/>
      <c r="AH45" s="137"/>
      <c r="AI45" s="154" t="str">
        <f>B33</f>
        <v>Economic</v>
      </c>
      <c r="AJ45" s="154">
        <f>AVERAGE(P34:P38)</f>
        <v>3.8</v>
      </c>
      <c r="AK45" s="174"/>
      <c r="AL45" s="174"/>
      <c r="AM45" s="174"/>
      <c r="AN45" s="174"/>
      <c r="AO45" s="174"/>
      <c r="AP45" s="174"/>
      <c r="AQ45" s="174"/>
      <c r="AR45" s="174"/>
      <c r="AS45" s="154"/>
    </row>
    <row r="46" spans="1:45" s="69" customFormat="1" ht="18" customHeight="1" x14ac:dyDescent="0.3">
      <c r="A46" s="70"/>
      <c r="B46" s="122"/>
      <c r="C46" s="172"/>
      <c r="D46" s="173"/>
      <c r="E46" s="173"/>
      <c r="F46" s="173"/>
      <c r="G46" s="173"/>
      <c r="H46" s="173"/>
      <c r="I46" s="173"/>
      <c r="J46" s="173"/>
      <c r="K46" s="173"/>
      <c r="L46" s="173"/>
      <c r="M46" s="173"/>
      <c r="N46" s="173"/>
      <c r="O46" s="672"/>
      <c r="P46" s="176"/>
      <c r="Q46" s="137"/>
      <c r="R46" s="137"/>
      <c r="S46" s="137"/>
      <c r="T46" s="137"/>
      <c r="U46" s="137"/>
      <c r="V46" s="137"/>
      <c r="W46" s="137"/>
      <c r="X46" s="137"/>
      <c r="Y46" s="137"/>
      <c r="Z46" s="137"/>
      <c r="AA46" s="137"/>
      <c r="AB46" s="137"/>
      <c r="AC46" s="137"/>
      <c r="AD46" s="137"/>
      <c r="AE46" s="137"/>
      <c r="AF46" s="137"/>
      <c r="AG46" s="137"/>
      <c r="AH46" s="137"/>
      <c r="AI46" s="178"/>
      <c r="AJ46" s="178"/>
      <c r="AK46" s="178"/>
      <c r="AL46" s="178"/>
      <c r="AM46" s="178"/>
      <c r="AN46" s="178"/>
      <c r="AO46" s="178"/>
      <c r="AP46" s="178"/>
      <c r="AQ46" s="178"/>
      <c r="AR46" s="178"/>
    </row>
    <row r="47" spans="1:45" s="69" customFormat="1" ht="18" customHeight="1" x14ac:dyDescent="0.3">
      <c r="A47" s="70"/>
      <c r="B47" s="122"/>
      <c r="C47" s="172"/>
      <c r="D47" s="173"/>
      <c r="E47" s="173"/>
      <c r="F47" s="173"/>
      <c r="G47" s="173"/>
      <c r="H47" s="173"/>
      <c r="I47" s="173"/>
      <c r="J47" s="173"/>
      <c r="K47" s="173"/>
      <c r="L47" s="173"/>
      <c r="M47" s="173"/>
      <c r="N47" s="173"/>
      <c r="O47" s="672"/>
      <c r="P47" s="176"/>
      <c r="Q47" s="137"/>
      <c r="R47" s="137"/>
      <c r="S47" s="137"/>
      <c r="T47" s="137"/>
      <c r="U47" s="137"/>
      <c r="V47" s="137"/>
      <c r="W47" s="137"/>
      <c r="X47" s="137"/>
      <c r="Y47" s="137"/>
      <c r="Z47" s="137"/>
      <c r="AA47" s="137"/>
      <c r="AB47" s="137"/>
      <c r="AC47" s="137"/>
      <c r="AD47" s="137"/>
      <c r="AE47" s="137"/>
      <c r="AF47" s="137"/>
      <c r="AG47" s="137"/>
      <c r="AH47" s="137"/>
      <c r="AI47" s="178"/>
      <c r="AJ47" s="178"/>
      <c r="AK47" s="178"/>
      <c r="AL47" s="178"/>
      <c r="AM47" s="178"/>
      <c r="AN47" s="178"/>
      <c r="AO47" s="178"/>
      <c r="AP47" s="178"/>
      <c r="AQ47" s="178"/>
      <c r="AR47" s="178"/>
    </row>
    <row r="48" spans="1:45" s="69" customFormat="1" ht="18" customHeight="1" x14ac:dyDescent="0.3">
      <c r="A48" s="70"/>
      <c r="B48" s="122"/>
      <c r="C48" s="172"/>
      <c r="D48" s="173"/>
      <c r="E48" s="173"/>
      <c r="F48" s="173"/>
      <c r="G48" s="173"/>
      <c r="H48" s="173"/>
      <c r="I48" s="173"/>
      <c r="J48" s="173"/>
      <c r="K48" s="173"/>
      <c r="L48" s="173"/>
      <c r="M48" s="173"/>
      <c r="N48" s="173"/>
      <c r="O48" s="672"/>
      <c r="P48" s="176"/>
      <c r="Q48" s="137"/>
      <c r="R48" s="137"/>
      <c r="S48" s="137"/>
      <c r="T48" s="137"/>
      <c r="U48" s="137"/>
      <c r="V48" s="137"/>
      <c r="W48" s="137"/>
      <c r="X48" s="137"/>
      <c r="Y48" s="137"/>
      <c r="Z48" s="137"/>
      <c r="AA48" s="137"/>
      <c r="AB48" s="137"/>
      <c r="AC48" s="137"/>
      <c r="AD48" s="137"/>
      <c r="AE48" s="137"/>
      <c r="AF48" s="137"/>
      <c r="AG48" s="137"/>
      <c r="AH48" s="137"/>
      <c r="AI48" s="178"/>
      <c r="AJ48" s="178"/>
      <c r="AK48" s="178"/>
      <c r="AL48" s="178"/>
      <c r="AM48" s="178"/>
      <c r="AN48" s="178"/>
      <c r="AO48" s="178"/>
      <c r="AP48" s="178"/>
      <c r="AQ48" s="178"/>
      <c r="AR48" s="178"/>
    </row>
    <row r="49" spans="1:44" s="69" customFormat="1" ht="18" customHeight="1" x14ac:dyDescent="0.3">
      <c r="A49" s="70"/>
      <c r="B49" s="122"/>
      <c r="C49" s="172"/>
      <c r="D49" s="173"/>
      <c r="E49" s="173"/>
      <c r="F49" s="173"/>
      <c r="G49" s="173"/>
      <c r="H49" s="173"/>
      <c r="I49" s="173"/>
      <c r="J49" s="173"/>
      <c r="K49" s="173"/>
      <c r="L49" s="173"/>
      <c r="M49" s="173"/>
      <c r="N49" s="173"/>
      <c r="O49" s="672"/>
      <c r="P49" s="176"/>
      <c r="Q49" s="137"/>
      <c r="R49" s="137"/>
      <c r="S49" s="137"/>
      <c r="T49" s="137"/>
      <c r="U49" s="137"/>
      <c r="V49" s="137"/>
      <c r="W49" s="137"/>
      <c r="X49" s="137"/>
      <c r="Y49" s="137"/>
      <c r="Z49" s="137"/>
      <c r="AA49" s="137"/>
      <c r="AB49" s="137"/>
      <c r="AC49" s="137"/>
      <c r="AD49" s="137"/>
      <c r="AE49" s="137"/>
      <c r="AF49" s="137"/>
      <c r="AG49" s="137"/>
      <c r="AH49" s="137"/>
      <c r="AI49" s="178"/>
      <c r="AJ49" s="178"/>
      <c r="AK49" s="178"/>
      <c r="AL49" s="178"/>
      <c r="AM49" s="178"/>
      <c r="AN49" s="178"/>
      <c r="AO49" s="178"/>
      <c r="AP49" s="178"/>
      <c r="AQ49" s="178"/>
      <c r="AR49" s="178"/>
    </row>
    <row r="50" spans="1:44" s="69" customFormat="1" ht="18" customHeight="1" x14ac:dyDescent="0.3">
      <c r="A50" s="70"/>
      <c r="B50" s="122"/>
      <c r="C50" s="172"/>
      <c r="D50" s="173"/>
      <c r="E50" s="173"/>
      <c r="F50" s="173"/>
      <c r="G50" s="173"/>
      <c r="H50" s="173"/>
      <c r="I50" s="173"/>
      <c r="J50" s="173"/>
      <c r="K50" s="173"/>
      <c r="L50" s="173"/>
      <c r="M50" s="173"/>
      <c r="N50" s="173"/>
      <c r="O50" s="672"/>
      <c r="P50" s="176"/>
      <c r="Q50" s="137"/>
      <c r="R50" s="137"/>
      <c r="S50" s="137"/>
      <c r="T50" s="137"/>
      <c r="U50" s="137"/>
      <c r="V50" s="137"/>
      <c r="W50" s="137"/>
      <c r="X50" s="137"/>
      <c r="Y50" s="137"/>
      <c r="Z50" s="137"/>
      <c r="AA50" s="137"/>
      <c r="AB50" s="137"/>
      <c r="AC50" s="137"/>
      <c r="AD50" s="137"/>
      <c r="AE50" s="137"/>
      <c r="AF50" s="137"/>
      <c r="AG50" s="137"/>
      <c r="AH50" s="137"/>
      <c r="AI50" s="178"/>
      <c r="AJ50" s="178"/>
      <c r="AK50" s="178"/>
      <c r="AL50" s="178"/>
      <c r="AM50" s="178"/>
      <c r="AN50" s="178"/>
      <c r="AO50" s="178"/>
      <c r="AP50" s="178"/>
      <c r="AQ50" s="178"/>
      <c r="AR50" s="178"/>
    </row>
    <row r="51" spans="1:44" s="69" customFormat="1" ht="18" customHeight="1" x14ac:dyDescent="0.3">
      <c r="A51" s="70"/>
      <c r="B51" s="122"/>
      <c r="C51" s="172"/>
      <c r="D51" s="173"/>
      <c r="E51" s="173"/>
      <c r="F51" s="173"/>
      <c r="G51" s="173"/>
      <c r="H51" s="173"/>
      <c r="I51" s="173"/>
      <c r="J51" s="173"/>
      <c r="K51" s="173"/>
      <c r="L51" s="173"/>
      <c r="M51" s="173"/>
      <c r="N51" s="173"/>
      <c r="O51" s="672"/>
      <c r="P51" s="176"/>
      <c r="Q51" s="137"/>
      <c r="R51" s="137"/>
      <c r="S51" s="137"/>
      <c r="T51" s="137"/>
      <c r="U51" s="137"/>
      <c r="V51" s="137"/>
      <c r="W51" s="137"/>
      <c r="X51" s="137"/>
      <c r="Y51" s="137"/>
      <c r="Z51" s="137"/>
      <c r="AA51" s="137"/>
      <c r="AB51" s="137"/>
      <c r="AC51" s="137"/>
      <c r="AD51" s="137"/>
      <c r="AE51" s="137"/>
      <c r="AF51" s="137"/>
      <c r="AG51" s="137"/>
      <c r="AH51" s="137"/>
      <c r="AI51" s="178"/>
      <c r="AJ51" s="178"/>
      <c r="AK51" s="178"/>
      <c r="AL51" s="178"/>
      <c r="AM51" s="178"/>
      <c r="AN51" s="178"/>
      <c r="AO51" s="178"/>
      <c r="AP51" s="178"/>
      <c r="AQ51" s="178"/>
      <c r="AR51" s="178"/>
    </row>
    <row r="52" spans="1:44" s="69" customFormat="1" ht="18" customHeight="1" x14ac:dyDescent="0.3">
      <c r="A52" s="70"/>
      <c r="B52" s="122"/>
      <c r="C52" s="172"/>
      <c r="D52" s="173"/>
      <c r="E52" s="173"/>
      <c r="F52" s="173"/>
      <c r="G52" s="173"/>
      <c r="H52" s="173"/>
      <c r="I52" s="173"/>
      <c r="J52" s="173"/>
      <c r="K52" s="173"/>
      <c r="L52" s="173"/>
      <c r="M52" s="173"/>
      <c r="N52" s="173"/>
      <c r="O52" s="672"/>
      <c r="P52" s="176"/>
      <c r="Q52" s="137"/>
      <c r="R52" s="137"/>
      <c r="S52" s="137"/>
      <c r="T52" s="137"/>
      <c r="U52" s="137"/>
      <c r="V52" s="137"/>
      <c r="W52" s="137"/>
      <c r="X52" s="137"/>
      <c r="Y52" s="137"/>
      <c r="Z52" s="137"/>
      <c r="AA52" s="137"/>
      <c r="AB52" s="137"/>
      <c r="AC52" s="137"/>
      <c r="AD52" s="137"/>
      <c r="AE52" s="137"/>
      <c r="AF52" s="137"/>
      <c r="AG52" s="137"/>
      <c r="AH52" s="137"/>
      <c r="AI52" s="178"/>
      <c r="AJ52" s="178"/>
      <c r="AK52" s="178"/>
      <c r="AL52" s="178"/>
      <c r="AM52" s="178"/>
      <c r="AN52" s="178"/>
      <c r="AO52" s="178"/>
      <c r="AP52" s="178"/>
      <c r="AQ52" s="178"/>
      <c r="AR52" s="178"/>
    </row>
    <row r="53" spans="1:44" s="69" customFormat="1" ht="18" customHeight="1" x14ac:dyDescent="0.3">
      <c r="A53" s="70"/>
      <c r="B53" s="122"/>
      <c r="C53" s="172"/>
      <c r="D53" s="173"/>
      <c r="E53" s="173"/>
      <c r="F53" s="173"/>
      <c r="G53" s="173"/>
      <c r="H53" s="173"/>
      <c r="I53" s="173"/>
      <c r="J53" s="173"/>
      <c r="K53" s="173"/>
      <c r="L53" s="173"/>
      <c r="M53" s="173"/>
      <c r="N53" s="173"/>
      <c r="O53" s="672"/>
      <c r="P53" s="176"/>
      <c r="Q53" s="137"/>
      <c r="R53" s="137"/>
      <c r="S53" s="137"/>
      <c r="T53" s="137"/>
      <c r="U53" s="137"/>
      <c r="V53" s="137"/>
      <c r="W53" s="137"/>
      <c r="X53" s="137"/>
      <c r="Y53" s="137"/>
      <c r="Z53" s="137"/>
      <c r="AA53" s="137"/>
      <c r="AB53" s="137"/>
      <c r="AC53" s="137"/>
      <c r="AD53" s="137"/>
      <c r="AE53" s="137"/>
      <c r="AF53" s="137"/>
      <c r="AG53" s="137"/>
      <c r="AH53" s="137"/>
      <c r="AI53" s="178"/>
      <c r="AJ53" s="178"/>
      <c r="AK53" s="178"/>
      <c r="AL53" s="178"/>
      <c r="AM53" s="178"/>
      <c r="AN53" s="178"/>
      <c r="AO53" s="178"/>
      <c r="AP53" s="178"/>
      <c r="AQ53" s="178"/>
      <c r="AR53" s="178"/>
    </row>
    <row r="54" spans="1:44" s="69" customFormat="1" ht="18" customHeight="1" x14ac:dyDescent="0.3">
      <c r="A54" s="70"/>
      <c r="B54" s="122"/>
      <c r="C54" s="172"/>
      <c r="D54" s="173"/>
      <c r="E54" s="173"/>
      <c r="F54" s="173"/>
      <c r="G54" s="173"/>
      <c r="H54" s="173"/>
      <c r="I54" s="173"/>
      <c r="J54" s="173"/>
      <c r="K54" s="173"/>
      <c r="L54" s="173"/>
      <c r="M54" s="173"/>
      <c r="N54" s="173"/>
      <c r="O54" s="672"/>
      <c r="P54" s="176"/>
      <c r="Q54" s="137"/>
      <c r="R54" s="137"/>
      <c r="S54" s="137"/>
      <c r="T54" s="137"/>
      <c r="U54" s="137"/>
      <c r="V54" s="137"/>
      <c r="W54" s="137"/>
      <c r="X54" s="137"/>
      <c r="Y54" s="137"/>
      <c r="Z54" s="137"/>
      <c r="AA54" s="137"/>
      <c r="AB54" s="137"/>
      <c r="AC54" s="137"/>
      <c r="AD54" s="137"/>
      <c r="AE54" s="137"/>
      <c r="AF54" s="137"/>
      <c r="AG54" s="137"/>
      <c r="AH54" s="137"/>
      <c r="AI54" s="178"/>
      <c r="AJ54" s="178"/>
      <c r="AK54" s="178"/>
      <c r="AL54" s="178"/>
      <c r="AM54" s="178"/>
      <c r="AN54" s="178"/>
      <c r="AO54" s="178"/>
      <c r="AP54" s="178"/>
      <c r="AQ54" s="178"/>
      <c r="AR54" s="178"/>
    </row>
    <row r="55" spans="1:44" s="69" customFormat="1" ht="18" customHeight="1" x14ac:dyDescent="0.3">
      <c r="A55" s="70"/>
      <c r="B55" s="122"/>
      <c r="C55" s="172"/>
      <c r="D55" s="173"/>
      <c r="E55" s="173"/>
      <c r="F55" s="173"/>
      <c r="G55" s="173"/>
      <c r="H55" s="173"/>
      <c r="I55" s="173"/>
      <c r="J55" s="173"/>
      <c r="K55" s="173"/>
      <c r="L55" s="173"/>
      <c r="M55" s="173"/>
      <c r="N55" s="173"/>
      <c r="O55" s="672"/>
      <c r="P55" s="176"/>
      <c r="Q55" s="137"/>
      <c r="R55" s="137"/>
      <c r="S55" s="137"/>
      <c r="T55" s="137"/>
      <c r="U55" s="137"/>
      <c r="V55" s="137"/>
      <c r="W55" s="137"/>
      <c r="X55" s="137"/>
      <c r="Y55" s="137"/>
      <c r="Z55" s="137"/>
      <c r="AA55" s="137"/>
      <c r="AB55" s="137"/>
      <c r="AC55" s="137"/>
      <c r="AD55" s="137"/>
      <c r="AE55" s="137"/>
      <c r="AF55" s="137"/>
      <c r="AG55" s="137"/>
      <c r="AH55" s="137"/>
      <c r="AI55" s="178"/>
      <c r="AJ55" s="178"/>
      <c r="AK55" s="178"/>
      <c r="AL55" s="178"/>
      <c r="AM55" s="178"/>
      <c r="AN55" s="178"/>
      <c r="AO55" s="178"/>
      <c r="AP55" s="178"/>
      <c r="AQ55" s="178"/>
      <c r="AR55" s="178"/>
    </row>
    <row r="56" spans="1:44" s="69" customFormat="1" ht="18" customHeight="1" x14ac:dyDescent="0.3">
      <c r="A56" s="70"/>
      <c r="B56" s="122"/>
      <c r="C56" s="172"/>
      <c r="D56" s="173"/>
      <c r="E56" s="173"/>
      <c r="F56" s="173"/>
      <c r="G56" s="173"/>
      <c r="H56" s="173"/>
      <c r="I56" s="173"/>
      <c r="J56" s="173"/>
      <c r="K56" s="173"/>
      <c r="L56" s="173"/>
      <c r="M56" s="173"/>
      <c r="N56" s="173"/>
      <c r="O56" s="122"/>
      <c r="P56" s="176"/>
      <c r="Q56" s="137"/>
      <c r="R56" s="137"/>
      <c r="S56" s="137"/>
      <c r="T56" s="137"/>
      <c r="U56" s="137"/>
      <c r="V56" s="137"/>
      <c r="W56" s="137"/>
      <c r="X56" s="137"/>
      <c r="Y56" s="137"/>
      <c r="Z56" s="137"/>
      <c r="AA56" s="137"/>
      <c r="AB56" s="137"/>
      <c r="AC56" s="137"/>
      <c r="AD56" s="137"/>
      <c r="AE56" s="137"/>
      <c r="AF56" s="137"/>
      <c r="AG56" s="137"/>
      <c r="AH56" s="137"/>
      <c r="AI56" s="178"/>
      <c r="AJ56" s="178"/>
      <c r="AK56" s="178"/>
      <c r="AL56" s="178"/>
      <c r="AM56" s="178"/>
      <c r="AN56" s="178"/>
      <c r="AO56" s="178"/>
      <c r="AP56" s="178"/>
      <c r="AQ56" s="178"/>
      <c r="AR56" s="178"/>
    </row>
    <row r="57" spans="1:44" s="69" customFormat="1" ht="18" customHeight="1" x14ac:dyDescent="0.3">
      <c r="A57" s="70"/>
      <c r="B57" s="122"/>
      <c r="C57" s="172"/>
      <c r="D57" s="173"/>
      <c r="E57" s="173"/>
      <c r="F57" s="173"/>
      <c r="G57" s="173"/>
      <c r="H57" s="173"/>
      <c r="I57" s="173"/>
      <c r="J57" s="173"/>
      <c r="K57" s="173"/>
      <c r="L57" s="173"/>
      <c r="M57" s="173"/>
      <c r="N57" s="173"/>
      <c r="O57" s="122"/>
      <c r="P57" s="176"/>
      <c r="Q57" s="137"/>
      <c r="R57" s="137"/>
      <c r="S57" s="137"/>
      <c r="T57" s="137"/>
      <c r="U57" s="137"/>
      <c r="V57" s="137"/>
      <c r="W57" s="137"/>
      <c r="X57" s="137"/>
      <c r="Y57" s="137"/>
      <c r="Z57" s="137"/>
      <c r="AA57" s="137"/>
      <c r="AB57" s="137"/>
      <c r="AC57" s="137"/>
      <c r="AD57" s="137"/>
      <c r="AE57" s="137"/>
      <c r="AF57" s="137"/>
      <c r="AG57" s="137"/>
      <c r="AH57" s="137"/>
      <c r="AI57" s="178"/>
      <c r="AJ57" s="178"/>
      <c r="AK57" s="178"/>
      <c r="AL57" s="178"/>
      <c r="AM57" s="178"/>
      <c r="AN57" s="178"/>
      <c r="AO57" s="178"/>
      <c r="AP57" s="178"/>
      <c r="AQ57" s="178"/>
      <c r="AR57" s="178"/>
    </row>
    <row r="58" spans="1:44" s="69" customFormat="1" ht="18" customHeight="1" x14ac:dyDescent="0.3">
      <c r="A58" s="70"/>
      <c r="B58" s="122"/>
      <c r="C58" s="172"/>
      <c r="D58" s="173"/>
      <c r="E58" s="173"/>
      <c r="F58" s="173"/>
      <c r="G58" s="173"/>
      <c r="H58" s="173"/>
      <c r="I58" s="173"/>
      <c r="J58" s="173"/>
      <c r="K58" s="173"/>
      <c r="L58" s="173"/>
      <c r="M58" s="173"/>
      <c r="N58" s="173"/>
      <c r="O58" s="122"/>
      <c r="P58" s="176"/>
      <c r="Q58" s="137"/>
      <c r="R58" s="137"/>
      <c r="S58" s="137"/>
      <c r="T58" s="137"/>
      <c r="U58" s="137"/>
      <c r="V58" s="137"/>
      <c r="W58" s="137"/>
      <c r="X58" s="137"/>
      <c r="Y58" s="137"/>
      <c r="Z58" s="137"/>
      <c r="AA58" s="137"/>
      <c r="AB58" s="137"/>
      <c r="AC58" s="137"/>
      <c r="AD58" s="137"/>
      <c r="AE58" s="137"/>
      <c r="AF58" s="137"/>
      <c r="AG58" s="137"/>
      <c r="AH58" s="137"/>
      <c r="AI58" s="178"/>
      <c r="AJ58" s="178"/>
      <c r="AK58" s="178"/>
      <c r="AL58" s="178"/>
      <c r="AM58" s="178"/>
      <c r="AN58" s="178"/>
      <c r="AO58" s="178"/>
      <c r="AP58" s="178"/>
      <c r="AQ58" s="178"/>
      <c r="AR58" s="178"/>
    </row>
    <row r="59" spans="1:44" s="69" customFormat="1" ht="18" customHeight="1" x14ac:dyDescent="0.3">
      <c r="A59" s="70"/>
      <c r="B59" s="122"/>
      <c r="C59" s="172"/>
      <c r="D59" s="179"/>
      <c r="E59" s="172"/>
      <c r="F59" s="172"/>
      <c r="G59" s="172"/>
      <c r="H59" s="173"/>
      <c r="I59" s="173"/>
      <c r="J59" s="173"/>
      <c r="K59" s="173"/>
      <c r="L59" s="173"/>
      <c r="M59" s="173"/>
      <c r="N59" s="173"/>
      <c r="O59" s="122"/>
      <c r="P59" s="176"/>
      <c r="Q59" s="137"/>
      <c r="R59" s="137"/>
      <c r="S59" s="137"/>
      <c r="T59" s="137"/>
      <c r="U59" s="137"/>
      <c r="V59" s="137"/>
      <c r="W59" s="137"/>
      <c r="X59" s="137"/>
      <c r="Y59" s="137"/>
      <c r="Z59" s="137"/>
      <c r="AA59" s="137"/>
      <c r="AB59" s="137"/>
      <c r="AC59" s="137"/>
      <c r="AD59" s="137"/>
      <c r="AE59" s="137"/>
      <c r="AF59" s="137"/>
      <c r="AG59" s="137"/>
      <c r="AH59" s="137"/>
      <c r="AI59" s="180"/>
      <c r="AJ59" s="180"/>
      <c r="AK59" s="180"/>
      <c r="AL59" s="178"/>
      <c r="AM59" s="178"/>
      <c r="AN59" s="178"/>
      <c r="AO59" s="178"/>
      <c r="AP59" s="178"/>
      <c r="AQ59" s="178"/>
      <c r="AR59" s="178"/>
    </row>
    <row r="60" spans="1:44" s="69" customFormat="1" ht="18" customHeight="1" x14ac:dyDescent="0.3">
      <c r="A60" s="70"/>
      <c r="B60" s="122"/>
      <c r="C60" s="181"/>
      <c r="D60" s="173"/>
      <c r="E60" s="173"/>
      <c r="F60" s="173"/>
      <c r="G60" s="173"/>
      <c r="H60" s="173"/>
      <c r="I60" s="173"/>
      <c r="J60" s="173"/>
      <c r="K60" s="173"/>
      <c r="L60" s="173"/>
      <c r="M60" s="173"/>
      <c r="N60" s="173"/>
      <c r="O60" s="122"/>
      <c r="P60" s="176"/>
      <c r="Q60" s="137"/>
      <c r="R60" s="137"/>
      <c r="S60" s="137"/>
      <c r="T60" s="137"/>
      <c r="U60" s="137"/>
      <c r="V60" s="137"/>
      <c r="W60" s="137"/>
      <c r="X60" s="137"/>
      <c r="Y60" s="137"/>
      <c r="Z60" s="137"/>
      <c r="AA60" s="137"/>
      <c r="AB60" s="137"/>
      <c r="AC60" s="137"/>
      <c r="AD60" s="137"/>
      <c r="AE60" s="137"/>
      <c r="AF60" s="137"/>
      <c r="AG60" s="137"/>
      <c r="AH60" s="137"/>
      <c r="AI60" s="178"/>
      <c r="AJ60" s="178"/>
      <c r="AK60" s="178"/>
      <c r="AL60" s="178"/>
      <c r="AM60" s="178"/>
      <c r="AN60" s="178"/>
      <c r="AO60" s="178"/>
      <c r="AP60" s="178"/>
      <c r="AQ60" s="178"/>
      <c r="AR60" s="178"/>
    </row>
    <row r="61" spans="1:44" s="69" customFormat="1" ht="30" customHeight="1" x14ac:dyDescent="0.3">
      <c r="A61" s="70"/>
      <c r="B61" s="150" t="s">
        <v>280</v>
      </c>
      <c r="C61" s="151"/>
      <c r="D61" s="151"/>
      <c r="E61" s="151"/>
      <c r="F61" s="151"/>
      <c r="G61" s="151"/>
      <c r="H61" s="151"/>
      <c r="I61" s="151"/>
      <c r="J61" s="151"/>
      <c r="K61" s="151"/>
      <c r="L61" s="151"/>
      <c r="M61" s="151"/>
      <c r="N61" s="151"/>
      <c r="O61" s="151"/>
      <c r="P61" s="152"/>
      <c r="Q61" s="137"/>
      <c r="R61" s="137"/>
      <c r="S61" s="137"/>
      <c r="T61" s="137"/>
      <c r="U61" s="137"/>
      <c r="V61" s="137"/>
      <c r="W61" s="137"/>
      <c r="X61" s="137"/>
      <c r="Y61" s="137"/>
      <c r="Z61" s="137"/>
      <c r="AA61" s="137"/>
      <c r="AB61" s="137"/>
      <c r="AC61" s="137"/>
      <c r="AD61" s="137"/>
      <c r="AE61" s="137"/>
      <c r="AF61" s="137"/>
      <c r="AG61" s="137"/>
      <c r="AH61" s="137"/>
      <c r="AI61" s="178"/>
      <c r="AJ61" s="178"/>
      <c r="AK61" s="178"/>
      <c r="AL61" s="178"/>
      <c r="AM61" s="178"/>
      <c r="AN61" s="178"/>
      <c r="AO61" s="178"/>
      <c r="AP61" s="178"/>
      <c r="AQ61" s="178"/>
      <c r="AR61" s="178"/>
    </row>
    <row r="62" spans="1:44" s="69" customFormat="1" ht="30" customHeight="1" x14ac:dyDescent="0.3">
      <c r="A62" s="70"/>
      <c r="B62" s="860" t="s">
        <v>279</v>
      </c>
      <c r="C62" s="861"/>
      <c r="D62" s="861"/>
      <c r="E62" s="861"/>
      <c r="F62" s="861"/>
      <c r="G62" s="861"/>
      <c r="H62" s="861"/>
      <c r="I62" s="861"/>
      <c r="J62" s="861"/>
      <c r="K62" s="861"/>
      <c r="L62" s="861"/>
      <c r="M62" s="861"/>
      <c r="N62" s="861"/>
      <c r="O62" s="861"/>
      <c r="P62" s="862"/>
      <c r="Q62" s="182"/>
      <c r="R62" s="182"/>
      <c r="S62" s="182"/>
      <c r="T62" s="182"/>
      <c r="U62" s="182"/>
      <c r="V62" s="182"/>
      <c r="W62" s="182"/>
      <c r="X62" s="182"/>
      <c r="Y62" s="182"/>
      <c r="Z62" s="182"/>
      <c r="AA62" s="182"/>
      <c r="AB62" s="182"/>
      <c r="AC62" s="182"/>
      <c r="AD62" s="182"/>
      <c r="AE62" s="182"/>
      <c r="AF62" s="182"/>
      <c r="AG62" s="182"/>
      <c r="AH62" s="182"/>
      <c r="AI62" s="178"/>
      <c r="AJ62" s="178"/>
      <c r="AK62" s="178"/>
      <c r="AL62" s="178"/>
      <c r="AM62" s="178"/>
      <c r="AN62" s="178"/>
      <c r="AO62" s="178"/>
      <c r="AP62" s="178"/>
      <c r="AQ62" s="178"/>
      <c r="AR62" s="178"/>
    </row>
    <row r="63" spans="1:44" s="69" customFormat="1" ht="30" customHeight="1" x14ac:dyDescent="0.3">
      <c r="A63" s="70"/>
      <c r="B63" s="860" t="s">
        <v>279</v>
      </c>
      <c r="C63" s="861"/>
      <c r="D63" s="861"/>
      <c r="E63" s="861"/>
      <c r="F63" s="861"/>
      <c r="G63" s="861"/>
      <c r="H63" s="861"/>
      <c r="I63" s="861"/>
      <c r="J63" s="861"/>
      <c r="K63" s="861"/>
      <c r="L63" s="861"/>
      <c r="M63" s="861"/>
      <c r="N63" s="861"/>
      <c r="O63" s="861"/>
      <c r="P63" s="862"/>
      <c r="Q63" s="182"/>
      <c r="R63" s="182"/>
      <c r="S63" s="182"/>
      <c r="T63" s="182"/>
      <c r="U63" s="182"/>
      <c r="V63" s="182"/>
      <c r="W63" s="182"/>
      <c r="X63" s="182"/>
      <c r="Y63" s="182"/>
      <c r="Z63" s="182"/>
      <c r="AA63" s="182"/>
      <c r="AB63" s="182"/>
      <c r="AC63" s="182"/>
      <c r="AD63" s="182"/>
      <c r="AE63" s="182"/>
      <c r="AF63" s="182"/>
      <c r="AG63" s="182"/>
      <c r="AH63" s="182"/>
      <c r="AI63" s="178"/>
      <c r="AJ63" s="178"/>
      <c r="AK63" s="178"/>
      <c r="AL63" s="178"/>
      <c r="AM63" s="178"/>
      <c r="AN63" s="178"/>
      <c r="AO63" s="178"/>
      <c r="AP63" s="178"/>
      <c r="AQ63" s="178"/>
      <c r="AR63" s="178"/>
    </row>
    <row r="64" spans="1:44" s="69" customFormat="1" ht="30" customHeight="1" x14ac:dyDescent="0.3">
      <c r="A64" s="70"/>
      <c r="B64" s="860" t="s">
        <v>279</v>
      </c>
      <c r="C64" s="861"/>
      <c r="D64" s="861"/>
      <c r="E64" s="861"/>
      <c r="F64" s="861"/>
      <c r="G64" s="861"/>
      <c r="H64" s="861"/>
      <c r="I64" s="861"/>
      <c r="J64" s="861"/>
      <c r="K64" s="861"/>
      <c r="L64" s="861"/>
      <c r="M64" s="861"/>
      <c r="N64" s="861"/>
      <c r="O64" s="861"/>
      <c r="P64" s="862"/>
      <c r="Q64" s="182"/>
      <c r="R64" s="182"/>
      <c r="S64" s="182"/>
      <c r="T64" s="182"/>
      <c r="U64" s="182"/>
      <c r="V64" s="182"/>
      <c r="W64" s="182"/>
      <c r="X64" s="182"/>
      <c r="Y64" s="182"/>
      <c r="Z64" s="182"/>
      <c r="AA64" s="182"/>
      <c r="AB64" s="182"/>
      <c r="AC64" s="182"/>
      <c r="AD64" s="182"/>
      <c r="AE64" s="182"/>
      <c r="AF64" s="182"/>
      <c r="AG64" s="182"/>
      <c r="AH64" s="182"/>
      <c r="AI64" s="178"/>
      <c r="AJ64" s="178"/>
      <c r="AK64" s="178"/>
      <c r="AL64" s="178"/>
      <c r="AM64" s="178"/>
      <c r="AN64" s="178"/>
      <c r="AO64" s="178"/>
      <c r="AP64" s="178"/>
      <c r="AQ64" s="178"/>
      <c r="AR64" s="178"/>
    </row>
    <row r="65" spans="1:44" s="69" customFormat="1" ht="30" customHeight="1" x14ac:dyDescent="0.3">
      <c r="A65" s="70"/>
      <c r="B65" s="863" t="s">
        <v>279</v>
      </c>
      <c r="C65" s="864"/>
      <c r="D65" s="864"/>
      <c r="E65" s="864"/>
      <c r="F65" s="864"/>
      <c r="G65" s="864"/>
      <c r="H65" s="864"/>
      <c r="I65" s="864"/>
      <c r="J65" s="864"/>
      <c r="K65" s="864"/>
      <c r="L65" s="864"/>
      <c r="M65" s="864"/>
      <c r="N65" s="864"/>
      <c r="O65" s="864"/>
      <c r="P65" s="865"/>
      <c r="Q65" s="182"/>
      <c r="R65" s="182"/>
      <c r="S65" s="182"/>
      <c r="T65" s="182"/>
      <c r="U65" s="182"/>
      <c r="V65" s="182"/>
      <c r="W65" s="182"/>
      <c r="X65" s="182"/>
      <c r="Y65" s="182"/>
      <c r="Z65" s="182"/>
      <c r="AA65" s="182"/>
      <c r="AB65" s="182"/>
      <c r="AC65" s="182"/>
      <c r="AD65" s="182"/>
      <c r="AE65" s="182"/>
      <c r="AF65" s="182"/>
      <c r="AG65" s="182"/>
      <c r="AH65" s="182"/>
      <c r="AI65" s="178"/>
      <c r="AJ65" s="178"/>
      <c r="AK65" s="178"/>
      <c r="AL65" s="178"/>
      <c r="AM65" s="178"/>
      <c r="AN65" s="178"/>
      <c r="AO65" s="178"/>
      <c r="AP65" s="178"/>
      <c r="AQ65" s="178"/>
      <c r="AR65" s="178"/>
    </row>
    <row r="66" spans="1:44" s="69" customFormat="1" ht="18" customHeight="1" x14ac:dyDescent="0.3">
      <c r="A66" s="70"/>
      <c r="B66" s="183"/>
      <c r="C66" s="184"/>
      <c r="D66" s="185"/>
      <c r="E66" s="185"/>
      <c r="F66" s="185"/>
      <c r="G66" s="185"/>
      <c r="H66" s="185"/>
      <c r="I66" s="185"/>
      <c r="J66" s="185"/>
      <c r="K66" s="185"/>
      <c r="L66" s="185"/>
      <c r="M66" s="185"/>
      <c r="N66" s="185"/>
      <c r="O66" s="183"/>
      <c r="P66" s="184"/>
      <c r="Q66" s="137"/>
      <c r="R66" s="137"/>
      <c r="S66" s="137"/>
      <c r="T66" s="137"/>
      <c r="U66" s="137"/>
      <c r="V66" s="137"/>
      <c r="W66" s="137"/>
      <c r="X66" s="137"/>
      <c r="Y66" s="137"/>
      <c r="Z66" s="137"/>
      <c r="AA66" s="137"/>
      <c r="AB66" s="137"/>
      <c r="AC66" s="137"/>
      <c r="AD66" s="137"/>
      <c r="AE66" s="137"/>
      <c r="AF66" s="137"/>
      <c r="AG66" s="137"/>
      <c r="AH66" s="137"/>
      <c r="AI66" s="178"/>
      <c r="AJ66" s="178"/>
      <c r="AK66" s="178"/>
      <c r="AL66" s="178"/>
      <c r="AM66" s="178"/>
      <c r="AN66" s="178"/>
      <c r="AO66" s="178"/>
      <c r="AP66" s="178"/>
      <c r="AQ66" s="178"/>
      <c r="AR66" s="178"/>
    </row>
    <row r="67" spans="1:44" s="69" customFormat="1" ht="18" customHeight="1" x14ac:dyDescent="0.3">
      <c r="A67" s="123"/>
      <c r="B67" s="123"/>
      <c r="C67" s="186"/>
      <c r="D67" s="187"/>
      <c r="E67" s="187"/>
      <c r="F67" s="187"/>
      <c r="G67" s="187"/>
      <c r="H67" s="187"/>
      <c r="I67" s="187"/>
      <c r="J67" s="187"/>
      <c r="K67" s="187"/>
      <c r="L67" s="187"/>
      <c r="M67" s="187"/>
      <c r="N67" s="187"/>
      <c r="O67" s="123"/>
      <c r="P67" s="188"/>
      <c r="Q67" s="137"/>
      <c r="R67" s="137"/>
      <c r="S67" s="137"/>
      <c r="T67" s="137"/>
      <c r="U67" s="137"/>
      <c r="V67" s="137"/>
      <c r="W67" s="137"/>
      <c r="X67" s="137"/>
      <c r="Y67" s="137"/>
      <c r="Z67" s="137"/>
      <c r="AA67" s="137"/>
      <c r="AB67" s="137"/>
      <c r="AC67" s="137"/>
      <c r="AD67" s="137"/>
      <c r="AE67" s="137"/>
      <c r="AF67" s="137"/>
      <c r="AG67" s="137"/>
      <c r="AH67" s="137"/>
      <c r="AI67" s="178"/>
      <c r="AJ67" s="178"/>
      <c r="AK67" s="178"/>
      <c r="AL67" s="178"/>
      <c r="AM67" s="178"/>
      <c r="AN67" s="178"/>
      <c r="AO67" s="178"/>
      <c r="AP67" s="178"/>
      <c r="AQ67" s="178"/>
      <c r="AR67" s="178"/>
    </row>
    <row r="68" spans="1:44" s="69" customFormat="1" ht="18" customHeight="1" x14ac:dyDescent="0.3">
      <c r="A68" s="123"/>
      <c r="B68" s="123"/>
      <c r="C68" s="186"/>
      <c r="D68" s="187"/>
      <c r="E68" s="187"/>
      <c r="F68" s="187"/>
      <c r="G68" s="187"/>
      <c r="H68" s="187"/>
      <c r="I68" s="187"/>
      <c r="J68" s="187"/>
      <c r="K68" s="187"/>
      <c r="L68" s="187"/>
      <c r="M68" s="187"/>
      <c r="N68" s="187"/>
      <c r="O68" s="123"/>
      <c r="P68" s="188"/>
      <c r="Q68" s="137"/>
      <c r="R68" s="137"/>
      <c r="S68" s="137"/>
      <c r="T68" s="137"/>
      <c r="U68" s="137"/>
      <c r="V68" s="137"/>
      <c r="W68" s="137"/>
      <c r="X68" s="137"/>
      <c r="Y68" s="137"/>
      <c r="Z68" s="137"/>
      <c r="AA68" s="137"/>
      <c r="AB68" s="137"/>
      <c r="AC68" s="137"/>
      <c r="AD68" s="137"/>
      <c r="AE68" s="137"/>
      <c r="AF68" s="137"/>
      <c r="AG68" s="137"/>
      <c r="AH68" s="137"/>
      <c r="AI68" s="178"/>
      <c r="AJ68" s="178"/>
      <c r="AK68" s="178"/>
      <c r="AL68" s="178"/>
      <c r="AM68" s="178"/>
      <c r="AN68" s="178"/>
      <c r="AO68" s="178"/>
      <c r="AP68" s="178"/>
      <c r="AQ68" s="178"/>
      <c r="AR68" s="178"/>
    </row>
    <row r="69" spans="1:44" s="69" customFormat="1" ht="18" customHeight="1" x14ac:dyDescent="0.3">
      <c r="C69" s="189"/>
      <c r="D69" s="190"/>
      <c r="E69" s="190"/>
      <c r="F69" s="190"/>
      <c r="G69" s="190"/>
      <c r="H69" s="190"/>
      <c r="I69" s="178"/>
      <c r="J69" s="178"/>
      <c r="K69" s="178"/>
      <c r="L69" s="178"/>
      <c r="M69" s="178"/>
      <c r="N69" s="178"/>
      <c r="P69" s="191"/>
      <c r="Q69" s="137"/>
      <c r="R69" s="137"/>
      <c r="S69" s="137"/>
      <c r="T69" s="137"/>
      <c r="U69" s="137"/>
      <c r="V69" s="137"/>
      <c r="W69" s="137"/>
      <c r="X69" s="137"/>
      <c r="Y69" s="137"/>
      <c r="Z69" s="137"/>
      <c r="AA69" s="137"/>
      <c r="AB69" s="137"/>
      <c r="AC69" s="137"/>
      <c r="AD69" s="137"/>
      <c r="AE69" s="137"/>
      <c r="AF69" s="137"/>
      <c r="AG69" s="137"/>
      <c r="AH69" s="137"/>
      <c r="AI69" s="178"/>
      <c r="AJ69" s="178"/>
      <c r="AK69" s="178"/>
      <c r="AL69" s="178"/>
      <c r="AM69" s="178"/>
      <c r="AN69" s="178"/>
      <c r="AO69" s="178"/>
      <c r="AP69" s="178"/>
      <c r="AQ69" s="178"/>
      <c r="AR69" s="178"/>
    </row>
    <row r="70" spans="1:44" s="69" customFormat="1" ht="18" customHeight="1" x14ac:dyDescent="0.3">
      <c r="C70" s="189"/>
      <c r="D70" s="190"/>
      <c r="E70" s="190"/>
      <c r="F70" s="190"/>
      <c r="G70" s="190"/>
      <c r="H70" s="190"/>
      <c r="I70" s="178"/>
      <c r="J70" s="178"/>
      <c r="K70" s="178"/>
      <c r="L70" s="178"/>
      <c r="M70" s="178"/>
      <c r="N70" s="178"/>
      <c r="P70" s="191"/>
      <c r="Q70" s="137"/>
      <c r="R70" s="137"/>
      <c r="S70" s="137"/>
      <c r="T70" s="137"/>
      <c r="U70" s="137"/>
      <c r="V70" s="137"/>
      <c r="W70" s="137"/>
      <c r="X70" s="137"/>
      <c r="Y70" s="137"/>
      <c r="Z70" s="137"/>
      <c r="AA70" s="137"/>
      <c r="AB70" s="137"/>
      <c r="AC70" s="137"/>
      <c r="AD70" s="137"/>
      <c r="AE70" s="137"/>
      <c r="AF70" s="137"/>
      <c r="AG70" s="137"/>
      <c r="AH70" s="137"/>
      <c r="AI70" s="178"/>
      <c r="AJ70" s="178"/>
      <c r="AK70" s="178"/>
      <c r="AL70" s="178"/>
      <c r="AM70" s="178"/>
      <c r="AN70" s="178"/>
      <c r="AO70" s="178"/>
      <c r="AP70" s="178"/>
      <c r="AQ70" s="178"/>
      <c r="AR70" s="178"/>
    </row>
    <row r="71" spans="1:44" s="69" customFormat="1" ht="18" customHeight="1" x14ac:dyDescent="0.3">
      <c r="C71" s="189"/>
      <c r="D71" s="190"/>
      <c r="E71" s="190"/>
      <c r="F71" s="190"/>
      <c r="G71" s="190"/>
      <c r="H71" s="190"/>
      <c r="I71" s="178"/>
      <c r="J71" s="178"/>
      <c r="K71" s="178"/>
      <c r="L71" s="178"/>
      <c r="M71" s="178"/>
      <c r="N71" s="178"/>
      <c r="P71" s="191"/>
      <c r="Q71" s="137"/>
      <c r="R71" s="137"/>
      <c r="S71" s="137"/>
      <c r="T71" s="137"/>
      <c r="U71" s="137"/>
      <c r="V71" s="137"/>
      <c r="W71" s="137"/>
      <c r="X71" s="137"/>
      <c r="Y71" s="137"/>
      <c r="Z71" s="137"/>
      <c r="AA71" s="137"/>
      <c r="AB71" s="137"/>
      <c r="AC71" s="137"/>
      <c r="AD71" s="137"/>
      <c r="AE71" s="137"/>
      <c r="AF71" s="137"/>
      <c r="AG71" s="137"/>
      <c r="AH71" s="137"/>
      <c r="AI71" s="178"/>
      <c r="AJ71" s="178"/>
      <c r="AK71" s="178"/>
      <c r="AL71" s="178"/>
      <c r="AM71" s="178"/>
      <c r="AN71" s="178"/>
      <c r="AO71" s="178"/>
      <c r="AP71" s="178"/>
      <c r="AQ71" s="178"/>
      <c r="AR71" s="178"/>
    </row>
    <row r="72" spans="1:44" s="69" customFormat="1" ht="18" customHeight="1" x14ac:dyDescent="0.3">
      <c r="C72" s="189"/>
      <c r="D72" s="190"/>
      <c r="E72" s="190"/>
      <c r="F72" s="190"/>
      <c r="G72" s="190"/>
      <c r="H72" s="190"/>
      <c r="I72" s="178"/>
      <c r="J72" s="178"/>
      <c r="K72" s="178"/>
      <c r="L72" s="178"/>
      <c r="M72" s="178"/>
      <c r="N72" s="178"/>
      <c r="P72" s="191"/>
      <c r="Q72" s="137"/>
      <c r="R72" s="137"/>
      <c r="S72" s="137"/>
      <c r="T72" s="137"/>
      <c r="U72" s="137"/>
      <c r="V72" s="137"/>
      <c r="W72" s="137"/>
      <c r="X72" s="137"/>
      <c r="Y72" s="137"/>
      <c r="Z72" s="137"/>
      <c r="AA72" s="137"/>
      <c r="AB72" s="137"/>
      <c r="AC72" s="137"/>
      <c r="AD72" s="137"/>
      <c r="AE72" s="137"/>
      <c r="AF72" s="137"/>
      <c r="AG72" s="137"/>
      <c r="AH72" s="137"/>
      <c r="AI72" s="178"/>
      <c r="AJ72" s="178"/>
      <c r="AK72" s="178"/>
      <c r="AL72" s="178"/>
      <c r="AM72" s="178"/>
      <c r="AN72" s="178"/>
      <c r="AO72" s="178"/>
      <c r="AP72" s="178"/>
      <c r="AQ72" s="178"/>
      <c r="AR72" s="178"/>
    </row>
    <row r="73" spans="1:44" s="69" customFormat="1" ht="18" customHeight="1" x14ac:dyDescent="0.3">
      <c r="C73" s="189"/>
      <c r="D73" s="190"/>
      <c r="E73" s="190"/>
      <c r="F73" s="190"/>
      <c r="G73" s="190"/>
      <c r="H73" s="190"/>
      <c r="I73" s="178"/>
      <c r="J73" s="178"/>
      <c r="K73" s="178"/>
      <c r="L73" s="178"/>
      <c r="M73" s="178"/>
      <c r="N73" s="178"/>
      <c r="P73" s="191"/>
      <c r="Q73" s="137"/>
      <c r="R73" s="137"/>
      <c r="S73" s="137"/>
      <c r="T73" s="137"/>
      <c r="U73" s="137"/>
      <c r="V73" s="137"/>
      <c r="W73" s="137"/>
      <c r="X73" s="137"/>
      <c r="Y73" s="137"/>
      <c r="Z73" s="137"/>
      <c r="AA73" s="137"/>
      <c r="AB73" s="137"/>
      <c r="AC73" s="137"/>
      <c r="AD73" s="137"/>
      <c r="AE73" s="137"/>
      <c r="AF73" s="137"/>
      <c r="AG73" s="137"/>
      <c r="AH73" s="137"/>
      <c r="AI73" s="178"/>
      <c r="AJ73" s="178"/>
      <c r="AK73" s="178"/>
      <c r="AL73" s="178"/>
      <c r="AM73" s="178"/>
      <c r="AN73" s="178"/>
      <c r="AO73" s="178"/>
      <c r="AP73" s="178"/>
      <c r="AQ73" s="178"/>
      <c r="AR73" s="178"/>
    </row>
    <row r="74" spans="1:44" s="69" customFormat="1" ht="18" customHeight="1" x14ac:dyDescent="0.3">
      <c r="C74" s="189"/>
      <c r="D74" s="190"/>
      <c r="E74" s="190"/>
      <c r="F74" s="190"/>
      <c r="G74" s="190"/>
      <c r="H74" s="190"/>
      <c r="I74" s="178"/>
      <c r="J74" s="178"/>
      <c r="K74" s="178"/>
      <c r="L74" s="178"/>
      <c r="M74" s="178"/>
      <c r="N74" s="178"/>
      <c r="P74" s="191"/>
      <c r="Q74" s="137"/>
      <c r="R74" s="137"/>
      <c r="S74" s="137"/>
      <c r="T74" s="137"/>
      <c r="U74" s="137"/>
      <c r="V74" s="137"/>
      <c r="W74" s="137"/>
      <c r="X74" s="137"/>
      <c r="Y74" s="137"/>
      <c r="Z74" s="137"/>
      <c r="AA74" s="137"/>
      <c r="AB74" s="137"/>
      <c r="AC74" s="137"/>
      <c r="AD74" s="137"/>
      <c r="AE74" s="137"/>
      <c r="AF74" s="137"/>
      <c r="AG74" s="137"/>
      <c r="AH74" s="137"/>
      <c r="AI74" s="178"/>
      <c r="AJ74" s="178"/>
      <c r="AK74" s="178"/>
      <c r="AL74" s="178"/>
      <c r="AM74" s="178"/>
      <c r="AN74" s="178"/>
      <c r="AO74" s="178"/>
      <c r="AP74" s="178"/>
      <c r="AQ74" s="178"/>
      <c r="AR74" s="178"/>
    </row>
    <row r="75" spans="1:44" s="69" customFormat="1" ht="18" customHeight="1" x14ac:dyDescent="0.3">
      <c r="C75" s="189"/>
      <c r="D75" s="190"/>
      <c r="E75" s="190"/>
      <c r="F75" s="190"/>
      <c r="G75" s="190"/>
      <c r="H75" s="190"/>
      <c r="I75" s="178"/>
      <c r="J75" s="178"/>
      <c r="K75" s="178"/>
      <c r="L75" s="178"/>
      <c r="M75" s="178"/>
      <c r="N75" s="178"/>
      <c r="P75" s="191"/>
      <c r="Q75" s="137"/>
      <c r="R75" s="137"/>
      <c r="S75" s="137"/>
      <c r="T75" s="137"/>
      <c r="U75" s="137"/>
      <c r="V75" s="137"/>
      <c r="W75" s="137"/>
      <c r="X75" s="137"/>
      <c r="Y75" s="137"/>
      <c r="Z75" s="137"/>
      <c r="AA75" s="137"/>
      <c r="AB75" s="137"/>
      <c r="AC75" s="137"/>
      <c r="AD75" s="137"/>
      <c r="AE75" s="137"/>
      <c r="AF75" s="137"/>
      <c r="AG75" s="137"/>
      <c r="AH75" s="137"/>
      <c r="AI75" s="178"/>
      <c r="AJ75" s="178"/>
      <c r="AK75" s="178"/>
      <c r="AL75" s="178"/>
      <c r="AM75" s="178"/>
      <c r="AN75" s="178"/>
      <c r="AO75" s="178"/>
      <c r="AP75" s="178"/>
      <c r="AQ75" s="178"/>
      <c r="AR75" s="178"/>
    </row>
    <row r="76" spans="1:44" s="69" customFormat="1" ht="18" customHeight="1" x14ac:dyDescent="0.3">
      <c r="C76" s="189"/>
      <c r="D76" s="190"/>
      <c r="E76" s="190"/>
      <c r="F76" s="190"/>
      <c r="G76" s="190"/>
      <c r="H76" s="190"/>
      <c r="I76" s="178"/>
      <c r="J76" s="178"/>
      <c r="K76" s="178"/>
      <c r="L76" s="178"/>
      <c r="M76" s="178"/>
      <c r="N76" s="178"/>
      <c r="P76" s="191"/>
      <c r="Q76" s="137"/>
      <c r="R76" s="137"/>
      <c r="S76" s="137"/>
      <c r="T76" s="137"/>
      <c r="U76" s="137"/>
      <c r="V76" s="137"/>
      <c r="W76" s="137"/>
      <c r="X76" s="137"/>
      <c r="Y76" s="137"/>
      <c r="Z76" s="137"/>
      <c r="AA76" s="137"/>
      <c r="AB76" s="137"/>
      <c r="AC76" s="137"/>
      <c r="AD76" s="137"/>
      <c r="AE76" s="137"/>
      <c r="AF76" s="137"/>
      <c r="AG76" s="137"/>
      <c r="AH76" s="137"/>
      <c r="AI76" s="178"/>
      <c r="AJ76" s="178"/>
      <c r="AK76" s="178"/>
      <c r="AL76" s="178"/>
      <c r="AM76" s="178"/>
      <c r="AN76" s="178"/>
      <c r="AO76" s="178"/>
      <c r="AP76" s="178"/>
      <c r="AQ76" s="178"/>
      <c r="AR76" s="178"/>
    </row>
    <row r="77" spans="1:44" s="69" customFormat="1" ht="18" customHeight="1" x14ac:dyDescent="0.3">
      <c r="C77" s="189"/>
      <c r="D77" s="190"/>
      <c r="E77" s="190"/>
      <c r="F77" s="190"/>
      <c r="G77" s="190"/>
      <c r="H77" s="190"/>
      <c r="I77" s="178"/>
      <c r="J77" s="178"/>
      <c r="K77" s="178"/>
      <c r="L77" s="178"/>
      <c r="M77" s="178"/>
      <c r="N77" s="178"/>
      <c r="P77" s="191"/>
      <c r="Q77" s="137"/>
      <c r="R77" s="137"/>
      <c r="S77" s="137"/>
      <c r="T77" s="137"/>
      <c r="U77" s="137"/>
      <c r="V77" s="137"/>
      <c r="W77" s="137"/>
      <c r="X77" s="137"/>
      <c r="Y77" s="137"/>
      <c r="Z77" s="137"/>
      <c r="AA77" s="137"/>
      <c r="AB77" s="137"/>
      <c r="AC77" s="137"/>
      <c r="AD77" s="137"/>
      <c r="AE77" s="137"/>
      <c r="AF77" s="137"/>
      <c r="AG77" s="137"/>
      <c r="AH77" s="137"/>
      <c r="AI77" s="178"/>
      <c r="AJ77" s="178"/>
      <c r="AK77" s="178"/>
      <c r="AL77" s="178"/>
      <c r="AM77" s="178"/>
      <c r="AN77" s="178"/>
      <c r="AO77" s="178"/>
      <c r="AP77" s="178"/>
      <c r="AQ77" s="178"/>
      <c r="AR77" s="178"/>
    </row>
    <row r="78" spans="1:44" s="69" customFormat="1" ht="18" customHeight="1" x14ac:dyDescent="0.3">
      <c r="C78" s="189"/>
      <c r="D78" s="190"/>
      <c r="E78" s="190"/>
      <c r="F78" s="190"/>
      <c r="G78" s="190"/>
      <c r="H78" s="190"/>
      <c r="I78" s="178"/>
      <c r="J78" s="178"/>
      <c r="K78" s="178"/>
      <c r="L78" s="178"/>
      <c r="M78" s="178"/>
      <c r="N78" s="178"/>
      <c r="P78" s="191"/>
      <c r="Q78" s="137"/>
      <c r="R78" s="137"/>
      <c r="S78" s="137"/>
      <c r="T78" s="137"/>
      <c r="U78" s="137"/>
      <c r="V78" s="137"/>
      <c r="W78" s="137"/>
      <c r="X78" s="137"/>
      <c r="Y78" s="137"/>
      <c r="Z78" s="137"/>
      <c r="AA78" s="137"/>
      <c r="AB78" s="137"/>
      <c r="AC78" s="137"/>
      <c r="AD78" s="137"/>
      <c r="AE78" s="137"/>
      <c r="AF78" s="137"/>
      <c r="AG78" s="137"/>
      <c r="AH78" s="137"/>
      <c r="AI78" s="178"/>
      <c r="AJ78" s="178"/>
      <c r="AK78" s="178"/>
      <c r="AL78" s="178"/>
      <c r="AM78" s="178"/>
      <c r="AN78" s="178"/>
      <c r="AO78" s="178"/>
      <c r="AP78" s="178"/>
      <c r="AQ78" s="178"/>
      <c r="AR78" s="178"/>
    </row>
    <row r="79" spans="1:44" s="69" customFormat="1" ht="18" customHeight="1" x14ac:dyDescent="0.3">
      <c r="C79" s="189"/>
      <c r="D79" s="190"/>
      <c r="E79" s="190"/>
      <c r="F79" s="190"/>
      <c r="G79" s="190"/>
      <c r="H79" s="190"/>
      <c r="I79" s="178"/>
      <c r="J79" s="178"/>
      <c r="K79" s="178"/>
      <c r="L79" s="178"/>
      <c r="M79" s="178"/>
      <c r="N79" s="178"/>
      <c r="P79" s="191"/>
      <c r="Q79" s="137"/>
      <c r="R79" s="137"/>
      <c r="S79" s="137"/>
      <c r="T79" s="137"/>
      <c r="U79" s="137"/>
      <c r="V79" s="137"/>
      <c r="W79" s="137"/>
      <c r="X79" s="137"/>
      <c r="Y79" s="137"/>
      <c r="Z79" s="137"/>
      <c r="AA79" s="137"/>
      <c r="AB79" s="137"/>
      <c r="AC79" s="137"/>
      <c r="AD79" s="137"/>
      <c r="AE79" s="137"/>
      <c r="AF79" s="137"/>
      <c r="AG79" s="137"/>
      <c r="AH79" s="137"/>
      <c r="AI79" s="178"/>
      <c r="AJ79" s="178"/>
      <c r="AK79" s="178"/>
      <c r="AL79" s="178"/>
      <c r="AM79" s="178"/>
      <c r="AN79" s="178"/>
      <c r="AO79" s="178"/>
      <c r="AP79" s="178"/>
      <c r="AQ79" s="178"/>
      <c r="AR79" s="178"/>
    </row>
    <row r="80" spans="1:44" s="69" customFormat="1" ht="18" customHeight="1" x14ac:dyDescent="0.3">
      <c r="C80" s="189"/>
      <c r="D80" s="190"/>
      <c r="E80" s="190"/>
      <c r="F80" s="190"/>
      <c r="G80" s="190"/>
      <c r="H80" s="190"/>
      <c r="I80" s="178"/>
      <c r="J80" s="178"/>
      <c r="K80" s="178"/>
      <c r="L80" s="178"/>
      <c r="M80" s="178"/>
      <c r="N80" s="178"/>
      <c r="P80" s="191"/>
      <c r="Q80" s="137"/>
      <c r="R80" s="137"/>
      <c r="S80" s="137"/>
      <c r="T80" s="137"/>
      <c r="U80" s="137"/>
      <c r="V80" s="137"/>
      <c r="W80" s="137"/>
      <c r="X80" s="137"/>
      <c r="Y80" s="137"/>
      <c r="Z80" s="137"/>
      <c r="AA80" s="137"/>
      <c r="AB80" s="137"/>
      <c r="AC80" s="137"/>
      <c r="AD80" s="137"/>
      <c r="AE80" s="137"/>
      <c r="AF80" s="137"/>
      <c r="AG80" s="137"/>
      <c r="AH80" s="137"/>
      <c r="AI80" s="178"/>
      <c r="AJ80" s="178"/>
      <c r="AK80" s="178"/>
      <c r="AL80" s="178"/>
      <c r="AM80" s="178"/>
      <c r="AN80" s="178"/>
      <c r="AO80" s="178"/>
      <c r="AP80" s="178"/>
      <c r="AQ80" s="178"/>
      <c r="AR80" s="178"/>
    </row>
    <row r="81" spans="3:44" s="69" customFormat="1" ht="18" customHeight="1" x14ac:dyDescent="0.3">
      <c r="C81" s="189"/>
      <c r="D81" s="190"/>
      <c r="E81" s="190"/>
      <c r="F81" s="190"/>
      <c r="G81" s="190"/>
      <c r="H81" s="190"/>
      <c r="I81" s="178"/>
      <c r="J81" s="178"/>
      <c r="K81" s="178"/>
      <c r="L81" s="178"/>
      <c r="M81" s="178"/>
      <c r="N81" s="178"/>
      <c r="P81" s="191"/>
      <c r="Q81" s="137"/>
      <c r="R81" s="137"/>
      <c r="S81" s="137"/>
      <c r="T81" s="137"/>
      <c r="U81" s="137"/>
      <c r="V81" s="137"/>
      <c r="W81" s="137"/>
      <c r="X81" s="137"/>
      <c r="Y81" s="137"/>
      <c r="Z81" s="137"/>
      <c r="AA81" s="137"/>
      <c r="AB81" s="137"/>
      <c r="AC81" s="137"/>
      <c r="AD81" s="137"/>
      <c r="AE81" s="137"/>
      <c r="AF81" s="137"/>
      <c r="AG81" s="137"/>
      <c r="AH81" s="137"/>
      <c r="AI81" s="178"/>
      <c r="AJ81" s="178"/>
      <c r="AK81" s="178"/>
      <c r="AL81" s="178"/>
      <c r="AM81" s="178"/>
      <c r="AN81" s="178"/>
      <c r="AO81" s="178"/>
      <c r="AP81" s="178"/>
      <c r="AQ81" s="178"/>
      <c r="AR81" s="178"/>
    </row>
    <row r="82" spans="3:44" s="69" customFormat="1" ht="18" customHeight="1" x14ac:dyDescent="0.3">
      <c r="C82" s="189"/>
      <c r="D82" s="190"/>
      <c r="E82" s="190"/>
      <c r="F82" s="190"/>
      <c r="G82" s="190"/>
      <c r="H82" s="190"/>
      <c r="I82" s="178"/>
      <c r="J82" s="178"/>
      <c r="K82" s="178"/>
      <c r="L82" s="178"/>
      <c r="M82" s="178"/>
      <c r="N82" s="178"/>
      <c r="P82" s="191"/>
      <c r="Q82" s="137"/>
      <c r="R82" s="137"/>
      <c r="S82" s="137"/>
      <c r="T82" s="137"/>
      <c r="U82" s="137"/>
      <c r="V82" s="137"/>
      <c r="W82" s="137"/>
      <c r="X82" s="137"/>
      <c r="Y82" s="137"/>
      <c r="Z82" s="137"/>
      <c r="AA82" s="137"/>
      <c r="AB82" s="137"/>
      <c r="AC82" s="137"/>
      <c r="AD82" s="137"/>
      <c r="AE82" s="137"/>
      <c r="AF82" s="137"/>
      <c r="AG82" s="137"/>
      <c r="AH82" s="137"/>
      <c r="AI82" s="178"/>
      <c r="AJ82" s="178"/>
      <c r="AK82" s="178"/>
      <c r="AL82" s="178"/>
      <c r="AM82" s="178"/>
      <c r="AN82" s="178"/>
      <c r="AO82" s="178"/>
      <c r="AP82" s="178"/>
      <c r="AQ82" s="178"/>
      <c r="AR82" s="178"/>
    </row>
    <row r="83" spans="3:44" s="69" customFormat="1" ht="18" customHeight="1" x14ac:dyDescent="0.3">
      <c r="C83" s="189"/>
      <c r="D83" s="190"/>
      <c r="E83" s="190"/>
      <c r="F83" s="190"/>
      <c r="G83" s="190"/>
      <c r="H83" s="190"/>
      <c r="I83" s="178"/>
      <c r="J83" s="178"/>
      <c r="K83" s="178"/>
      <c r="L83" s="178"/>
      <c r="M83" s="178"/>
      <c r="N83" s="178"/>
      <c r="P83" s="191"/>
      <c r="Q83" s="137"/>
      <c r="R83" s="137"/>
      <c r="S83" s="137"/>
      <c r="T83" s="137"/>
      <c r="U83" s="137"/>
      <c r="V83" s="137"/>
      <c r="W83" s="137"/>
      <c r="X83" s="137"/>
      <c r="Y83" s="137"/>
      <c r="Z83" s="137"/>
      <c r="AA83" s="137"/>
      <c r="AB83" s="137"/>
      <c r="AC83" s="137"/>
      <c r="AD83" s="137"/>
      <c r="AE83" s="137"/>
      <c r="AF83" s="137"/>
      <c r="AG83" s="137"/>
      <c r="AH83" s="137"/>
      <c r="AI83" s="178"/>
      <c r="AJ83" s="178"/>
      <c r="AK83" s="178"/>
      <c r="AL83" s="178"/>
      <c r="AM83" s="178"/>
      <c r="AN83" s="178"/>
      <c r="AO83" s="178"/>
      <c r="AP83" s="178"/>
      <c r="AQ83" s="178"/>
      <c r="AR83" s="178"/>
    </row>
    <row r="84" spans="3:44" s="69" customFormat="1" ht="18" customHeight="1" x14ac:dyDescent="0.3">
      <c r="C84" s="189"/>
      <c r="D84" s="190"/>
      <c r="E84" s="190"/>
      <c r="F84" s="190"/>
      <c r="G84" s="190"/>
      <c r="H84" s="190"/>
      <c r="I84" s="178"/>
      <c r="J84" s="178"/>
      <c r="K84" s="178"/>
      <c r="L84" s="178"/>
      <c r="M84" s="178"/>
      <c r="N84" s="178"/>
      <c r="P84" s="191"/>
      <c r="Q84" s="137"/>
      <c r="R84" s="137"/>
      <c r="S84" s="137"/>
      <c r="T84" s="137"/>
      <c r="U84" s="137"/>
      <c r="V84" s="137"/>
      <c r="W84" s="137"/>
      <c r="X84" s="137"/>
      <c r="Y84" s="137"/>
      <c r="Z84" s="137"/>
      <c r="AA84" s="137"/>
      <c r="AB84" s="137"/>
      <c r="AC84" s="137"/>
      <c r="AD84" s="137"/>
      <c r="AE84" s="137"/>
      <c r="AF84" s="137"/>
      <c r="AG84" s="137"/>
      <c r="AH84" s="137"/>
      <c r="AI84" s="178"/>
      <c r="AJ84" s="178"/>
      <c r="AK84" s="178"/>
      <c r="AL84" s="178"/>
      <c r="AM84" s="178"/>
      <c r="AN84" s="178"/>
      <c r="AO84" s="178"/>
      <c r="AP84" s="178"/>
      <c r="AQ84" s="178"/>
      <c r="AR84" s="178"/>
    </row>
    <row r="85" spans="3:44" s="69" customFormat="1" ht="18" customHeight="1" x14ac:dyDescent="0.3">
      <c r="C85" s="189"/>
      <c r="D85" s="190"/>
      <c r="E85" s="190"/>
      <c r="F85" s="190"/>
      <c r="G85" s="190"/>
      <c r="H85" s="190"/>
      <c r="I85" s="178"/>
      <c r="J85" s="178"/>
      <c r="K85" s="178"/>
      <c r="L85" s="178"/>
      <c r="M85" s="178"/>
      <c r="N85" s="178"/>
      <c r="P85" s="191"/>
      <c r="Q85" s="137"/>
      <c r="R85" s="137"/>
      <c r="S85" s="137"/>
      <c r="T85" s="137"/>
      <c r="U85" s="137"/>
      <c r="V85" s="137"/>
      <c r="W85" s="137"/>
      <c r="X85" s="137"/>
      <c r="Y85" s="137"/>
      <c r="Z85" s="137"/>
      <c r="AA85" s="137"/>
      <c r="AB85" s="137"/>
      <c r="AC85" s="137"/>
      <c r="AD85" s="137"/>
      <c r="AE85" s="137"/>
      <c r="AF85" s="137"/>
      <c r="AG85" s="137"/>
      <c r="AH85" s="137"/>
      <c r="AI85" s="178"/>
      <c r="AJ85" s="178"/>
      <c r="AK85" s="178"/>
      <c r="AL85" s="178"/>
      <c r="AM85" s="178"/>
      <c r="AN85" s="178"/>
      <c r="AO85" s="178"/>
      <c r="AP85" s="178"/>
      <c r="AQ85" s="178"/>
      <c r="AR85" s="178"/>
    </row>
    <row r="86" spans="3:44" s="69" customFormat="1" ht="18" customHeight="1" x14ac:dyDescent="0.3">
      <c r="C86" s="189"/>
      <c r="D86" s="190"/>
      <c r="E86" s="190"/>
      <c r="F86" s="190"/>
      <c r="G86" s="190"/>
      <c r="H86" s="190"/>
      <c r="I86" s="178"/>
      <c r="J86" s="178"/>
      <c r="K86" s="178"/>
      <c r="L86" s="178"/>
      <c r="M86" s="178"/>
      <c r="N86" s="178"/>
      <c r="P86" s="191"/>
      <c r="Q86" s="137"/>
      <c r="R86" s="137"/>
      <c r="S86" s="137"/>
      <c r="T86" s="137"/>
      <c r="U86" s="137"/>
      <c r="V86" s="137"/>
      <c r="W86" s="137"/>
      <c r="X86" s="137"/>
      <c r="Y86" s="137"/>
      <c r="Z86" s="137"/>
      <c r="AA86" s="137"/>
      <c r="AB86" s="137"/>
      <c r="AC86" s="137"/>
      <c r="AD86" s="137"/>
      <c r="AE86" s="137"/>
      <c r="AF86" s="137"/>
      <c r="AG86" s="137"/>
      <c r="AH86" s="137"/>
      <c r="AI86" s="178"/>
      <c r="AJ86" s="178"/>
      <c r="AK86" s="178"/>
      <c r="AL86" s="178"/>
      <c r="AM86" s="178"/>
      <c r="AN86" s="178"/>
      <c r="AO86" s="178"/>
      <c r="AP86" s="178"/>
      <c r="AQ86" s="178"/>
      <c r="AR86" s="178"/>
    </row>
    <row r="87" spans="3:44" s="69" customFormat="1" ht="18" customHeight="1" x14ac:dyDescent="0.3">
      <c r="C87" s="189"/>
      <c r="D87" s="190"/>
      <c r="E87" s="190"/>
      <c r="F87" s="190"/>
      <c r="G87" s="190"/>
      <c r="H87" s="190"/>
      <c r="I87" s="178"/>
      <c r="J87" s="178"/>
      <c r="K87" s="178"/>
      <c r="L87" s="178"/>
      <c r="M87" s="178"/>
      <c r="N87" s="178"/>
      <c r="P87" s="191"/>
      <c r="Q87" s="137"/>
      <c r="R87" s="137"/>
      <c r="S87" s="137"/>
      <c r="T87" s="137"/>
      <c r="U87" s="137"/>
      <c r="V87" s="137"/>
      <c r="W87" s="137"/>
      <c r="X87" s="137"/>
      <c r="Y87" s="137"/>
      <c r="Z87" s="137"/>
      <c r="AA87" s="137"/>
      <c r="AB87" s="137"/>
      <c r="AC87" s="137"/>
      <c r="AD87" s="137"/>
      <c r="AE87" s="137"/>
      <c r="AF87" s="137"/>
      <c r="AG87" s="137"/>
      <c r="AH87" s="137"/>
      <c r="AI87" s="178"/>
      <c r="AJ87" s="178"/>
      <c r="AK87" s="178"/>
      <c r="AL87" s="178"/>
      <c r="AM87" s="178"/>
      <c r="AN87" s="178"/>
      <c r="AO87" s="178"/>
      <c r="AP87" s="178"/>
      <c r="AQ87" s="178"/>
      <c r="AR87" s="178"/>
    </row>
    <row r="88" spans="3:44" s="69" customFormat="1" ht="18" customHeight="1" x14ac:dyDescent="0.3">
      <c r="C88" s="189"/>
      <c r="D88" s="190"/>
      <c r="E88" s="190"/>
      <c r="F88" s="190"/>
      <c r="G88" s="190"/>
      <c r="H88" s="190"/>
      <c r="I88" s="178"/>
      <c r="J88" s="178"/>
      <c r="K88" s="178"/>
      <c r="L88" s="178"/>
      <c r="M88" s="178"/>
      <c r="N88" s="178"/>
      <c r="P88" s="191"/>
      <c r="Q88" s="137"/>
      <c r="R88" s="137"/>
      <c r="S88" s="137"/>
      <c r="T88" s="137"/>
      <c r="U88" s="137"/>
      <c r="V88" s="137"/>
      <c r="W88" s="137"/>
      <c r="X88" s="137"/>
      <c r="Y88" s="137"/>
      <c r="Z88" s="137"/>
      <c r="AA88" s="137"/>
      <c r="AB88" s="137"/>
      <c r="AC88" s="137"/>
      <c r="AD88" s="137"/>
      <c r="AE88" s="137"/>
      <c r="AF88" s="137"/>
      <c r="AG88" s="137"/>
      <c r="AH88" s="137"/>
      <c r="AI88" s="178"/>
      <c r="AJ88" s="178"/>
      <c r="AK88" s="178"/>
      <c r="AL88" s="178"/>
      <c r="AM88" s="178"/>
      <c r="AN88" s="178"/>
      <c r="AO88" s="178"/>
      <c r="AP88" s="178"/>
      <c r="AQ88" s="178"/>
      <c r="AR88" s="178"/>
    </row>
    <row r="89" spans="3:44" s="69" customFormat="1" ht="18" customHeight="1" x14ac:dyDescent="0.3">
      <c r="C89" s="189"/>
      <c r="D89" s="190"/>
      <c r="E89" s="190"/>
      <c r="F89" s="190"/>
      <c r="G89" s="190"/>
      <c r="H89" s="190"/>
      <c r="I89" s="178"/>
      <c r="J89" s="178"/>
      <c r="K89" s="178"/>
      <c r="L89" s="178"/>
      <c r="M89" s="178"/>
      <c r="N89" s="178"/>
      <c r="P89" s="191"/>
      <c r="Q89" s="137"/>
      <c r="R89" s="137"/>
      <c r="S89" s="137"/>
      <c r="T89" s="137"/>
      <c r="U89" s="137"/>
      <c r="V89" s="137"/>
      <c r="W89" s="137"/>
      <c r="X89" s="137"/>
      <c r="Y89" s="137"/>
      <c r="Z89" s="137"/>
      <c r="AA89" s="137"/>
      <c r="AB89" s="137"/>
      <c r="AC89" s="137"/>
      <c r="AD89" s="137"/>
      <c r="AE89" s="137"/>
      <c r="AF89" s="137"/>
      <c r="AG89" s="137"/>
      <c r="AH89" s="137"/>
      <c r="AI89" s="178"/>
      <c r="AJ89" s="178"/>
      <c r="AK89" s="178"/>
      <c r="AL89" s="178"/>
      <c r="AM89" s="178"/>
      <c r="AN89" s="178"/>
      <c r="AO89" s="178"/>
      <c r="AP89" s="178"/>
      <c r="AQ89" s="178"/>
      <c r="AR89" s="178"/>
    </row>
    <row r="90" spans="3:44" s="69" customFormat="1" ht="18" customHeight="1" x14ac:dyDescent="0.3">
      <c r="C90" s="189"/>
      <c r="D90" s="190"/>
      <c r="E90" s="190"/>
      <c r="F90" s="190"/>
      <c r="G90" s="190"/>
      <c r="H90" s="190"/>
      <c r="I90" s="178"/>
      <c r="J90" s="178"/>
      <c r="K90" s="178"/>
      <c r="L90" s="178"/>
      <c r="M90" s="178"/>
      <c r="N90" s="178"/>
      <c r="P90" s="191"/>
      <c r="Q90" s="137"/>
      <c r="R90" s="137"/>
      <c r="S90" s="137"/>
      <c r="T90" s="137"/>
      <c r="U90" s="137"/>
      <c r="V90" s="137"/>
      <c r="W90" s="137"/>
      <c r="X90" s="137"/>
      <c r="Y90" s="137"/>
      <c r="Z90" s="137"/>
      <c r="AA90" s="137"/>
      <c r="AB90" s="137"/>
      <c r="AC90" s="137"/>
      <c r="AD90" s="137"/>
      <c r="AE90" s="137"/>
      <c r="AF90" s="137"/>
      <c r="AG90" s="137"/>
      <c r="AH90" s="137"/>
      <c r="AI90" s="178"/>
      <c r="AJ90" s="178"/>
      <c r="AK90" s="178"/>
      <c r="AL90" s="178"/>
      <c r="AM90" s="178"/>
      <c r="AN90" s="178"/>
      <c r="AO90" s="178"/>
      <c r="AP90" s="178"/>
      <c r="AQ90" s="178"/>
      <c r="AR90" s="178"/>
    </row>
    <row r="91" spans="3:44" s="69" customFormat="1" ht="18" customHeight="1" x14ac:dyDescent="0.3">
      <c r="C91" s="189"/>
      <c r="D91" s="190"/>
      <c r="E91" s="190"/>
      <c r="F91" s="190"/>
      <c r="G91" s="190"/>
      <c r="H91" s="190"/>
      <c r="I91" s="178"/>
      <c r="J91" s="178"/>
      <c r="K91" s="178"/>
      <c r="L91" s="178"/>
      <c r="M91" s="178"/>
      <c r="N91" s="178"/>
      <c r="P91" s="191"/>
      <c r="Q91" s="137"/>
      <c r="R91" s="137"/>
      <c r="S91" s="137"/>
      <c r="T91" s="137"/>
      <c r="U91" s="137"/>
      <c r="V91" s="137"/>
      <c r="W91" s="137"/>
      <c r="X91" s="137"/>
      <c r="Y91" s="137"/>
      <c r="Z91" s="137"/>
      <c r="AA91" s="137"/>
      <c r="AB91" s="137"/>
      <c r="AC91" s="137"/>
      <c r="AD91" s="137"/>
      <c r="AE91" s="137"/>
      <c r="AF91" s="137"/>
      <c r="AG91" s="137"/>
      <c r="AH91" s="137"/>
      <c r="AI91" s="178"/>
      <c r="AJ91" s="178"/>
      <c r="AK91" s="178"/>
      <c r="AL91" s="178"/>
      <c r="AM91" s="178"/>
      <c r="AN91" s="178"/>
      <c r="AO91" s="178"/>
      <c r="AP91" s="178"/>
      <c r="AQ91" s="178"/>
      <c r="AR91" s="178"/>
    </row>
    <row r="92" spans="3:44" s="69" customFormat="1" x14ac:dyDescent="0.3">
      <c r="D92" s="178"/>
      <c r="E92" s="178"/>
      <c r="F92" s="178"/>
      <c r="G92" s="178"/>
      <c r="H92" s="178"/>
      <c r="I92" s="178"/>
      <c r="J92" s="178"/>
      <c r="K92" s="178"/>
      <c r="L92" s="178"/>
      <c r="M92" s="178"/>
      <c r="N92" s="178"/>
      <c r="P92" s="191"/>
      <c r="Q92" s="137"/>
      <c r="R92" s="137"/>
      <c r="S92" s="137"/>
      <c r="T92" s="137"/>
      <c r="U92" s="137"/>
      <c r="V92" s="137"/>
      <c r="W92" s="137"/>
      <c r="X92" s="137"/>
      <c r="Y92" s="137"/>
      <c r="Z92" s="137"/>
      <c r="AA92" s="137"/>
      <c r="AB92" s="137"/>
      <c r="AC92" s="137"/>
      <c r="AD92" s="137"/>
      <c r="AE92" s="137"/>
      <c r="AF92" s="137"/>
      <c r="AG92" s="137"/>
      <c r="AH92" s="137"/>
      <c r="AI92" s="178"/>
      <c r="AJ92" s="178"/>
      <c r="AK92" s="178"/>
      <c r="AL92" s="178"/>
      <c r="AM92" s="178"/>
      <c r="AN92" s="178"/>
      <c r="AO92" s="178"/>
      <c r="AP92" s="178"/>
      <c r="AQ92" s="178"/>
      <c r="AR92" s="178"/>
    </row>
    <row r="93" spans="3:44" s="69" customFormat="1" x14ac:dyDescent="0.3">
      <c r="D93" s="178"/>
      <c r="E93" s="178"/>
      <c r="F93" s="178"/>
      <c r="G93" s="178"/>
      <c r="H93" s="178"/>
      <c r="I93" s="178"/>
      <c r="J93" s="178"/>
      <c r="K93" s="178"/>
      <c r="L93" s="178"/>
      <c r="M93" s="178"/>
      <c r="N93" s="178"/>
      <c r="P93" s="191"/>
      <c r="Q93" s="137"/>
      <c r="R93" s="137"/>
      <c r="S93" s="137"/>
      <c r="T93" s="137"/>
      <c r="U93" s="137"/>
      <c r="V93" s="137"/>
      <c r="W93" s="137"/>
      <c r="X93" s="137"/>
      <c r="Y93" s="137"/>
      <c r="Z93" s="137"/>
      <c r="AA93" s="137"/>
      <c r="AB93" s="137"/>
      <c r="AC93" s="137"/>
      <c r="AD93" s="137"/>
      <c r="AE93" s="137"/>
      <c r="AF93" s="137"/>
      <c r="AG93" s="137"/>
      <c r="AH93" s="137"/>
      <c r="AI93" s="178"/>
      <c r="AJ93" s="178"/>
      <c r="AK93" s="178"/>
      <c r="AL93" s="178"/>
      <c r="AM93" s="178"/>
      <c r="AN93" s="178"/>
      <c r="AO93" s="178"/>
      <c r="AP93" s="178"/>
      <c r="AQ93" s="178"/>
      <c r="AR93" s="178"/>
    </row>
    <row r="94" spans="3:44" s="69" customFormat="1" x14ac:dyDescent="0.3">
      <c r="D94" s="178"/>
      <c r="E94" s="178"/>
      <c r="F94" s="178"/>
      <c r="G94" s="178"/>
      <c r="H94" s="178"/>
      <c r="I94" s="178"/>
      <c r="J94" s="178"/>
      <c r="K94" s="178"/>
      <c r="L94" s="178"/>
      <c r="M94" s="178"/>
      <c r="N94" s="178"/>
      <c r="P94" s="191"/>
      <c r="Q94" s="137"/>
      <c r="R94" s="137"/>
      <c r="S94" s="137"/>
      <c r="T94" s="137"/>
      <c r="U94" s="137"/>
      <c r="V94" s="137"/>
      <c r="W94" s="137"/>
      <c r="X94" s="137"/>
      <c r="Y94" s="137"/>
      <c r="Z94" s="137"/>
      <c r="AA94" s="137"/>
      <c r="AB94" s="137"/>
      <c r="AC94" s="137"/>
      <c r="AD94" s="137"/>
      <c r="AE94" s="137"/>
      <c r="AF94" s="137"/>
      <c r="AG94" s="137"/>
      <c r="AH94" s="137"/>
      <c r="AI94" s="178"/>
      <c r="AJ94" s="178"/>
      <c r="AK94" s="178"/>
      <c r="AL94" s="178"/>
      <c r="AM94" s="178"/>
      <c r="AN94" s="178"/>
      <c r="AO94" s="178"/>
      <c r="AP94" s="178"/>
      <c r="AQ94" s="178"/>
      <c r="AR94" s="178"/>
    </row>
    <row r="95" spans="3:44" s="69" customFormat="1" x14ac:dyDescent="0.3">
      <c r="D95" s="178"/>
      <c r="E95" s="178"/>
      <c r="F95" s="178"/>
      <c r="G95" s="178"/>
      <c r="H95" s="178"/>
      <c r="I95" s="178"/>
      <c r="J95" s="178"/>
      <c r="K95" s="178"/>
      <c r="L95" s="178"/>
      <c r="M95" s="178"/>
      <c r="N95" s="178"/>
      <c r="P95" s="191"/>
      <c r="Q95" s="137"/>
      <c r="R95" s="137"/>
      <c r="S95" s="137"/>
      <c r="T95" s="137"/>
      <c r="U95" s="137"/>
      <c r="V95" s="137"/>
      <c r="W95" s="137"/>
      <c r="X95" s="137"/>
      <c r="Y95" s="137"/>
      <c r="Z95" s="137"/>
      <c r="AA95" s="137"/>
      <c r="AB95" s="137"/>
      <c r="AC95" s="137"/>
      <c r="AD95" s="137"/>
      <c r="AE95" s="137"/>
      <c r="AF95" s="137"/>
      <c r="AG95" s="137"/>
      <c r="AH95" s="137"/>
      <c r="AI95" s="178"/>
      <c r="AJ95" s="178"/>
      <c r="AK95" s="178"/>
      <c r="AL95" s="178"/>
      <c r="AM95" s="178"/>
      <c r="AN95" s="178"/>
      <c r="AO95" s="178"/>
      <c r="AP95" s="178"/>
      <c r="AQ95" s="178"/>
      <c r="AR95" s="178"/>
    </row>
    <row r="96" spans="3:44" s="69" customFormat="1" x14ac:dyDescent="0.3">
      <c r="D96" s="178"/>
      <c r="E96" s="178"/>
      <c r="F96" s="178"/>
      <c r="G96" s="178"/>
      <c r="H96" s="178"/>
      <c r="I96" s="178"/>
      <c r="J96" s="178"/>
      <c r="K96" s="178"/>
      <c r="L96" s="178"/>
      <c r="M96" s="178"/>
      <c r="N96" s="178"/>
      <c r="P96" s="191"/>
      <c r="Q96" s="137"/>
      <c r="R96" s="137"/>
      <c r="S96" s="137"/>
      <c r="T96" s="137"/>
      <c r="U96" s="137"/>
      <c r="V96" s="137"/>
      <c r="W96" s="137"/>
      <c r="X96" s="137"/>
      <c r="Y96" s="137"/>
      <c r="Z96" s="137"/>
      <c r="AA96" s="137"/>
      <c r="AB96" s="137"/>
      <c r="AC96" s="137"/>
      <c r="AD96" s="137"/>
      <c r="AE96" s="137"/>
      <c r="AF96" s="137"/>
      <c r="AG96" s="137"/>
      <c r="AH96" s="137"/>
      <c r="AI96" s="178"/>
      <c r="AJ96" s="178"/>
      <c r="AK96" s="178"/>
      <c r="AL96" s="178"/>
      <c r="AM96" s="178"/>
      <c r="AN96" s="178"/>
      <c r="AO96" s="178"/>
      <c r="AP96" s="178"/>
      <c r="AQ96" s="178"/>
      <c r="AR96" s="178"/>
    </row>
    <row r="97" spans="4:44" s="69" customFormat="1" x14ac:dyDescent="0.3">
      <c r="D97" s="178"/>
      <c r="E97" s="178"/>
      <c r="F97" s="178"/>
      <c r="G97" s="178"/>
      <c r="H97" s="178"/>
      <c r="I97" s="178"/>
      <c r="J97" s="178"/>
      <c r="K97" s="178"/>
      <c r="L97" s="178"/>
      <c r="M97" s="178"/>
      <c r="N97" s="178"/>
      <c r="P97" s="191"/>
      <c r="Q97" s="137"/>
      <c r="R97" s="137"/>
      <c r="S97" s="137"/>
      <c r="T97" s="137"/>
      <c r="U97" s="137"/>
      <c r="V97" s="137"/>
      <c r="W97" s="137"/>
      <c r="X97" s="137"/>
      <c r="Y97" s="137"/>
      <c r="Z97" s="137"/>
      <c r="AA97" s="137"/>
      <c r="AB97" s="137"/>
      <c r="AC97" s="137"/>
      <c r="AD97" s="137"/>
      <c r="AE97" s="137"/>
      <c r="AF97" s="137"/>
      <c r="AG97" s="137"/>
      <c r="AH97" s="137"/>
      <c r="AI97" s="178"/>
      <c r="AJ97" s="178"/>
      <c r="AK97" s="178"/>
      <c r="AL97" s="178"/>
      <c r="AM97" s="178"/>
      <c r="AN97" s="178"/>
      <c r="AO97" s="178"/>
      <c r="AP97" s="178"/>
      <c r="AQ97" s="178"/>
      <c r="AR97" s="178"/>
    </row>
    <row r="98" spans="4:44" s="69" customFormat="1" x14ac:dyDescent="0.3">
      <c r="D98" s="178"/>
      <c r="E98" s="178"/>
      <c r="F98" s="178"/>
      <c r="G98" s="178"/>
      <c r="H98" s="178"/>
      <c r="I98" s="178"/>
      <c r="J98" s="178"/>
      <c r="K98" s="178"/>
      <c r="L98" s="178"/>
      <c r="M98" s="178"/>
      <c r="N98" s="178"/>
      <c r="P98" s="191"/>
      <c r="Q98" s="137"/>
      <c r="R98" s="137"/>
      <c r="S98" s="137"/>
      <c r="T98" s="137"/>
      <c r="U98" s="137"/>
      <c r="V98" s="137"/>
      <c r="W98" s="137"/>
      <c r="X98" s="137"/>
      <c r="Y98" s="137"/>
      <c r="Z98" s="137"/>
      <c r="AA98" s="137"/>
      <c r="AB98" s="137"/>
      <c r="AC98" s="137"/>
      <c r="AD98" s="137"/>
      <c r="AE98" s="137"/>
      <c r="AF98" s="137"/>
      <c r="AG98" s="137"/>
      <c r="AH98" s="137"/>
      <c r="AI98" s="178"/>
      <c r="AJ98" s="178"/>
      <c r="AK98" s="178"/>
      <c r="AL98" s="178"/>
      <c r="AM98" s="178"/>
      <c r="AN98" s="178"/>
      <c r="AO98" s="178"/>
      <c r="AP98" s="178"/>
      <c r="AQ98" s="178"/>
      <c r="AR98" s="178"/>
    </row>
    <row r="99" spans="4:44" s="69" customFormat="1" x14ac:dyDescent="0.3">
      <c r="D99" s="178"/>
      <c r="E99" s="178"/>
      <c r="F99" s="178"/>
      <c r="G99" s="178"/>
      <c r="H99" s="178"/>
      <c r="I99" s="178"/>
      <c r="J99" s="178"/>
      <c r="K99" s="178"/>
      <c r="L99" s="178"/>
      <c r="M99" s="178"/>
      <c r="N99" s="178"/>
      <c r="P99" s="191"/>
      <c r="Q99" s="137"/>
      <c r="R99" s="137"/>
      <c r="S99" s="137"/>
      <c r="T99" s="137"/>
      <c r="U99" s="137"/>
      <c r="V99" s="137"/>
      <c r="W99" s="137"/>
      <c r="X99" s="137"/>
      <c r="Y99" s="137"/>
      <c r="Z99" s="137"/>
      <c r="AA99" s="137"/>
      <c r="AB99" s="137"/>
      <c r="AC99" s="137"/>
      <c r="AD99" s="137"/>
      <c r="AE99" s="137"/>
      <c r="AF99" s="137"/>
      <c r="AG99" s="137"/>
      <c r="AH99" s="137"/>
      <c r="AI99" s="178"/>
      <c r="AJ99" s="178"/>
      <c r="AK99" s="178"/>
      <c r="AL99" s="178"/>
      <c r="AM99" s="178"/>
      <c r="AN99" s="178"/>
      <c r="AO99" s="178"/>
      <c r="AP99" s="178"/>
      <c r="AQ99" s="178"/>
      <c r="AR99" s="178"/>
    </row>
    <row r="100" spans="4:44" s="69" customFormat="1" x14ac:dyDescent="0.3">
      <c r="D100" s="178"/>
      <c r="E100" s="178"/>
      <c r="F100" s="178"/>
      <c r="G100" s="178"/>
      <c r="H100" s="178"/>
      <c r="I100" s="178"/>
      <c r="J100" s="178"/>
      <c r="K100" s="178"/>
      <c r="L100" s="178"/>
      <c r="M100" s="178"/>
      <c r="N100" s="178"/>
      <c r="P100" s="191"/>
      <c r="Q100" s="137"/>
      <c r="R100" s="137"/>
      <c r="S100" s="137"/>
      <c r="T100" s="137"/>
      <c r="U100" s="137"/>
      <c r="V100" s="137"/>
      <c r="W100" s="137"/>
      <c r="X100" s="137"/>
      <c r="Y100" s="137"/>
      <c r="Z100" s="137"/>
      <c r="AA100" s="137"/>
      <c r="AB100" s="137"/>
      <c r="AC100" s="137"/>
      <c r="AD100" s="137"/>
      <c r="AE100" s="137"/>
      <c r="AF100" s="137"/>
      <c r="AG100" s="137"/>
      <c r="AH100" s="137"/>
      <c r="AI100" s="178"/>
      <c r="AJ100" s="178"/>
      <c r="AK100" s="178"/>
      <c r="AL100" s="178"/>
      <c r="AM100" s="178"/>
      <c r="AN100" s="178"/>
      <c r="AO100" s="178"/>
      <c r="AP100" s="178"/>
      <c r="AQ100" s="178"/>
      <c r="AR100" s="178"/>
    </row>
    <row r="101" spans="4:44" s="69" customFormat="1" x14ac:dyDescent="0.3">
      <c r="D101" s="178"/>
      <c r="E101" s="178"/>
      <c r="F101" s="178"/>
      <c r="G101" s="178"/>
      <c r="H101" s="178"/>
      <c r="I101" s="178"/>
      <c r="J101" s="178"/>
      <c r="K101" s="178"/>
      <c r="L101" s="178"/>
      <c r="M101" s="178"/>
      <c r="N101" s="178"/>
      <c r="P101" s="191"/>
      <c r="Q101" s="137"/>
      <c r="R101" s="137"/>
      <c r="S101" s="137"/>
      <c r="T101" s="137"/>
      <c r="U101" s="137"/>
      <c r="V101" s="137"/>
      <c r="W101" s="137"/>
      <c r="X101" s="137"/>
      <c r="Y101" s="137"/>
      <c r="Z101" s="137"/>
      <c r="AA101" s="137"/>
      <c r="AB101" s="137"/>
      <c r="AC101" s="137"/>
      <c r="AD101" s="137"/>
      <c r="AE101" s="137"/>
      <c r="AF101" s="137"/>
      <c r="AG101" s="137"/>
      <c r="AH101" s="137"/>
      <c r="AI101" s="178"/>
      <c r="AJ101" s="178"/>
      <c r="AK101" s="178"/>
      <c r="AL101" s="178"/>
      <c r="AM101" s="178"/>
      <c r="AN101" s="178"/>
      <c r="AO101" s="178"/>
      <c r="AP101" s="178"/>
      <c r="AQ101" s="178"/>
      <c r="AR101" s="178"/>
    </row>
    <row r="102" spans="4:44" s="69" customFormat="1" x14ac:dyDescent="0.3">
      <c r="D102" s="178"/>
      <c r="E102" s="178"/>
      <c r="F102" s="178"/>
      <c r="G102" s="178"/>
      <c r="H102" s="178"/>
      <c r="I102" s="178"/>
      <c r="J102" s="178"/>
      <c r="K102" s="178"/>
      <c r="L102" s="178"/>
      <c r="M102" s="178"/>
      <c r="N102" s="178"/>
      <c r="P102" s="191"/>
      <c r="Q102" s="137"/>
      <c r="R102" s="137"/>
      <c r="S102" s="137"/>
      <c r="T102" s="137"/>
      <c r="U102" s="137"/>
      <c r="V102" s="137"/>
      <c r="W102" s="137"/>
      <c r="X102" s="137"/>
      <c r="Y102" s="137"/>
      <c r="Z102" s="137"/>
      <c r="AA102" s="137"/>
      <c r="AB102" s="137"/>
      <c r="AC102" s="137"/>
      <c r="AD102" s="137"/>
      <c r="AE102" s="137"/>
      <c r="AF102" s="137"/>
      <c r="AG102" s="137"/>
      <c r="AH102" s="137"/>
      <c r="AI102" s="178"/>
      <c r="AJ102" s="178"/>
      <c r="AK102" s="178"/>
      <c r="AL102" s="178"/>
      <c r="AM102" s="178"/>
      <c r="AN102" s="178"/>
      <c r="AO102" s="178"/>
      <c r="AP102" s="178"/>
      <c r="AQ102" s="178"/>
      <c r="AR102" s="178"/>
    </row>
    <row r="103" spans="4:44" s="69" customFormat="1" x14ac:dyDescent="0.3">
      <c r="D103" s="178"/>
      <c r="E103" s="178"/>
      <c r="F103" s="178"/>
      <c r="G103" s="178"/>
      <c r="H103" s="178"/>
      <c r="I103" s="178"/>
      <c r="J103" s="178"/>
      <c r="K103" s="178"/>
      <c r="L103" s="178"/>
      <c r="M103" s="178"/>
      <c r="N103" s="178"/>
      <c r="P103" s="191"/>
      <c r="Q103" s="137"/>
      <c r="R103" s="137"/>
      <c r="S103" s="137"/>
      <c r="T103" s="137"/>
      <c r="U103" s="137"/>
      <c r="V103" s="137"/>
      <c r="W103" s="137"/>
      <c r="X103" s="137"/>
      <c r="Y103" s="137"/>
      <c r="Z103" s="137"/>
      <c r="AA103" s="137"/>
      <c r="AB103" s="137"/>
      <c r="AC103" s="137"/>
      <c r="AD103" s="137"/>
      <c r="AE103" s="137"/>
      <c r="AF103" s="137"/>
      <c r="AG103" s="137"/>
      <c r="AH103" s="137"/>
      <c r="AI103" s="178"/>
      <c r="AJ103" s="178"/>
      <c r="AK103" s="178"/>
      <c r="AL103" s="178"/>
      <c r="AM103" s="178"/>
      <c r="AN103" s="178"/>
      <c r="AO103" s="178"/>
      <c r="AP103" s="178"/>
      <c r="AQ103" s="178"/>
      <c r="AR103" s="178"/>
    </row>
    <row r="104" spans="4:44" s="69" customFormat="1" x14ac:dyDescent="0.3">
      <c r="D104" s="178"/>
      <c r="E104" s="178"/>
      <c r="F104" s="178"/>
      <c r="G104" s="178"/>
      <c r="H104" s="178"/>
      <c r="I104" s="178"/>
      <c r="J104" s="178"/>
      <c r="K104" s="178"/>
      <c r="L104" s="178"/>
      <c r="M104" s="178"/>
      <c r="N104" s="178"/>
      <c r="P104" s="191"/>
      <c r="Q104" s="137"/>
      <c r="R104" s="137"/>
      <c r="S104" s="137"/>
      <c r="T104" s="137"/>
      <c r="U104" s="137"/>
      <c r="V104" s="137"/>
      <c r="W104" s="137"/>
      <c r="X104" s="137"/>
      <c r="Y104" s="137"/>
      <c r="Z104" s="137"/>
      <c r="AA104" s="137"/>
      <c r="AB104" s="137"/>
      <c r="AC104" s="137"/>
      <c r="AD104" s="137"/>
      <c r="AE104" s="137"/>
      <c r="AF104" s="137"/>
      <c r="AG104" s="137"/>
      <c r="AH104" s="137"/>
      <c r="AI104" s="178"/>
      <c r="AJ104" s="178"/>
      <c r="AK104" s="178"/>
      <c r="AL104" s="178"/>
      <c r="AM104" s="178"/>
      <c r="AN104" s="178"/>
      <c r="AO104" s="178"/>
      <c r="AP104" s="178"/>
      <c r="AQ104" s="178"/>
      <c r="AR104" s="178"/>
    </row>
    <row r="105" spans="4:44" s="69" customFormat="1" x14ac:dyDescent="0.3">
      <c r="D105" s="178"/>
      <c r="E105" s="178"/>
      <c r="F105" s="178"/>
      <c r="G105" s="178"/>
      <c r="H105" s="178"/>
      <c r="I105" s="178"/>
      <c r="J105" s="178"/>
      <c r="K105" s="178"/>
      <c r="L105" s="178"/>
      <c r="M105" s="178"/>
      <c r="N105" s="178"/>
      <c r="P105" s="191"/>
      <c r="Q105" s="137"/>
      <c r="R105" s="137"/>
      <c r="S105" s="137"/>
      <c r="T105" s="137"/>
      <c r="U105" s="137"/>
      <c r="V105" s="137"/>
      <c r="W105" s="137"/>
      <c r="X105" s="137"/>
      <c r="Y105" s="137"/>
      <c r="Z105" s="137"/>
      <c r="AA105" s="137"/>
      <c r="AB105" s="137"/>
      <c r="AC105" s="137"/>
      <c r="AD105" s="137"/>
      <c r="AE105" s="137"/>
      <c r="AF105" s="137"/>
      <c r="AG105" s="137"/>
      <c r="AH105" s="137"/>
      <c r="AI105" s="178"/>
      <c r="AJ105" s="178"/>
      <c r="AK105" s="178"/>
      <c r="AL105" s="178"/>
      <c r="AM105" s="178"/>
      <c r="AN105" s="178"/>
      <c r="AO105" s="178"/>
      <c r="AP105" s="178"/>
      <c r="AQ105" s="178"/>
      <c r="AR105" s="178"/>
    </row>
    <row r="106" spans="4:44" s="69" customFormat="1" x14ac:dyDescent="0.3">
      <c r="D106" s="178"/>
      <c r="E106" s="178"/>
      <c r="F106" s="178"/>
      <c r="G106" s="178"/>
      <c r="H106" s="178"/>
      <c r="I106" s="178"/>
      <c r="J106" s="178"/>
      <c r="K106" s="178"/>
      <c r="L106" s="178"/>
      <c r="M106" s="178"/>
      <c r="N106" s="178"/>
      <c r="P106" s="191"/>
      <c r="Q106" s="137"/>
      <c r="R106" s="137"/>
      <c r="S106" s="137"/>
      <c r="T106" s="137"/>
      <c r="U106" s="137"/>
      <c r="V106" s="137"/>
      <c r="W106" s="137"/>
      <c r="X106" s="137"/>
      <c r="Y106" s="137"/>
      <c r="Z106" s="137"/>
      <c r="AA106" s="137"/>
      <c r="AB106" s="137"/>
      <c r="AC106" s="137"/>
      <c r="AD106" s="137"/>
      <c r="AE106" s="137"/>
      <c r="AF106" s="137"/>
      <c r="AG106" s="137"/>
      <c r="AH106" s="137"/>
      <c r="AI106" s="178"/>
      <c r="AJ106" s="178"/>
      <c r="AK106" s="178"/>
      <c r="AL106" s="178"/>
      <c r="AM106" s="178"/>
      <c r="AN106" s="178"/>
      <c r="AO106" s="178"/>
      <c r="AP106" s="178"/>
      <c r="AQ106" s="178"/>
      <c r="AR106" s="178"/>
    </row>
    <row r="107" spans="4:44" s="69" customFormat="1" x14ac:dyDescent="0.3">
      <c r="D107" s="178"/>
      <c r="E107" s="178"/>
      <c r="F107" s="178"/>
      <c r="G107" s="178"/>
      <c r="H107" s="178"/>
      <c r="I107" s="178"/>
      <c r="J107" s="178"/>
      <c r="K107" s="178"/>
      <c r="L107" s="178"/>
      <c r="M107" s="178"/>
      <c r="N107" s="178"/>
      <c r="P107" s="191"/>
      <c r="Q107" s="137"/>
      <c r="R107" s="137"/>
      <c r="S107" s="137"/>
      <c r="T107" s="137"/>
      <c r="U107" s="137"/>
      <c r="V107" s="137"/>
      <c r="W107" s="137"/>
      <c r="X107" s="137"/>
      <c r="Y107" s="137"/>
      <c r="Z107" s="137"/>
      <c r="AA107" s="137"/>
      <c r="AB107" s="137"/>
      <c r="AC107" s="137"/>
      <c r="AD107" s="137"/>
      <c r="AE107" s="137"/>
      <c r="AF107" s="137"/>
      <c r="AG107" s="137"/>
      <c r="AH107" s="137"/>
      <c r="AI107" s="178"/>
      <c r="AJ107" s="178"/>
      <c r="AK107" s="178"/>
      <c r="AL107" s="178"/>
      <c r="AM107" s="178"/>
      <c r="AN107" s="178"/>
      <c r="AO107" s="178"/>
      <c r="AP107" s="178"/>
      <c r="AQ107" s="178"/>
      <c r="AR107" s="178"/>
    </row>
    <row r="108" spans="4:44" s="69" customFormat="1" x14ac:dyDescent="0.3">
      <c r="D108" s="178"/>
      <c r="E108" s="178"/>
      <c r="F108" s="178"/>
      <c r="G108" s="178"/>
      <c r="H108" s="178"/>
      <c r="I108" s="178"/>
      <c r="J108" s="178"/>
      <c r="K108" s="178"/>
      <c r="L108" s="178"/>
      <c r="M108" s="178"/>
      <c r="N108" s="178"/>
      <c r="P108" s="191"/>
      <c r="Q108" s="137"/>
      <c r="R108" s="137"/>
      <c r="S108" s="137"/>
      <c r="T108" s="137"/>
      <c r="U108" s="137"/>
      <c r="V108" s="137"/>
      <c r="W108" s="137"/>
      <c r="X108" s="137"/>
      <c r="Y108" s="137"/>
      <c r="Z108" s="137"/>
      <c r="AA108" s="137"/>
      <c r="AB108" s="137"/>
      <c r="AC108" s="137"/>
      <c r="AD108" s="137"/>
      <c r="AE108" s="137"/>
      <c r="AF108" s="137"/>
      <c r="AG108" s="137"/>
      <c r="AH108" s="137"/>
      <c r="AI108" s="178"/>
      <c r="AJ108" s="178"/>
      <c r="AK108" s="178"/>
      <c r="AL108" s="178"/>
      <c r="AM108" s="178"/>
      <c r="AN108" s="178"/>
      <c r="AO108" s="178"/>
      <c r="AP108" s="178"/>
      <c r="AQ108" s="178"/>
      <c r="AR108" s="178"/>
    </row>
    <row r="109" spans="4:44" s="69" customFormat="1" x14ac:dyDescent="0.3">
      <c r="D109" s="178"/>
      <c r="E109" s="178"/>
      <c r="F109" s="178"/>
      <c r="G109" s="178"/>
      <c r="H109" s="178"/>
      <c r="I109" s="178"/>
      <c r="J109" s="178"/>
      <c r="K109" s="178"/>
      <c r="L109" s="178"/>
      <c r="M109" s="178"/>
      <c r="N109" s="178"/>
      <c r="P109" s="191"/>
      <c r="Q109" s="137"/>
      <c r="R109" s="137"/>
      <c r="S109" s="137"/>
      <c r="T109" s="137"/>
      <c r="U109" s="137"/>
      <c r="V109" s="137"/>
      <c r="W109" s="137"/>
      <c r="X109" s="137"/>
      <c r="Y109" s="137"/>
      <c r="Z109" s="137"/>
      <c r="AA109" s="137"/>
      <c r="AB109" s="137"/>
      <c r="AC109" s="137"/>
      <c r="AD109" s="137"/>
      <c r="AE109" s="137"/>
      <c r="AF109" s="137"/>
      <c r="AG109" s="137"/>
      <c r="AH109" s="137"/>
      <c r="AI109" s="178"/>
      <c r="AJ109" s="178"/>
      <c r="AK109" s="178"/>
      <c r="AL109" s="178"/>
      <c r="AM109" s="178"/>
      <c r="AN109" s="178"/>
      <c r="AO109" s="178"/>
      <c r="AP109" s="178"/>
      <c r="AQ109" s="178"/>
      <c r="AR109" s="178"/>
    </row>
    <row r="110" spans="4:44" s="69" customFormat="1" x14ac:dyDescent="0.3">
      <c r="D110" s="178"/>
      <c r="E110" s="178"/>
      <c r="F110" s="178"/>
      <c r="G110" s="178"/>
      <c r="H110" s="178"/>
      <c r="I110" s="178"/>
      <c r="J110" s="178"/>
      <c r="K110" s="178"/>
      <c r="L110" s="178"/>
      <c r="M110" s="178"/>
      <c r="N110" s="178"/>
      <c r="P110" s="191"/>
      <c r="Q110" s="137"/>
      <c r="R110" s="137"/>
      <c r="S110" s="137"/>
      <c r="T110" s="137"/>
      <c r="U110" s="137"/>
      <c r="V110" s="137"/>
      <c r="W110" s="137"/>
      <c r="X110" s="137"/>
      <c r="Y110" s="137"/>
      <c r="Z110" s="137"/>
      <c r="AA110" s="137"/>
      <c r="AB110" s="137"/>
      <c r="AC110" s="137"/>
      <c r="AD110" s="137"/>
      <c r="AE110" s="137"/>
      <c r="AF110" s="137"/>
      <c r="AG110" s="137"/>
      <c r="AH110" s="137"/>
      <c r="AI110" s="178"/>
      <c r="AJ110" s="178"/>
      <c r="AK110" s="178"/>
      <c r="AL110" s="178"/>
      <c r="AM110" s="178"/>
      <c r="AN110" s="178"/>
      <c r="AO110" s="178"/>
      <c r="AP110" s="178"/>
      <c r="AQ110" s="178"/>
      <c r="AR110" s="178"/>
    </row>
    <row r="111" spans="4:44" s="69" customFormat="1" x14ac:dyDescent="0.3">
      <c r="D111" s="178"/>
      <c r="E111" s="178"/>
      <c r="F111" s="178"/>
      <c r="G111" s="178"/>
      <c r="H111" s="178"/>
      <c r="I111" s="178"/>
      <c r="J111" s="178"/>
      <c r="K111" s="178"/>
      <c r="L111" s="178"/>
      <c r="M111" s="178"/>
      <c r="N111" s="178"/>
      <c r="P111" s="191"/>
      <c r="Q111" s="137"/>
      <c r="R111" s="137"/>
      <c r="S111" s="137"/>
      <c r="T111" s="137"/>
      <c r="U111" s="137"/>
      <c r="V111" s="137"/>
      <c r="W111" s="137"/>
      <c r="X111" s="137"/>
      <c r="Y111" s="137"/>
      <c r="Z111" s="137"/>
      <c r="AA111" s="137"/>
      <c r="AB111" s="137"/>
      <c r="AC111" s="137"/>
      <c r="AD111" s="137"/>
      <c r="AE111" s="137"/>
      <c r="AF111" s="137"/>
      <c r="AG111" s="137"/>
      <c r="AH111" s="137"/>
      <c r="AI111" s="178"/>
      <c r="AJ111" s="178"/>
      <c r="AK111" s="178"/>
      <c r="AL111" s="178"/>
      <c r="AM111" s="178"/>
      <c r="AN111" s="178"/>
      <c r="AO111" s="178"/>
      <c r="AP111" s="178"/>
      <c r="AQ111" s="178"/>
      <c r="AR111" s="178"/>
    </row>
    <row r="112" spans="4:44" s="69" customFormat="1" x14ac:dyDescent="0.3">
      <c r="D112" s="178"/>
      <c r="E112" s="178"/>
      <c r="F112" s="178"/>
      <c r="G112" s="178"/>
      <c r="H112" s="178"/>
      <c r="I112" s="178"/>
      <c r="J112" s="178"/>
      <c r="K112" s="178"/>
      <c r="L112" s="178"/>
      <c r="M112" s="178"/>
      <c r="N112" s="178"/>
      <c r="P112" s="191"/>
      <c r="Q112" s="137"/>
      <c r="R112" s="137"/>
      <c r="S112" s="137"/>
      <c r="T112" s="137"/>
      <c r="U112" s="137"/>
      <c r="V112" s="137"/>
      <c r="W112" s="137"/>
      <c r="X112" s="137"/>
      <c r="Y112" s="137"/>
      <c r="Z112" s="137"/>
      <c r="AA112" s="137"/>
      <c r="AB112" s="137"/>
      <c r="AC112" s="137"/>
      <c r="AD112" s="137"/>
      <c r="AE112" s="137"/>
      <c r="AF112" s="137"/>
      <c r="AG112" s="137"/>
      <c r="AH112" s="137"/>
      <c r="AI112" s="178"/>
      <c r="AJ112" s="178"/>
      <c r="AK112" s="178"/>
      <c r="AL112" s="178"/>
      <c r="AM112" s="178"/>
      <c r="AN112" s="178"/>
      <c r="AO112" s="178"/>
      <c r="AP112" s="178"/>
      <c r="AQ112" s="178"/>
      <c r="AR112" s="178"/>
    </row>
    <row r="113" spans="4:44" s="69" customFormat="1" x14ac:dyDescent="0.3">
      <c r="D113" s="178"/>
      <c r="E113" s="178"/>
      <c r="F113" s="178"/>
      <c r="G113" s="178"/>
      <c r="H113" s="178"/>
      <c r="I113" s="178"/>
      <c r="J113" s="178"/>
      <c r="K113" s="178"/>
      <c r="L113" s="178"/>
      <c r="M113" s="178"/>
      <c r="N113" s="178"/>
      <c r="P113" s="191"/>
      <c r="Q113" s="137"/>
      <c r="R113" s="137"/>
      <c r="S113" s="137"/>
      <c r="T113" s="137"/>
      <c r="U113" s="137"/>
      <c r="V113" s="137"/>
      <c r="W113" s="137"/>
      <c r="X113" s="137"/>
      <c r="Y113" s="137"/>
      <c r="Z113" s="137"/>
      <c r="AA113" s="137"/>
      <c r="AB113" s="137"/>
      <c r="AC113" s="137"/>
      <c r="AD113" s="137"/>
      <c r="AE113" s="137"/>
      <c r="AF113" s="137"/>
      <c r="AG113" s="137"/>
      <c r="AH113" s="137"/>
      <c r="AI113" s="178"/>
      <c r="AJ113" s="178"/>
      <c r="AK113" s="178"/>
      <c r="AL113" s="178"/>
      <c r="AM113" s="178"/>
      <c r="AN113" s="178"/>
      <c r="AO113" s="178"/>
      <c r="AP113" s="178"/>
      <c r="AQ113" s="178"/>
      <c r="AR113" s="178"/>
    </row>
    <row r="114" spans="4:44" s="69" customFormat="1" x14ac:dyDescent="0.3">
      <c r="D114" s="178"/>
      <c r="E114" s="178"/>
      <c r="F114" s="178"/>
      <c r="G114" s="178"/>
      <c r="H114" s="178"/>
      <c r="I114" s="178"/>
      <c r="J114" s="178"/>
      <c r="K114" s="178"/>
      <c r="L114" s="178"/>
      <c r="M114" s="178"/>
      <c r="N114" s="178"/>
      <c r="P114" s="191"/>
      <c r="Q114" s="137"/>
      <c r="R114" s="137"/>
      <c r="S114" s="137"/>
      <c r="T114" s="137"/>
      <c r="U114" s="137"/>
      <c r="V114" s="137"/>
      <c r="W114" s="137"/>
      <c r="X114" s="137"/>
      <c r="Y114" s="137"/>
      <c r="Z114" s="137"/>
      <c r="AA114" s="137"/>
      <c r="AB114" s="137"/>
      <c r="AC114" s="137"/>
      <c r="AD114" s="137"/>
      <c r="AE114" s="137"/>
      <c r="AF114" s="137"/>
      <c r="AG114" s="137"/>
      <c r="AH114" s="137"/>
      <c r="AI114" s="178"/>
      <c r="AJ114" s="178"/>
      <c r="AK114" s="178"/>
      <c r="AL114" s="178"/>
      <c r="AM114" s="178"/>
      <c r="AN114" s="178"/>
      <c r="AO114" s="178"/>
      <c r="AP114" s="178"/>
      <c r="AQ114" s="178"/>
      <c r="AR114" s="178"/>
    </row>
    <row r="115" spans="4:44" s="69" customFormat="1" x14ac:dyDescent="0.3">
      <c r="D115" s="178"/>
      <c r="E115" s="178"/>
      <c r="F115" s="178"/>
      <c r="G115" s="178"/>
      <c r="H115" s="178"/>
      <c r="I115" s="178"/>
      <c r="J115" s="178"/>
      <c r="K115" s="178"/>
      <c r="L115" s="178"/>
      <c r="M115" s="178"/>
      <c r="N115" s="178"/>
      <c r="P115" s="191"/>
      <c r="Q115" s="137"/>
      <c r="R115" s="137"/>
      <c r="S115" s="137"/>
      <c r="T115" s="137"/>
      <c r="U115" s="137"/>
      <c r="V115" s="137"/>
      <c r="W115" s="137"/>
      <c r="X115" s="137"/>
      <c r="Y115" s="137"/>
      <c r="Z115" s="137"/>
      <c r="AA115" s="137"/>
      <c r="AB115" s="137"/>
      <c r="AC115" s="137"/>
      <c r="AD115" s="137"/>
      <c r="AE115" s="137"/>
      <c r="AF115" s="137"/>
      <c r="AG115" s="137"/>
      <c r="AH115" s="137"/>
      <c r="AI115" s="178"/>
      <c r="AJ115" s="178"/>
      <c r="AK115" s="178"/>
      <c r="AL115" s="178"/>
      <c r="AM115" s="178"/>
      <c r="AN115" s="178"/>
      <c r="AO115" s="178"/>
      <c r="AP115" s="178"/>
      <c r="AQ115" s="178"/>
      <c r="AR115" s="178"/>
    </row>
    <row r="116" spans="4:44" s="69" customFormat="1" x14ac:dyDescent="0.3">
      <c r="D116" s="178"/>
      <c r="E116" s="178"/>
      <c r="F116" s="178"/>
      <c r="G116" s="178"/>
      <c r="H116" s="178"/>
      <c r="I116" s="178"/>
      <c r="J116" s="178"/>
      <c r="K116" s="178"/>
      <c r="L116" s="178"/>
      <c r="M116" s="178"/>
      <c r="N116" s="178"/>
      <c r="P116" s="191"/>
      <c r="Q116" s="137"/>
      <c r="R116" s="137"/>
      <c r="S116" s="137"/>
      <c r="T116" s="137"/>
      <c r="U116" s="137"/>
      <c r="V116" s="137"/>
      <c r="W116" s="137"/>
      <c r="X116" s="137"/>
      <c r="Y116" s="137"/>
      <c r="Z116" s="137"/>
      <c r="AA116" s="137"/>
      <c r="AB116" s="137"/>
      <c r="AC116" s="137"/>
      <c r="AD116" s="137"/>
      <c r="AE116" s="137"/>
      <c r="AF116" s="137"/>
      <c r="AG116" s="137"/>
      <c r="AH116" s="137"/>
      <c r="AI116" s="178"/>
      <c r="AJ116" s="178"/>
      <c r="AK116" s="178"/>
      <c r="AL116" s="178"/>
      <c r="AM116" s="178"/>
      <c r="AN116" s="178"/>
      <c r="AO116" s="178"/>
      <c r="AP116" s="178"/>
      <c r="AQ116" s="178"/>
      <c r="AR116" s="178"/>
    </row>
    <row r="117" spans="4:44" s="69" customFormat="1" x14ac:dyDescent="0.3">
      <c r="D117" s="178"/>
      <c r="E117" s="178"/>
      <c r="F117" s="178"/>
      <c r="G117" s="178"/>
      <c r="H117" s="178"/>
      <c r="I117" s="178"/>
      <c r="J117" s="178"/>
      <c r="K117" s="178"/>
      <c r="L117" s="178"/>
      <c r="M117" s="178"/>
      <c r="N117" s="178"/>
      <c r="P117" s="191"/>
      <c r="Q117" s="137"/>
      <c r="R117" s="137"/>
      <c r="S117" s="137"/>
      <c r="T117" s="137"/>
      <c r="U117" s="137"/>
      <c r="V117" s="137"/>
      <c r="W117" s="137"/>
      <c r="X117" s="137"/>
      <c r="Y117" s="137"/>
      <c r="Z117" s="137"/>
      <c r="AA117" s="137"/>
      <c r="AB117" s="137"/>
      <c r="AC117" s="137"/>
      <c r="AD117" s="137"/>
      <c r="AE117" s="137"/>
      <c r="AF117" s="137"/>
      <c r="AG117" s="137"/>
      <c r="AH117" s="137"/>
      <c r="AI117" s="178"/>
      <c r="AJ117" s="178"/>
      <c r="AK117" s="178"/>
      <c r="AL117" s="178"/>
      <c r="AM117" s="178"/>
      <c r="AN117" s="178"/>
      <c r="AO117" s="178"/>
      <c r="AP117" s="178"/>
      <c r="AQ117" s="178"/>
      <c r="AR117" s="178"/>
    </row>
    <row r="118" spans="4:44" s="69" customFormat="1" x14ac:dyDescent="0.3">
      <c r="D118" s="178"/>
      <c r="E118" s="178"/>
      <c r="F118" s="178"/>
      <c r="G118" s="178"/>
      <c r="H118" s="178"/>
      <c r="I118" s="178"/>
      <c r="J118" s="178"/>
      <c r="K118" s="178"/>
      <c r="L118" s="178"/>
      <c r="M118" s="178"/>
      <c r="N118" s="178"/>
      <c r="P118" s="191"/>
      <c r="Q118" s="137"/>
      <c r="R118" s="137"/>
      <c r="S118" s="137"/>
      <c r="T118" s="137"/>
      <c r="U118" s="137"/>
      <c r="V118" s="137"/>
      <c r="W118" s="137"/>
      <c r="X118" s="137"/>
      <c r="Y118" s="137"/>
      <c r="Z118" s="137"/>
      <c r="AA118" s="137"/>
      <c r="AB118" s="137"/>
      <c r="AC118" s="137"/>
      <c r="AD118" s="137"/>
      <c r="AE118" s="137"/>
      <c r="AF118" s="137"/>
      <c r="AG118" s="137"/>
      <c r="AH118" s="137"/>
      <c r="AI118" s="178"/>
      <c r="AJ118" s="178"/>
      <c r="AK118" s="178"/>
      <c r="AL118" s="178"/>
      <c r="AM118" s="178"/>
      <c r="AN118" s="178"/>
      <c r="AO118" s="178"/>
      <c r="AP118" s="178"/>
      <c r="AQ118" s="178"/>
      <c r="AR118" s="178"/>
    </row>
    <row r="119" spans="4:44" s="69" customFormat="1" x14ac:dyDescent="0.3">
      <c r="D119" s="178"/>
      <c r="E119" s="178"/>
      <c r="F119" s="178"/>
      <c r="G119" s="178"/>
      <c r="H119" s="178"/>
      <c r="I119" s="178"/>
      <c r="J119" s="178"/>
      <c r="K119" s="178"/>
      <c r="L119" s="178"/>
      <c r="M119" s="178"/>
      <c r="N119" s="178"/>
      <c r="P119" s="191"/>
      <c r="Q119" s="137"/>
      <c r="R119" s="137"/>
      <c r="S119" s="137"/>
      <c r="T119" s="137"/>
      <c r="U119" s="137"/>
      <c r="V119" s="137"/>
      <c r="W119" s="137"/>
      <c r="X119" s="137"/>
      <c r="Y119" s="137"/>
      <c r="Z119" s="137"/>
      <c r="AA119" s="137"/>
      <c r="AB119" s="137"/>
      <c r="AC119" s="137"/>
      <c r="AD119" s="137"/>
      <c r="AE119" s="137"/>
      <c r="AF119" s="137"/>
      <c r="AG119" s="137"/>
      <c r="AH119" s="137"/>
      <c r="AI119" s="178"/>
      <c r="AJ119" s="178"/>
      <c r="AK119" s="178"/>
      <c r="AL119" s="178"/>
      <c r="AM119" s="178"/>
      <c r="AN119" s="178"/>
      <c r="AO119" s="178"/>
      <c r="AP119" s="178"/>
      <c r="AQ119" s="178"/>
      <c r="AR119" s="178"/>
    </row>
    <row r="120" spans="4:44" s="69" customFormat="1" x14ac:dyDescent="0.3">
      <c r="D120" s="178"/>
      <c r="E120" s="178"/>
      <c r="F120" s="178"/>
      <c r="G120" s="178"/>
      <c r="H120" s="178"/>
      <c r="I120" s="178"/>
      <c r="J120" s="178"/>
      <c r="K120" s="178"/>
      <c r="L120" s="178"/>
      <c r="M120" s="178"/>
      <c r="N120" s="178"/>
      <c r="P120" s="191"/>
      <c r="Q120" s="137"/>
      <c r="R120" s="137"/>
      <c r="S120" s="137"/>
      <c r="T120" s="137"/>
      <c r="U120" s="137"/>
      <c r="V120" s="137"/>
      <c r="W120" s="137"/>
      <c r="X120" s="137"/>
      <c r="Y120" s="137"/>
      <c r="Z120" s="137"/>
      <c r="AA120" s="137"/>
      <c r="AB120" s="137"/>
      <c r="AC120" s="137"/>
      <c r="AD120" s="137"/>
      <c r="AE120" s="137"/>
      <c r="AF120" s="137"/>
      <c r="AG120" s="137"/>
      <c r="AH120" s="137"/>
      <c r="AI120" s="178"/>
      <c r="AJ120" s="178"/>
      <c r="AK120" s="178"/>
      <c r="AL120" s="178"/>
      <c r="AM120" s="178"/>
      <c r="AN120" s="178"/>
      <c r="AO120" s="178"/>
      <c r="AP120" s="178"/>
      <c r="AQ120" s="178"/>
      <c r="AR120" s="178"/>
    </row>
    <row r="121" spans="4:44" s="69" customFormat="1" x14ac:dyDescent="0.3">
      <c r="D121" s="178"/>
      <c r="E121" s="178"/>
      <c r="F121" s="178"/>
      <c r="G121" s="178"/>
      <c r="H121" s="178"/>
      <c r="I121" s="178"/>
      <c r="J121" s="178"/>
      <c r="K121" s="178"/>
      <c r="L121" s="178"/>
      <c r="M121" s="178"/>
      <c r="N121" s="178"/>
      <c r="P121" s="191"/>
      <c r="Q121" s="137"/>
      <c r="R121" s="137"/>
      <c r="S121" s="137"/>
      <c r="T121" s="137"/>
      <c r="U121" s="137"/>
      <c r="V121" s="137"/>
      <c r="W121" s="137"/>
      <c r="X121" s="137"/>
      <c r="Y121" s="137"/>
      <c r="Z121" s="137"/>
      <c r="AA121" s="137"/>
      <c r="AB121" s="137"/>
      <c r="AC121" s="137"/>
      <c r="AD121" s="137"/>
      <c r="AE121" s="137"/>
      <c r="AF121" s="137"/>
      <c r="AG121" s="137"/>
      <c r="AH121" s="137"/>
      <c r="AI121" s="178"/>
      <c r="AJ121" s="178"/>
      <c r="AK121" s="178"/>
      <c r="AL121" s="178"/>
      <c r="AM121" s="178"/>
      <c r="AN121" s="178"/>
      <c r="AO121" s="178"/>
      <c r="AP121" s="178"/>
      <c r="AQ121" s="178"/>
      <c r="AR121" s="178"/>
    </row>
    <row r="122" spans="4:44" s="69" customFormat="1" x14ac:dyDescent="0.3">
      <c r="D122" s="178"/>
      <c r="E122" s="178"/>
      <c r="F122" s="178"/>
      <c r="G122" s="178"/>
      <c r="H122" s="178"/>
      <c r="I122" s="178"/>
      <c r="J122" s="178"/>
      <c r="K122" s="178"/>
      <c r="L122" s="178"/>
      <c r="M122" s="178"/>
      <c r="N122" s="178"/>
      <c r="P122" s="191"/>
      <c r="Q122" s="137"/>
      <c r="R122" s="137"/>
      <c r="S122" s="137"/>
      <c r="T122" s="137"/>
      <c r="U122" s="137"/>
      <c r="V122" s="137"/>
      <c r="W122" s="137"/>
      <c r="X122" s="137"/>
      <c r="Y122" s="137"/>
      <c r="Z122" s="137"/>
      <c r="AA122" s="137"/>
      <c r="AB122" s="137"/>
      <c r="AC122" s="137"/>
      <c r="AD122" s="137"/>
      <c r="AE122" s="137"/>
      <c r="AF122" s="137"/>
      <c r="AG122" s="137"/>
      <c r="AH122" s="137"/>
      <c r="AI122" s="178"/>
      <c r="AJ122" s="178"/>
      <c r="AK122" s="178"/>
      <c r="AL122" s="178"/>
      <c r="AM122" s="178"/>
      <c r="AN122" s="178"/>
      <c r="AO122" s="178"/>
      <c r="AP122" s="178"/>
      <c r="AQ122" s="178"/>
      <c r="AR122" s="178"/>
    </row>
    <row r="123" spans="4:44" s="69" customFormat="1" x14ac:dyDescent="0.3">
      <c r="D123" s="178"/>
      <c r="E123" s="178"/>
      <c r="F123" s="178"/>
      <c r="G123" s="178"/>
      <c r="H123" s="178"/>
      <c r="I123" s="178"/>
      <c r="J123" s="178"/>
      <c r="K123" s="178"/>
      <c r="L123" s="178"/>
      <c r="M123" s="178"/>
      <c r="N123" s="178"/>
      <c r="P123" s="191"/>
      <c r="Q123" s="137"/>
      <c r="R123" s="137"/>
      <c r="S123" s="137"/>
      <c r="T123" s="137"/>
      <c r="U123" s="137"/>
      <c r="V123" s="137"/>
      <c r="W123" s="137"/>
      <c r="X123" s="137"/>
      <c r="Y123" s="137"/>
      <c r="Z123" s="137"/>
      <c r="AA123" s="137"/>
      <c r="AB123" s="137"/>
      <c r="AC123" s="137"/>
      <c r="AD123" s="137"/>
      <c r="AE123" s="137"/>
      <c r="AF123" s="137"/>
      <c r="AG123" s="137"/>
      <c r="AH123" s="137"/>
      <c r="AI123" s="178"/>
      <c r="AJ123" s="178"/>
      <c r="AK123" s="178"/>
      <c r="AL123" s="178"/>
      <c r="AM123" s="178"/>
      <c r="AN123" s="178"/>
      <c r="AO123" s="178"/>
      <c r="AP123" s="178"/>
      <c r="AQ123" s="178"/>
      <c r="AR123" s="178"/>
    </row>
    <row r="124" spans="4:44" s="69" customFormat="1" x14ac:dyDescent="0.3">
      <c r="D124" s="178"/>
      <c r="E124" s="178"/>
      <c r="F124" s="178"/>
      <c r="G124" s="178"/>
      <c r="H124" s="178"/>
      <c r="I124" s="178"/>
      <c r="J124" s="178"/>
      <c r="K124" s="178"/>
      <c r="L124" s="178"/>
      <c r="M124" s="178"/>
      <c r="N124" s="178"/>
      <c r="P124" s="191"/>
      <c r="Q124" s="137"/>
      <c r="R124" s="137"/>
      <c r="S124" s="137"/>
      <c r="T124" s="137"/>
      <c r="U124" s="137"/>
      <c r="V124" s="137"/>
      <c r="W124" s="137"/>
      <c r="X124" s="137"/>
      <c r="Y124" s="137"/>
      <c r="Z124" s="137"/>
      <c r="AA124" s="137"/>
      <c r="AB124" s="137"/>
      <c r="AC124" s="137"/>
      <c r="AD124" s="137"/>
      <c r="AE124" s="137"/>
      <c r="AF124" s="137"/>
      <c r="AG124" s="137"/>
      <c r="AH124" s="137"/>
      <c r="AI124" s="178"/>
      <c r="AJ124" s="178"/>
      <c r="AK124" s="178"/>
      <c r="AL124" s="178"/>
      <c r="AM124" s="178"/>
      <c r="AN124" s="178"/>
      <c r="AO124" s="178"/>
      <c r="AP124" s="178"/>
      <c r="AQ124" s="178"/>
      <c r="AR124" s="178"/>
    </row>
    <row r="125" spans="4:44" s="69" customFormat="1" x14ac:dyDescent="0.3">
      <c r="D125" s="178"/>
      <c r="E125" s="178"/>
      <c r="F125" s="178"/>
      <c r="G125" s="178"/>
      <c r="H125" s="178"/>
      <c r="I125" s="178"/>
      <c r="J125" s="178"/>
      <c r="K125" s="178"/>
      <c r="L125" s="178"/>
      <c r="M125" s="178"/>
      <c r="N125" s="178"/>
      <c r="P125" s="191"/>
      <c r="Q125" s="137"/>
      <c r="R125" s="137"/>
      <c r="S125" s="137"/>
      <c r="T125" s="137"/>
      <c r="U125" s="137"/>
      <c r="V125" s="137"/>
      <c r="W125" s="137"/>
      <c r="X125" s="137"/>
      <c r="Y125" s="137"/>
      <c r="Z125" s="137"/>
      <c r="AA125" s="137"/>
      <c r="AB125" s="137"/>
      <c r="AC125" s="137"/>
      <c r="AD125" s="137"/>
      <c r="AE125" s="137"/>
      <c r="AF125" s="137"/>
      <c r="AG125" s="137"/>
      <c r="AH125" s="137"/>
      <c r="AI125" s="178"/>
      <c r="AJ125" s="178"/>
      <c r="AK125" s="178"/>
      <c r="AL125" s="178"/>
      <c r="AM125" s="178"/>
      <c r="AN125" s="178"/>
      <c r="AO125" s="178"/>
      <c r="AP125" s="178"/>
      <c r="AQ125" s="178"/>
      <c r="AR125" s="178"/>
    </row>
    <row r="126" spans="4:44" s="69" customFormat="1" x14ac:dyDescent="0.3">
      <c r="D126" s="178"/>
      <c r="E126" s="178"/>
      <c r="F126" s="178"/>
      <c r="G126" s="178"/>
      <c r="H126" s="178"/>
      <c r="I126" s="178"/>
      <c r="J126" s="178"/>
      <c r="K126" s="178"/>
      <c r="L126" s="178"/>
      <c r="M126" s="178"/>
      <c r="N126" s="178"/>
      <c r="P126" s="191"/>
      <c r="Q126" s="137"/>
      <c r="R126" s="137"/>
      <c r="S126" s="137"/>
      <c r="T126" s="137"/>
      <c r="U126" s="137"/>
      <c r="V126" s="137"/>
      <c r="W126" s="137"/>
      <c r="X126" s="137"/>
      <c r="Y126" s="137"/>
      <c r="Z126" s="137"/>
      <c r="AA126" s="137"/>
      <c r="AB126" s="137"/>
      <c r="AC126" s="137"/>
      <c r="AD126" s="137"/>
      <c r="AE126" s="137"/>
      <c r="AF126" s="137"/>
      <c r="AG126" s="137"/>
      <c r="AH126" s="137"/>
      <c r="AI126" s="178"/>
      <c r="AJ126" s="178"/>
      <c r="AK126" s="178"/>
      <c r="AL126" s="178"/>
      <c r="AM126" s="178"/>
      <c r="AN126" s="178"/>
      <c r="AO126" s="178"/>
      <c r="AP126" s="178"/>
      <c r="AQ126" s="178"/>
      <c r="AR126" s="178"/>
    </row>
    <row r="127" spans="4:44" s="69" customFormat="1" x14ac:dyDescent="0.3">
      <c r="D127" s="178"/>
      <c r="E127" s="178"/>
      <c r="F127" s="178"/>
      <c r="G127" s="178"/>
      <c r="H127" s="178"/>
      <c r="I127" s="178"/>
      <c r="J127" s="178"/>
      <c r="K127" s="178"/>
      <c r="L127" s="178"/>
      <c r="M127" s="178"/>
      <c r="N127" s="178"/>
      <c r="P127" s="191"/>
      <c r="Q127" s="137"/>
      <c r="R127" s="137"/>
      <c r="S127" s="137"/>
      <c r="T127" s="137"/>
      <c r="U127" s="137"/>
      <c r="V127" s="137"/>
      <c r="W127" s="137"/>
      <c r="X127" s="137"/>
      <c r="Y127" s="137"/>
      <c r="Z127" s="137"/>
      <c r="AA127" s="137"/>
      <c r="AB127" s="137"/>
      <c r="AC127" s="137"/>
      <c r="AD127" s="137"/>
      <c r="AE127" s="137"/>
      <c r="AF127" s="137"/>
      <c r="AG127" s="137"/>
      <c r="AH127" s="137"/>
      <c r="AI127" s="178"/>
      <c r="AJ127" s="178"/>
      <c r="AK127" s="178"/>
      <c r="AL127" s="178"/>
      <c r="AM127" s="178"/>
      <c r="AN127" s="178"/>
      <c r="AO127" s="178"/>
      <c r="AP127" s="178"/>
      <c r="AQ127" s="178"/>
      <c r="AR127" s="178"/>
    </row>
    <row r="128" spans="4:44" s="69" customFormat="1" x14ac:dyDescent="0.3">
      <c r="D128" s="178"/>
      <c r="E128" s="178"/>
      <c r="F128" s="178"/>
      <c r="G128" s="178"/>
      <c r="H128" s="178"/>
      <c r="I128" s="178"/>
      <c r="J128" s="178"/>
      <c r="K128" s="178"/>
      <c r="L128" s="178"/>
      <c r="M128" s="178"/>
      <c r="N128" s="178"/>
      <c r="P128" s="191"/>
      <c r="Q128" s="137"/>
      <c r="R128" s="137"/>
      <c r="S128" s="137"/>
      <c r="T128" s="137"/>
      <c r="U128" s="137"/>
      <c r="V128" s="137"/>
      <c r="W128" s="137"/>
      <c r="X128" s="137"/>
      <c r="Y128" s="137"/>
      <c r="Z128" s="137"/>
      <c r="AA128" s="137"/>
      <c r="AB128" s="137"/>
      <c r="AC128" s="137"/>
      <c r="AD128" s="137"/>
      <c r="AE128" s="137"/>
      <c r="AF128" s="137"/>
      <c r="AG128" s="137"/>
      <c r="AH128" s="137"/>
      <c r="AI128" s="178"/>
      <c r="AJ128" s="178"/>
      <c r="AK128" s="178"/>
      <c r="AL128" s="178"/>
      <c r="AM128" s="178"/>
      <c r="AN128" s="178"/>
      <c r="AO128" s="178"/>
      <c r="AP128" s="178"/>
      <c r="AQ128" s="178"/>
      <c r="AR128" s="178"/>
    </row>
    <row r="129" spans="4:44" s="69" customFormat="1" x14ac:dyDescent="0.3">
      <c r="D129" s="178"/>
      <c r="E129" s="178"/>
      <c r="F129" s="178"/>
      <c r="G129" s="178"/>
      <c r="H129" s="178"/>
      <c r="I129" s="178"/>
      <c r="J129" s="178"/>
      <c r="K129" s="178"/>
      <c r="L129" s="178"/>
      <c r="M129" s="178"/>
      <c r="N129" s="178"/>
      <c r="P129" s="191"/>
      <c r="Q129" s="137"/>
      <c r="R129" s="137"/>
      <c r="S129" s="137"/>
      <c r="T129" s="137"/>
      <c r="U129" s="137"/>
      <c r="V129" s="137"/>
      <c r="W129" s="137"/>
      <c r="X129" s="137"/>
      <c r="Y129" s="137"/>
      <c r="Z129" s="137"/>
      <c r="AA129" s="137"/>
      <c r="AB129" s="137"/>
      <c r="AC129" s="137"/>
      <c r="AD129" s="137"/>
      <c r="AE129" s="137"/>
      <c r="AF129" s="137"/>
      <c r="AG129" s="137"/>
      <c r="AH129" s="137"/>
      <c r="AI129" s="178"/>
      <c r="AJ129" s="178"/>
      <c r="AK129" s="178"/>
      <c r="AL129" s="178"/>
      <c r="AM129" s="178"/>
      <c r="AN129" s="178"/>
      <c r="AO129" s="178"/>
      <c r="AP129" s="178"/>
      <c r="AQ129" s="178"/>
      <c r="AR129" s="178"/>
    </row>
    <row r="130" spans="4:44" s="69" customFormat="1" x14ac:dyDescent="0.3">
      <c r="D130" s="178"/>
      <c r="E130" s="178"/>
      <c r="F130" s="178"/>
      <c r="G130" s="178"/>
      <c r="H130" s="178"/>
      <c r="I130" s="178"/>
      <c r="J130" s="178"/>
      <c r="K130" s="178"/>
      <c r="L130" s="178"/>
      <c r="M130" s="178"/>
      <c r="N130" s="178"/>
      <c r="P130" s="191"/>
      <c r="Q130" s="137"/>
      <c r="R130" s="137"/>
      <c r="S130" s="137"/>
      <c r="T130" s="137"/>
      <c r="U130" s="137"/>
      <c r="V130" s="137"/>
      <c r="W130" s="137"/>
      <c r="X130" s="137"/>
      <c r="Y130" s="137"/>
      <c r="Z130" s="137"/>
      <c r="AA130" s="137"/>
      <c r="AB130" s="137"/>
      <c r="AC130" s="137"/>
      <c r="AD130" s="137"/>
      <c r="AE130" s="137"/>
      <c r="AF130" s="137"/>
      <c r="AG130" s="137"/>
      <c r="AH130" s="137"/>
      <c r="AI130" s="178"/>
      <c r="AJ130" s="178"/>
      <c r="AK130" s="178"/>
      <c r="AL130" s="178"/>
      <c r="AM130" s="178"/>
      <c r="AN130" s="178"/>
      <c r="AO130" s="178"/>
      <c r="AP130" s="178"/>
      <c r="AQ130" s="178"/>
      <c r="AR130" s="178"/>
    </row>
    <row r="131" spans="4:44" s="69" customFormat="1" x14ac:dyDescent="0.3">
      <c r="D131" s="178"/>
      <c r="E131" s="178"/>
      <c r="F131" s="178"/>
      <c r="G131" s="178"/>
      <c r="H131" s="178"/>
      <c r="I131" s="178"/>
      <c r="J131" s="178"/>
      <c r="K131" s="178"/>
      <c r="L131" s="178"/>
      <c r="M131" s="178"/>
      <c r="N131" s="178"/>
      <c r="P131" s="191"/>
      <c r="Q131" s="137"/>
      <c r="R131" s="137"/>
      <c r="S131" s="137"/>
      <c r="T131" s="137"/>
      <c r="U131" s="137"/>
      <c r="V131" s="137"/>
      <c r="W131" s="137"/>
      <c r="X131" s="137"/>
      <c r="Y131" s="137"/>
      <c r="Z131" s="137"/>
      <c r="AA131" s="137"/>
      <c r="AB131" s="137"/>
      <c r="AC131" s="137"/>
      <c r="AD131" s="137"/>
      <c r="AE131" s="137"/>
      <c r="AF131" s="137"/>
      <c r="AG131" s="137"/>
      <c r="AH131" s="137"/>
      <c r="AI131" s="178"/>
      <c r="AJ131" s="178"/>
      <c r="AK131" s="178"/>
      <c r="AL131" s="178"/>
      <c r="AM131" s="178"/>
      <c r="AN131" s="178"/>
      <c r="AO131" s="178"/>
      <c r="AP131" s="178"/>
      <c r="AQ131" s="178"/>
      <c r="AR131" s="178"/>
    </row>
    <row r="132" spans="4:44" s="69" customFormat="1" x14ac:dyDescent="0.3">
      <c r="D132" s="178"/>
      <c r="E132" s="178"/>
      <c r="F132" s="178"/>
      <c r="G132" s="178"/>
      <c r="H132" s="178"/>
      <c r="I132" s="178"/>
      <c r="J132" s="178"/>
      <c r="K132" s="178"/>
      <c r="L132" s="178"/>
      <c r="M132" s="178"/>
      <c r="N132" s="178"/>
      <c r="P132" s="191"/>
      <c r="Q132" s="137"/>
      <c r="R132" s="137"/>
      <c r="S132" s="137"/>
      <c r="T132" s="137"/>
      <c r="U132" s="137"/>
      <c r="V132" s="137"/>
      <c r="W132" s="137"/>
      <c r="X132" s="137"/>
      <c r="Y132" s="137"/>
      <c r="Z132" s="137"/>
      <c r="AA132" s="137"/>
      <c r="AB132" s="137"/>
      <c r="AC132" s="137"/>
      <c r="AD132" s="137"/>
      <c r="AE132" s="137"/>
      <c r="AF132" s="137"/>
      <c r="AG132" s="137"/>
      <c r="AH132" s="137"/>
      <c r="AI132" s="178"/>
      <c r="AJ132" s="178"/>
      <c r="AK132" s="178"/>
      <c r="AL132" s="178"/>
      <c r="AM132" s="178"/>
      <c r="AN132" s="178"/>
      <c r="AO132" s="178"/>
      <c r="AP132" s="178"/>
      <c r="AQ132" s="178"/>
      <c r="AR132" s="178"/>
    </row>
    <row r="133" spans="4:44" s="69" customFormat="1" x14ac:dyDescent="0.3">
      <c r="D133" s="178"/>
      <c r="E133" s="178"/>
      <c r="F133" s="178"/>
      <c r="G133" s="178"/>
      <c r="H133" s="178"/>
      <c r="I133" s="178"/>
      <c r="J133" s="178"/>
      <c r="K133" s="178"/>
      <c r="L133" s="178"/>
      <c r="M133" s="178"/>
      <c r="N133" s="178"/>
      <c r="P133" s="191"/>
      <c r="Q133" s="137"/>
      <c r="R133" s="137"/>
      <c r="S133" s="137"/>
      <c r="T133" s="137"/>
      <c r="U133" s="137"/>
      <c r="V133" s="137"/>
      <c r="W133" s="137"/>
      <c r="X133" s="137"/>
      <c r="Y133" s="137"/>
      <c r="Z133" s="137"/>
      <c r="AA133" s="137"/>
      <c r="AB133" s="137"/>
      <c r="AC133" s="137"/>
      <c r="AD133" s="137"/>
      <c r="AE133" s="137"/>
      <c r="AF133" s="137"/>
      <c r="AG133" s="137"/>
      <c r="AH133" s="137"/>
      <c r="AI133" s="178"/>
      <c r="AJ133" s="178"/>
      <c r="AK133" s="178"/>
      <c r="AL133" s="178"/>
      <c r="AM133" s="178"/>
      <c r="AN133" s="178"/>
      <c r="AO133" s="178"/>
      <c r="AP133" s="178"/>
      <c r="AQ133" s="178"/>
      <c r="AR133" s="178"/>
    </row>
    <row r="134" spans="4:44" s="69" customFormat="1" x14ac:dyDescent="0.3">
      <c r="D134" s="178"/>
      <c r="E134" s="178"/>
      <c r="F134" s="178"/>
      <c r="G134" s="178"/>
      <c r="H134" s="178"/>
      <c r="I134" s="178"/>
      <c r="J134" s="178"/>
      <c r="K134" s="178"/>
      <c r="L134" s="178"/>
      <c r="M134" s="178"/>
      <c r="N134" s="178"/>
      <c r="P134" s="191"/>
      <c r="Q134" s="137"/>
      <c r="R134" s="137"/>
      <c r="S134" s="137"/>
      <c r="T134" s="137"/>
      <c r="U134" s="137"/>
      <c r="V134" s="137"/>
      <c r="W134" s="137"/>
      <c r="X134" s="137"/>
      <c r="Y134" s="137"/>
      <c r="Z134" s="137"/>
      <c r="AA134" s="137"/>
      <c r="AB134" s="137"/>
      <c r="AC134" s="137"/>
      <c r="AD134" s="137"/>
      <c r="AE134" s="137"/>
      <c r="AF134" s="137"/>
      <c r="AG134" s="137"/>
      <c r="AH134" s="137"/>
      <c r="AI134" s="178"/>
      <c r="AJ134" s="178"/>
      <c r="AK134" s="178"/>
      <c r="AL134" s="178"/>
      <c r="AM134" s="178"/>
      <c r="AN134" s="178"/>
      <c r="AO134" s="178"/>
      <c r="AP134" s="178"/>
      <c r="AQ134" s="178"/>
      <c r="AR134" s="178"/>
    </row>
    <row r="135" spans="4:44" s="69" customFormat="1" x14ac:dyDescent="0.3">
      <c r="D135" s="178"/>
      <c r="E135" s="178"/>
      <c r="F135" s="178"/>
      <c r="G135" s="178"/>
      <c r="H135" s="178"/>
      <c r="I135" s="178"/>
      <c r="J135" s="178"/>
      <c r="K135" s="178"/>
      <c r="L135" s="178"/>
      <c r="M135" s="178"/>
      <c r="N135" s="178"/>
      <c r="P135" s="191"/>
      <c r="Q135" s="137"/>
      <c r="R135" s="137"/>
      <c r="S135" s="137"/>
      <c r="T135" s="137"/>
      <c r="U135" s="137"/>
      <c r="V135" s="137"/>
      <c r="W135" s="137"/>
      <c r="X135" s="137"/>
      <c r="Y135" s="137"/>
      <c r="Z135" s="137"/>
      <c r="AA135" s="137"/>
      <c r="AB135" s="137"/>
      <c r="AC135" s="137"/>
      <c r="AD135" s="137"/>
      <c r="AE135" s="137"/>
      <c r="AF135" s="137"/>
      <c r="AG135" s="137"/>
      <c r="AH135" s="137"/>
      <c r="AI135" s="178"/>
      <c r="AJ135" s="178"/>
      <c r="AK135" s="178"/>
      <c r="AL135" s="178"/>
      <c r="AM135" s="178"/>
      <c r="AN135" s="178"/>
      <c r="AO135" s="178"/>
      <c r="AP135" s="178"/>
      <c r="AQ135" s="178"/>
      <c r="AR135" s="178"/>
    </row>
    <row r="136" spans="4:44" s="69" customFormat="1" x14ac:dyDescent="0.3">
      <c r="D136" s="178"/>
      <c r="E136" s="178"/>
      <c r="F136" s="178"/>
      <c r="G136" s="178"/>
      <c r="H136" s="178"/>
      <c r="I136" s="178"/>
      <c r="J136" s="178"/>
      <c r="K136" s="178"/>
      <c r="L136" s="178"/>
      <c r="M136" s="178"/>
      <c r="N136" s="178"/>
      <c r="P136" s="191"/>
      <c r="Q136" s="137"/>
      <c r="R136" s="137"/>
      <c r="S136" s="137"/>
      <c r="T136" s="137"/>
      <c r="U136" s="137"/>
      <c r="V136" s="137"/>
      <c r="W136" s="137"/>
      <c r="X136" s="137"/>
      <c r="Y136" s="137"/>
      <c r="Z136" s="137"/>
      <c r="AA136" s="137"/>
      <c r="AB136" s="137"/>
      <c r="AC136" s="137"/>
      <c r="AD136" s="137"/>
      <c r="AE136" s="137"/>
      <c r="AF136" s="137"/>
      <c r="AG136" s="137"/>
      <c r="AH136" s="137"/>
      <c r="AI136" s="178"/>
      <c r="AJ136" s="178"/>
      <c r="AK136" s="178"/>
      <c r="AL136" s="178"/>
      <c r="AM136" s="178"/>
      <c r="AN136" s="178"/>
      <c r="AO136" s="178"/>
      <c r="AP136" s="178"/>
      <c r="AQ136" s="178"/>
      <c r="AR136" s="178"/>
    </row>
    <row r="137" spans="4:44" s="69" customFormat="1" x14ac:dyDescent="0.3">
      <c r="D137" s="178"/>
      <c r="E137" s="178"/>
      <c r="F137" s="178"/>
      <c r="G137" s="178"/>
      <c r="H137" s="178"/>
      <c r="I137" s="178"/>
      <c r="J137" s="178"/>
      <c r="K137" s="178"/>
      <c r="L137" s="178"/>
      <c r="M137" s="178"/>
      <c r="N137" s="178"/>
      <c r="P137" s="191"/>
      <c r="Q137" s="137"/>
      <c r="R137" s="137"/>
      <c r="S137" s="137"/>
      <c r="T137" s="137"/>
      <c r="U137" s="137"/>
      <c r="V137" s="137"/>
      <c r="W137" s="137"/>
      <c r="X137" s="137"/>
      <c r="Y137" s="137"/>
      <c r="Z137" s="137"/>
      <c r="AA137" s="137"/>
      <c r="AB137" s="137"/>
      <c r="AC137" s="137"/>
      <c r="AD137" s="137"/>
      <c r="AE137" s="137"/>
      <c r="AF137" s="137"/>
      <c r="AG137" s="137"/>
      <c r="AH137" s="137"/>
      <c r="AI137" s="178"/>
      <c r="AJ137" s="178"/>
      <c r="AK137" s="178"/>
      <c r="AL137" s="178"/>
      <c r="AM137" s="178"/>
      <c r="AN137" s="178"/>
      <c r="AO137" s="178"/>
      <c r="AP137" s="178"/>
      <c r="AQ137" s="178"/>
      <c r="AR137" s="178"/>
    </row>
    <row r="138" spans="4:44" s="69" customFormat="1" x14ac:dyDescent="0.3">
      <c r="D138" s="178"/>
      <c r="E138" s="178"/>
      <c r="F138" s="178"/>
      <c r="G138" s="178"/>
      <c r="H138" s="178"/>
      <c r="I138" s="178"/>
      <c r="J138" s="178"/>
      <c r="K138" s="178"/>
      <c r="L138" s="178"/>
      <c r="M138" s="178"/>
      <c r="N138" s="178"/>
      <c r="P138" s="191"/>
      <c r="Q138" s="137"/>
      <c r="R138" s="137"/>
      <c r="S138" s="137"/>
      <c r="T138" s="137"/>
      <c r="U138" s="137"/>
      <c r="V138" s="137"/>
      <c r="W138" s="137"/>
      <c r="X138" s="137"/>
      <c r="Y138" s="137"/>
      <c r="Z138" s="137"/>
      <c r="AA138" s="137"/>
      <c r="AB138" s="137"/>
      <c r="AC138" s="137"/>
      <c r="AD138" s="137"/>
      <c r="AE138" s="137"/>
      <c r="AF138" s="137"/>
      <c r="AG138" s="137"/>
      <c r="AH138" s="137"/>
      <c r="AI138" s="178"/>
      <c r="AJ138" s="178"/>
      <c r="AK138" s="178"/>
      <c r="AL138" s="178"/>
      <c r="AM138" s="178"/>
      <c r="AN138" s="178"/>
      <c r="AO138" s="178"/>
      <c r="AP138" s="178"/>
      <c r="AQ138" s="178"/>
      <c r="AR138" s="178"/>
    </row>
    <row r="139" spans="4:44" s="69" customFormat="1" x14ac:dyDescent="0.3">
      <c r="D139" s="178"/>
      <c r="E139" s="178"/>
      <c r="F139" s="178"/>
      <c r="G139" s="178"/>
      <c r="H139" s="178"/>
      <c r="I139" s="178"/>
      <c r="J139" s="178"/>
      <c r="K139" s="178"/>
      <c r="L139" s="178"/>
      <c r="M139" s="178"/>
      <c r="N139" s="178"/>
      <c r="P139" s="191"/>
      <c r="Q139" s="137"/>
      <c r="R139" s="137"/>
      <c r="S139" s="137"/>
      <c r="T139" s="137"/>
      <c r="U139" s="137"/>
      <c r="V139" s="137"/>
      <c r="W139" s="137"/>
      <c r="X139" s="137"/>
      <c r="Y139" s="137"/>
      <c r="Z139" s="137"/>
      <c r="AA139" s="137"/>
      <c r="AB139" s="137"/>
      <c r="AC139" s="137"/>
      <c r="AD139" s="137"/>
      <c r="AE139" s="137"/>
      <c r="AF139" s="137"/>
      <c r="AG139" s="137"/>
      <c r="AH139" s="137"/>
      <c r="AI139" s="178"/>
      <c r="AJ139" s="178"/>
      <c r="AK139" s="178"/>
      <c r="AL139" s="178"/>
      <c r="AM139" s="178"/>
      <c r="AN139" s="178"/>
      <c r="AO139" s="178"/>
      <c r="AP139" s="178"/>
      <c r="AQ139" s="178"/>
      <c r="AR139" s="178"/>
    </row>
    <row r="140" spans="4:44" s="69" customFormat="1" x14ac:dyDescent="0.3">
      <c r="D140" s="178"/>
      <c r="E140" s="178"/>
      <c r="F140" s="178"/>
      <c r="G140" s="178"/>
      <c r="H140" s="178"/>
      <c r="I140" s="178"/>
      <c r="J140" s="178"/>
      <c r="K140" s="178"/>
      <c r="L140" s="178"/>
      <c r="M140" s="178"/>
      <c r="N140" s="178"/>
      <c r="P140" s="191"/>
      <c r="Q140" s="137"/>
      <c r="R140" s="137"/>
      <c r="S140" s="137"/>
      <c r="T140" s="137"/>
      <c r="U140" s="137"/>
      <c r="V140" s="137"/>
      <c r="W140" s="137"/>
      <c r="X140" s="137"/>
      <c r="Y140" s="137"/>
      <c r="Z140" s="137"/>
      <c r="AA140" s="137"/>
      <c r="AB140" s="137"/>
      <c r="AC140" s="137"/>
      <c r="AD140" s="137"/>
      <c r="AE140" s="137"/>
      <c r="AF140" s="137"/>
      <c r="AG140" s="137"/>
      <c r="AH140" s="137"/>
      <c r="AI140" s="178"/>
      <c r="AJ140" s="178"/>
      <c r="AK140" s="178"/>
      <c r="AL140" s="178"/>
      <c r="AM140" s="178"/>
      <c r="AN140" s="178"/>
      <c r="AO140" s="178"/>
      <c r="AP140" s="178"/>
      <c r="AQ140" s="178"/>
      <c r="AR140" s="178"/>
    </row>
    <row r="141" spans="4:44" s="69" customFormat="1" x14ac:dyDescent="0.3">
      <c r="D141" s="178"/>
      <c r="E141" s="178"/>
      <c r="F141" s="178"/>
      <c r="G141" s="178"/>
      <c r="H141" s="178"/>
      <c r="I141" s="178"/>
      <c r="J141" s="178"/>
      <c r="K141" s="178"/>
      <c r="L141" s="178"/>
      <c r="M141" s="178"/>
      <c r="N141" s="178"/>
      <c r="P141" s="191"/>
      <c r="Q141" s="137"/>
      <c r="R141" s="137"/>
      <c r="S141" s="137"/>
      <c r="T141" s="137"/>
      <c r="U141" s="137"/>
      <c r="V141" s="137"/>
      <c r="W141" s="137"/>
      <c r="X141" s="137"/>
      <c r="Y141" s="137"/>
      <c r="Z141" s="137"/>
      <c r="AA141" s="137"/>
      <c r="AB141" s="137"/>
      <c r="AC141" s="137"/>
      <c r="AD141" s="137"/>
      <c r="AE141" s="137"/>
      <c r="AF141" s="137"/>
      <c r="AG141" s="137"/>
      <c r="AH141" s="137"/>
      <c r="AI141" s="178"/>
      <c r="AJ141" s="178"/>
      <c r="AK141" s="178"/>
      <c r="AL141" s="178"/>
      <c r="AM141" s="178"/>
      <c r="AN141" s="178"/>
      <c r="AO141" s="178"/>
      <c r="AP141" s="178"/>
      <c r="AQ141" s="178"/>
      <c r="AR141" s="178"/>
    </row>
    <row r="142" spans="4:44" s="69" customFormat="1" x14ac:dyDescent="0.3">
      <c r="D142" s="178"/>
      <c r="E142" s="178"/>
      <c r="F142" s="178"/>
      <c r="G142" s="178"/>
      <c r="H142" s="178"/>
      <c r="I142" s="178"/>
      <c r="J142" s="178"/>
      <c r="K142" s="178"/>
      <c r="L142" s="178"/>
      <c r="M142" s="178"/>
      <c r="N142" s="178"/>
      <c r="P142" s="191"/>
      <c r="Q142" s="137"/>
      <c r="R142" s="137"/>
      <c r="S142" s="137"/>
      <c r="T142" s="137"/>
      <c r="U142" s="137"/>
      <c r="V142" s="137"/>
      <c r="W142" s="137"/>
      <c r="X142" s="137"/>
      <c r="Y142" s="137"/>
      <c r="Z142" s="137"/>
      <c r="AA142" s="137"/>
      <c r="AB142" s="137"/>
      <c r="AC142" s="137"/>
      <c r="AD142" s="137"/>
      <c r="AE142" s="137"/>
      <c r="AF142" s="137"/>
      <c r="AG142" s="137"/>
      <c r="AH142" s="137"/>
      <c r="AI142" s="178"/>
      <c r="AJ142" s="178"/>
      <c r="AK142" s="178"/>
      <c r="AL142" s="178"/>
      <c r="AM142" s="178"/>
      <c r="AN142" s="178"/>
      <c r="AO142" s="178"/>
      <c r="AP142" s="178"/>
      <c r="AQ142" s="178"/>
      <c r="AR142" s="178"/>
    </row>
    <row r="143" spans="4:44" s="69" customFormat="1" x14ac:dyDescent="0.3">
      <c r="D143" s="178"/>
      <c r="E143" s="178"/>
      <c r="F143" s="178"/>
      <c r="G143" s="178"/>
      <c r="H143" s="178"/>
      <c r="I143" s="178"/>
      <c r="J143" s="178"/>
      <c r="K143" s="178"/>
      <c r="L143" s="178"/>
      <c r="M143" s="178"/>
      <c r="N143" s="178"/>
      <c r="P143" s="191"/>
      <c r="Q143" s="137"/>
      <c r="R143" s="137"/>
      <c r="S143" s="137"/>
      <c r="T143" s="137"/>
      <c r="U143" s="137"/>
      <c r="V143" s="137"/>
      <c r="W143" s="137"/>
      <c r="X143" s="137"/>
      <c r="Y143" s="137"/>
      <c r="Z143" s="137"/>
      <c r="AA143" s="137"/>
      <c r="AB143" s="137"/>
      <c r="AC143" s="137"/>
      <c r="AD143" s="137"/>
      <c r="AE143" s="137"/>
      <c r="AF143" s="137"/>
      <c r="AG143" s="137"/>
      <c r="AH143" s="137"/>
      <c r="AI143" s="178"/>
      <c r="AJ143" s="178"/>
      <c r="AK143" s="178"/>
      <c r="AL143" s="178"/>
      <c r="AM143" s="178"/>
      <c r="AN143" s="178"/>
      <c r="AO143" s="178"/>
      <c r="AP143" s="178"/>
      <c r="AQ143" s="178"/>
      <c r="AR143" s="178"/>
    </row>
    <row r="144" spans="4:44" s="69" customFormat="1" x14ac:dyDescent="0.3">
      <c r="D144" s="178"/>
      <c r="E144" s="178"/>
      <c r="F144" s="178"/>
      <c r="G144" s="178"/>
      <c r="H144" s="178"/>
      <c r="I144" s="178"/>
      <c r="J144" s="178"/>
      <c r="K144" s="178"/>
      <c r="L144" s="178"/>
      <c r="M144" s="178"/>
      <c r="N144" s="178"/>
      <c r="P144" s="191"/>
      <c r="Q144" s="137"/>
      <c r="R144" s="137"/>
      <c r="S144" s="137"/>
      <c r="T144" s="137"/>
      <c r="U144" s="137"/>
      <c r="V144" s="137"/>
      <c r="W144" s="137"/>
      <c r="X144" s="137"/>
      <c r="Y144" s="137"/>
      <c r="Z144" s="137"/>
      <c r="AA144" s="137"/>
      <c r="AB144" s="137"/>
      <c r="AC144" s="137"/>
      <c r="AD144" s="137"/>
      <c r="AE144" s="137"/>
      <c r="AF144" s="137"/>
      <c r="AG144" s="137"/>
      <c r="AH144" s="137"/>
      <c r="AI144" s="178"/>
      <c r="AJ144" s="178"/>
      <c r="AK144" s="178"/>
      <c r="AL144" s="178"/>
      <c r="AM144" s="178"/>
      <c r="AN144" s="178"/>
      <c r="AO144" s="178"/>
      <c r="AP144" s="178"/>
      <c r="AQ144" s="178"/>
      <c r="AR144" s="178"/>
    </row>
    <row r="145" spans="4:44" s="69" customFormat="1" x14ac:dyDescent="0.3">
      <c r="D145" s="178"/>
      <c r="E145" s="178"/>
      <c r="F145" s="178"/>
      <c r="G145" s="178"/>
      <c r="H145" s="178"/>
      <c r="I145" s="178"/>
      <c r="J145" s="178"/>
      <c r="K145" s="178"/>
      <c r="L145" s="178"/>
      <c r="M145" s="178"/>
      <c r="N145" s="178"/>
      <c r="P145" s="191"/>
      <c r="Q145" s="137"/>
      <c r="R145" s="137"/>
      <c r="S145" s="137"/>
      <c r="T145" s="137"/>
      <c r="U145" s="137"/>
      <c r="V145" s="137"/>
      <c r="W145" s="137"/>
      <c r="X145" s="137"/>
      <c r="Y145" s="137"/>
      <c r="Z145" s="137"/>
      <c r="AA145" s="137"/>
      <c r="AB145" s="137"/>
      <c r="AC145" s="137"/>
      <c r="AD145" s="137"/>
      <c r="AE145" s="137"/>
      <c r="AF145" s="137"/>
      <c r="AG145" s="137"/>
      <c r="AH145" s="137"/>
      <c r="AI145" s="178"/>
      <c r="AJ145" s="178"/>
      <c r="AK145" s="178"/>
      <c r="AL145" s="178"/>
      <c r="AM145" s="178"/>
      <c r="AN145" s="178"/>
      <c r="AO145" s="178"/>
      <c r="AP145" s="178"/>
      <c r="AQ145" s="178"/>
      <c r="AR145" s="178"/>
    </row>
    <row r="146" spans="4:44" s="69" customFormat="1" x14ac:dyDescent="0.3">
      <c r="D146" s="178"/>
      <c r="E146" s="178"/>
      <c r="F146" s="178"/>
      <c r="G146" s="178"/>
      <c r="H146" s="178"/>
      <c r="I146" s="178"/>
      <c r="J146" s="178"/>
      <c r="K146" s="178"/>
      <c r="L146" s="178"/>
      <c r="M146" s="178"/>
      <c r="N146" s="178"/>
      <c r="P146" s="191"/>
      <c r="Q146" s="137"/>
      <c r="R146" s="137"/>
      <c r="S146" s="137"/>
      <c r="T146" s="137"/>
      <c r="U146" s="137"/>
      <c r="V146" s="137"/>
      <c r="W146" s="137"/>
      <c r="X146" s="137"/>
      <c r="Y146" s="137"/>
      <c r="Z146" s="137"/>
      <c r="AA146" s="137"/>
      <c r="AB146" s="137"/>
      <c r="AC146" s="137"/>
      <c r="AD146" s="137"/>
      <c r="AE146" s="137"/>
      <c r="AF146" s="137"/>
      <c r="AG146" s="137"/>
      <c r="AH146" s="137"/>
      <c r="AI146" s="178"/>
      <c r="AJ146" s="178"/>
      <c r="AK146" s="178"/>
      <c r="AL146" s="178"/>
      <c r="AM146" s="178"/>
      <c r="AN146" s="178"/>
      <c r="AO146" s="178"/>
      <c r="AP146" s="178"/>
      <c r="AQ146" s="178"/>
      <c r="AR146" s="178"/>
    </row>
    <row r="147" spans="4:44" s="69" customFormat="1" x14ac:dyDescent="0.3">
      <c r="D147" s="178"/>
      <c r="E147" s="178"/>
      <c r="F147" s="178"/>
      <c r="G147" s="178"/>
      <c r="H147" s="178"/>
      <c r="I147" s="178"/>
      <c r="J147" s="178"/>
      <c r="K147" s="178"/>
      <c r="L147" s="178"/>
      <c r="M147" s="178"/>
      <c r="N147" s="178"/>
      <c r="P147" s="191"/>
      <c r="Q147" s="137"/>
      <c r="R147" s="137"/>
      <c r="S147" s="137"/>
      <c r="T147" s="137"/>
      <c r="U147" s="137"/>
      <c r="V147" s="137"/>
      <c r="W147" s="137"/>
      <c r="X147" s="137"/>
      <c r="Y147" s="137"/>
      <c r="Z147" s="137"/>
      <c r="AA147" s="137"/>
      <c r="AB147" s="137"/>
      <c r="AC147" s="137"/>
      <c r="AD147" s="137"/>
      <c r="AE147" s="137"/>
      <c r="AF147" s="137"/>
      <c r="AG147" s="137"/>
      <c r="AH147" s="137"/>
      <c r="AI147" s="178"/>
      <c r="AJ147" s="178"/>
      <c r="AK147" s="178"/>
      <c r="AL147" s="178"/>
      <c r="AM147" s="178"/>
      <c r="AN147" s="178"/>
      <c r="AO147" s="178"/>
      <c r="AP147" s="178"/>
      <c r="AQ147" s="178"/>
      <c r="AR147" s="178"/>
    </row>
    <row r="148" spans="4:44" s="69" customFormat="1" x14ac:dyDescent="0.3">
      <c r="D148" s="178"/>
      <c r="E148" s="178"/>
      <c r="F148" s="178"/>
      <c r="G148" s="178"/>
      <c r="H148" s="178"/>
      <c r="I148" s="178"/>
      <c r="J148" s="178"/>
      <c r="K148" s="178"/>
      <c r="L148" s="178"/>
      <c r="M148" s="178"/>
      <c r="N148" s="178"/>
      <c r="P148" s="191"/>
      <c r="Q148" s="137"/>
      <c r="R148" s="137"/>
      <c r="S148" s="137"/>
      <c r="T148" s="137"/>
      <c r="U148" s="137"/>
      <c r="V148" s="137"/>
      <c r="W148" s="137"/>
      <c r="X148" s="137"/>
      <c r="Y148" s="137"/>
      <c r="Z148" s="137"/>
      <c r="AA148" s="137"/>
      <c r="AB148" s="137"/>
      <c r="AC148" s="137"/>
      <c r="AD148" s="137"/>
      <c r="AE148" s="137"/>
      <c r="AF148" s="137"/>
      <c r="AG148" s="137"/>
      <c r="AH148" s="137"/>
      <c r="AI148" s="178"/>
      <c r="AJ148" s="178"/>
      <c r="AK148" s="178"/>
      <c r="AL148" s="178"/>
      <c r="AM148" s="178"/>
      <c r="AN148" s="178"/>
      <c r="AO148" s="178"/>
      <c r="AP148" s="178"/>
      <c r="AQ148" s="178"/>
      <c r="AR148" s="178"/>
    </row>
    <row r="149" spans="4:44" s="69" customFormat="1" x14ac:dyDescent="0.3">
      <c r="D149" s="178"/>
      <c r="E149" s="178"/>
      <c r="F149" s="178"/>
      <c r="G149" s="178"/>
      <c r="H149" s="178"/>
      <c r="I149" s="178"/>
      <c r="J149" s="178"/>
      <c r="K149" s="178"/>
      <c r="L149" s="178"/>
      <c r="M149" s="178"/>
      <c r="N149" s="178"/>
      <c r="P149" s="191"/>
      <c r="Q149" s="137"/>
      <c r="R149" s="137"/>
      <c r="S149" s="137"/>
      <c r="T149" s="137"/>
      <c r="U149" s="137"/>
      <c r="V149" s="137"/>
      <c r="W149" s="137"/>
      <c r="X149" s="137"/>
      <c r="Y149" s="137"/>
      <c r="Z149" s="137"/>
      <c r="AA149" s="137"/>
      <c r="AB149" s="137"/>
      <c r="AC149" s="137"/>
      <c r="AD149" s="137"/>
      <c r="AE149" s="137"/>
      <c r="AF149" s="137"/>
      <c r="AG149" s="137"/>
      <c r="AH149" s="137"/>
      <c r="AI149" s="178"/>
      <c r="AJ149" s="178"/>
      <c r="AK149" s="178"/>
      <c r="AL149" s="178"/>
      <c r="AM149" s="178"/>
      <c r="AN149" s="178"/>
      <c r="AO149" s="178"/>
      <c r="AP149" s="178"/>
      <c r="AQ149" s="178"/>
      <c r="AR149" s="178"/>
    </row>
    <row r="150" spans="4:44" s="69" customFormat="1" x14ac:dyDescent="0.3">
      <c r="D150" s="178"/>
      <c r="E150" s="178"/>
      <c r="F150" s="178"/>
      <c r="G150" s="178"/>
      <c r="H150" s="178"/>
      <c r="I150" s="178"/>
      <c r="J150" s="178"/>
      <c r="K150" s="178"/>
      <c r="L150" s="178"/>
      <c r="M150" s="178"/>
      <c r="N150" s="178"/>
      <c r="P150" s="191"/>
      <c r="Q150" s="137"/>
      <c r="R150" s="137"/>
      <c r="S150" s="137"/>
      <c r="T150" s="137"/>
      <c r="U150" s="137"/>
      <c r="V150" s="137"/>
      <c r="W150" s="137"/>
      <c r="X150" s="137"/>
      <c r="Y150" s="137"/>
      <c r="Z150" s="137"/>
      <c r="AA150" s="137"/>
      <c r="AB150" s="137"/>
      <c r="AC150" s="137"/>
      <c r="AD150" s="137"/>
      <c r="AE150" s="137"/>
      <c r="AF150" s="137"/>
      <c r="AG150" s="137"/>
      <c r="AH150" s="137"/>
      <c r="AI150" s="178"/>
      <c r="AJ150" s="178"/>
      <c r="AK150" s="178"/>
      <c r="AL150" s="178"/>
      <c r="AM150" s="178"/>
      <c r="AN150" s="178"/>
      <c r="AO150" s="178"/>
      <c r="AP150" s="178"/>
      <c r="AQ150" s="178"/>
      <c r="AR150" s="178"/>
    </row>
    <row r="151" spans="4:44" s="69" customFormat="1" x14ac:dyDescent="0.3">
      <c r="D151" s="178"/>
      <c r="E151" s="178"/>
      <c r="F151" s="178"/>
      <c r="G151" s="178"/>
      <c r="H151" s="178"/>
      <c r="I151" s="178"/>
      <c r="J151" s="178"/>
      <c r="K151" s="178"/>
      <c r="L151" s="178"/>
      <c r="M151" s="178"/>
      <c r="N151" s="178"/>
      <c r="P151" s="191"/>
      <c r="Q151" s="137"/>
      <c r="R151" s="137"/>
      <c r="S151" s="137"/>
      <c r="T151" s="137"/>
      <c r="U151" s="137"/>
      <c r="V151" s="137"/>
      <c r="W151" s="137"/>
      <c r="X151" s="137"/>
      <c r="Y151" s="137"/>
      <c r="Z151" s="137"/>
      <c r="AA151" s="137"/>
      <c r="AB151" s="137"/>
      <c r="AC151" s="137"/>
      <c r="AD151" s="137"/>
      <c r="AE151" s="137"/>
      <c r="AF151" s="137"/>
      <c r="AG151" s="137"/>
      <c r="AH151" s="137"/>
      <c r="AI151" s="178"/>
      <c r="AJ151" s="178"/>
      <c r="AK151" s="178"/>
      <c r="AL151" s="178"/>
      <c r="AM151" s="178"/>
      <c r="AN151" s="178"/>
      <c r="AO151" s="178"/>
      <c r="AP151" s="178"/>
      <c r="AQ151" s="178"/>
      <c r="AR151" s="178"/>
    </row>
    <row r="152" spans="4:44" s="69" customFormat="1" x14ac:dyDescent="0.3">
      <c r="D152" s="178"/>
      <c r="E152" s="178"/>
      <c r="F152" s="178"/>
      <c r="G152" s="178"/>
      <c r="H152" s="178"/>
      <c r="I152" s="178"/>
      <c r="J152" s="178"/>
      <c r="K152" s="178"/>
      <c r="L152" s="178"/>
      <c r="M152" s="178"/>
      <c r="N152" s="178"/>
      <c r="P152" s="191"/>
      <c r="Q152" s="137"/>
      <c r="R152" s="137"/>
      <c r="S152" s="137"/>
      <c r="T152" s="137"/>
      <c r="U152" s="137"/>
      <c r="V152" s="137"/>
      <c r="W152" s="137"/>
      <c r="X152" s="137"/>
      <c r="Y152" s="137"/>
      <c r="Z152" s="137"/>
      <c r="AA152" s="137"/>
      <c r="AB152" s="137"/>
      <c r="AC152" s="137"/>
      <c r="AD152" s="137"/>
      <c r="AE152" s="137"/>
      <c r="AF152" s="137"/>
      <c r="AG152" s="137"/>
      <c r="AH152" s="137"/>
      <c r="AI152" s="178"/>
      <c r="AJ152" s="178"/>
      <c r="AK152" s="178"/>
      <c r="AL152" s="178"/>
      <c r="AM152" s="178"/>
      <c r="AN152" s="178"/>
      <c r="AO152" s="178"/>
      <c r="AP152" s="178"/>
      <c r="AQ152" s="178"/>
      <c r="AR152" s="178"/>
    </row>
    <row r="153" spans="4:44" s="69" customFormat="1" x14ac:dyDescent="0.3">
      <c r="D153" s="178"/>
      <c r="E153" s="178"/>
      <c r="F153" s="178"/>
      <c r="G153" s="178"/>
      <c r="H153" s="178"/>
      <c r="I153" s="178"/>
      <c r="J153" s="178"/>
      <c r="K153" s="178"/>
      <c r="L153" s="178"/>
      <c r="M153" s="178"/>
      <c r="N153" s="178"/>
      <c r="P153" s="191"/>
      <c r="Q153" s="137"/>
      <c r="R153" s="137"/>
      <c r="S153" s="137"/>
      <c r="T153" s="137"/>
      <c r="U153" s="137"/>
      <c r="V153" s="137"/>
      <c r="W153" s="137"/>
      <c r="X153" s="137"/>
      <c r="Y153" s="137"/>
      <c r="Z153" s="137"/>
      <c r="AA153" s="137"/>
      <c r="AB153" s="137"/>
      <c r="AC153" s="137"/>
      <c r="AD153" s="137"/>
      <c r="AE153" s="137"/>
      <c r="AF153" s="137"/>
      <c r="AG153" s="137"/>
      <c r="AH153" s="137"/>
      <c r="AI153" s="178"/>
      <c r="AJ153" s="178"/>
      <c r="AK153" s="178"/>
      <c r="AL153" s="178"/>
      <c r="AM153" s="178"/>
      <c r="AN153" s="178"/>
      <c r="AO153" s="178"/>
      <c r="AP153" s="178"/>
      <c r="AQ153" s="178"/>
      <c r="AR153" s="178"/>
    </row>
    <row r="154" spans="4:44" s="69" customFormat="1" x14ac:dyDescent="0.3">
      <c r="D154" s="178"/>
      <c r="E154" s="178"/>
      <c r="F154" s="178"/>
      <c r="G154" s="178"/>
      <c r="H154" s="178"/>
      <c r="I154" s="178"/>
      <c r="J154" s="178"/>
      <c r="K154" s="178"/>
      <c r="L154" s="178"/>
      <c r="M154" s="178"/>
      <c r="N154" s="178"/>
      <c r="P154" s="191"/>
      <c r="Q154" s="137"/>
      <c r="R154" s="137"/>
      <c r="S154" s="137"/>
      <c r="T154" s="137"/>
      <c r="U154" s="137"/>
      <c r="V154" s="137"/>
      <c r="W154" s="137"/>
      <c r="X154" s="137"/>
      <c r="Y154" s="137"/>
      <c r="Z154" s="137"/>
      <c r="AA154" s="137"/>
      <c r="AB154" s="137"/>
      <c r="AC154" s="137"/>
      <c r="AD154" s="137"/>
      <c r="AE154" s="137"/>
      <c r="AF154" s="137"/>
      <c r="AG154" s="137"/>
      <c r="AH154" s="137"/>
      <c r="AI154" s="178"/>
      <c r="AJ154" s="178"/>
      <c r="AK154" s="178"/>
      <c r="AL154" s="178"/>
      <c r="AM154" s="178"/>
      <c r="AN154" s="178"/>
      <c r="AO154" s="178"/>
      <c r="AP154" s="178"/>
      <c r="AQ154" s="178"/>
      <c r="AR154" s="178"/>
    </row>
    <row r="155" spans="4:44" s="69" customFormat="1" x14ac:dyDescent="0.3">
      <c r="D155" s="178"/>
      <c r="E155" s="178"/>
      <c r="F155" s="178"/>
      <c r="G155" s="178"/>
      <c r="H155" s="178"/>
      <c r="I155" s="178"/>
      <c r="J155" s="178"/>
      <c r="K155" s="178"/>
      <c r="L155" s="178"/>
      <c r="M155" s="178"/>
      <c r="N155" s="178"/>
      <c r="P155" s="191"/>
      <c r="Q155" s="137"/>
      <c r="R155" s="137"/>
      <c r="S155" s="137"/>
      <c r="T155" s="137"/>
      <c r="U155" s="137"/>
      <c r="V155" s="137"/>
      <c r="W155" s="137"/>
      <c r="X155" s="137"/>
      <c r="Y155" s="137"/>
      <c r="Z155" s="137"/>
      <c r="AA155" s="137"/>
      <c r="AB155" s="137"/>
      <c r="AC155" s="137"/>
      <c r="AD155" s="137"/>
      <c r="AE155" s="137"/>
      <c r="AF155" s="137"/>
      <c r="AG155" s="137"/>
      <c r="AH155" s="137"/>
      <c r="AI155" s="178"/>
      <c r="AJ155" s="178"/>
      <c r="AK155" s="178"/>
      <c r="AL155" s="178"/>
      <c r="AM155" s="178"/>
      <c r="AN155" s="178"/>
      <c r="AO155" s="178"/>
      <c r="AP155" s="178"/>
      <c r="AQ155" s="178"/>
      <c r="AR155" s="178"/>
    </row>
    <row r="156" spans="4:44" s="69" customFormat="1" x14ac:dyDescent="0.3">
      <c r="D156" s="178"/>
      <c r="E156" s="178"/>
      <c r="F156" s="178"/>
      <c r="G156" s="178"/>
      <c r="H156" s="178"/>
      <c r="I156" s="178"/>
      <c r="J156" s="178"/>
      <c r="K156" s="178"/>
      <c r="L156" s="178"/>
      <c r="M156" s="178"/>
      <c r="N156" s="178"/>
      <c r="P156" s="191"/>
      <c r="Q156" s="137"/>
      <c r="R156" s="137"/>
      <c r="S156" s="137"/>
      <c r="T156" s="137"/>
      <c r="U156" s="137"/>
      <c r="V156" s="137"/>
      <c r="W156" s="137"/>
      <c r="X156" s="137"/>
      <c r="Y156" s="137"/>
      <c r="Z156" s="137"/>
      <c r="AA156" s="137"/>
      <c r="AB156" s="137"/>
      <c r="AC156" s="137"/>
      <c r="AD156" s="137"/>
      <c r="AE156" s="137"/>
      <c r="AF156" s="137"/>
      <c r="AG156" s="137"/>
      <c r="AH156" s="137"/>
      <c r="AI156" s="178"/>
      <c r="AJ156" s="178"/>
      <c r="AK156" s="178"/>
      <c r="AL156" s="178"/>
      <c r="AM156" s="178"/>
      <c r="AN156" s="178"/>
      <c r="AO156" s="178"/>
      <c r="AP156" s="178"/>
      <c r="AQ156" s="178"/>
      <c r="AR156" s="178"/>
    </row>
    <row r="157" spans="4:44" s="69" customFormat="1" x14ac:dyDescent="0.3">
      <c r="D157" s="178"/>
      <c r="E157" s="178"/>
      <c r="F157" s="178"/>
      <c r="G157" s="178"/>
      <c r="H157" s="178"/>
      <c r="I157" s="178"/>
      <c r="J157" s="178"/>
      <c r="K157" s="178"/>
      <c r="L157" s="178"/>
      <c r="M157" s="178"/>
      <c r="N157" s="178"/>
      <c r="P157" s="191"/>
      <c r="Q157" s="137"/>
      <c r="R157" s="137"/>
      <c r="S157" s="137"/>
      <c r="T157" s="137"/>
      <c r="U157" s="137"/>
      <c r="V157" s="137"/>
      <c r="W157" s="137"/>
      <c r="X157" s="137"/>
      <c r="Y157" s="137"/>
      <c r="Z157" s="137"/>
      <c r="AA157" s="137"/>
      <c r="AB157" s="137"/>
      <c r="AC157" s="137"/>
      <c r="AD157" s="137"/>
      <c r="AE157" s="137"/>
      <c r="AF157" s="137"/>
      <c r="AG157" s="137"/>
      <c r="AH157" s="137"/>
      <c r="AI157" s="178"/>
      <c r="AJ157" s="178"/>
      <c r="AK157" s="178"/>
      <c r="AL157" s="178"/>
      <c r="AM157" s="178"/>
      <c r="AN157" s="178"/>
      <c r="AO157" s="178"/>
      <c r="AP157" s="178"/>
      <c r="AQ157" s="178"/>
      <c r="AR157" s="178"/>
    </row>
    <row r="158" spans="4:44" s="69" customFormat="1" x14ac:dyDescent="0.3">
      <c r="D158" s="178"/>
      <c r="E158" s="178"/>
      <c r="F158" s="178"/>
      <c r="G158" s="178"/>
      <c r="H158" s="178"/>
      <c r="I158" s="178"/>
      <c r="J158" s="178"/>
      <c r="K158" s="178"/>
      <c r="L158" s="178"/>
      <c r="M158" s="178"/>
      <c r="N158" s="178"/>
      <c r="P158" s="191"/>
      <c r="Q158" s="137"/>
      <c r="R158" s="137"/>
      <c r="S158" s="137"/>
      <c r="T158" s="137"/>
      <c r="U158" s="137"/>
      <c r="V158" s="137"/>
      <c r="W158" s="137"/>
      <c r="X158" s="137"/>
      <c r="Y158" s="137"/>
      <c r="Z158" s="137"/>
      <c r="AA158" s="137"/>
      <c r="AB158" s="137"/>
      <c r="AC158" s="137"/>
      <c r="AD158" s="137"/>
      <c r="AE158" s="137"/>
      <c r="AF158" s="137"/>
      <c r="AG158" s="137"/>
      <c r="AH158" s="137"/>
      <c r="AI158" s="178"/>
      <c r="AJ158" s="178"/>
      <c r="AK158" s="178"/>
      <c r="AL158" s="178"/>
      <c r="AM158" s="178"/>
      <c r="AN158" s="178"/>
      <c r="AO158" s="178"/>
      <c r="AP158" s="178"/>
      <c r="AQ158" s="178"/>
      <c r="AR158" s="178"/>
    </row>
    <row r="159" spans="4:44" s="69" customFormat="1" x14ac:dyDescent="0.3">
      <c r="D159" s="178"/>
      <c r="E159" s="178"/>
      <c r="F159" s="178"/>
      <c r="G159" s="178"/>
      <c r="H159" s="178"/>
      <c r="I159" s="178"/>
      <c r="J159" s="178"/>
      <c r="K159" s="178"/>
      <c r="L159" s="178"/>
      <c r="M159" s="178"/>
      <c r="N159" s="178"/>
      <c r="P159" s="191"/>
      <c r="Q159" s="137"/>
      <c r="R159" s="137"/>
      <c r="S159" s="137"/>
      <c r="T159" s="137"/>
      <c r="U159" s="137"/>
      <c r="V159" s="137"/>
      <c r="W159" s="137"/>
      <c r="X159" s="137"/>
      <c r="Y159" s="137"/>
      <c r="Z159" s="137"/>
      <c r="AA159" s="137"/>
      <c r="AB159" s="137"/>
      <c r="AC159" s="137"/>
      <c r="AD159" s="137"/>
      <c r="AE159" s="137"/>
      <c r="AF159" s="137"/>
      <c r="AG159" s="137"/>
      <c r="AH159" s="137"/>
      <c r="AI159" s="178"/>
      <c r="AJ159" s="178"/>
      <c r="AK159" s="178"/>
      <c r="AL159" s="178"/>
      <c r="AM159" s="178"/>
      <c r="AN159" s="178"/>
      <c r="AO159" s="178"/>
      <c r="AP159" s="178"/>
      <c r="AQ159" s="178"/>
      <c r="AR159" s="178"/>
    </row>
    <row r="160" spans="4:44" s="69" customFormat="1" x14ac:dyDescent="0.3">
      <c r="D160" s="178"/>
      <c r="E160" s="178"/>
      <c r="F160" s="178"/>
      <c r="G160" s="178"/>
      <c r="H160" s="178"/>
      <c r="I160" s="178"/>
      <c r="J160" s="178"/>
      <c r="K160" s="178"/>
      <c r="L160" s="178"/>
      <c r="M160" s="178"/>
      <c r="N160" s="178"/>
      <c r="P160" s="191"/>
      <c r="Q160" s="137"/>
      <c r="R160" s="137"/>
      <c r="S160" s="137"/>
      <c r="T160" s="137"/>
      <c r="U160" s="137"/>
      <c r="V160" s="137"/>
      <c r="W160" s="137"/>
      <c r="X160" s="137"/>
      <c r="Y160" s="137"/>
      <c r="Z160" s="137"/>
      <c r="AA160" s="137"/>
      <c r="AB160" s="137"/>
      <c r="AC160" s="137"/>
      <c r="AD160" s="137"/>
      <c r="AE160" s="137"/>
      <c r="AF160" s="137"/>
      <c r="AG160" s="137"/>
      <c r="AH160" s="137"/>
      <c r="AI160" s="178"/>
      <c r="AJ160" s="178"/>
      <c r="AK160" s="178"/>
      <c r="AL160" s="178"/>
      <c r="AM160" s="178"/>
      <c r="AN160" s="178"/>
      <c r="AO160" s="178"/>
      <c r="AP160" s="178"/>
      <c r="AQ160" s="178"/>
      <c r="AR160" s="178"/>
    </row>
    <row r="161" spans="4:44" s="69" customFormat="1" x14ac:dyDescent="0.3">
      <c r="D161" s="178"/>
      <c r="E161" s="178"/>
      <c r="F161" s="178"/>
      <c r="G161" s="178"/>
      <c r="H161" s="178"/>
      <c r="I161" s="178"/>
      <c r="J161" s="178"/>
      <c r="K161" s="178"/>
      <c r="L161" s="178"/>
      <c r="M161" s="178"/>
      <c r="N161" s="178"/>
      <c r="P161" s="191"/>
      <c r="Q161" s="137"/>
      <c r="R161" s="137"/>
      <c r="S161" s="137"/>
      <c r="T161" s="137"/>
      <c r="U161" s="137"/>
      <c r="V161" s="137"/>
      <c r="W161" s="137"/>
      <c r="X161" s="137"/>
      <c r="Y161" s="137"/>
      <c r="Z161" s="137"/>
      <c r="AA161" s="137"/>
      <c r="AB161" s="137"/>
      <c r="AC161" s="137"/>
      <c r="AD161" s="137"/>
      <c r="AE161" s="137"/>
      <c r="AF161" s="137"/>
      <c r="AG161" s="137"/>
      <c r="AH161" s="137"/>
      <c r="AI161" s="178"/>
      <c r="AJ161" s="178"/>
      <c r="AK161" s="178"/>
      <c r="AL161" s="178"/>
      <c r="AM161" s="178"/>
      <c r="AN161" s="178"/>
      <c r="AO161" s="178"/>
      <c r="AP161" s="178"/>
      <c r="AQ161" s="178"/>
      <c r="AR161" s="178"/>
    </row>
    <row r="162" spans="4:44" s="69" customFormat="1" x14ac:dyDescent="0.3">
      <c r="D162" s="178"/>
      <c r="E162" s="178"/>
      <c r="F162" s="178"/>
      <c r="G162" s="178"/>
      <c r="H162" s="178"/>
      <c r="I162" s="178"/>
      <c r="J162" s="178"/>
      <c r="K162" s="178"/>
      <c r="L162" s="178"/>
      <c r="M162" s="178"/>
      <c r="N162" s="178"/>
      <c r="P162" s="191"/>
      <c r="Q162" s="137"/>
      <c r="R162" s="137"/>
      <c r="S162" s="137"/>
      <c r="T162" s="137"/>
      <c r="U162" s="137"/>
      <c r="V162" s="137"/>
      <c r="W162" s="137"/>
      <c r="X162" s="137"/>
      <c r="Y162" s="137"/>
      <c r="Z162" s="137"/>
      <c r="AA162" s="137"/>
      <c r="AB162" s="137"/>
      <c r="AC162" s="137"/>
      <c r="AD162" s="137"/>
      <c r="AE162" s="137"/>
      <c r="AF162" s="137"/>
      <c r="AG162" s="137"/>
      <c r="AH162" s="137"/>
      <c r="AI162" s="178"/>
      <c r="AJ162" s="178"/>
      <c r="AK162" s="178"/>
      <c r="AL162" s="178"/>
      <c r="AM162" s="178"/>
      <c r="AN162" s="178"/>
      <c r="AO162" s="178"/>
      <c r="AP162" s="178"/>
      <c r="AQ162" s="178"/>
      <c r="AR162" s="178"/>
    </row>
    <row r="163" spans="4:44" s="69" customFormat="1" x14ac:dyDescent="0.3">
      <c r="D163" s="178"/>
      <c r="E163" s="178"/>
      <c r="F163" s="178"/>
      <c r="G163" s="178"/>
      <c r="H163" s="178"/>
      <c r="I163" s="178"/>
      <c r="J163" s="178"/>
      <c r="K163" s="178"/>
      <c r="L163" s="178"/>
      <c r="M163" s="178"/>
      <c r="N163" s="178"/>
      <c r="P163" s="191"/>
      <c r="Q163" s="137"/>
      <c r="R163" s="137"/>
      <c r="S163" s="137"/>
      <c r="T163" s="137"/>
      <c r="U163" s="137"/>
      <c r="V163" s="137"/>
      <c r="W163" s="137"/>
      <c r="X163" s="137"/>
      <c r="Y163" s="137"/>
      <c r="Z163" s="137"/>
      <c r="AA163" s="137"/>
      <c r="AB163" s="137"/>
      <c r="AC163" s="137"/>
      <c r="AD163" s="137"/>
      <c r="AE163" s="137"/>
      <c r="AF163" s="137"/>
      <c r="AG163" s="137"/>
      <c r="AH163" s="137"/>
      <c r="AI163" s="178"/>
      <c r="AJ163" s="178"/>
      <c r="AK163" s="178"/>
      <c r="AL163" s="178"/>
      <c r="AM163" s="178"/>
      <c r="AN163" s="178"/>
      <c r="AO163" s="178"/>
      <c r="AP163" s="178"/>
      <c r="AQ163" s="178"/>
      <c r="AR163" s="178"/>
    </row>
    <row r="164" spans="4:44" s="69" customFormat="1" x14ac:dyDescent="0.3">
      <c r="D164" s="178"/>
      <c r="E164" s="178"/>
      <c r="F164" s="178"/>
      <c r="G164" s="178"/>
      <c r="H164" s="178"/>
      <c r="I164" s="178"/>
      <c r="J164" s="178"/>
      <c r="K164" s="178"/>
      <c r="L164" s="178"/>
      <c r="M164" s="178"/>
      <c r="N164" s="178"/>
      <c r="P164" s="191"/>
      <c r="Q164" s="137"/>
      <c r="R164" s="137"/>
      <c r="S164" s="137"/>
      <c r="T164" s="137"/>
      <c r="U164" s="137"/>
      <c r="V164" s="137"/>
      <c r="W164" s="137"/>
      <c r="X164" s="137"/>
      <c r="Y164" s="137"/>
      <c r="Z164" s="137"/>
      <c r="AA164" s="137"/>
      <c r="AB164" s="137"/>
      <c r="AC164" s="137"/>
      <c r="AD164" s="137"/>
      <c r="AE164" s="137"/>
      <c r="AF164" s="137"/>
      <c r="AG164" s="137"/>
      <c r="AH164" s="137"/>
      <c r="AI164" s="178"/>
      <c r="AJ164" s="178"/>
      <c r="AK164" s="178"/>
      <c r="AL164" s="178"/>
      <c r="AM164" s="178"/>
      <c r="AN164" s="178"/>
      <c r="AO164" s="178"/>
      <c r="AP164" s="178"/>
      <c r="AQ164" s="178"/>
      <c r="AR164" s="178"/>
    </row>
    <row r="165" spans="4:44" s="69" customFormat="1" x14ac:dyDescent="0.3">
      <c r="D165" s="178"/>
      <c r="E165" s="178"/>
      <c r="F165" s="178"/>
      <c r="G165" s="178"/>
      <c r="H165" s="178"/>
      <c r="I165" s="178"/>
      <c r="J165" s="178"/>
      <c r="K165" s="178"/>
      <c r="L165" s="178"/>
      <c r="M165" s="178"/>
      <c r="N165" s="178"/>
      <c r="P165" s="191"/>
      <c r="Q165" s="137"/>
      <c r="R165" s="137"/>
      <c r="S165" s="137"/>
      <c r="T165" s="137"/>
      <c r="U165" s="137"/>
      <c r="V165" s="137"/>
      <c r="W165" s="137"/>
      <c r="X165" s="137"/>
      <c r="Y165" s="137"/>
      <c r="Z165" s="137"/>
      <c r="AA165" s="137"/>
      <c r="AB165" s="137"/>
      <c r="AC165" s="137"/>
      <c r="AD165" s="137"/>
      <c r="AE165" s="137"/>
      <c r="AF165" s="137"/>
      <c r="AG165" s="137"/>
      <c r="AH165" s="137"/>
      <c r="AI165" s="178"/>
      <c r="AJ165" s="178"/>
      <c r="AK165" s="178"/>
      <c r="AL165" s="178"/>
      <c r="AM165" s="178"/>
      <c r="AN165" s="178"/>
      <c r="AO165" s="178"/>
      <c r="AP165" s="178"/>
      <c r="AQ165" s="178"/>
      <c r="AR165" s="178"/>
    </row>
    <row r="166" spans="4:44" s="69" customFormat="1" x14ac:dyDescent="0.3">
      <c r="D166" s="178"/>
      <c r="E166" s="178"/>
      <c r="F166" s="178"/>
      <c r="G166" s="178"/>
      <c r="H166" s="178"/>
      <c r="I166" s="178"/>
      <c r="J166" s="178"/>
      <c r="K166" s="178"/>
      <c r="L166" s="178"/>
      <c r="M166" s="178"/>
      <c r="N166" s="178"/>
      <c r="P166" s="191"/>
      <c r="Q166" s="137"/>
      <c r="R166" s="137"/>
      <c r="S166" s="137"/>
      <c r="T166" s="137"/>
      <c r="U166" s="137"/>
      <c r="V166" s="137"/>
      <c r="W166" s="137"/>
      <c r="X166" s="137"/>
      <c r="Y166" s="137"/>
      <c r="Z166" s="137"/>
      <c r="AA166" s="137"/>
      <c r="AB166" s="137"/>
      <c r="AC166" s="137"/>
      <c r="AD166" s="137"/>
      <c r="AE166" s="137"/>
      <c r="AF166" s="137"/>
      <c r="AG166" s="137"/>
      <c r="AH166" s="137"/>
      <c r="AI166" s="178"/>
      <c r="AJ166" s="178"/>
      <c r="AK166" s="178"/>
      <c r="AL166" s="178"/>
      <c r="AM166" s="178"/>
      <c r="AN166" s="178"/>
      <c r="AO166" s="178"/>
      <c r="AP166" s="178"/>
      <c r="AQ166" s="178"/>
      <c r="AR166" s="178"/>
    </row>
    <row r="167" spans="4:44" s="69" customFormat="1" x14ac:dyDescent="0.3">
      <c r="D167" s="178"/>
      <c r="E167" s="178"/>
      <c r="F167" s="178"/>
      <c r="G167" s="178"/>
      <c r="H167" s="178"/>
      <c r="I167" s="178"/>
      <c r="J167" s="178"/>
      <c r="K167" s="178"/>
      <c r="L167" s="178"/>
      <c r="M167" s="178"/>
      <c r="N167" s="178"/>
      <c r="P167" s="191"/>
      <c r="Q167" s="137"/>
      <c r="R167" s="137"/>
      <c r="S167" s="137"/>
      <c r="T167" s="137"/>
      <c r="U167" s="137"/>
      <c r="V167" s="137"/>
      <c r="W167" s="137"/>
      <c r="X167" s="137"/>
      <c r="Y167" s="137"/>
      <c r="Z167" s="137"/>
      <c r="AA167" s="137"/>
      <c r="AB167" s="137"/>
      <c r="AC167" s="137"/>
      <c r="AD167" s="137"/>
      <c r="AE167" s="137"/>
      <c r="AF167" s="137"/>
      <c r="AG167" s="137"/>
      <c r="AH167" s="137"/>
      <c r="AI167" s="178"/>
      <c r="AJ167" s="178"/>
      <c r="AK167" s="178"/>
      <c r="AL167" s="178"/>
      <c r="AM167" s="178"/>
      <c r="AN167" s="178"/>
      <c r="AO167" s="178"/>
      <c r="AP167" s="178"/>
      <c r="AQ167" s="178"/>
      <c r="AR167" s="178"/>
    </row>
    <row r="168" spans="4:44" s="69" customFormat="1" x14ac:dyDescent="0.3">
      <c r="D168" s="178"/>
      <c r="E168" s="178"/>
      <c r="F168" s="178"/>
      <c r="G168" s="178"/>
      <c r="H168" s="178"/>
      <c r="I168" s="178"/>
      <c r="J168" s="178"/>
      <c r="K168" s="178"/>
      <c r="L168" s="178"/>
      <c r="M168" s="178"/>
      <c r="N168" s="178"/>
      <c r="P168" s="191"/>
      <c r="Q168" s="137"/>
      <c r="R168" s="137"/>
      <c r="S168" s="137"/>
      <c r="T168" s="137"/>
      <c r="U168" s="137"/>
      <c r="V168" s="137"/>
      <c r="W168" s="137"/>
      <c r="X168" s="137"/>
      <c r="Y168" s="137"/>
      <c r="Z168" s="137"/>
      <c r="AA168" s="137"/>
      <c r="AB168" s="137"/>
      <c r="AC168" s="137"/>
      <c r="AD168" s="137"/>
      <c r="AE168" s="137"/>
      <c r="AF168" s="137"/>
      <c r="AG168" s="137"/>
      <c r="AH168" s="137"/>
      <c r="AI168" s="178"/>
      <c r="AJ168" s="178"/>
      <c r="AK168" s="178"/>
      <c r="AL168" s="178"/>
      <c r="AM168" s="178"/>
      <c r="AN168" s="178"/>
      <c r="AO168" s="178"/>
      <c r="AP168" s="178"/>
      <c r="AQ168" s="178"/>
      <c r="AR168" s="178"/>
    </row>
    <row r="169" spans="4:44" s="69" customFormat="1" x14ac:dyDescent="0.3">
      <c r="D169" s="178"/>
      <c r="E169" s="178"/>
      <c r="F169" s="178"/>
      <c r="G169" s="178"/>
      <c r="H169" s="178"/>
      <c r="I169" s="178"/>
      <c r="J169" s="178"/>
      <c r="K169" s="178"/>
      <c r="L169" s="178"/>
      <c r="M169" s="178"/>
      <c r="N169" s="178"/>
      <c r="P169" s="191"/>
      <c r="Q169" s="137"/>
      <c r="R169" s="137"/>
      <c r="S169" s="137"/>
      <c r="T169" s="137"/>
      <c r="U169" s="137"/>
      <c r="V169" s="137"/>
      <c r="W169" s="137"/>
      <c r="X169" s="137"/>
      <c r="Y169" s="137"/>
      <c r="Z169" s="137"/>
      <c r="AA169" s="137"/>
      <c r="AB169" s="137"/>
      <c r="AC169" s="137"/>
      <c r="AD169" s="137"/>
      <c r="AE169" s="137"/>
      <c r="AF169" s="137"/>
      <c r="AG169" s="137"/>
      <c r="AH169" s="137"/>
      <c r="AI169" s="178"/>
      <c r="AJ169" s="178"/>
      <c r="AK169" s="178"/>
      <c r="AL169" s="178"/>
      <c r="AM169" s="178"/>
      <c r="AN169" s="178"/>
      <c r="AO169" s="178"/>
      <c r="AP169" s="178"/>
      <c r="AQ169" s="178"/>
      <c r="AR169" s="178"/>
    </row>
    <row r="170" spans="4:44" s="69" customFormat="1" x14ac:dyDescent="0.3">
      <c r="D170" s="178"/>
      <c r="E170" s="178"/>
      <c r="F170" s="178"/>
      <c r="G170" s="178"/>
      <c r="H170" s="178"/>
      <c r="I170" s="178"/>
      <c r="J170" s="178"/>
      <c r="K170" s="178"/>
      <c r="L170" s="178"/>
      <c r="M170" s="178"/>
      <c r="N170" s="178"/>
      <c r="P170" s="191"/>
      <c r="Q170" s="137"/>
      <c r="R170" s="137"/>
      <c r="S170" s="137"/>
      <c r="T170" s="137"/>
      <c r="U170" s="137"/>
      <c r="V170" s="137"/>
      <c r="W170" s="137"/>
      <c r="X170" s="137"/>
      <c r="Y170" s="137"/>
      <c r="Z170" s="137"/>
      <c r="AA170" s="137"/>
      <c r="AB170" s="137"/>
      <c r="AC170" s="137"/>
      <c r="AD170" s="137"/>
      <c r="AE170" s="137"/>
      <c r="AF170" s="137"/>
      <c r="AG170" s="137"/>
      <c r="AH170" s="137"/>
      <c r="AI170" s="178"/>
      <c r="AJ170" s="178"/>
      <c r="AK170" s="178"/>
      <c r="AL170" s="178"/>
      <c r="AM170" s="178"/>
      <c r="AN170" s="178"/>
      <c r="AO170" s="178"/>
      <c r="AP170" s="178"/>
      <c r="AQ170" s="178"/>
      <c r="AR170" s="178"/>
    </row>
    <row r="171" spans="4:44" s="69" customFormat="1" x14ac:dyDescent="0.3">
      <c r="D171" s="178"/>
      <c r="E171" s="178"/>
      <c r="F171" s="178"/>
      <c r="G171" s="178"/>
      <c r="H171" s="178"/>
      <c r="I171" s="178"/>
      <c r="J171" s="178"/>
      <c r="K171" s="178"/>
      <c r="L171" s="178"/>
      <c r="M171" s="178"/>
      <c r="N171" s="178"/>
      <c r="P171" s="191"/>
      <c r="Q171" s="137"/>
      <c r="R171" s="137"/>
      <c r="S171" s="137"/>
      <c r="T171" s="137"/>
      <c r="U171" s="137"/>
      <c r="V171" s="137"/>
      <c r="W171" s="137"/>
      <c r="X171" s="137"/>
      <c r="Y171" s="137"/>
      <c r="Z171" s="137"/>
      <c r="AA171" s="137"/>
      <c r="AB171" s="137"/>
      <c r="AC171" s="137"/>
      <c r="AD171" s="137"/>
      <c r="AE171" s="137"/>
      <c r="AF171" s="137"/>
      <c r="AG171" s="137"/>
      <c r="AH171" s="137"/>
      <c r="AI171" s="178"/>
      <c r="AJ171" s="178"/>
      <c r="AK171" s="178"/>
      <c r="AL171" s="178"/>
      <c r="AM171" s="178"/>
      <c r="AN171" s="178"/>
      <c r="AO171" s="178"/>
      <c r="AP171" s="178"/>
      <c r="AQ171" s="178"/>
      <c r="AR171" s="178"/>
    </row>
    <row r="172" spans="4:44" s="69" customFormat="1" x14ac:dyDescent="0.3">
      <c r="D172" s="178"/>
      <c r="E172" s="178"/>
      <c r="F172" s="178"/>
      <c r="G172" s="178"/>
      <c r="H172" s="178"/>
      <c r="I172" s="178"/>
      <c r="J172" s="178"/>
      <c r="K172" s="178"/>
      <c r="L172" s="178"/>
      <c r="M172" s="178"/>
      <c r="N172" s="178"/>
      <c r="P172" s="191"/>
      <c r="Q172" s="137"/>
      <c r="R172" s="137"/>
      <c r="S172" s="137"/>
      <c r="T172" s="137"/>
      <c r="U172" s="137"/>
      <c r="V172" s="137"/>
      <c r="W172" s="137"/>
      <c r="X172" s="137"/>
      <c r="Y172" s="137"/>
      <c r="Z172" s="137"/>
      <c r="AA172" s="137"/>
      <c r="AB172" s="137"/>
      <c r="AC172" s="137"/>
      <c r="AD172" s="137"/>
      <c r="AE172" s="137"/>
      <c r="AF172" s="137"/>
      <c r="AG172" s="137"/>
      <c r="AH172" s="137"/>
      <c r="AI172" s="178"/>
      <c r="AJ172" s="178"/>
      <c r="AK172" s="178"/>
      <c r="AL172" s="178"/>
      <c r="AM172" s="178"/>
      <c r="AN172" s="178"/>
      <c r="AO172" s="178"/>
      <c r="AP172" s="178"/>
      <c r="AQ172" s="178"/>
      <c r="AR172" s="178"/>
    </row>
    <row r="173" spans="4:44" s="69" customFormat="1" x14ac:dyDescent="0.3">
      <c r="D173" s="178"/>
      <c r="E173" s="178"/>
      <c r="F173" s="178"/>
      <c r="G173" s="178"/>
      <c r="H173" s="178"/>
      <c r="I173" s="178"/>
      <c r="J173" s="178"/>
      <c r="K173" s="178"/>
      <c r="L173" s="178"/>
      <c r="M173" s="178"/>
      <c r="N173" s="178"/>
      <c r="P173" s="191"/>
      <c r="Q173" s="137"/>
      <c r="R173" s="137"/>
      <c r="S173" s="137"/>
      <c r="T173" s="137"/>
      <c r="U173" s="137"/>
      <c r="V173" s="137"/>
      <c r="W173" s="137"/>
      <c r="X173" s="137"/>
      <c r="Y173" s="137"/>
      <c r="Z173" s="137"/>
      <c r="AA173" s="137"/>
      <c r="AB173" s="137"/>
      <c r="AC173" s="137"/>
      <c r="AD173" s="137"/>
      <c r="AE173" s="137"/>
      <c r="AF173" s="137"/>
      <c r="AG173" s="137"/>
      <c r="AH173" s="137"/>
      <c r="AI173" s="178"/>
      <c r="AJ173" s="178"/>
      <c r="AK173" s="178"/>
      <c r="AL173" s="178"/>
      <c r="AM173" s="178"/>
      <c r="AN173" s="178"/>
      <c r="AO173" s="178"/>
      <c r="AP173" s="178"/>
      <c r="AQ173" s="178"/>
      <c r="AR173" s="178"/>
    </row>
    <row r="174" spans="4:44" s="69" customFormat="1" x14ac:dyDescent="0.3">
      <c r="D174" s="178"/>
      <c r="E174" s="178"/>
      <c r="F174" s="178"/>
      <c r="G174" s="178"/>
      <c r="H174" s="178"/>
      <c r="I174" s="178"/>
      <c r="J174" s="178"/>
      <c r="K174" s="178"/>
      <c r="L174" s="178"/>
      <c r="M174" s="178"/>
      <c r="N174" s="178"/>
      <c r="P174" s="191"/>
      <c r="Q174" s="137"/>
      <c r="R174" s="137"/>
      <c r="S174" s="137"/>
      <c r="T174" s="137"/>
      <c r="U174" s="137"/>
      <c r="V174" s="137"/>
      <c r="W174" s="137"/>
      <c r="X174" s="137"/>
      <c r="Y174" s="137"/>
      <c r="Z174" s="137"/>
      <c r="AA174" s="137"/>
      <c r="AB174" s="137"/>
      <c r="AC174" s="137"/>
      <c r="AD174" s="137"/>
      <c r="AE174" s="137"/>
      <c r="AF174" s="137"/>
      <c r="AG174" s="137"/>
      <c r="AH174" s="137"/>
      <c r="AI174" s="178"/>
      <c r="AJ174" s="178"/>
      <c r="AK174" s="178"/>
      <c r="AL174" s="178"/>
      <c r="AM174" s="178"/>
      <c r="AN174" s="178"/>
      <c r="AO174" s="178"/>
      <c r="AP174" s="178"/>
      <c r="AQ174" s="178"/>
      <c r="AR174" s="178"/>
    </row>
    <row r="175" spans="4:44" s="69" customFormat="1" x14ac:dyDescent="0.3">
      <c r="D175" s="178"/>
      <c r="E175" s="178"/>
      <c r="F175" s="178"/>
      <c r="G175" s="178"/>
      <c r="H175" s="178"/>
      <c r="I175" s="178"/>
      <c r="J175" s="178"/>
      <c r="K175" s="178"/>
      <c r="L175" s="178"/>
      <c r="M175" s="178"/>
      <c r="N175" s="178"/>
      <c r="P175" s="191"/>
      <c r="Q175" s="137"/>
      <c r="R175" s="137"/>
      <c r="S175" s="137"/>
      <c r="T175" s="137"/>
      <c r="U175" s="137"/>
      <c r="V175" s="137"/>
      <c r="W175" s="137"/>
      <c r="X175" s="137"/>
      <c r="Y175" s="137"/>
      <c r="Z175" s="137"/>
      <c r="AA175" s="137"/>
      <c r="AB175" s="137"/>
      <c r="AC175" s="137"/>
      <c r="AD175" s="137"/>
      <c r="AE175" s="137"/>
      <c r="AF175" s="137"/>
      <c r="AG175" s="137"/>
      <c r="AH175" s="137"/>
      <c r="AI175" s="178"/>
      <c r="AJ175" s="178"/>
      <c r="AK175" s="178"/>
      <c r="AL175" s="178"/>
      <c r="AM175" s="178"/>
      <c r="AN175" s="178"/>
      <c r="AO175" s="178"/>
      <c r="AP175" s="178"/>
      <c r="AQ175" s="178"/>
      <c r="AR175" s="178"/>
    </row>
    <row r="176" spans="4:44" s="69" customFormat="1" x14ac:dyDescent="0.3">
      <c r="D176" s="178"/>
      <c r="E176" s="178"/>
      <c r="F176" s="178"/>
      <c r="G176" s="178"/>
      <c r="H176" s="178"/>
      <c r="I176" s="178"/>
      <c r="J176" s="178"/>
      <c r="K176" s="178"/>
      <c r="L176" s="178"/>
      <c r="M176" s="178"/>
      <c r="N176" s="178"/>
      <c r="P176" s="191"/>
      <c r="Q176" s="137"/>
      <c r="R176" s="137"/>
      <c r="S176" s="137"/>
      <c r="T176" s="137"/>
      <c r="U176" s="137"/>
      <c r="V176" s="137"/>
      <c r="W176" s="137"/>
      <c r="X176" s="137"/>
      <c r="Y176" s="137"/>
      <c r="Z176" s="137"/>
      <c r="AA176" s="137"/>
      <c r="AB176" s="137"/>
      <c r="AC176" s="137"/>
      <c r="AD176" s="137"/>
      <c r="AE176" s="137"/>
      <c r="AF176" s="137"/>
      <c r="AG176" s="137"/>
      <c r="AH176" s="137"/>
      <c r="AI176" s="178"/>
      <c r="AJ176" s="178"/>
      <c r="AK176" s="178"/>
      <c r="AL176" s="178"/>
      <c r="AM176" s="178"/>
      <c r="AN176" s="178"/>
      <c r="AO176" s="178"/>
      <c r="AP176" s="178"/>
      <c r="AQ176" s="178"/>
      <c r="AR176" s="178"/>
    </row>
    <row r="177" spans="4:44" s="69" customFormat="1" x14ac:dyDescent="0.3">
      <c r="D177" s="178"/>
      <c r="E177" s="178"/>
      <c r="F177" s="178"/>
      <c r="G177" s="178"/>
      <c r="H177" s="178"/>
      <c r="I177" s="178"/>
      <c r="J177" s="178"/>
      <c r="K177" s="178"/>
      <c r="L177" s="178"/>
      <c r="M177" s="178"/>
      <c r="N177" s="178"/>
      <c r="P177" s="191"/>
      <c r="Q177" s="137"/>
      <c r="R177" s="137"/>
      <c r="S177" s="137"/>
      <c r="T177" s="137"/>
      <c r="U177" s="137"/>
      <c r="V177" s="137"/>
      <c r="W177" s="137"/>
      <c r="X177" s="137"/>
      <c r="Y177" s="137"/>
      <c r="Z177" s="137"/>
      <c r="AA177" s="137"/>
      <c r="AB177" s="137"/>
      <c r="AC177" s="137"/>
      <c r="AD177" s="137"/>
      <c r="AE177" s="137"/>
      <c r="AF177" s="137"/>
      <c r="AG177" s="137"/>
      <c r="AH177" s="137"/>
      <c r="AI177" s="178"/>
      <c r="AJ177" s="178"/>
      <c r="AK177" s="178"/>
      <c r="AL177" s="178"/>
      <c r="AM177" s="178"/>
      <c r="AN177" s="178"/>
      <c r="AO177" s="178"/>
      <c r="AP177" s="178"/>
      <c r="AQ177" s="178"/>
      <c r="AR177" s="178"/>
    </row>
    <row r="178" spans="4:44" s="69" customFormat="1" x14ac:dyDescent="0.3">
      <c r="D178" s="178"/>
      <c r="E178" s="178"/>
      <c r="F178" s="178"/>
      <c r="G178" s="178"/>
      <c r="H178" s="178"/>
      <c r="I178" s="178"/>
      <c r="J178" s="178"/>
      <c r="K178" s="178"/>
      <c r="L178" s="178"/>
      <c r="M178" s="178"/>
      <c r="N178" s="178"/>
      <c r="P178" s="191"/>
      <c r="Q178" s="137"/>
      <c r="R178" s="137"/>
      <c r="S178" s="137"/>
      <c r="T178" s="137"/>
      <c r="U178" s="137"/>
      <c r="V178" s="137"/>
      <c r="W178" s="137"/>
      <c r="X178" s="137"/>
      <c r="Y178" s="137"/>
      <c r="Z178" s="137"/>
      <c r="AA178" s="137"/>
      <c r="AB178" s="137"/>
      <c r="AC178" s="137"/>
      <c r="AD178" s="137"/>
      <c r="AE178" s="137"/>
      <c r="AF178" s="137"/>
      <c r="AG178" s="137"/>
      <c r="AH178" s="137"/>
      <c r="AI178" s="178"/>
      <c r="AJ178" s="178"/>
      <c r="AK178" s="178"/>
      <c r="AL178" s="178"/>
      <c r="AM178" s="178"/>
      <c r="AN178" s="178"/>
      <c r="AO178" s="178"/>
      <c r="AP178" s="178"/>
      <c r="AQ178" s="178"/>
      <c r="AR178" s="178"/>
    </row>
    <row r="179" spans="4:44" s="69" customFormat="1" x14ac:dyDescent="0.3">
      <c r="D179" s="178"/>
      <c r="E179" s="178"/>
      <c r="F179" s="178"/>
      <c r="G179" s="178"/>
      <c r="H179" s="178"/>
      <c r="I179" s="178"/>
      <c r="J179" s="178"/>
      <c r="K179" s="178"/>
      <c r="L179" s="178"/>
      <c r="M179" s="178"/>
      <c r="N179" s="178"/>
      <c r="P179" s="191"/>
      <c r="Q179" s="137"/>
      <c r="R179" s="137"/>
      <c r="S179" s="137"/>
      <c r="T179" s="137"/>
      <c r="U179" s="137"/>
      <c r="V179" s="137"/>
      <c r="W179" s="137"/>
      <c r="X179" s="137"/>
      <c r="Y179" s="137"/>
      <c r="Z179" s="137"/>
      <c r="AA179" s="137"/>
      <c r="AB179" s="137"/>
      <c r="AC179" s="137"/>
      <c r="AD179" s="137"/>
      <c r="AE179" s="137"/>
      <c r="AF179" s="137"/>
      <c r="AG179" s="137"/>
      <c r="AH179" s="137"/>
      <c r="AI179" s="178"/>
      <c r="AJ179" s="178"/>
      <c r="AK179" s="178"/>
      <c r="AL179" s="178"/>
      <c r="AM179" s="178"/>
      <c r="AN179" s="178"/>
      <c r="AO179" s="178"/>
      <c r="AP179" s="178"/>
      <c r="AQ179" s="178"/>
      <c r="AR179" s="178"/>
    </row>
    <row r="180" spans="4:44" s="69" customFormat="1" x14ac:dyDescent="0.3">
      <c r="D180" s="178"/>
      <c r="E180" s="178"/>
      <c r="F180" s="178"/>
      <c r="G180" s="178"/>
      <c r="H180" s="178"/>
      <c r="I180" s="178"/>
      <c r="J180" s="178"/>
      <c r="K180" s="178"/>
      <c r="L180" s="178"/>
      <c r="M180" s="178"/>
      <c r="N180" s="178"/>
      <c r="P180" s="191"/>
      <c r="Q180" s="137"/>
      <c r="R180" s="137"/>
      <c r="S180" s="137"/>
      <c r="T180" s="137"/>
      <c r="U180" s="137"/>
      <c r="V180" s="137"/>
      <c r="W180" s="137"/>
      <c r="X180" s="137"/>
      <c r="Y180" s="137"/>
      <c r="Z180" s="137"/>
      <c r="AA180" s="137"/>
      <c r="AB180" s="137"/>
      <c r="AC180" s="137"/>
      <c r="AD180" s="137"/>
      <c r="AE180" s="137"/>
      <c r="AF180" s="137"/>
      <c r="AG180" s="137"/>
      <c r="AH180" s="137"/>
      <c r="AI180" s="178"/>
      <c r="AJ180" s="178"/>
      <c r="AK180" s="178"/>
      <c r="AL180" s="178"/>
      <c r="AM180" s="178"/>
      <c r="AN180" s="178"/>
      <c r="AO180" s="178"/>
      <c r="AP180" s="178"/>
      <c r="AQ180" s="178"/>
      <c r="AR180" s="178"/>
    </row>
    <row r="181" spans="4:44" s="69" customFormat="1" x14ac:dyDescent="0.3">
      <c r="D181" s="178"/>
      <c r="E181" s="178"/>
      <c r="F181" s="178"/>
      <c r="G181" s="178"/>
      <c r="H181" s="178"/>
      <c r="I181" s="178"/>
      <c r="J181" s="178"/>
      <c r="K181" s="178"/>
      <c r="L181" s="178"/>
      <c r="M181" s="178"/>
      <c r="N181" s="178"/>
      <c r="P181" s="191"/>
      <c r="Q181" s="137"/>
      <c r="R181" s="137"/>
      <c r="S181" s="137"/>
      <c r="T181" s="137"/>
      <c r="U181" s="137"/>
      <c r="V181" s="137"/>
      <c r="W181" s="137"/>
      <c r="X181" s="137"/>
      <c r="Y181" s="137"/>
      <c r="Z181" s="137"/>
      <c r="AA181" s="137"/>
      <c r="AB181" s="137"/>
      <c r="AC181" s="137"/>
      <c r="AD181" s="137"/>
      <c r="AE181" s="137"/>
      <c r="AF181" s="137"/>
      <c r="AG181" s="137"/>
      <c r="AH181" s="137"/>
      <c r="AI181" s="178"/>
      <c r="AJ181" s="178"/>
      <c r="AK181" s="178"/>
      <c r="AL181" s="178"/>
      <c r="AM181" s="178"/>
      <c r="AN181" s="178"/>
      <c r="AO181" s="178"/>
      <c r="AP181" s="178"/>
      <c r="AQ181" s="178"/>
      <c r="AR181" s="178"/>
    </row>
    <row r="182" spans="4:44" s="69" customFormat="1" x14ac:dyDescent="0.3">
      <c r="D182" s="178"/>
      <c r="E182" s="178"/>
      <c r="F182" s="178"/>
      <c r="G182" s="178"/>
      <c r="H182" s="178"/>
      <c r="I182" s="178"/>
      <c r="J182" s="178"/>
      <c r="K182" s="178"/>
      <c r="L182" s="178"/>
      <c r="M182" s="178"/>
      <c r="N182" s="178"/>
      <c r="P182" s="191"/>
      <c r="Q182" s="137"/>
      <c r="R182" s="137"/>
      <c r="S182" s="137"/>
      <c r="T182" s="137"/>
      <c r="U182" s="137"/>
      <c r="V182" s="137"/>
      <c r="W182" s="137"/>
      <c r="X182" s="137"/>
      <c r="Y182" s="137"/>
      <c r="Z182" s="137"/>
      <c r="AA182" s="137"/>
      <c r="AB182" s="137"/>
      <c r="AC182" s="137"/>
      <c r="AD182" s="137"/>
      <c r="AE182" s="137"/>
      <c r="AF182" s="137"/>
      <c r="AG182" s="137"/>
      <c r="AH182" s="137"/>
      <c r="AI182" s="178"/>
      <c r="AJ182" s="178"/>
      <c r="AK182" s="178"/>
      <c r="AL182" s="178"/>
      <c r="AM182" s="178"/>
      <c r="AN182" s="178"/>
      <c r="AO182" s="178"/>
      <c r="AP182" s="178"/>
      <c r="AQ182" s="178"/>
      <c r="AR182" s="178"/>
    </row>
    <row r="183" spans="4:44" s="69" customFormat="1" x14ac:dyDescent="0.3">
      <c r="D183" s="178"/>
      <c r="E183" s="178"/>
      <c r="F183" s="178"/>
      <c r="G183" s="178"/>
      <c r="H183" s="178"/>
      <c r="I183" s="178"/>
      <c r="J183" s="178"/>
      <c r="K183" s="178"/>
      <c r="L183" s="178"/>
      <c r="M183" s="178"/>
      <c r="N183" s="178"/>
      <c r="P183" s="191"/>
      <c r="Q183" s="137"/>
      <c r="R183" s="137"/>
      <c r="S183" s="137"/>
      <c r="T183" s="137"/>
      <c r="U183" s="137"/>
      <c r="V183" s="137"/>
      <c r="W183" s="137"/>
      <c r="X183" s="137"/>
      <c r="Y183" s="137"/>
      <c r="Z183" s="137"/>
      <c r="AA183" s="137"/>
      <c r="AB183" s="137"/>
      <c r="AC183" s="137"/>
      <c r="AD183" s="137"/>
      <c r="AE183" s="137"/>
      <c r="AF183" s="137"/>
      <c r="AG183" s="137"/>
      <c r="AH183" s="137"/>
      <c r="AI183" s="178"/>
      <c r="AJ183" s="178"/>
      <c r="AK183" s="178"/>
      <c r="AL183" s="178"/>
      <c r="AM183" s="178"/>
      <c r="AN183" s="178"/>
      <c r="AO183" s="178"/>
      <c r="AP183" s="178"/>
      <c r="AQ183" s="178"/>
      <c r="AR183" s="178"/>
    </row>
    <row r="184" spans="4:44" s="69" customFormat="1" x14ac:dyDescent="0.3">
      <c r="D184" s="178"/>
      <c r="E184" s="178"/>
      <c r="F184" s="178"/>
      <c r="G184" s="178"/>
      <c r="H184" s="178"/>
      <c r="I184" s="178"/>
      <c r="J184" s="178"/>
      <c r="K184" s="178"/>
      <c r="L184" s="178"/>
      <c r="M184" s="178"/>
      <c r="N184" s="178"/>
      <c r="P184" s="191"/>
      <c r="Q184" s="137"/>
      <c r="R184" s="137"/>
      <c r="S184" s="137"/>
      <c r="T184" s="137"/>
      <c r="U184" s="137"/>
      <c r="V184" s="137"/>
      <c r="W184" s="137"/>
      <c r="X184" s="137"/>
      <c r="Y184" s="137"/>
      <c r="Z184" s="137"/>
      <c r="AA184" s="137"/>
      <c r="AB184" s="137"/>
      <c r="AC184" s="137"/>
      <c r="AD184" s="137"/>
      <c r="AE184" s="137"/>
      <c r="AF184" s="137"/>
      <c r="AG184" s="137"/>
      <c r="AH184" s="137"/>
      <c r="AI184" s="178"/>
      <c r="AJ184" s="178"/>
      <c r="AK184" s="178"/>
      <c r="AL184" s="178"/>
      <c r="AM184" s="178"/>
      <c r="AN184" s="178"/>
      <c r="AO184" s="178"/>
      <c r="AP184" s="178"/>
      <c r="AQ184" s="178"/>
      <c r="AR184" s="178"/>
    </row>
    <row r="185" spans="4:44" s="69" customFormat="1" x14ac:dyDescent="0.3">
      <c r="D185" s="178"/>
      <c r="E185" s="178"/>
      <c r="F185" s="178"/>
      <c r="G185" s="178"/>
      <c r="H185" s="178"/>
      <c r="I185" s="178"/>
      <c r="J185" s="178"/>
      <c r="K185" s="178"/>
      <c r="L185" s="178"/>
      <c r="M185" s="178"/>
      <c r="N185" s="178"/>
      <c r="P185" s="191"/>
      <c r="Q185" s="137"/>
      <c r="R185" s="137"/>
      <c r="S185" s="137"/>
      <c r="T185" s="137"/>
      <c r="U185" s="137"/>
      <c r="V185" s="137"/>
      <c r="W185" s="137"/>
      <c r="X185" s="137"/>
      <c r="Y185" s="137"/>
      <c r="Z185" s="137"/>
      <c r="AA185" s="137"/>
      <c r="AB185" s="137"/>
      <c r="AC185" s="137"/>
      <c r="AD185" s="137"/>
      <c r="AE185" s="137"/>
      <c r="AF185" s="137"/>
      <c r="AG185" s="137"/>
      <c r="AH185" s="137"/>
      <c r="AI185" s="178"/>
      <c r="AJ185" s="178"/>
      <c r="AK185" s="178"/>
      <c r="AL185" s="178"/>
      <c r="AM185" s="178"/>
      <c r="AN185" s="178"/>
      <c r="AO185" s="178"/>
      <c r="AP185" s="178"/>
      <c r="AQ185" s="178"/>
      <c r="AR185" s="178"/>
    </row>
    <row r="186" spans="4:44" s="69" customFormat="1" x14ac:dyDescent="0.3">
      <c r="D186" s="178"/>
      <c r="E186" s="178"/>
      <c r="F186" s="178"/>
      <c r="G186" s="178"/>
      <c r="H186" s="178"/>
      <c r="I186" s="178"/>
      <c r="J186" s="178"/>
      <c r="K186" s="178"/>
      <c r="L186" s="178"/>
      <c r="M186" s="178"/>
      <c r="N186" s="178"/>
      <c r="P186" s="191"/>
      <c r="Q186" s="137"/>
      <c r="R186" s="137"/>
      <c r="S186" s="137"/>
      <c r="T186" s="137"/>
      <c r="U186" s="137"/>
      <c r="V186" s="137"/>
      <c r="W186" s="137"/>
      <c r="X186" s="137"/>
      <c r="Y186" s="137"/>
      <c r="Z186" s="137"/>
      <c r="AA186" s="137"/>
      <c r="AB186" s="137"/>
      <c r="AC186" s="137"/>
      <c r="AD186" s="137"/>
      <c r="AE186" s="137"/>
      <c r="AF186" s="137"/>
      <c r="AG186" s="137"/>
      <c r="AH186" s="137"/>
      <c r="AI186" s="178"/>
      <c r="AJ186" s="178"/>
      <c r="AK186" s="178"/>
      <c r="AL186" s="178"/>
      <c r="AM186" s="178"/>
      <c r="AN186" s="178"/>
      <c r="AO186" s="178"/>
      <c r="AP186" s="178"/>
      <c r="AQ186" s="178"/>
      <c r="AR186" s="178"/>
    </row>
    <row r="187" spans="4:44" s="69" customFormat="1" x14ac:dyDescent="0.3">
      <c r="D187" s="178"/>
      <c r="E187" s="178"/>
      <c r="F187" s="178"/>
      <c r="G187" s="178"/>
      <c r="H187" s="178"/>
      <c r="I187" s="178"/>
      <c r="J187" s="178"/>
      <c r="K187" s="178"/>
      <c r="L187" s="178"/>
      <c r="M187" s="178"/>
      <c r="N187" s="178"/>
      <c r="P187" s="191"/>
      <c r="Q187" s="137"/>
      <c r="R187" s="137"/>
      <c r="S187" s="137"/>
      <c r="T187" s="137"/>
      <c r="U187" s="137"/>
      <c r="V187" s="137"/>
      <c r="W187" s="137"/>
      <c r="X187" s="137"/>
      <c r="Y187" s="137"/>
      <c r="Z187" s="137"/>
      <c r="AA187" s="137"/>
      <c r="AB187" s="137"/>
      <c r="AC187" s="137"/>
      <c r="AD187" s="137"/>
      <c r="AE187" s="137"/>
      <c r="AF187" s="137"/>
      <c r="AG187" s="137"/>
      <c r="AH187" s="137"/>
      <c r="AI187" s="178"/>
      <c r="AJ187" s="178"/>
      <c r="AK187" s="178"/>
      <c r="AL187" s="178"/>
      <c r="AM187" s="178"/>
      <c r="AN187" s="178"/>
      <c r="AO187" s="178"/>
      <c r="AP187" s="178"/>
      <c r="AQ187" s="178"/>
      <c r="AR187" s="178"/>
    </row>
    <row r="188" spans="4:44" s="69" customFormat="1" x14ac:dyDescent="0.3">
      <c r="D188" s="178"/>
      <c r="E188" s="178"/>
      <c r="F188" s="178"/>
      <c r="G188" s="178"/>
      <c r="H188" s="178"/>
      <c r="I188" s="178"/>
      <c r="J188" s="178"/>
      <c r="K188" s="178"/>
      <c r="L188" s="178"/>
      <c r="M188" s="178"/>
      <c r="N188" s="178"/>
      <c r="P188" s="191"/>
      <c r="Q188" s="137"/>
      <c r="R188" s="137"/>
      <c r="S188" s="137"/>
      <c r="T188" s="137"/>
      <c r="U188" s="137"/>
      <c r="V188" s="137"/>
      <c r="W188" s="137"/>
      <c r="X188" s="137"/>
      <c r="Y188" s="137"/>
      <c r="Z188" s="137"/>
      <c r="AA188" s="137"/>
      <c r="AB188" s="137"/>
      <c r="AC188" s="137"/>
      <c r="AD188" s="137"/>
      <c r="AE188" s="137"/>
      <c r="AF188" s="137"/>
      <c r="AG188" s="137"/>
      <c r="AH188" s="137"/>
      <c r="AI188" s="178"/>
      <c r="AJ188" s="178"/>
      <c r="AK188" s="178"/>
      <c r="AL188" s="178"/>
      <c r="AM188" s="178"/>
      <c r="AN188" s="178"/>
      <c r="AO188" s="178"/>
      <c r="AP188" s="178"/>
      <c r="AQ188" s="178"/>
      <c r="AR188" s="178"/>
    </row>
    <row r="189" spans="4:44" s="69" customFormat="1" x14ac:dyDescent="0.3">
      <c r="D189" s="178"/>
      <c r="E189" s="178"/>
      <c r="F189" s="178"/>
      <c r="G189" s="178"/>
      <c r="H189" s="178"/>
      <c r="I189" s="178"/>
      <c r="J189" s="178"/>
      <c r="K189" s="178"/>
      <c r="L189" s="178"/>
      <c r="M189" s="178"/>
      <c r="N189" s="178"/>
      <c r="P189" s="191"/>
      <c r="Q189" s="137"/>
      <c r="R189" s="137"/>
      <c r="S189" s="137"/>
      <c r="T189" s="137"/>
      <c r="U189" s="137"/>
      <c r="V189" s="137"/>
      <c r="W189" s="137"/>
      <c r="X189" s="137"/>
      <c r="Y189" s="137"/>
      <c r="Z189" s="137"/>
      <c r="AA189" s="137"/>
      <c r="AB189" s="137"/>
      <c r="AC189" s="137"/>
      <c r="AD189" s="137"/>
      <c r="AE189" s="137"/>
      <c r="AF189" s="137"/>
      <c r="AG189" s="137"/>
      <c r="AH189" s="137"/>
      <c r="AI189" s="178"/>
      <c r="AJ189" s="178"/>
      <c r="AK189" s="178"/>
      <c r="AL189" s="178"/>
      <c r="AM189" s="178"/>
      <c r="AN189" s="178"/>
      <c r="AO189" s="178"/>
      <c r="AP189" s="178"/>
      <c r="AQ189" s="178"/>
      <c r="AR189" s="178"/>
    </row>
    <row r="190" spans="4:44" s="69" customFormat="1" x14ac:dyDescent="0.3">
      <c r="D190" s="178"/>
      <c r="E190" s="178"/>
      <c r="F190" s="178"/>
      <c r="G190" s="178"/>
      <c r="H190" s="178"/>
      <c r="I190" s="178"/>
      <c r="J190" s="178"/>
      <c r="K190" s="178"/>
      <c r="L190" s="178"/>
      <c r="M190" s="178"/>
      <c r="N190" s="178"/>
      <c r="P190" s="191"/>
      <c r="Q190" s="137"/>
      <c r="R190" s="137"/>
      <c r="S190" s="137"/>
      <c r="T190" s="137"/>
      <c r="U190" s="137"/>
      <c r="V190" s="137"/>
      <c r="W190" s="137"/>
      <c r="X190" s="137"/>
      <c r="Y190" s="137"/>
      <c r="Z190" s="137"/>
      <c r="AA190" s="137"/>
      <c r="AB190" s="137"/>
      <c r="AC190" s="137"/>
      <c r="AD190" s="137"/>
      <c r="AE190" s="137"/>
      <c r="AF190" s="137"/>
      <c r="AG190" s="137"/>
      <c r="AH190" s="137"/>
      <c r="AI190" s="178"/>
      <c r="AJ190" s="178"/>
      <c r="AK190" s="178"/>
      <c r="AL190" s="178"/>
      <c r="AM190" s="178"/>
      <c r="AN190" s="178"/>
      <c r="AO190" s="178"/>
      <c r="AP190" s="178"/>
      <c r="AQ190" s="178"/>
      <c r="AR190" s="178"/>
    </row>
    <row r="191" spans="4:44" s="69" customFormat="1" x14ac:dyDescent="0.3">
      <c r="D191" s="178"/>
      <c r="E191" s="178"/>
      <c r="F191" s="178"/>
      <c r="G191" s="178"/>
      <c r="H191" s="178"/>
      <c r="I191" s="178"/>
      <c r="J191" s="178"/>
      <c r="K191" s="178"/>
      <c r="L191" s="178"/>
      <c r="M191" s="178"/>
      <c r="N191" s="178"/>
      <c r="P191" s="191"/>
      <c r="Q191" s="137"/>
      <c r="R191" s="137"/>
      <c r="S191" s="137"/>
      <c r="T191" s="137"/>
      <c r="U191" s="137"/>
      <c r="V191" s="137"/>
      <c r="W191" s="137"/>
      <c r="X191" s="137"/>
      <c r="Y191" s="137"/>
      <c r="Z191" s="137"/>
      <c r="AA191" s="137"/>
      <c r="AB191" s="137"/>
      <c r="AC191" s="137"/>
      <c r="AD191" s="137"/>
      <c r="AE191" s="137"/>
      <c r="AF191" s="137"/>
      <c r="AG191" s="137"/>
      <c r="AH191" s="137"/>
      <c r="AI191" s="178"/>
      <c r="AJ191" s="178"/>
      <c r="AK191" s="178"/>
      <c r="AL191" s="178"/>
      <c r="AM191" s="178"/>
      <c r="AN191" s="178"/>
      <c r="AO191" s="178"/>
      <c r="AP191" s="178"/>
      <c r="AQ191" s="178"/>
      <c r="AR191" s="178"/>
    </row>
    <row r="192" spans="4:44" s="69" customFormat="1" x14ac:dyDescent="0.3">
      <c r="D192" s="178"/>
      <c r="E192" s="178"/>
      <c r="F192" s="178"/>
      <c r="G192" s="178"/>
      <c r="H192" s="178"/>
      <c r="I192" s="178"/>
      <c r="J192" s="178"/>
      <c r="K192" s="178"/>
      <c r="L192" s="178"/>
      <c r="M192" s="178"/>
      <c r="N192" s="178"/>
      <c r="P192" s="191"/>
      <c r="Q192" s="137"/>
      <c r="R192" s="137"/>
      <c r="S192" s="137"/>
      <c r="T192" s="137"/>
      <c r="U192" s="137"/>
      <c r="V192" s="137"/>
      <c r="W192" s="137"/>
      <c r="X192" s="137"/>
      <c r="Y192" s="137"/>
      <c r="Z192" s="137"/>
      <c r="AA192" s="137"/>
      <c r="AB192" s="137"/>
      <c r="AC192" s="137"/>
      <c r="AD192" s="137"/>
      <c r="AE192" s="137"/>
      <c r="AF192" s="137"/>
      <c r="AG192" s="137"/>
      <c r="AH192" s="137"/>
      <c r="AI192" s="178"/>
      <c r="AJ192" s="178"/>
      <c r="AK192" s="178"/>
      <c r="AL192" s="178"/>
      <c r="AM192" s="178"/>
      <c r="AN192" s="178"/>
      <c r="AO192" s="178"/>
      <c r="AP192" s="178"/>
      <c r="AQ192" s="178"/>
      <c r="AR192" s="178"/>
    </row>
    <row r="193" spans="4:44" s="69" customFormat="1" x14ac:dyDescent="0.3">
      <c r="D193" s="178"/>
      <c r="E193" s="178"/>
      <c r="F193" s="178"/>
      <c r="G193" s="178"/>
      <c r="H193" s="178"/>
      <c r="I193" s="178"/>
      <c r="J193" s="178"/>
      <c r="K193" s="178"/>
      <c r="L193" s="178"/>
      <c r="M193" s="178"/>
      <c r="N193" s="178"/>
      <c r="P193" s="191"/>
      <c r="Q193" s="137"/>
      <c r="R193" s="137"/>
      <c r="S193" s="137"/>
      <c r="T193" s="137"/>
      <c r="U193" s="137"/>
      <c r="V193" s="137"/>
      <c r="W193" s="137"/>
      <c r="X193" s="137"/>
      <c r="Y193" s="137"/>
      <c r="Z193" s="137"/>
      <c r="AA193" s="137"/>
      <c r="AB193" s="137"/>
      <c r="AC193" s="137"/>
      <c r="AD193" s="137"/>
      <c r="AE193" s="137"/>
      <c r="AF193" s="137"/>
      <c r="AG193" s="137"/>
      <c r="AH193" s="137"/>
      <c r="AI193" s="178"/>
      <c r="AJ193" s="178"/>
      <c r="AK193" s="178"/>
      <c r="AL193" s="178"/>
      <c r="AM193" s="178"/>
      <c r="AN193" s="178"/>
      <c r="AO193" s="178"/>
      <c r="AP193" s="178"/>
      <c r="AQ193" s="178"/>
      <c r="AR193" s="178"/>
    </row>
    <row r="194" spans="4:44" s="69" customFormat="1" x14ac:dyDescent="0.3">
      <c r="D194" s="178"/>
      <c r="E194" s="178"/>
      <c r="F194" s="178"/>
      <c r="G194" s="178"/>
      <c r="H194" s="178"/>
      <c r="I194" s="178"/>
      <c r="J194" s="178"/>
      <c r="K194" s="178"/>
      <c r="L194" s="178"/>
      <c r="M194" s="178"/>
      <c r="N194" s="178"/>
      <c r="P194" s="191"/>
      <c r="Q194" s="137"/>
      <c r="R194" s="137"/>
      <c r="S194" s="137"/>
      <c r="T194" s="137"/>
      <c r="U194" s="137"/>
      <c r="V194" s="137"/>
      <c r="W194" s="137"/>
      <c r="X194" s="137"/>
      <c r="Y194" s="137"/>
      <c r="Z194" s="137"/>
      <c r="AA194" s="137"/>
      <c r="AB194" s="137"/>
      <c r="AC194" s="137"/>
      <c r="AD194" s="137"/>
      <c r="AE194" s="137"/>
      <c r="AF194" s="137"/>
      <c r="AG194" s="137"/>
      <c r="AH194" s="137"/>
      <c r="AI194" s="178"/>
      <c r="AJ194" s="178"/>
      <c r="AK194" s="178"/>
      <c r="AL194" s="178"/>
      <c r="AM194" s="178"/>
      <c r="AN194" s="178"/>
      <c r="AO194" s="178"/>
      <c r="AP194" s="178"/>
      <c r="AQ194" s="178"/>
      <c r="AR194" s="178"/>
    </row>
    <row r="195" spans="4:44" s="69" customFormat="1" x14ac:dyDescent="0.3">
      <c r="D195" s="178"/>
      <c r="E195" s="178"/>
      <c r="F195" s="178"/>
      <c r="G195" s="178"/>
      <c r="H195" s="178"/>
      <c r="I195" s="178"/>
      <c r="J195" s="178"/>
      <c r="K195" s="178"/>
      <c r="L195" s="178"/>
      <c r="M195" s="178"/>
      <c r="N195" s="178"/>
      <c r="P195" s="191"/>
      <c r="Q195" s="137"/>
      <c r="R195" s="137"/>
      <c r="S195" s="137"/>
      <c r="T195" s="137"/>
      <c r="U195" s="137"/>
      <c r="V195" s="137"/>
      <c r="W195" s="137"/>
      <c r="X195" s="137"/>
      <c r="Y195" s="137"/>
      <c r="Z195" s="137"/>
      <c r="AA195" s="137"/>
      <c r="AB195" s="137"/>
      <c r="AC195" s="137"/>
      <c r="AD195" s="137"/>
      <c r="AE195" s="137"/>
      <c r="AF195" s="137"/>
      <c r="AG195" s="137"/>
      <c r="AH195" s="137"/>
      <c r="AI195" s="178"/>
      <c r="AJ195" s="178"/>
      <c r="AK195" s="178"/>
      <c r="AL195" s="178"/>
      <c r="AM195" s="178"/>
      <c r="AN195" s="178"/>
      <c r="AO195" s="178"/>
      <c r="AP195" s="178"/>
      <c r="AQ195" s="178"/>
      <c r="AR195" s="178"/>
    </row>
    <row r="196" spans="4:44" s="69" customFormat="1" x14ac:dyDescent="0.3">
      <c r="D196" s="178"/>
      <c r="E196" s="178"/>
      <c r="F196" s="178"/>
      <c r="G196" s="178"/>
      <c r="H196" s="178"/>
      <c r="I196" s="178"/>
      <c r="J196" s="178"/>
      <c r="K196" s="178"/>
      <c r="L196" s="178"/>
      <c r="M196" s="178"/>
      <c r="N196" s="178"/>
      <c r="P196" s="191"/>
      <c r="Q196" s="137"/>
      <c r="R196" s="137"/>
      <c r="S196" s="137"/>
      <c r="T196" s="137"/>
      <c r="U196" s="137"/>
      <c r="V196" s="137"/>
      <c r="W196" s="137"/>
      <c r="X196" s="137"/>
      <c r="Y196" s="137"/>
      <c r="Z196" s="137"/>
      <c r="AA196" s="137"/>
      <c r="AB196" s="137"/>
      <c r="AC196" s="137"/>
      <c r="AD196" s="137"/>
      <c r="AE196" s="137"/>
      <c r="AF196" s="137"/>
      <c r="AG196" s="137"/>
      <c r="AH196" s="137"/>
      <c r="AI196" s="178"/>
      <c r="AJ196" s="178"/>
      <c r="AK196" s="178"/>
      <c r="AL196" s="178"/>
      <c r="AM196" s="178"/>
      <c r="AN196" s="178"/>
      <c r="AO196" s="178"/>
      <c r="AP196" s="178"/>
      <c r="AQ196" s="178"/>
      <c r="AR196" s="178"/>
    </row>
    <row r="197" spans="4:44" s="69" customFormat="1" x14ac:dyDescent="0.3">
      <c r="D197" s="178"/>
      <c r="E197" s="178"/>
      <c r="F197" s="178"/>
      <c r="G197" s="178"/>
      <c r="H197" s="178"/>
      <c r="I197" s="178"/>
      <c r="J197" s="178"/>
      <c r="K197" s="178"/>
      <c r="L197" s="178"/>
      <c r="M197" s="178"/>
      <c r="N197" s="178"/>
      <c r="P197" s="191"/>
      <c r="Q197" s="137"/>
      <c r="R197" s="137"/>
      <c r="S197" s="137"/>
      <c r="T197" s="137"/>
      <c r="U197" s="137"/>
      <c r="V197" s="137"/>
      <c r="W197" s="137"/>
      <c r="X197" s="137"/>
      <c r="Y197" s="137"/>
      <c r="Z197" s="137"/>
      <c r="AA197" s="137"/>
      <c r="AB197" s="137"/>
      <c r="AC197" s="137"/>
      <c r="AD197" s="137"/>
      <c r="AE197" s="137"/>
      <c r="AF197" s="137"/>
      <c r="AG197" s="137"/>
      <c r="AH197" s="137"/>
      <c r="AI197" s="178"/>
      <c r="AJ197" s="178"/>
      <c r="AK197" s="178"/>
      <c r="AL197" s="178"/>
      <c r="AM197" s="178"/>
      <c r="AN197" s="178"/>
      <c r="AO197" s="178"/>
      <c r="AP197" s="178"/>
      <c r="AQ197" s="178"/>
      <c r="AR197" s="178"/>
    </row>
    <row r="198" spans="4:44" s="69" customFormat="1" x14ac:dyDescent="0.3">
      <c r="D198" s="178"/>
      <c r="E198" s="178"/>
      <c r="F198" s="178"/>
      <c r="G198" s="178"/>
      <c r="H198" s="178"/>
      <c r="I198" s="178"/>
      <c r="J198" s="178"/>
      <c r="K198" s="178"/>
      <c r="L198" s="178"/>
      <c r="M198" s="178"/>
      <c r="N198" s="178"/>
      <c r="P198" s="191"/>
      <c r="Q198" s="137"/>
      <c r="R198" s="137"/>
      <c r="S198" s="137"/>
      <c r="T198" s="137"/>
      <c r="U198" s="137"/>
      <c r="V198" s="137"/>
      <c r="W198" s="137"/>
      <c r="X198" s="137"/>
      <c r="Y198" s="137"/>
      <c r="Z198" s="137"/>
      <c r="AA198" s="137"/>
      <c r="AB198" s="137"/>
      <c r="AC198" s="137"/>
      <c r="AD198" s="137"/>
      <c r="AE198" s="137"/>
      <c r="AF198" s="137"/>
      <c r="AG198" s="137"/>
      <c r="AH198" s="137"/>
      <c r="AI198" s="178"/>
      <c r="AJ198" s="178"/>
      <c r="AK198" s="178"/>
      <c r="AL198" s="178"/>
      <c r="AM198" s="178"/>
      <c r="AN198" s="178"/>
      <c r="AO198" s="178"/>
      <c r="AP198" s="178"/>
      <c r="AQ198" s="178"/>
      <c r="AR198" s="178"/>
    </row>
    <row r="199" spans="4:44" s="69" customFormat="1" x14ac:dyDescent="0.3">
      <c r="D199" s="178"/>
      <c r="E199" s="178"/>
      <c r="F199" s="178"/>
      <c r="G199" s="178"/>
      <c r="H199" s="178"/>
      <c r="I199" s="178"/>
      <c r="J199" s="178"/>
      <c r="K199" s="178"/>
      <c r="L199" s="178"/>
      <c r="M199" s="178"/>
      <c r="N199" s="178"/>
      <c r="P199" s="191"/>
      <c r="Q199" s="137"/>
      <c r="R199" s="137"/>
      <c r="S199" s="137"/>
      <c r="T199" s="137"/>
      <c r="U199" s="137"/>
      <c r="V199" s="137"/>
      <c r="W199" s="137"/>
      <c r="X199" s="137"/>
      <c r="Y199" s="137"/>
      <c r="Z199" s="137"/>
      <c r="AA199" s="137"/>
      <c r="AB199" s="137"/>
      <c r="AC199" s="137"/>
      <c r="AD199" s="137"/>
      <c r="AE199" s="137"/>
      <c r="AF199" s="137"/>
      <c r="AG199" s="137"/>
      <c r="AH199" s="137"/>
      <c r="AI199" s="178"/>
      <c r="AJ199" s="178"/>
      <c r="AK199" s="178"/>
      <c r="AL199" s="178"/>
      <c r="AM199" s="178"/>
      <c r="AN199" s="178"/>
      <c r="AO199" s="178"/>
      <c r="AP199" s="178"/>
      <c r="AQ199" s="178"/>
      <c r="AR199" s="178"/>
    </row>
    <row r="200" spans="4:44" s="69" customFormat="1" x14ac:dyDescent="0.3">
      <c r="D200" s="178"/>
      <c r="E200" s="178"/>
      <c r="F200" s="178"/>
      <c r="G200" s="178"/>
      <c r="H200" s="178"/>
      <c r="I200" s="178"/>
      <c r="J200" s="178"/>
      <c r="K200" s="178"/>
      <c r="L200" s="178"/>
      <c r="M200" s="178"/>
      <c r="N200" s="178"/>
      <c r="P200" s="191"/>
      <c r="Q200" s="137"/>
      <c r="R200" s="137"/>
      <c r="S200" s="137"/>
      <c r="T200" s="137"/>
      <c r="U200" s="137"/>
      <c r="V200" s="137"/>
      <c r="W200" s="137"/>
      <c r="X200" s="137"/>
      <c r="Y200" s="137"/>
      <c r="Z200" s="137"/>
      <c r="AA200" s="137"/>
      <c r="AB200" s="137"/>
      <c r="AC200" s="137"/>
      <c r="AD200" s="137"/>
      <c r="AE200" s="137"/>
      <c r="AF200" s="137"/>
      <c r="AG200" s="137"/>
      <c r="AH200" s="137"/>
      <c r="AI200" s="178"/>
      <c r="AJ200" s="178"/>
      <c r="AK200" s="178"/>
      <c r="AL200" s="178"/>
      <c r="AM200" s="178"/>
      <c r="AN200" s="178"/>
      <c r="AO200" s="178"/>
      <c r="AP200" s="178"/>
      <c r="AQ200" s="178"/>
      <c r="AR200" s="178"/>
    </row>
    <row r="201" spans="4:44" s="69" customFormat="1" x14ac:dyDescent="0.3">
      <c r="D201" s="178"/>
      <c r="E201" s="178"/>
      <c r="F201" s="178"/>
      <c r="G201" s="178"/>
      <c r="H201" s="178"/>
      <c r="I201" s="178"/>
      <c r="J201" s="178"/>
      <c r="K201" s="178"/>
      <c r="L201" s="178"/>
      <c r="M201" s="178"/>
      <c r="N201" s="178"/>
      <c r="P201" s="191"/>
      <c r="Q201" s="137"/>
      <c r="R201" s="137"/>
      <c r="S201" s="137"/>
      <c r="T201" s="137"/>
      <c r="U201" s="137"/>
      <c r="V201" s="137"/>
      <c r="W201" s="137"/>
      <c r="X201" s="137"/>
      <c r="Y201" s="137"/>
      <c r="Z201" s="137"/>
      <c r="AA201" s="137"/>
      <c r="AB201" s="137"/>
      <c r="AC201" s="137"/>
      <c r="AD201" s="137"/>
      <c r="AE201" s="137"/>
      <c r="AF201" s="137"/>
      <c r="AG201" s="137"/>
      <c r="AH201" s="137"/>
      <c r="AI201" s="178"/>
      <c r="AJ201" s="178"/>
      <c r="AK201" s="178"/>
      <c r="AL201" s="178"/>
      <c r="AM201" s="178"/>
      <c r="AN201" s="178"/>
      <c r="AO201" s="178"/>
      <c r="AP201" s="178"/>
      <c r="AQ201" s="178"/>
      <c r="AR201" s="178"/>
    </row>
    <row r="202" spans="4:44" s="69" customFormat="1" x14ac:dyDescent="0.3">
      <c r="D202" s="178"/>
      <c r="E202" s="178"/>
      <c r="F202" s="178"/>
      <c r="G202" s="178"/>
      <c r="H202" s="178"/>
      <c r="I202" s="178"/>
      <c r="J202" s="178"/>
      <c r="K202" s="178"/>
      <c r="L202" s="178"/>
      <c r="M202" s="178"/>
      <c r="N202" s="178"/>
      <c r="P202" s="191"/>
      <c r="Q202" s="137"/>
      <c r="R202" s="137"/>
      <c r="S202" s="137"/>
      <c r="T202" s="137"/>
      <c r="U202" s="137"/>
      <c r="V202" s="137"/>
      <c r="W202" s="137"/>
      <c r="X202" s="137"/>
      <c r="Y202" s="137"/>
      <c r="Z202" s="137"/>
      <c r="AA202" s="137"/>
      <c r="AB202" s="137"/>
      <c r="AC202" s="137"/>
      <c r="AD202" s="137"/>
      <c r="AE202" s="137"/>
      <c r="AF202" s="137"/>
      <c r="AG202" s="137"/>
      <c r="AH202" s="137"/>
      <c r="AI202" s="178"/>
      <c r="AJ202" s="178"/>
      <c r="AK202" s="178"/>
      <c r="AL202" s="178"/>
      <c r="AM202" s="178"/>
      <c r="AN202" s="178"/>
      <c r="AO202" s="178"/>
      <c r="AP202" s="178"/>
      <c r="AQ202" s="178"/>
      <c r="AR202" s="178"/>
    </row>
    <row r="203" spans="4:44" s="69" customFormat="1" x14ac:dyDescent="0.3">
      <c r="D203" s="178"/>
      <c r="E203" s="178"/>
      <c r="F203" s="178"/>
      <c r="G203" s="178"/>
      <c r="H203" s="178"/>
      <c r="I203" s="178"/>
      <c r="J203" s="178"/>
      <c r="K203" s="178"/>
      <c r="L203" s="178"/>
      <c r="M203" s="178"/>
      <c r="N203" s="178"/>
      <c r="P203" s="191"/>
      <c r="Q203" s="137"/>
      <c r="R203" s="137"/>
      <c r="S203" s="137"/>
      <c r="T203" s="137"/>
      <c r="U203" s="137"/>
      <c r="V203" s="137"/>
      <c r="W203" s="137"/>
      <c r="X203" s="137"/>
      <c r="Y203" s="137"/>
      <c r="Z203" s="137"/>
      <c r="AA203" s="137"/>
      <c r="AB203" s="137"/>
      <c r="AC203" s="137"/>
      <c r="AD203" s="137"/>
      <c r="AE203" s="137"/>
      <c r="AF203" s="137"/>
      <c r="AG203" s="137"/>
      <c r="AH203" s="137"/>
      <c r="AI203" s="178"/>
      <c r="AJ203" s="178"/>
      <c r="AK203" s="178"/>
      <c r="AL203" s="178"/>
      <c r="AM203" s="178"/>
      <c r="AN203" s="178"/>
      <c r="AO203" s="178"/>
      <c r="AP203" s="178"/>
      <c r="AQ203" s="178"/>
      <c r="AR203" s="178"/>
    </row>
    <row r="204" spans="4:44" s="69" customFormat="1" x14ac:dyDescent="0.3">
      <c r="D204" s="178"/>
      <c r="E204" s="178"/>
      <c r="F204" s="178"/>
      <c r="G204" s="178"/>
      <c r="H204" s="178"/>
      <c r="I204" s="178"/>
      <c r="J204" s="178"/>
      <c r="K204" s="178"/>
      <c r="L204" s="178"/>
      <c r="M204" s="178"/>
      <c r="N204" s="178"/>
      <c r="P204" s="191"/>
      <c r="Q204" s="137"/>
      <c r="R204" s="137"/>
      <c r="S204" s="137"/>
      <c r="T204" s="137"/>
      <c r="U204" s="137"/>
      <c r="V204" s="137"/>
      <c r="W204" s="137"/>
      <c r="X204" s="137"/>
      <c r="Y204" s="137"/>
      <c r="Z204" s="137"/>
      <c r="AA204" s="137"/>
      <c r="AB204" s="137"/>
      <c r="AC204" s="137"/>
      <c r="AD204" s="137"/>
      <c r="AE204" s="137"/>
      <c r="AF204" s="137"/>
      <c r="AG204" s="137"/>
      <c r="AH204" s="137"/>
      <c r="AI204" s="178"/>
      <c r="AJ204" s="178"/>
      <c r="AK204" s="178"/>
      <c r="AL204" s="178"/>
      <c r="AM204" s="178"/>
      <c r="AN204" s="178"/>
      <c r="AO204" s="178"/>
      <c r="AP204" s="178"/>
      <c r="AQ204" s="178"/>
      <c r="AR204" s="178"/>
    </row>
    <row r="205" spans="4:44" s="69" customFormat="1" x14ac:dyDescent="0.3">
      <c r="D205" s="178"/>
      <c r="E205" s="178"/>
      <c r="F205" s="178"/>
      <c r="G205" s="178"/>
      <c r="H205" s="178"/>
      <c r="I205" s="178"/>
      <c r="J205" s="178"/>
      <c r="K205" s="178"/>
      <c r="L205" s="178"/>
      <c r="M205" s="178"/>
      <c r="N205" s="178"/>
      <c r="P205" s="191"/>
      <c r="Q205" s="137"/>
      <c r="R205" s="137"/>
      <c r="S205" s="137"/>
      <c r="T205" s="137"/>
      <c r="U205" s="137"/>
      <c r="V205" s="137"/>
      <c r="W205" s="137"/>
      <c r="X205" s="137"/>
      <c r="Y205" s="137"/>
      <c r="Z205" s="137"/>
      <c r="AA205" s="137"/>
      <c r="AB205" s="137"/>
      <c r="AC205" s="137"/>
      <c r="AD205" s="137"/>
      <c r="AE205" s="137"/>
      <c r="AF205" s="137"/>
      <c r="AG205" s="137"/>
      <c r="AH205" s="137"/>
      <c r="AI205" s="178"/>
      <c r="AJ205" s="178"/>
      <c r="AK205" s="178"/>
      <c r="AL205" s="178"/>
      <c r="AM205" s="178"/>
      <c r="AN205" s="178"/>
      <c r="AO205" s="178"/>
      <c r="AP205" s="178"/>
      <c r="AQ205" s="178"/>
      <c r="AR205" s="178"/>
    </row>
    <row r="206" spans="4:44" s="69" customFormat="1" x14ac:dyDescent="0.3">
      <c r="D206" s="178"/>
      <c r="E206" s="178"/>
      <c r="F206" s="178"/>
      <c r="G206" s="178"/>
      <c r="H206" s="178"/>
      <c r="I206" s="178"/>
      <c r="J206" s="178"/>
      <c r="K206" s="178"/>
      <c r="L206" s="178"/>
      <c r="M206" s="178"/>
      <c r="N206" s="178"/>
      <c r="P206" s="191"/>
      <c r="Q206" s="137"/>
      <c r="R206" s="137"/>
      <c r="S206" s="137"/>
      <c r="T206" s="137"/>
      <c r="U206" s="137"/>
      <c r="V206" s="137"/>
      <c r="W206" s="137"/>
      <c r="X206" s="137"/>
      <c r="Y206" s="137"/>
      <c r="Z206" s="137"/>
      <c r="AA206" s="137"/>
      <c r="AB206" s="137"/>
      <c r="AC206" s="137"/>
      <c r="AD206" s="137"/>
      <c r="AE206" s="137"/>
      <c r="AF206" s="137"/>
      <c r="AG206" s="137"/>
      <c r="AH206" s="137"/>
      <c r="AI206" s="178"/>
      <c r="AJ206" s="178"/>
      <c r="AK206" s="178"/>
      <c r="AL206" s="178"/>
      <c r="AM206" s="178"/>
      <c r="AN206" s="178"/>
      <c r="AO206" s="178"/>
      <c r="AP206" s="178"/>
      <c r="AQ206" s="178"/>
      <c r="AR206" s="178"/>
    </row>
    <row r="207" spans="4:44" s="69" customFormat="1" x14ac:dyDescent="0.3">
      <c r="D207" s="178"/>
      <c r="E207" s="178"/>
      <c r="F207" s="178"/>
      <c r="G207" s="178"/>
      <c r="H207" s="178"/>
      <c r="I207" s="178"/>
      <c r="J207" s="178"/>
      <c r="K207" s="178"/>
      <c r="L207" s="178"/>
      <c r="M207" s="178"/>
      <c r="N207" s="178"/>
      <c r="P207" s="191"/>
      <c r="Q207" s="137"/>
      <c r="R207" s="137"/>
      <c r="S207" s="137"/>
      <c r="T207" s="137"/>
      <c r="U207" s="137"/>
      <c r="V207" s="137"/>
      <c r="W207" s="137"/>
      <c r="X207" s="137"/>
      <c r="Y207" s="137"/>
      <c r="Z207" s="137"/>
      <c r="AA207" s="137"/>
      <c r="AB207" s="137"/>
      <c r="AC207" s="137"/>
      <c r="AD207" s="137"/>
      <c r="AE207" s="137"/>
      <c r="AF207" s="137"/>
      <c r="AG207" s="137"/>
      <c r="AH207" s="137"/>
      <c r="AI207" s="178"/>
      <c r="AJ207" s="178"/>
      <c r="AK207" s="178"/>
      <c r="AL207" s="178"/>
      <c r="AM207" s="178"/>
      <c r="AN207" s="178"/>
      <c r="AO207" s="178"/>
      <c r="AP207" s="178"/>
      <c r="AQ207" s="178"/>
      <c r="AR207" s="178"/>
    </row>
    <row r="208" spans="4:44" s="69" customFormat="1" x14ac:dyDescent="0.3">
      <c r="D208" s="178"/>
      <c r="E208" s="178"/>
      <c r="F208" s="178"/>
      <c r="G208" s="178"/>
      <c r="H208" s="178"/>
      <c r="I208" s="178"/>
      <c r="J208" s="178"/>
      <c r="K208" s="178"/>
      <c r="L208" s="178"/>
      <c r="M208" s="178"/>
      <c r="N208" s="178"/>
      <c r="P208" s="191"/>
      <c r="Q208" s="137"/>
      <c r="R208" s="137"/>
      <c r="S208" s="137"/>
      <c r="T208" s="137"/>
      <c r="U208" s="137"/>
      <c r="V208" s="137"/>
      <c r="W208" s="137"/>
      <c r="X208" s="137"/>
      <c r="Y208" s="137"/>
      <c r="Z208" s="137"/>
      <c r="AA208" s="137"/>
      <c r="AB208" s="137"/>
      <c r="AC208" s="137"/>
      <c r="AD208" s="137"/>
      <c r="AE208" s="137"/>
      <c r="AF208" s="137"/>
      <c r="AG208" s="137"/>
      <c r="AH208" s="137"/>
      <c r="AI208" s="178"/>
      <c r="AJ208" s="178"/>
      <c r="AK208" s="178"/>
      <c r="AL208" s="178"/>
      <c r="AM208" s="178"/>
      <c r="AN208" s="178"/>
      <c r="AO208" s="178"/>
      <c r="AP208" s="178"/>
      <c r="AQ208" s="178"/>
      <c r="AR208" s="178"/>
    </row>
    <row r="209" spans="4:44" s="69" customFormat="1" x14ac:dyDescent="0.3">
      <c r="D209" s="178"/>
      <c r="E209" s="178"/>
      <c r="F209" s="178"/>
      <c r="G209" s="178"/>
      <c r="H209" s="178"/>
      <c r="I209" s="178"/>
      <c r="J209" s="178"/>
      <c r="K209" s="178"/>
      <c r="L209" s="178"/>
      <c r="M209" s="178"/>
      <c r="N209" s="178"/>
      <c r="P209" s="191"/>
      <c r="Q209" s="137"/>
      <c r="R209" s="137"/>
      <c r="S209" s="137"/>
      <c r="T209" s="137"/>
      <c r="U209" s="137"/>
      <c r="V209" s="137"/>
      <c r="W209" s="137"/>
      <c r="X209" s="137"/>
      <c r="Y209" s="137"/>
      <c r="Z209" s="137"/>
      <c r="AA209" s="137"/>
      <c r="AB209" s="137"/>
      <c r="AC209" s="137"/>
      <c r="AD209" s="137"/>
      <c r="AE209" s="137"/>
      <c r="AF209" s="137"/>
      <c r="AG209" s="137"/>
      <c r="AH209" s="137"/>
      <c r="AI209" s="178"/>
      <c r="AJ209" s="178"/>
      <c r="AK209" s="178"/>
      <c r="AL209" s="178"/>
      <c r="AM209" s="178"/>
      <c r="AN209" s="178"/>
      <c r="AO209" s="178"/>
      <c r="AP209" s="178"/>
      <c r="AQ209" s="178"/>
      <c r="AR209" s="178"/>
    </row>
    <row r="210" spans="4:44" s="69" customFormat="1" x14ac:dyDescent="0.3">
      <c r="D210" s="178"/>
      <c r="E210" s="178"/>
      <c r="F210" s="178"/>
      <c r="G210" s="178"/>
      <c r="H210" s="178"/>
      <c r="I210" s="178"/>
      <c r="J210" s="178"/>
      <c r="K210" s="178"/>
      <c r="L210" s="178"/>
      <c r="M210" s="178"/>
      <c r="N210" s="178"/>
      <c r="P210" s="191"/>
      <c r="Q210" s="137"/>
      <c r="R210" s="137"/>
      <c r="S210" s="137"/>
      <c r="T210" s="137"/>
      <c r="U210" s="137"/>
      <c r="V210" s="137"/>
      <c r="W210" s="137"/>
      <c r="X210" s="137"/>
      <c r="Y210" s="137"/>
      <c r="Z210" s="137"/>
      <c r="AA210" s="137"/>
      <c r="AB210" s="137"/>
      <c r="AC210" s="137"/>
      <c r="AD210" s="137"/>
      <c r="AE210" s="137"/>
      <c r="AF210" s="137"/>
      <c r="AG210" s="137"/>
      <c r="AH210" s="137"/>
      <c r="AI210" s="178"/>
      <c r="AJ210" s="178"/>
      <c r="AK210" s="178"/>
      <c r="AL210" s="178"/>
      <c r="AM210" s="178"/>
      <c r="AN210" s="178"/>
      <c r="AO210" s="178"/>
      <c r="AP210" s="178"/>
      <c r="AQ210" s="178"/>
      <c r="AR210" s="178"/>
    </row>
    <row r="211" spans="4:44" s="69" customFormat="1" x14ac:dyDescent="0.3">
      <c r="D211" s="178"/>
      <c r="E211" s="178"/>
      <c r="F211" s="178"/>
      <c r="G211" s="178"/>
      <c r="H211" s="178"/>
      <c r="I211" s="178"/>
      <c r="J211" s="178"/>
      <c r="K211" s="178"/>
      <c r="L211" s="178"/>
      <c r="M211" s="178"/>
      <c r="N211" s="178"/>
      <c r="P211" s="191"/>
      <c r="Q211" s="137"/>
      <c r="R211" s="137"/>
      <c r="S211" s="137"/>
      <c r="T211" s="137"/>
      <c r="U211" s="137"/>
      <c r="V211" s="137"/>
      <c r="W211" s="137"/>
      <c r="X211" s="137"/>
      <c r="Y211" s="137"/>
      <c r="Z211" s="137"/>
      <c r="AA211" s="137"/>
      <c r="AB211" s="137"/>
      <c r="AC211" s="137"/>
      <c r="AD211" s="137"/>
      <c r="AE211" s="137"/>
      <c r="AF211" s="137"/>
      <c r="AG211" s="137"/>
      <c r="AH211" s="137"/>
      <c r="AI211" s="178"/>
      <c r="AJ211" s="178"/>
      <c r="AK211" s="178"/>
      <c r="AL211" s="178"/>
      <c r="AM211" s="178"/>
      <c r="AN211" s="178"/>
      <c r="AO211" s="178"/>
      <c r="AP211" s="178"/>
      <c r="AQ211" s="178"/>
      <c r="AR211" s="178"/>
    </row>
    <row r="212" spans="4:44" s="69" customFormat="1" x14ac:dyDescent="0.3">
      <c r="D212" s="178"/>
      <c r="E212" s="178"/>
      <c r="F212" s="178"/>
      <c r="G212" s="178"/>
      <c r="H212" s="178"/>
      <c r="I212" s="178"/>
      <c r="J212" s="178"/>
      <c r="K212" s="178"/>
      <c r="L212" s="178"/>
      <c r="M212" s="178"/>
      <c r="N212" s="178"/>
      <c r="P212" s="191"/>
      <c r="Q212" s="137"/>
      <c r="R212" s="137"/>
      <c r="S212" s="137"/>
      <c r="T212" s="137"/>
      <c r="U212" s="137"/>
      <c r="V212" s="137"/>
      <c r="W212" s="137"/>
      <c r="X212" s="137"/>
      <c r="Y212" s="137"/>
      <c r="Z212" s="137"/>
      <c r="AA212" s="137"/>
      <c r="AB212" s="137"/>
      <c r="AC212" s="137"/>
      <c r="AD212" s="137"/>
      <c r="AE212" s="137"/>
      <c r="AF212" s="137"/>
      <c r="AG212" s="137"/>
      <c r="AH212" s="137"/>
      <c r="AI212" s="178"/>
      <c r="AJ212" s="178"/>
      <c r="AK212" s="178"/>
      <c r="AL212" s="178"/>
      <c r="AM212" s="178"/>
      <c r="AN212" s="178"/>
      <c r="AO212" s="178"/>
      <c r="AP212" s="178"/>
      <c r="AQ212" s="178"/>
      <c r="AR212" s="178"/>
    </row>
    <row r="213" spans="4:44" s="69" customFormat="1" x14ac:dyDescent="0.3">
      <c r="D213" s="178"/>
      <c r="E213" s="178"/>
      <c r="F213" s="178"/>
      <c r="G213" s="178"/>
      <c r="H213" s="178"/>
      <c r="I213" s="178"/>
      <c r="J213" s="178"/>
      <c r="K213" s="178"/>
      <c r="L213" s="178"/>
      <c r="M213" s="178"/>
      <c r="N213" s="178"/>
      <c r="P213" s="191"/>
      <c r="Q213" s="137"/>
      <c r="R213" s="137"/>
      <c r="S213" s="137"/>
      <c r="T213" s="137"/>
      <c r="U213" s="137"/>
      <c r="V213" s="137"/>
      <c r="W213" s="137"/>
      <c r="X213" s="137"/>
      <c r="Y213" s="137"/>
      <c r="Z213" s="137"/>
      <c r="AA213" s="137"/>
      <c r="AB213" s="137"/>
      <c r="AC213" s="137"/>
      <c r="AD213" s="137"/>
      <c r="AE213" s="137"/>
      <c r="AF213" s="137"/>
      <c r="AG213" s="137"/>
      <c r="AH213" s="137"/>
      <c r="AI213" s="178"/>
      <c r="AJ213" s="178"/>
      <c r="AK213" s="178"/>
      <c r="AL213" s="178"/>
      <c r="AM213" s="178"/>
      <c r="AN213" s="178"/>
      <c r="AO213" s="178"/>
      <c r="AP213" s="178"/>
      <c r="AQ213" s="178"/>
      <c r="AR213" s="178"/>
    </row>
    <row r="214" spans="4:44" s="69" customFormat="1" x14ac:dyDescent="0.3">
      <c r="D214" s="178"/>
      <c r="E214" s="178"/>
      <c r="F214" s="178"/>
      <c r="G214" s="178"/>
      <c r="H214" s="178"/>
      <c r="I214" s="178"/>
      <c r="J214" s="178"/>
      <c r="K214" s="178"/>
      <c r="L214" s="178"/>
      <c r="M214" s="178"/>
      <c r="N214" s="178"/>
      <c r="P214" s="191"/>
      <c r="Q214" s="137"/>
      <c r="R214" s="137"/>
      <c r="S214" s="137"/>
      <c r="T214" s="137"/>
      <c r="U214" s="137"/>
      <c r="V214" s="137"/>
      <c r="W214" s="137"/>
      <c r="X214" s="137"/>
      <c r="Y214" s="137"/>
      <c r="Z214" s="137"/>
      <c r="AA214" s="137"/>
      <c r="AB214" s="137"/>
      <c r="AC214" s="137"/>
      <c r="AD214" s="137"/>
      <c r="AE214" s="137"/>
      <c r="AF214" s="137"/>
      <c r="AG214" s="137"/>
      <c r="AH214" s="137"/>
      <c r="AI214" s="178"/>
      <c r="AJ214" s="178"/>
      <c r="AK214" s="178"/>
      <c r="AL214" s="178"/>
      <c r="AM214" s="178"/>
      <c r="AN214" s="178"/>
      <c r="AO214" s="178"/>
      <c r="AP214" s="178"/>
      <c r="AQ214" s="178"/>
      <c r="AR214" s="178"/>
    </row>
    <row r="215" spans="4:44" s="69" customFormat="1" x14ac:dyDescent="0.3">
      <c r="D215" s="178"/>
      <c r="E215" s="178"/>
      <c r="F215" s="178"/>
      <c r="G215" s="178"/>
      <c r="H215" s="178"/>
      <c r="I215" s="178"/>
      <c r="J215" s="178"/>
      <c r="K215" s="178"/>
      <c r="L215" s="178"/>
      <c r="M215" s="178"/>
      <c r="N215" s="178"/>
      <c r="P215" s="191"/>
      <c r="Q215" s="137"/>
      <c r="R215" s="137"/>
      <c r="S215" s="137"/>
      <c r="T215" s="137"/>
      <c r="U215" s="137"/>
      <c r="V215" s="137"/>
      <c r="W215" s="137"/>
      <c r="X215" s="137"/>
      <c r="Y215" s="137"/>
      <c r="Z215" s="137"/>
      <c r="AA215" s="137"/>
      <c r="AB215" s="137"/>
      <c r="AC215" s="137"/>
      <c r="AD215" s="137"/>
      <c r="AE215" s="137"/>
      <c r="AF215" s="137"/>
      <c r="AG215" s="137"/>
      <c r="AH215" s="137"/>
      <c r="AI215" s="178"/>
      <c r="AJ215" s="178"/>
      <c r="AK215" s="178"/>
      <c r="AL215" s="178"/>
      <c r="AM215" s="178"/>
      <c r="AN215" s="178"/>
      <c r="AO215" s="178"/>
      <c r="AP215" s="178"/>
      <c r="AQ215" s="178"/>
      <c r="AR215" s="178"/>
    </row>
    <row r="216" spans="4:44" s="69" customFormat="1" x14ac:dyDescent="0.3">
      <c r="D216" s="178"/>
      <c r="E216" s="178"/>
      <c r="F216" s="178"/>
      <c r="G216" s="178"/>
      <c r="H216" s="178"/>
      <c r="I216" s="178"/>
      <c r="J216" s="178"/>
      <c r="K216" s="178"/>
      <c r="L216" s="178"/>
      <c r="M216" s="178"/>
      <c r="N216" s="178"/>
      <c r="P216" s="191"/>
      <c r="Q216" s="137"/>
      <c r="R216" s="137"/>
      <c r="S216" s="137"/>
      <c r="T216" s="137"/>
      <c r="U216" s="137"/>
      <c r="V216" s="137"/>
      <c r="W216" s="137"/>
      <c r="X216" s="137"/>
      <c r="Y216" s="137"/>
      <c r="Z216" s="137"/>
      <c r="AA216" s="137"/>
      <c r="AB216" s="137"/>
      <c r="AC216" s="137"/>
      <c r="AD216" s="137"/>
      <c r="AE216" s="137"/>
      <c r="AF216" s="137"/>
      <c r="AG216" s="137"/>
      <c r="AH216" s="137"/>
      <c r="AI216" s="178"/>
      <c r="AJ216" s="178"/>
      <c r="AK216" s="178"/>
      <c r="AL216" s="178"/>
      <c r="AM216" s="178"/>
      <c r="AN216" s="178"/>
      <c r="AO216" s="178"/>
      <c r="AP216" s="178"/>
      <c r="AQ216" s="178"/>
      <c r="AR216" s="178"/>
    </row>
    <row r="217" spans="4:44" s="69" customFormat="1" x14ac:dyDescent="0.3">
      <c r="D217" s="178"/>
      <c r="E217" s="178"/>
      <c r="F217" s="178"/>
      <c r="G217" s="178"/>
      <c r="H217" s="178"/>
      <c r="I217" s="178"/>
      <c r="J217" s="178"/>
      <c r="K217" s="178"/>
      <c r="L217" s="178"/>
      <c r="M217" s="178"/>
      <c r="N217" s="178"/>
      <c r="P217" s="191"/>
      <c r="Q217" s="137"/>
      <c r="R217" s="137"/>
      <c r="S217" s="137"/>
      <c r="T217" s="137"/>
      <c r="U217" s="137"/>
      <c r="V217" s="137"/>
      <c r="W217" s="137"/>
      <c r="X217" s="137"/>
      <c r="Y217" s="137"/>
      <c r="Z217" s="137"/>
      <c r="AA217" s="137"/>
      <c r="AB217" s="137"/>
      <c r="AC217" s="137"/>
      <c r="AD217" s="137"/>
      <c r="AE217" s="137"/>
      <c r="AF217" s="137"/>
      <c r="AG217" s="137"/>
      <c r="AH217" s="137"/>
      <c r="AI217" s="178"/>
      <c r="AJ217" s="178"/>
      <c r="AK217" s="178"/>
      <c r="AL217" s="178"/>
      <c r="AM217" s="178"/>
      <c r="AN217" s="178"/>
      <c r="AO217" s="178"/>
      <c r="AP217" s="178"/>
      <c r="AQ217" s="178"/>
      <c r="AR217" s="178"/>
    </row>
    <row r="218" spans="4:44" s="69" customFormat="1" x14ac:dyDescent="0.3">
      <c r="D218" s="178"/>
      <c r="E218" s="178"/>
      <c r="F218" s="178"/>
      <c r="G218" s="178"/>
      <c r="H218" s="178"/>
      <c r="I218" s="178"/>
      <c r="J218" s="178"/>
      <c r="K218" s="178"/>
      <c r="L218" s="178"/>
      <c r="M218" s="178"/>
      <c r="N218" s="178"/>
      <c r="P218" s="191"/>
      <c r="Q218" s="137"/>
      <c r="R218" s="137"/>
      <c r="S218" s="137"/>
      <c r="T218" s="137"/>
      <c r="U218" s="137"/>
      <c r="V218" s="137"/>
      <c r="W218" s="137"/>
      <c r="X218" s="137"/>
      <c r="Y218" s="137"/>
      <c r="Z218" s="137"/>
      <c r="AA218" s="137"/>
      <c r="AB218" s="137"/>
      <c r="AC218" s="137"/>
      <c r="AD218" s="137"/>
      <c r="AE218" s="137"/>
      <c r="AF218" s="137"/>
      <c r="AG218" s="137"/>
      <c r="AH218" s="137"/>
      <c r="AI218" s="178"/>
      <c r="AJ218" s="178"/>
      <c r="AK218" s="178"/>
      <c r="AL218" s="178"/>
      <c r="AM218" s="178"/>
      <c r="AN218" s="178"/>
      <c r="AO218" s="178"/>
      <c r="AP218" s="178"/>
      <c r="AQ218" s="178"/>
      <c r="AR218" s="178"/>
    </row>
    <row r="219" spans="4:44" s="69" customFormat="1" x14ac:dyDescent="0.3">
      <c r="D219" s="178"/>
      <c r="E219" s="178"/>
      <c r="F219" s="178"/>
      <c r="G219" s="178"/>
      <c r="H219" s="178"/>
      <c r="I219" s="178"/>
      <c r="J219" s="178"/>
      <c r="K219" s="178"/>
      <c r="L219" s="178"/>
      <c r="M219" s="178"/>
      <c r="N219" s="178"/>
      <c r="P219" s="191"/>
      <c r="Q219" s="137"/>
      <c r="R219" s="137"/>
      <c r="S219" s="137"/>
      <c r="T219" s="137"/>
      <c r="U219" s="137"/>
      <c r="V219" s="137"/>
      <c r="W219" s="137"/>
      <c r="X219" s="137"/>
      <c r="Y219" s="137"/>
      <c r="Z219" s="137"/>
      <c r="AA219" s="137"/>
      <c r="AB219" s="137"/>
      <c r="AC219" s="137"/>
      <c r="AD219" s="137"/>
      <c r="AE219" s="137"/>
      <c r="AF219" s="137"/>
      <c r="AG219" s="137"/>
      <c r="AH219" s="137"/>
      <c r="AI219" s="178"/>
      <c r="AJ219" s="178"/>
      <c r="AK219" s="178"/>
      <c r="AL219" s="178"/>
      <c r="AM219" s="178"/>
      <c r="AN219" s="178"/>
      <c r="AO219" s="178"/>
      <c r="AP219" s="178"/>
      <c r="AQ219" s="178"/>
      <c r="AR219" s="178"/>
    </row>
    <row r="220" spans="4:44" s="69" customFormat="1" x14ac:dyDescent="0.3">
      <c r="D220" s="178"/>
      <c r="E220" s="178"/>
      <c r="F220" s="178"/>
      <c r="G220" s="178"/>
      <c r="H220" s="178"/>
      <c r="I220" s="178"/>
      <c r="J220" s="178"/>
      <c r="K220" s="178"/>
      <c r="L220" s="178"/>
      <c r="M220" s="178"/>
      <c r="N220" s="178"/>
      <c r="P220" s="191"/>
      <c r="Q220" s="137"/>
      <c r="R220" s="137"/>
      <c r="S220" s="137"/>
      <c r="T220" s="137"/>
      <c r="U220" s="137"/>
      <c r="V220" s="137"/>
      <c r="W220" s="137"/>
      <c r="X220" s="137"/>
      <c r="Y220" s="137"/>
      <c r="Z220" s="137"/>
      <c r="AA220" s="137"/>
      <c r="AB220" s="137"/>
      <c r="AC220" s="137"/>
      <c r="AD220" s="137"/>
      <c r="AE220" s="137"/>
      <c r="AF220" s="137"/>
      <c r="AG220" s="137"/>
      <c r="AH220" s="137"/>
      <c r="AI220" s="178"/>
      <c r="AJ220" s="178"/>
      <c r="AK220" s="178"/>
      <c r="AL220" s="178"/>
      <c r="AM220" s="178"/>
      <c r="AN220" s="178"/>
      <c r="AO220" s="178"/>
      <c r="AP220" s="178"/>
      <c r="AQ220" s="178"/>
      <c r="AR220" s="178"/>
    </row>
    <row r="221" spans="4:44" s="69" customFormat="1" x14ac:dyDescent="0.3">
      <c r="D221" s="178"/>
      <c r="E221" s="178"/>
      <c r="F221" s="178"/>
      <c r="G221" s="178"/>
      <c r="H221" s="178"/>
      <c r="I221" s="178"/>
      <c r="J221" s="178"/>
      <c r="K221" s="178"/>
      <c r="L221" s="178"/>
      <c r="M221" s="178"/>
      <c r="N221" s="178"/>
      <c r="P221" s="191"/>
      <c r="Q221" s="137"/>
      <c r="R221" s="137"/>
      <c r="S221" s="137"/>
      <c r="T221" s="137"/>
      <c r="U221" s="137"/>
      <c r="V221" s="137"/>
      <c r="W221" s="137"/>
      <c r="X221" s="137"/>
      <c r="Y221" s="137"/>
      <c r="Z221" s="137"/>
      <c r="AA221" s="137"/>
      <c r="AB221" s="137"/>
      <c r="AC221" s="137"/>
      <c r="AD221" s="137"/>
      <c r="AE221" s="137"/>
      <c r="AF221" s="137"/>
      <c r="AG221" s="137"/>
      <c r="AH221" s="137"/>
      <c r="AI221" s="178"/>
      <c r="AJ221" s="178"/>
      <c r="AK221" s="178"/>
      <c r="AL221" s="178"/>
      <c r="AM221" s="178"/>
      <c r="AN221" s="178"/>
      <c r="AO221" s="178"/>
      <c r="AP221" s="178"/>
      <c r="AQ221" s="178"/>
      <c r="AR221" s="178"/>
    </row>
    <row r="222" spans="4:44" s="69" customFormat="1" x14ac:dyDescent="0.3">
      <c r="D222" s="178"/>
      <c r="E222" s="178"/>
      <c r="F222" s="178"/>
      <c r="G222" s="178"/>
      <c r="H222" s="178"/>
      <c r="I222" s="178"/>
      <c r="J222" s="178"/>
      <c r="K222" s="178"/>
      <c r="L222" s="178"/>
      <c r="M222" s="178"/>
      <c r="N222" s="178"/>
      <c r="P222" s="191"/>
      <c r="Q222" s="137"/>
      <c r="R222" s="137"/>
      <c r="S222" s="137"/>
      <c r="T222" s="137"/>
      <c r="U222" s="137"/>
      <c r="V222" s="137"/>
      <c r="W222" s="137"/>
      <c r="X222" s="137"/>
      <c r="Y222" s="137"/>
      <c r="Z222" s="137"/>
      <c r="AA222" s="137"/>
      <c r="AB222" s="137"/>
      <c r="AC222" s="137"/>
      <c r="AD222" s="137"/>
      <c r="AE222" s="137"/>
      <c r="AF222" s="137"/>
      <c r="AG222" s="137"/>
      <c r="AH222" s="137"/>
      <c r="AI222" s="178"/>
      <c r="AJ222" s="178"/>
      <c r="AK222" s="178"/>
      <c r="AL222" s="178"/>
      <c r="AM222" s="178"/>
      <c r="AN222" s="178"/>
      <c r="AO222" s="178"/>
      <c r="AP222" s="178"/>
      <c r="AQ222" s="178"/>
      <c r="AR222" s="178"/>
    </row>
    <row r="223" spans="4:44" s="69" customFormat="1" x14ac:dyDescent="0.3">
      <c r="D223" s="178"/>
      <c r="E223" s="178"/>
      <c r="F223" s="178"/>
      <c r="G223" s="178"/>
      <c r="H223" s="178"/>
      <c r="I223" s="178"/>
      <c r="J223" s="178"/>
      <c r="K223" s="178"/>
      <c r="L223" s="178"/>
      <c r="M223" s="178"/>
      <c r="N223" s="178"/>
      <c r="P223" s="191"/>
      <c r="Q223" s="137"/>
      <c r="R223" s="137"/>
      <c r="S223" s="137"/>
      <c r="T223" s="137"/>
      <c r="U223" s="137"/>
      <c r="V223" s="137"/>
      <c r="W223" s="137"/>
      <c r="X223" s="137"/>
      <c r="Y223" s="137"/>
      <c r="Z223" s="137"/>
      <c r="AA223" s="137"/>
      <c r="AB223" s="137"/>
      <c r="AC223" s="137"/>
      <c r="AD223" s="137"/>
      <c r="AE223" s="137"/>
      <c r="AF223" s="137"/>
      <c r="AG223" s="137"/>
      <c r="AH223" s="137"/>
      <c r="AI223" s="178"/>
      <c r="AJ223" s="178"/>
      <c r="AK223" s="178"/>
      <c r="AL223" s="178"/>
      <c r="AM223" s="178"/>
      <c r="AN223" s="178"/>
      <c r="AO223" s="178"/>
      <c r="AP223" s="178"/>
      <c r="AQ223" s="178"/>
      <c r="AR223" s="178"/>
    </row>
    <row r="224" spans="4:44" s="69" customFormat="1" x14ac:dyDescent="0.3">
      <c r="D224" s="178"/>
      <c r="E224" s="178"/>
      <c r="F224" s="178"/>
      <c r="G224" s="178"/>
      <c r="H224" s="178"/>
      <c r="I224" s="178"/>
      <c r="J224" s="178"/>
      <c r="K224" s="178"/>
      <c r="L224" s="178"/>
      <c r="M224" s="178"/>
      <c r="N224" s="178"/>
      <c r="P224" s="191"/>
      <c r="Q224" s="137"/>
      <c r="R224" s="137"/>
      <c r="S224" s="137"/>
      <c r="T224" s="137"/>
      <c r="U224" s="137"/>
      <c r="V224" s="137"/>
      <c r="W224" s="137"/>
      <c r="X224" s="137"/>
      <c r="Y224" s="137"/>
      <c r="Z224" s="137"/>
      <c r="AA224" s="137"/>
      <c r="AB224" s="137"/>
      <c r="AC224" s="137"/>
      <c r="AD224" s="137"/>
      <c r="AE224" s="137"/>
      <c r="AF224" s="137"/>
      <c r="AG224" s="137"/>
      <c r="AH224" s="137"/>
      <c r="AI224" s="178"/>
      <c r="AJ224" s="178"/>
      <c r="AK224" s="178"/>
      <c r="AL224" s="178"/>
      <c r="AM224" s="178"/>
      <c r="AN224" s="178"/>
      <c r="AO224" s="178"/>
      <c r="AP224" s="178"/>
      <c r="AQ224" s="178"/>
      <c r="AR224" s="178"/>
    </row>
    <row r="225" spans="4:44" s="69" customFormat="1" x14ac:dyDescent="0.3">
      <c r="D225" s="178"/>
      <c r="E225" s="178"/>
      <c r="F225" s="178"/>
      <c r="G225" s="178"/>
      <c r="H225" s="178"/>
      <c r="I225" s="178"/>
      <c r="J225" s="178"/>
      <c r="K225" s="178"/>
      <c r="L225" s="178"/>
      <c r="M225" s="178"/>
      <c r="N225" s="178"/>
      <c r="P225" s="191"/>
      <c r="Q225" s="137"/>
      <c r="R225" s="137"/>
      <c r="S225" s="137"/>
      <c r="T225" s="137"/>
      <c r="U225" s="137"/>
      <c r="V225" s="137"/>
      <c r="W225" s="137"/>
      <c r="X225" s="137"/>
      <c r="Y225" s="137"/>
      <c r="Z225" s="137"/>
      <c r="AA225" s="137"/>
      <c r="AB225" s="137"/>
      <c r="AC225" s="137"/>
      <c r="AD225" s="137"/>
      <c r="AE225" s="137"/>
      <c r="AF225" s="137"/>
      <c r="AG225" s="137"/>
      <c r="AH225" s="137"/>
      <c r="AI225" s="178"/>
      <c r="AJ225" s="178"/>
      <c r="AK225" s="178"/>
      <c r="AL225" s="178"/>
      <c r="AM225" s="178"/>
      <c r="AN225" s="178"/>
      <c r="AO225" s="178"/>
      <c r="AP225" s="178"/>
      <c r="AQ225" s="178"/>
      <c r="AR225" s="178"/>
    </row>
    <row r="226" spans="4:44" s="69" customFormat="1" x14ac:dyDescent="0.3">
      <c r="D226" s="178"/>
      <c r="E226" s="178"/>
      <c r="F226" s="178"/>
      <c r="G226" s="178"/>
      <c r="H226" s="178"/>
      <c r="I226" s="178"/>
      <c r="J226" s="178"/>
      <c r="K226" s="178"/>
      <c r="L226" s="178"/>
      <c r="M226" s="178"/>
      <c r="N226" s="178"/>
      <c r="P226" s="191"/>
      <c r="Q226" s="137"/>
      <c r="R226" s="137"/>
      <c r="S226" s="137"/>
      <c r="T226" s="137"/>
      <c r="U226" s="137"/>
      <c r="V226" s="137"/>
      <c r="W226" s="137"/>
      <c r="X226" s="137"/>
      <c r="Y226" s="137"/>
      <c r="Z226" s="137"/>
      <c r="AA226" s="137"/>
      <c r="AB226" s="137"/>
      <c r="AC226" s="137"/>
      <c r="AD226" s="137"/>
      <c r="AE226" s="137"/>
      <c r="AF226" s="137"/>
      <c r="AG226" s="137"/>
      <c r="AH226" s="137"/>
      <c r="AI226" s="178"/>
      <c r="AJ226" s="178"/>
      <c r="AK226" s="178"/>
      <c r="AL226" s="178"/>
      <c r="AM226" s="178"/>
      <c r="AN226" s="178"/>
      <c r="AO226" s="178"/>
      <c r="AP226" s="178"/>
      <c r="AQ226" s="178"/>
      <c r="AR226" s="178"/>
    </row>
    <row r="227" spans="4:44" s="69" customFormat="1" x14ac:dyDescent="0.3">
      <c r="D227" s="178"/>
      <c r="E227" s="178"/>
      <c r="F227" s="178"/>
      <c r="G227" s="178"/>
      <c r="H227" s="178"/>
      <c r="I227" s="178"/>
      <c r="J227" s="178"/>
      <c r="K227" s="178"/>
      <c r="L227" s="178"/>
      <c r="M227" s="178"/>
      <c r="N227" s="178"/>
      <c r="P227" s="191"/>
      <c r="Q227" s="137"/>
      <c r="R227" s="137"/>
      <c r="S227" s="137"/>
      <c r="T227" s="137"/>
      <c r="U227" s="137"/>
      <c r="V227" s="137"/>
      <c r="W227" s="137"/>
      <c r="X227" s="137"/>
      <c r="Y227" s="137"/>
      <c r="Z227" s="137"/>
      <c r="AA227" s="137"/>
      <c r="AB227" s="137"/>
      <c r="AC227" s="137"/>
      <c r="AD227" s="137"/>
      <c r="AE227" s="137"/>
      <c r="AF227" s="137"/>
      <c r="AG227" s="137"/>
      <c r="AH227" s="137"/>
      <c r="AI227" s="178"/>
      <c r="AJ227" s="178"/>
      <c r="AK227" s="178"/>
      <c r="AL227" s="178"/>
      <c r="AM227" s="178"/>
      <c r="AN227" s="178"/>
      <c r="AO227" s="178"/>
      <c r="AP227" s="178"/>
      <c r="AQ227" s="178"/>
      <c r="AR227" s="178"/>
    </row>
    <row r="228" spans="4:44" s="69" customFormat="1" x14ac:dyDescent="0.3">
      <c r="D228" s="178"/>
      <c r="E228" s="178"/>
      <c r="F228" s="178"/>
      <c r="G228" s="178"/>
      <c r="H228" s="178"/>
      <c r="I228" s="178"/>
      <c r="J228" s="178"/>
      <c r="K228" s="178"/>
      <c r="L228" s="178"/>
      <c r="M228" s="178"/>
      <c r="N228" s="178"/>
      <c r="P228" s="191"/>
      <c r="Q228" s="137"/>
      <c r="R228" s="137"/>
      <c r="S228" s="137"/>
      <c r="T228" s="137"/>
      <c r="U228" s="137"/>
      <c r="V228" s="137"/>
      <c r="W228" s="137"/>
      <c r="X228" s="137"/>
      <c r="Y228" s="137"/>
      <c r="Z228" s="137"/>
      <c r="AA228" s="137"/>
      <c r="AB228" s="137"/>
      <c r="AC228" s="137"/>
      <c r="AD228" s="137"/>
      <c r="AE228" s="137"/>
      <c r="AF228" s="137"/>
      <c r="AG228" s="137"/>
      <c r="AH228" s="137"/>
      <c r="AI228" s="178"/>
      <c r="AJ228" s="178"/>
      <c r="AK228" s="178"/>
      <c r="AL228" s="178"/>
      <c r="AM228" s="178"/>
      <c r="AN228" s="178"/>
      <c r="AO228" s="178"/>
      <c r="AP228" s="178"/>
      <c r="AQ228" s="178"/>
      <c r="AR228" s="178"/>
    </row>
    <row r="229" spans="4:44" s="69" customFormat="1" x14ac:dyDescent="0.3">
      <c r="D229" s="178"/>
      <c r="E229" s="178"/>
      <c r="F229" s="178"/>
      <c r="G229" s="178"/>
      <c r="H229" s="178"/>
      <c r="I229" s="178"/>
      <c r="J229" s="178"/>
      <c r="K229" s="178"/>
      <c r="L229" s="178"/>
      <c r="M229" s="178"/>
      <c r="N229" s="178"/>
      <c r="P229" s="191"/>
      <c r="Q229" s="137"/>
      <c r="R229" s="137"/>
      <c r="S229" s="137"/>
      <c r="T229" s="137"/>
      <c r="U229" s="137"/>
      <c r="V229" s="137"/>
      <c r="W229" s="137"/>
      <c r="X229" s="137"/>
      <c r="Y229" s="137"/>
      <c r="Z229" s="137"/>
      <c r="AA229" s="137"/>
      <c r="AB229" s="137"/>
      <c r="AC229" s="137"/>
      <c r="AD229" s="137"/>
      <c r="AE229" s="137"/>
      <c r="AF229" s="137"/>
      <c r="AG229" s="137"/>
      <c r="AH229" s="137"/>
      <c r="AI229" s="178"/>
      <c r="AJ229" s="178"/>
      <c r="AK229" s="178"/>
      <c r="AL229" s="178"/>
      <c r="AM229" s="178"/>
      <c r="AN229" s="178"/>
      <c r="AO229" s="178"/>
      <c r="AP229" s="178"/>
      <c r="AQ229" s="178"/>
      <c r="AR229" s="178"/>
    </row>
    <row r="230" spans="4:44" s="69" customFormat="1" x14ac:dyDescent="0.3">
      <c r="D230" s="178"/>
      <c r="E230" s="178"/>
      <c r="F230" s="178"/>
      <c r="G230" s="178"/>
      <c r="H230" s="178"/>
      <c r="I230" s="178"/>
      <c r="J230" s="178"/>
      <c r="K230" s="178"/>
      <c r="L230" s="178"/>
      <c r="M230" s="178"/>
      <c r="N230" s="178"/>
      <c r="P230" s="191"/>
      <c r="Q230" s="137"/>
      <c r="R230" s="137"/>
      <c r="S230" s="137"/>
      <c r="T230" s="137"/>
      <c r="U230" s="137"/>
      <c r="V230" s="137"/>
      <c r="W230" s="137"/>
      <c r="X230" s="137"/>
      <c r="Y230" s="137"/>
      <c r="Z230" s="137"/>
      <c r="AA230" s="137"/>
      <c r="AB230" s="137"/>
      <c r="AC230" s="137"/>
      <c r="AD230" s="137"/>
      <c r="AE230" s="137"/>
      <c r="AF230" s="137"/>
      <c r="AG230" s="137"/>
      <c r="AH230" s="137"/>
      <c r="AI230" s="178"/>
      <c r="AJ230" s="178"/>
      <c r="AK230" s="178"/>
      <c r="AL230" s="178"/>
      <c r="AM230" s="178"/>
      <c r="AN230" s="178"/>
      <c r="AO230" s="178"/>
      <c r="AP230" s="178"/>
      <c r="AQ230" s="178"/>
      <c r="AR230" s="178"/>
    </row>
    <row r="231" spans="4:44" s="69" customFormat="1" x14ac:dyDescent="0.3">
      <c r="D231" s="178"/>
      <c r="E231" s="178"/>
      <c r="F231" s="178"/>
      <c r="G231" s="178"/>
      <c r="H231" s="178"/>
      <c r="I231" s="178"/>
      <c r="J231" s="178"/>
      <c r="K231" s="178"/>
      <c r="L231" s="178"/>
      <c r="M231" s="178"/>
      <c r="N231" s="178"/>
      <c r="P231" s="191"/>
      <c r="Q231" s="137"/>
      <c r="R231" s="137"/>
      <c r="S231" s="137"/>
      <c r="T231" s="137"/>
      <c r="U231" s="137"/>
      <c r="V231" s="137"/>
      <c r="W231" s="137"/>
      <c r="X231" s="137"/>
      <c r="Y231" s="137"/>
      <c r="Z231" s="137"/>
      <c r="AA231" s="137"/>
      <c r="AB231" s="137"/>
      <c r="AC231" s="137"/>
      <c r="AD231" s="137"/>
      <c r="AE231" s="137"/>
      <c r="AF231" s="137"/>
      <c r="AG231" s="137"/>
      <c r="AH231" s="137"/>
      <c r="AI231" s="178"/>
      <c r="AJ231" s="178"/>
      <c r="AK231" s="178"/>
      <c r="AL231" s="178"/>
      <c r="AM231" s="178"/>
      <c r="AN231" s="178"/>
      <c r="AO231" s="178"/>
      <c r="AP231" s="178"/>
      <c r="AQ231" s="178"/>
      <c r="AR231" s="178"/>
    </row>
    <row r="232" spans="4:44" s="69" customFormat="1" x14ac:dyDescent="0.3">
      <c r="D232" s="178"/>
      <c r="E232" s="178"/>
      <c r="F232" s="178"/>
      <c r="G232" s="178"/>
      <c r="H232" s="178"/>
      <c r="I232" s="178"/>
      <c r="J232" s="178"/>
      <c r="K232" s="178"/>
      <c r="L232" s="178"/>
      <c r="M232" s="178"/>
      <c r="N232" s="178"/>
      <c r="P232" s="191"/>
      <c r="Q232" s="137"/>
      <c r="R232" s="137"/>
      <c r="S232" s="137"/>
      <c r="T232" s="137"/>
      <c r="U232" s="137"/>
      <c r="V232" s="137"/>
      <c r="W232" s="137"/>
      <c r="X232" s="137"/>
      <c r="Y232" s="137"/>
      <c r="Z232" s="137"/>
      <c r="AA232" s="137"/>
      <c r="AB232" s="137"/>
      <c r="AC232" s="137"/>
      <c r="AD232" s="137"/>
      <c r="AE232" s="137"/>
      <c r="AF232" s="137"/>
      <c r="AG232" s="137"/>
      <c r="AH232" s="137"/>
      <c r="AI232" s="178"/>
      <c r="AJ232" s="178"/>
      <c r="AK232" s="178"/>
      <c r="AL232" s="178"/>
      <c r="AM232" s="178"/>
      <c r="AN232" s="178"/>
      <c r="AO232" s="178"/>
      <c r="AP232" s="178"/>
      <c r="AQ232" s="178"/>
      <c r="AR232" s="178"/>
    </row>
    <row r="233" spans="4:44" s="69" customFormat="1" x14ac:dyDescent="0.3">
      <c r="D233" s="178"/>
      <c r="E233" s="178"/>
      <c r="F233" s="178"/>
      <c r="G233" s="178"/>
      <c r="H233" s="178"/>
      <c r="I233" s="178"/>
      <c r="J233" s="178"/>
      <c r="K233" s="178"/>
      <c r="L233" s="178"/>
      <c r="M233" s="178"/>
      <c r="N233" s="178"/>
      <c r="P233" s="191"/>
      <c r="Q233" s="137"/>
      <c r="R233" s="137"/>
      <c r="S233" s="137"/>
      <c r="T233" s="137"/>
      <c r="U233" s="137"/>
      <c r="V233" s="137"/>
      <c r="W233" s="137"/>
      <c r="X233" s="137"/>
      <c r="Y233" s="137"/>
      <c r="Z233" s="137"/>
      <c r="AA233" s="137"/>
      <c r="AB233" s="137"/>
      <c r="AC233" s="137"/>
      <c r="AD233" s="137"/>
      <c r="AE233" s="137"/>
      <c r="AF233" s="137"/>
      <c r="AG233" s="137"/>
      <c r="AH233" s="137"/>
      <c r="AI233" s="178"/>
      <c r="AJ233" s="178"/>
      <c r="AK233" s="178"/>
      <c r="AL233" s="178"/>
      <c r="AM233" s="178"/>
      <c r="AN233" s="178"/>
      <c r="AO233" s="178"/>
      <c r="AP233" s="178"/>
      <c r="AQ233" s="178"/>
      <c r="AR233" s="178"/>
    </row>
    <row r="234" spans="4:44" s="69" customFormat="1" x14ac:dyDescent="0.3">
      <c r="D234" s="178"/>
      <c r="E234" s="178"/>
      <c r="F234" s="178"/>
      <c r="G234" s="178"/>
      <c r="H234" s="178"/>
      <c r="I234" s="178"/>
      <c r="J234" s="178"/>
      <c r="K234" s="178"/>
      <c r="L234" s="178"/>
      <c r="M234" s="178"/>
      <c r="N234" s="178"/>
      <c r="P234" s="191"/>
      <c r="Q234" s="137"/>
      <c r="R234" s="137"/>
      <c r="S234" s="137"/>
      <c r="T234" s="137"/>
      <c r="U234" s="137"/>
      <c r="V234" s="137"/>
      <c r="W234" s="137"/>
      <c r="X234" s="137"/>
      <c r="Y234" s="137"/>
      <c r="Z234" s="137"/>
      <c r="AA234" s="137"/>
      <c r="AB234" s="137"/>
      <c r="AC234" s="137"/>
      <c r="AD234" s="137"/>
      <c r="AE234" s="137"/>
      <c r="AF234" s="137"/>
      <c r="AG234" s="137"/>
      <c r="AH234" s="137"/>
      <c r="AI234" s="178"/>
      <c r="AJ234" s="178"/>
      <c r="AK234" s="178"/>
      <c r="AL234" s="178"/>
      <c r="AM234" s="178"/>
      <c r="AN234" s="178"/>
      <c r="AO234" s="178"/>
      <c r="AP234" s="178"/>
      <c r="AQ234" s="178"/>
      <c r="AR234" s="178"/>
    </row>
    <row r="235" spans="4:44" s="69" customFormat="1" x14ac:dyDescent="0.3">
      <c r="D235" s="178"/>
      <c r="E235" s="178"/>
      <c r="F235" s="178"/>
      <c r="G235" s="178"/>
      <c r="H235" s="178"/>
      <c r="I235" s="178"/>
      <c r="J235" s="178"/>
      <c r="K235" s="178"/>
      <c r="L235" s="178"/>
      <c r="M235" s="178"/>
      <c r="N235" s="178"/>
      <c r="P235" s="191"/>
      <c r="Q235" s="137"/>
      <c r="R235" s="137"/>
      <c r="S235" s="137"/>
      <c r="T235" s="137"/>
      <c r="U235" s="137"/>
      <c r="V235" s="137"/>
      <c r="W235" s="137"/>
      <c r="X235" s="137"/>
      <c r="Y235" s="137"/>
      <c r="Z235" s="137"/>
      <c r="AA235" s="137"/>
      <c r="AB235" s="137"/>
      <c r="AC235" s="137"/>
      <c r="AD235" s="137"/>
      <c r="AE235" s="137"/>
      <c r="AF235" s="137"/>
      <c r="AG235" s="137"/>
      <c r="AH235" s="137"/>
      <c r="AI235" s="178"/>
      <c r="AJ235" s="178"/>
      <c r="AK235" s="178"/>
      <c r="AL235" s="178"/>
      <c r="AM235" s="178"/>
      <c r="AN235" s="178"/>
      <c r="AO235" s="178"/>
      <c r="AP235" s="178"/>
      <c r="AQ235" s="178"/>
      <c r="AR235" s="178"/>
    </row>
    <row r="236" spans="4:44" s="69" customFormat="1" x14ac:dyDescent="0.3">
      <c r="D236" s="178"/>
      <c r="E236" s="178"/>
      <c r="F236" s="178"/>
      <c r="G236" s="178"/>
      <c r="H236" s="178"/>
      <c r="I236" s="178"/>
      <c r="J236" s="178"/>
      <c r="K236" s="178"/>
      <c r="L236" s="178"/>
      <c r="M236" s="178"/>
      <c r="N236" s="178"/>
      <c r="P236" s="191"/>
      <c r="Q236" s="137"/>
      <c r="R236" s="137"/>
      <c r="S236" s="137"/>
      <c r="T236" s="137"/>
      <c r="U236" s="137"/>
      <c r="V236" s="137"/>
      <c r="W236" s="137"/>
      <c r="X236" s="137"/>
      <c r="Y236" s="137"/>
      <c r="Z236" s="137"/>
      <c r="AA236" s="137"/>
      <c r="AB236" s="137"/>
      <c r="AC236" s="137"/>
      <c r="AD236" s="137"/>
      <c r="AE236" s="137"/>
      <c r="AF236" s="137"/>
      <c r="AG236" s="137"/>
      <c r="AH236" s="137"/>
      <c r="AI236" s="178"/>
      <c r="AJ236" s="178"/>
      <c r="AK236" s="178"/>
      <c r="AL236" s="178"/>
      <c r="AM236" s="178"/>
      <c r="AN236" s="178"/>
      <c r="AO236" s="178"/>
      <c r="AP236" s="178"/>
      <c r="AQ236" s="178"/>
      <c r="AR236" s="178"/>
    </row>
    <row r="237" spans="4:44" s="69" customFormat="1" x14ac:dyDescent="0.3">
      <c r="D237" s="178"/>
      <c r="E237" s="178"/>
      <c r="F237" s="178"/>
      <c r="G237" s="178"/>
      <c r="H237" s="178"/>
      <c r="I237" s="178"/>
      <c r="J237" s="178"/>
      <c r="K237" s="178"/>
      <c r="L237" s="178"/>
      <c r="M237" s="178"/>
      <c r="N237" s="178"/>
      <c r="P237" s="191"/>
      <c r="Q237" s="137"/>
      <c r="R237" s="137"/>
      <c r="S237" s="137"/>
      <c r="T237" s="137"/>
      <c r="U237" s="137"/>
      <c r="V237" s="137"/>
      <c r="W237" s="137"/>
      <c r="X237" s="137"/>
      <c r="Y237" s="137"/>
      <c r="Z237" s="137"/>
      <c r="AA237" s="137"/>
      <c r="AB237" s="137"/>
      <c r="AC237" s="137"/>
      <c r="AD237" s="137"/>
      <c r="AE237" s="137"/>
      <c r="AF237" s="137"/>
      <c r="AG237" s="137"/>
      <c r="AH237" s="137"/>
      <c r="AI237" s="178"/>
      <c r="AJ237" s="178"/>
      <c r="AK237" s="178"/>
      <c r="AL237" s="178"/>
      <c r="AM237" s="178"/>
      <c r="AN237" s="178"/>
      <c r="AO237" s="178"/>
      <c r="AP237" s="178"/>
      <c r="AQ237" s="178"/>
      <c r="AR237" s="178"/>
    </row>
    <row r="238" spans="4:44" s="69" customFormat="1" x14ac:dyDescent="0.3">
      <c r="D238" s="178"/>
      <c r="E238" s="178"/>
      <c r="F238" s="178"/>
      <c r="G238" s="178"/>
      <c r="H238" s="178"/>
      <c r="I238" s="178"/>
      <c r="J238" s="178"/>
      <c r="K238" s="178"/>
      <c r="L238" s="178"/>
      <c r="M238" s="178"/>
      <c r="N238" s="178"/>
      <c r="P238" s="191"/>
      <c r="Q238" s="137"/>
      <c r="R238" s="137"/>
      <c r="S238" s="137"/>
      <c r="T238" s="137"/>
      <c r="U238" s="137"/>
      <c r="V238" s="137"/>
      <c r="W238" s="137"/>
      <c r="X238" s="137"/>
      <c r="Y238" s="137"/>
      <c r="Z238" s="137"/>
      <c r="AA238" s="137"/>
      <c r="AB238" s="137"/>
      <c r="AC238" s="137"/>
      <c r="AD238" s="137"/>
      <c r="AE238" s="137"/>
      <c r="AF238" s="137"/>
      <c r="AG238" s="137"/>
      <c r="AH238" s="137"/>
      <c r="AI238" s="178"/>
      <c r="AJ238" s="178"/>
      <c r="AK238" s="178"/>
      <c r="AL238" s="178"/>
      <c r="AM238" s="178"/>
      <c r="AN238" s="178"/>
      <c r="AO238" s="178"/>
      <c r="AP238" s="178"/>
      <c r="AQ238" s="178"/>
      <c r="AR238" s="178"/>
    </row>
    <row r="239" spans="4:44" s="69" customFormat="1" x14ac:dyDescent="0.3">
      <c r="D239" s="178"/>
      <c r="E239" s="178"/>
      <c r="F239" s="178"/>
      <c r="G239" s="178"/>
      <c r="H239" s="178"/>
      <c r="I239" s="178"/>
      <c r="J239" s="178"/>
      <c r="K239" s="178"/>
      <c r="L239" s="178"/>
      <c r="M239" s="178"/>
      <c r="N239" s="178"/>
      <c r="P239" s="191"/>
      <c r="Q239" s="137"/>
      <c r="R239" s="137"/>
      <c r="S239" s="137"/>
      <c r="T239" s="137"/>
      <c r="U239" s="137"/>
      <c r="V239" s="137"/>
      <c r="W239" s="137"/>
      <c r="X239" s="137"/>
      <c r="Y239" s="137"/>
      <c r="Z239" s="137"/>
      <c r="AA239" s="137"/>
      <c r="AB239" s="137"/>
      <c r="AC239" s="137"/>
      <c r="AD239" s="137"/>
      <c r="AE239" s="137"/>
      <c r="AF239" s="137"/>
      <c r="AG239" s="137"/>
      <c r="AH239" s="137"/>
      <c r="AI239" s="178"/>
      <c r="AJ239" s="178"/>
      <c r="AK239" s="178"/>
      <c r="AL239" s="178"/>
      <c r="AM239" s="178"/>
      <c r="AN239" s="178"/>
      <c r="AO239" s="178"/>
      <c r="AP239" s="178"/>
      <c r="AQ239" s="178"/>
      <c r="AR239" s="178"/>
    </row>
    <row r="240" spans="4:44" s="69" customFormat="1" x14ac:dyDescent="0.3">
      <c r="D240" s="178"/>
      <c r="E240" s="178"/>
      <c r="F240" s="178"/>
      <c r="G240" s="178"/>
      <c r="H240" s="178"/>
      <c r="I240" s="178"/>
      <c r="J240" s="178"/>
      <c r="K240" s="178"/>
      <c r="L240" s="178"/>
      <c r="M240" s="178"/>
      <c r="N240" s="178"/>
      <c r="P240" s="191"/>
      <c r="Q240" s="137"/>
      <c r="R240" s="137"/>
      <c r="S240" s="137"/>
      <c r="T240" s="137"/>
      <c r="U240" s="137"/>
      <c r="V240" s="137"/>
      <c r="W240" s="137"/>
      <c r="X240" s="137"/>
      <c r="Y240" s="137"/>
      <c r="Z240" s="137"/>
      <c r="AA240" s="137"/>
      <c r="AB240" s="137"/>
      <c r="AC240" s="137"/>
      <c r="AD240" s="137"/>
      <c r="AE240" s="137"/>
      <c r="AF240" s="137"/>
      <c r="AG240" s="137"/>
      <c r="AH240" s="137"/>
      <c r="AI240" s="178"/>
      <c r="AJ240" s="178"/>
      <c r="AK240" s="178"/>
      <c r="AL240" s="178"/>
      <c r="AM240" s="178"/>
      <c r="AN240" s="178"/>
      <c r="AO240" s="178"/>
      <c r="AP240" s="178"/>
      <c r="AQ240" s="178"/>
      <c r="AR240" s="178"/>
    </row>
    <row r="241" spans="4:44" s="69" customFormat="1" x14ac:dyDescent="0.3">
      <c r="D241" s="178"/>
      <c r="E241" s="178"/>
      <c r="F241" s="178"/>
      <c r="G241" s="178"/>
      <c r="H241" s="178"/>
      <c r="I241" s="178"/>
      <c r="J241" s="178"/>
      <c r="K241" s="178"/>
      <c r="L241" s="178"/>
      <c r="M241" s="178"/>
      <c r="N241" s="178"/>
      <c r="P241" s="191"/>
      <c r="Q241" s="137"/>
      <c r="R241" s="137"/>
      <c r="S241" s="137"/>
      <c r="T241" s="137"/>
      <c r="U241" s="137"/>
      <c r="V241" s="137"/>
      <c r="W241" s="137"/>
      <c r="X241" s="137"/>
      <c r="Y241" s="137"/>
      <c r="Z241" s="137"/>
      <c r="AA241" s="137"/>
      <c r="AB241" s="137"/>
      <c r="AC241" s="137"/>
      <c r="AD241" s="137"/>
      <c r="AE241" s="137"/>
      <c r="AF241" s="137"/>
      <c r="AG241" s="137"/>
      <c r="AH241" s="137"/>
      <c r="AI241" s="178"/>
      <c r="AJ241" s="178"/>
      <c r="AK241" s="178"/>
      <c r="AL241" s="178"/>
      <c r="AM241" s="178"/>
      <c r="AN241" s="178"/>
      <c r="AO241" s="178"/>
      <c r="AP241" s="178"/>
      <c r="AQ241" s="178"/>
      <c r="AR241" s="178"/>
    </row>
    <row r="242" spans="4:44" s="69" customFormat="1" x14ac:dyDescent="0.3">
      <c r="D242" s="178"/>
      <c r="E242" s="178"/>
      <c r="F242" s="178"/>
      <c r="G242" s="178"/>
      <c r="H242" s="178"/>
      <c r="I242" s="178"/>
      <c r="J242" s="178"/>
      <c r="K242" s="178"/>
      <c r="L242" s="178"/>
      <c r="M242" s="178"/>
      <c r="N242" s="178"/>
      <c r="P242" s="191"/>
      <c r="Q242" s="137"/>
      <c r="R242" s="137"/>
      <c r="S242" s="137"/>
      <c r="T242" s="137"/>
      <c r="U242" s="137"/>
      <c r="V242" s="137"/>
      <c r="W242" s="137"/>
      <c r="X242" s="137"/>
      <c r="Y242" s="137"/>
      <c r="Z242" s="137"/>
      <c r="AA242" s="137"/>
      <c r="AB242" s="137"/>
      <c r="AC242" s="137"/>
      <c r="AD242" s="137"/>
      <c r="AE242" s="137"/>
      <c r="AF242" s="137"/>
      <c r="AG242" s="137"/>
      <c r="AH242" s="137"/>
      <c r="AI242" s="178"/>
      <c r="AJ242" s="178"/>
      <c r="AK242" s="178"/>
      <c r="AL242" s="178"/>
      <c r="AM242" s="178"/>
      <c r="AN242" s="178"/>
      <c r="AO242" s="178"/>
      <c r="AP242" s="178"/>
      <c r="AQ242" s="178"/>
      <c r="AR242" s="178"/>
    </row>
    <row r="243" spans="4:44" s="69" customFormat="1" x14ac:dyDescent="0.3">
      <c r="D243" s="178"/>
      <c r="E243" s="178"/>
      <c r="F243" s="178"/>
      <c r="G243" s="178"/>
      <c r="H243" s="178"/>
      <c r="I243" s="178"/>
      <c r="J243" s="178"/>
      <c r="K243" s="178"/>
      <c r="L243" s="178"/>
      <c r="M243" s="178"/>
      <c r="N243" s="178"/>
      <c r="P243" s="191"/>
      <c r="Q243" s="137"/>
      <c r="R243" s="137"/>
      <c r="S243" s="137"/>
      <c r="T243" s="137"/>
      <c r="U243" s="137"/>
      <c r="V243" s="137"/>
      <c r="W243" s="137"/>
      <c r="X243" s="137"/>
      <c r="Y243" s="137"/>
      <c r="Z243" s="137"/>
      <c r="AA243" s="137"/>
      <c r="AB243" s="137"/>
      <c r="AC243" s="137"/>
      <c r="AD243" s="137"/>
      <c r="AE243" s="137"/>
      <c r="AF243" s="137"/>
      <c r="AG243" s="137"/>
      <c r="AH243" s="137"/>
      <c r="AI243" s="178"/>
      <c r="AJ243" s="178"/>
      <c r="AK243" s="178"/>
      <c r="AL243" s="178"/>
      <c r="AM243" s="178"/>
      <c r="AN243" s="178"/>
      <c r="AO243" s="178"/>
      <c r="AP243" s="178"/>
      <c r="AQ243" s="178"/>
      <c r="AR243" s="178"/>
    </row>
    <row r="244" spans="4:44" s="69" customFormat="1" x14ac:dyDescent="0.3">
      <c r="D244" s="178"/>
      <c r="E244" s="178"/>
      <c r="F244" s="178"/>
      <c r="G244" s="178"/>
      <c r="H244" s="178"/>
      <c r="I244" s="178"/>
      <c r="J244" s="178"/>
      <c r="K244" s="178"/>
      <c r="L244" s="178"/>
      <c r="M244" s="178"/>
      <c r="N244" s="178"/>
      <c r="P244" s="191"/>
      <c r="Q244" s="137"/>
      <c r="R244" s="137"/>
      <c r="S244" s="137"/>
      <c r="T244" s="137"/>
      <c r="U244" s="137"/>
      <c r="V244" s="137"/>
      <c r="W244" s="137"/>
      <c r="X244" s="137"/>
      <c r="Y244" s="137"/>
      <c r="Z244" s="137"/>
      <c r="AA244" s="137"/>
      <c r="AB244" s="137"/>
      <c r="AC244" s="137"/>
      <c r="AD244" s="137"/>
      <c r="AE244" s="137"/>
      <c r="AF244" s="137"/>
      <c r="AG244" s="137"/>
      <c r="AH244" s="137"/>
      <c r="AI244" s="178"/>
      <c r="AJ244" s="178"/>
      <c r="AK244" s="178"/>
      <c r="AL244" s="178"/>
      <c r="AM244" s="178"/>
      <c r="AN244" s="178"/>
      <c r="AO244" s="178"/>
      <c r="AP244" s="178"/>
      <c r="AQ244" s="178"/>
      <c r="AR244" s="178"/>
    </row>
    <row r="245" spans="4:44" s="69" customFormat="1" x14ac:dyDescent="0.3">
      <c r="D245" s="178"/>
      <c r="E245" s="178"/>
      <c r="F245" s="178"/>
      <c r="G245" s="178"/>
      <c r="H245" s="178"/>
      <c r="I245" s="178"/>
      <c r="J245" s="178"/>
      <c r="K245" s="178"/>
      <c r="L245" s="178"/>
      <c r="M245" s="178"/>
      <c r="N245" s="178"/>
      <c r="P245" s="191"/>
      <c r="Q245" s="137"/>
      <c r="R245" s="137"/>
      <c r="S245" s="137"/>
      <c r="T245" s="137"/>
      <c r="U245" s="137"/>
      <c r="V245" s="137"/>
      <c r="W245" s="137"/>
      <c r="X245" s="137"/>
      <c r="Y245" s="137"/>
      <c r="Z245" s="137"/>
      <c r="AA245" s="137"/>
      <c r="AB245" s="137"/>
      <c r="AC245" s="137"/>
      <c r="AD245" s="137"/>
      <c r="AE245" s="137"/>
      <c r="AF245" s="137"/>
      <c r="AG245" s="137"/>
      <c r="AH245" s="137"/>
      <c r="AI245" s="178"/>
      <c r="AJ245" s="178"/>
      <c r="AK245" s="178"/>
      <c r="AL245" s="178"/>
      <c r="AM245" s="178"/>
      <c r="AN245" s="178"/>
      <c r="AO245" s="178"/>
      <c r="AP245" s="178"/>
      <c r="AQ245" s="178"/>
      <c r="AR245" s="178"/>
    </row>
    <row r="246" spans="4:44" s="69" customFormat="1" x14ac:dyDescent="0.3">
      <c r="D246" s="178"/>
      <c r="E246" s="178"/>
      <c r="F246" s="178"/>
      <c r="G246" s="178"/>
      <c r="H246" s="178"/>
      <c r="I246" s="178"/>
      <c r="J246" s="178"/>
      <c r="K246" s="178"/>
      <c r="L246" s="178"/>
      <c r="M246" s="178"/>
      <c r="N246" s="178"/>
      <c r="P246" s="191"/>
      <c r="Q246" s="137"/>
      <c r="R246" s="137"/>
      <c r="S246" s="137"/>
      <c r="T246" s="137"/>
      <c r="U246" s="137"/>
      <c r="V246" s="137"/>
      <c r="W246" s="137"/>
      <c r="X246" s="137"/>
      <c r="Y246" s="137"/>
      <c r="Z246" s="137"/>
      <c r="AA246" s="137"/>
      <c r="AB246" s="137"/>
      <c r="AC246" s="137"/>
      <c r="AD246" s="137"/>
      <c r="AE246" s="137"/>
      <c r="AF246" s="137"/>
      <c r="AG246" s="137"/>
      <c r="AH246" s="137"/>
      <c r="AI246" s="178"/>
      <c r="AJ246" s="178"/>
      <c r="AK246" s="178"/>
      <c r="AL246" s="178"/>
      <c r="AM246" s="178"/>
      <c r="AN246" s="178"/>
      <c r="AO246" s="178"/>
      <c r="AP246" s="178"/>
      <c r="AQ246" s="178"/>
      <c r="AR246" s="178"/>
    </row>
    <row r="247" spans="4:44" s="69" customFormat="1" x14ac:dyDescent="0.3">
      <c r="D247" s="178"/>
      <c r="E247" s="178"/>
      <c r="F247" s="178"/>
      <c r="G247" s="178"/>
      <c r="H247" s="178"/>
      <c r="I247" s="178"/>
      <c r="J247" s="178"/>
      <c r="K247" s="178"/>
      <c r="L247" s="178"/>
      <c r="M247" s="178"/>
      <c r="N247" s="178"/>
      <c r="P247" s="191"/>
      <c r="Q247" s="137"/>
      <c r="R247" s="137"/>
      <c r="S247" s="137"/>
      <c r="T247" s="137"/>
      <c r="U247" s="137"/>
      <c r="V247" s="137"/>
      <c r="W247" s="137"/>
      <c r="X247" s="137"/>
      <c r="Y247" s="137"/>
      <c r="Z247" s="137"/>
      <c r="AA247" s="137"/>
      <c r="AB247" s="137"/>
      <c r="AC247" s="137"/>
      <c r="AD247" s="137"/>
      <c r="AE247" s="137"/>
      <c r="AF247" s="137"/>
      <c r="AG247" s="137"/>
      <c r="AH247" s="137"/>
      <c r="AI247" s="178"/>
      <c r="AJ247" s="178"/>
      <c r="AK247" s="178"/>
      <c r="AL247" s="178"/>
      <c r="AM247" s="178"/>
      <c r="AN247" s="178"/>
      <c r="AO247" s="178"/>
      <c r="AP247" s="178"/>
      <c r="AQ247" s="178"/>
      <c r="AR247" s="178"/>
    </row>
    <row r="248" spans="4:44" s="69" customFormat="1" x14ac:dyDescent="0.3">
      <c r="D248" s="178"/>
      <c r="E248" s="178"/>
      <c r="F248" s="178"/>
      <c r="G248" s="178"/>
      <c r="H248" s="178"/>
      <c r="I248" s="178"/>
      <c r="J248" s="178"/>
      <c r="K248" s="178"/>
      <c r="L248" s="178"/>
      <c r="M248" s="178"/>
      <c r="N248" s="178"/>
      <c r="P248" s="191"/>
      <c r="Q248" s="137"/>
      <c r="R248" s="137"/>
      <c r="S248" s="137"/>
      <c r="T248" s="137"/>
      <c r="U248" s="137"/>
      <c r="V248" s="137"/>
      <c r="W248" s="137"/>
      <c r="X248" s="137"/>
      <c r="Y248" s="137"/>
      <c r="Z248" s="137"/>
      <c r="AA248" s="137"/>
      <c r="AB248" s="137"/>
      <c r="AC248" s="137"/>
      <c r="AD248" s="137"/>
      <c r="AE248" s="137"/>
      <c r="AF248" s="137"/>
      <c r="AG248" s="137"/>
      <c r="AH248" s="137"/>
      <c r="AI248" s="178"/>
      <c r="AJ248" s="178"/>
      <c r="AK248" s="178"/>
      <c r="AL248" s="178"/>
      <c r="AM248" s="178"/>
      <c r="AN248" s="178"/>
      <c r="AO248" s="178"/>
      <c r="AP248" s="178"/>
      <c r="AQ248" s="178"/>
      <c r="AR248" s="178"/>
    </row>
    <row r="249" spans="4:44" s="69" customFormat="1" x14ac:dyDescent="0.3">
      <c r="D249" s="178"/>
      <c r="E249" s="178"/>
      <c r="F249" s="178"/>
      <c r="G249" s="178"/>
      <c r="H249" s="178"/>
      <c r="I249" s="178"/>
      <c r="J249" s="178"/>
      <c r="K249" s="178"/>
      <c r="L249" s="178"/>
      <c r="M249" s="178"/>
      <c r="N249" s="178"/>
      <c r="P249" s="191"/>
      <c r="Q249" s="137"/>
      <c r="R249" s="137"/>
      <c r="S249" s="137"/>
      <c r="T249" s="137"/>
      <c r="U249" s="137"/>
      <c r="V249" s="137"/>
      <c r="W249" s="137"/>
      <c r="X249" s="137"/>
      <c r="Y249" s="137"/>
      <c r="Z249" s="137"/>
      <c r="AA249" s="137"/>
      <c r="AB249" s="137"/>
      <c r="AC249" s="137"/>
      <c r="AD249" s="137"/>
      <c r="AE249" s="137"/>
      <c r="AF249" s="137"/>
      <c r="AG249" s="137"/>
      <c r="AH249" s="137"/>
      <c r="AI249" s="178"/>
      <c r="AJ249" s="178"/>
      <c r="AK249" s="178"/>
      <c r="AL249" s="178"/>
      <c r="AM249" s="178"/>
      <c r="AN249" s="178"/>
      <c r="AO249" s="178"/>
      <c r="AP249" s="178"/>
      <c r="AQ249" s="178"/>
      <c r="AR249" s="178"/>
    </row>
    <row r="250" spans="4:44" s="69" customFormat="1" x14ac:dyDescent="0.3">
      <c r="D250" s="178"/>
      <c r="E250" s="178"/>
      <c r="F250" s="178"/>
      <c r="G250" s="178"/>
      <c r="H250" s="178"/>
      <c r="I250" s="178"/>
      <c r="J250" s="178"/>
      <c r="K250" s="178"/>
      <c r="L250" s="178"/>
      <c r="M250" s="178"/>
      <c r="N250" s="178"/>
      <c r="P250" s="191"/>
      <c r="Q250" s="137"/>
      <c r="R250" s="137"/>
      <c r="S250" s="137"/>
      <c r="T250" s="137"/>
      <c r="U250" s="137"/>
      <c r="V250" s="137"/>
      <c r="W250" s="137"/>
      <c r="X250" s="137"/>
      <c r="Y250" s="137"/>
      <c r="Z250" s="137"/>
      <c r="AA250" s="137"/>
      <c r="AB250" s="137"/>
      <c r="AC250" s="137"/>
      <c r="AD250" s="137"/>
      <c r="AE250" s="137"/>
      <c r="AF250" s="137"/>
      <c r="AG250" s="137"/>
      <c r="AH250" s="137"/>
      <c r="AI250" s="178"/>
      <c r="AJ250" s="178"/>
      <c r="AK250" s="178"/>
      <c r="AL250" s="178"/>
      <c r="AM250" s="178"/>
      <c r="AN250" s="178"/>
      <c r="AO250" s="178"/>
      <c r="AP250" s="178"/>
      <c r="AQ250" s="178"/>
      <c r="AR250" s="178"/>
    </row>
    <row r="251" spans="4:44" s="69" customFormat="1" x14ac:dyDescent="0.3">
      <c r="D251" s="178"/>
      <c r="E251" s="178"/>
      <c r="F251" s="178"/>
      <c r="G251" s="178"/>
      <c r="H251" s="178"/>
      <c r="I251" s="178"/>
      <c r="J251" s="178"/>
      <c r="K251" s="178"/>
      <c r="L251" s="178"/>
      <c r="M251" s="178"/>
      <c r="N251" s="178"/>
      <c r="P251" s="191"/>
      <c r="Q251" s="137"/>
      <c r="R251" s="137"/>
      <c r="S251" s="137"/>
      <c r="T251" s="137"/>
      <c r="U251" s="137"/>
      <c r="V251" s="137"/>
      <c r="W251" s="137"/>
      <c r="X251" s="137"/>
      <c r="Y251" s="137"/>
      <c r="Z251" s="137"/>
      <c r="AA251" s="137"/>
      <c r="AB251" s="137"/>
      <c r="AC251" s="137"/>
      <c r="AD251" s="137"/>
      <c r="AE251" s="137"/>
      <c r="AF251" s="137"/>
      <c r="AG251" s="137"/>
      <c r="AH251" s="137"/>
      <c r="AI251" s="178"/>
      <c r="AJ251" s="178"/>
      <c r="AK251" s="178"/>
      <c r="AL251" s="178"/>
      <c r="AM251" s="178"/>
      <c r="AN251" s="178"/>
      <c r="AO251" s="178"/>
      <c r="AP251" s="178"/>
      <c r="AQ251" s="178"/>
      <c r="AR251" s="178"/>
    </row>
    <row r="252" spans="4:44" s="69" customFormat="1" x14ac:dyDescent="0.3">
      <c r="D252" s="178"/>
      <c r="E252" s="178"/>
      <c r="F252" s="178"/>
      <c r="G252" s="178"/>
      <c r="H252" s="178"/>
      <c r="I252" s="178"/>
      <c r="J252" s="178"/>
      <c r="K252" s="178"/>
      <c r="L252" s="178"/>
      <c r="M252" s="178"/>
      <c r="N252" s="178"/>
      <c r="P252" s="191"/>
      <c r="Q252" s="137"/>
      <c r="R252" s="137"/>
      <c r="S252" s="137"/>
      <c r="T252" s="137"/>
      <c r="U252" s="137"/>
      <c r="V252" s="137"/>
      <c r="W252" s="137"/>
      <c r="X252" s="137"/>
      <c r="Y252" s="137"/>
      <c r="Z252" s="137"/>
      <c r="AA252" s="137"/>
      <c r="AB252" s="137"/>
      <c r="AC252" s="137"/>
      <c r="AD252" s="137"/>
      <c r="AE252" s="137"/>
      <c r="AF252" s="137"/>
      <c r="AG252" s="137"/>
      <c r="AH252" s="137"/>
      <c r="AI252" s="178"/>
      <c r="AJ252" s="178"/>
      <c r="AK252" s="178"/>
      <c r="AL252" s="178"/>
      <c r="AM252" s="178"/>
      <c r="AN252" s="178"/>
      <c r="AO252" s="178"/>
      <c r="AP252" s="178"/>
      <c r="AQ252" s="178"/>
      <c r="AR252" s="178"/>
    </row>
    <row r="253" spans="4:44" s="69" customFormat="1" x14ac:dyDescent="0.3">
      <c r="D253" s="178"/>
      <c r="E253" s="178"/>
      <c r="F253" s="178"/>
      <c r="G253" s="178"/>
      <c r="H253" s="178"/>
      <c r="I253" s="178"/>
      <c r="J253" s="178"/>
      <c r="K253" s="178"/>
      <c r="L253" s="178"/>
      <c r="M253" s="178"/>
      <c r="N253" s="178"/>
      <c r="P253" s="191"/>
      <c r="Q253" s="137"/>
      <c r="R253" s="137"/>
      <c r="S253" s="137"/>
      <c r="T253" s="137"/>
      <c r="U253" s="137"/>
      <c r="V253" s="137"/>
      <c r="W253" s="137"/>
      <c r="X253" s="137"/>
      <c r="Y253" s="137"/>
      <c r="Z253" s="137"/>
      <c r="AA253" s="137"/>
      <c r="AB253" s="137"/>
      <c r="AC253" s="137"/>
      <c r="AD253" s="137"/>
      <c r="AE253" s="137"/>
      <c r="AF253" s="137"/>
      <c r="AG253" s="137"/>
      <c r="AH253" s="137"/>
      <c r="AI253" s="178"/>
      <c r="AJ253" s="178"/>
      <c r="AK253" s="178"/>
      <c r="AL253" s="178"/>
      <c r="AM253" s="178"/>
      <c r="AN253" s="178"/>
      <c r="AO253" s="178"/>
      <c r="AP253" s="178"/>
      <c r="AQ253" s="178"/>
      <c r="AR253" s="178"/>
    </row>
    <row r="254" spans="4:44" s="69" customFormat="1" x14ac:dyDescent="0.3">
      <c r="D254" s="178"/>
      <c r="E254" s="178"/>
      <c r="F254" s="178"/>
      <c r="G254" s="178"/>
      <c r="H254" s="178"/>
      <c r="I254" s="178"/>
      <c r="J254" s="178"/>
      <c r="K254" s="178"/>
      <c r="L254" s="178"/>
      <c r="M254" s="178"/>
      <c r="N254" s="178"/>
      <c r="P254" s="191"/>
      <c r="Q254" s="137"/>
      <c r="R254" s="137"/>
      <c r="S254" s="137"/>
      <c r="T254" s="137"/>
      <c r="U254" s="137"/>
      <c r="V254" s="137"/>
      <c r="W254" s="137"/>
      <c r="X254" s="137"/>
      <c r="Y254" s="137"/>
      <c r="Z254" s="137"/>
      <c r="AA254" s="137"/>
      <c r="AB254" s="137"/>
      <c r="AC254" s="137"/>
      <c r="AD254" s="137"/>
      <c r="AE254" s="137"/>
      <c r="AF254" s="137"/>
      <c r="AG254" s="137"/>
      <c r="AH254" s="137"/>
      <c r="AI254" s="178"/>
      <c r="AJ254" s="178"/>
      <c r="AK254" s="178"/>
      <c r="AL254" s="178"/>
      <c r="AM254" s="178"/>
      <c r="AN254" s="178"/>
      <c r="AO254" s="178"/>
      <c r="AP254" s="178"/>
      <c r="AQ254" s="178"/>
      <c r="AR254" s="178"/>
    </row>
    <row r="255" spans="4:44" s="69" customFormat="1" x14ac:dyDescent="0.3">
      <c r="D255" s="178"/>
      <c r="E255" s="178"/>
      <c r="F255" s="178"/>
      <c r="G255" s="178"/>
      <c r="H255" s="178"/>
      <c r="I255" s="178"/>
      <c r="J255" s="178"/>
      <c r="K255" s="178"/>
      <c r="L255" s="178"/>
      <c r="M255" s="178"/>
      <c r="N255" s="178"/>
      <c r="P255" s="191"/>
      <c r="Q255" s="137"/>
      <c r="R255" s="137"/>
      <c r="S255" s="137"/>
      <c r="T255" s="137"/>
      <c r="U255" s="137"/>
      <c r="V255" s="137"/>
      <c r="W255" s="137"/>
      <c r="X255" s="137"/>
      <c r="Y255" s="137"/>
      <c r="Z255" s="137"/>
      <c r="AA255" s="137"/>
      <c r="AB255" s="137"/>
      <c r="AC255" s="137"/>
      <c r="AD255" s="137"/>
      <c r="AE255" s="137"/>
      <c r="AF255" s="137"/>
      <c r="AG255" s="137"/>
      <c r="AH255" s="137"/>
      <c r="AI255" s="178"/>
      <c r="AJ255" s="178"/>
      <c r="AK255" s="178"/>
      <c r="AL255" s="178"/>
      <c r="AM255" s="178"/>
      <c r="AN255" s="178"/>
      <c r="AO255" s="178"/>
      <c r="AP255" s="178"/>
      <c r="AQ255" s="178"/>
      <c r="AR255" s="178"/>
    </row>
    <row r="256" spans="4:44" s="69" customFormat="1" x14ac:dyDescent="0.3">
      <c r="D256" s="178"/>
      <c r="E256" s="178"/>
      <c r="F256" s="178"/>
      <c r="G256" s="178"/>
      <c r="H256" s="178"/>
      <c r="I256" s="178"/>
      <c r="J256" s="178"/>
      <c r="K256" s="178"/>
      <c r="L256" s="178"/>
      <c r="M256" s="178"/>
      <c r="N256" s="178"/>
      <c r="P256" s="191"/>
      <c r="Q256" s="137"/>
      <c r="R256" s="137"/>
      <c r="S256" s="137"/>
      <c r="T256" s="137"/>
      <c r="U256" s="137"/>
      <c r="V256" s="137"/>
      <c r="W256" s="137"/>
      <c r="X256" s="137"/>
      <c r="Y256" s="137"/>
      <c r="Z256" s="137"/>
      <c r="AA256" s="137"/>
      <c r="AB256" s="137"/>
      <c r="AC256" s="137"/>
      <c r="AD256" s="137"/>
      <c r="AE256" s="137"/>
      <c r="AF256" s="137"/>
      <c r="AG256" s="137"/>
      <c r="AH256" s="137"/>
      <c r="AI256" s="178"/>
      <c r="AJ256" s="178"/>
      <c r="AK256" s="178"/>
      <c r="AL256" s="178"/>
      <c r="AM256" s="178"/>
      <c r="AN256" s="178"/>
      <c r="AO256" s="178"/>
      <c r="AP256" s="178"/>
      <c r="AQ256" s="178"/>
      <c r="AR256" s="178"/>
    </row>
    <row r="257" spans="4:44" s="69" customFormat="1" x14ac:dyDescent="0.3">
      <c r="D257" s="178"/>
      <c r="E257" s="178"/>
      <c r="F257" s="178"/>
      <c r="G257" s="178"/>
      <c r="H257" s="178"/>
      <c r="I257" s="178"/>
      <c r="J257" s="178"/>
      <c r="K257" s="178"/>
      <c r="L257" s="178"/>
      <c r="M257" s="178"/>
      <c r="N257" s="178"/>
      <c r="P257" s="191"/>
      <c r="Q257" s="137"/>
      <c r="R257" s="137"/>
      <c r="S257" s="137"/>
      <c r="T257" s="137"/>
      <c r="U257" s="137"/>
      <c r="V257" s="137"/>
      <c r="W257" s="137"/>
      <c r="X257" s="137"/>
      <c r="Y257" s="137"/>
      <c r="Z257" s="137"/>
      <c r="AA257" s="137"/>
      <c r="AB257" s="137"/>
      <c r="AC257" s="137"/>
      <c r="AD257" s="137"/>
      <c r="AE257" s="137"/>
      <c r="AF257" s="137"/>
      <c r="AG257" s="137"/>
      <c r="AH257" s="137"/>
      <c r="AI257" s="178"/>
      <c r="AJ257" s="178"/>
      <c r="AK257" s="178"/>
      <c r="AL257" s="178"/>
      <c r="AM257" s="178"/>
      <c r="AN257" s="178"/>
      <c r="AO257" s="178"/>
      <c r="AP257" s="178"/>
      <c r="AQ257" s="178"/>
      <c r="AR257" s="178"/>
    </row>
    <row r="258" spans="4:44" s="69" customFormat="1" x14ac:dyDescent="0.3">
      <c r="D258" s="178"/>
      <c r="E258" s="178"/>
      <c r="F258" s="178"/>
      <c r="G258" s="178"/>
      <c r="H258" s="178"/>
      <c r="I258" s="178"/>
      <c r="J258" s="178"/>
      <c r="K258" s="178"/>
      <c r="L258" s="178"/>
      <c r="M258" s="178"/>
      <c r="N258" s="178"/>
      <c r="P258" s="191"/>
      <c r="Q258" s="137"/>
      <c r="R258" s="137"/>
      <c r="S258" s="137"/>
      <c r="T258" s="137"/>
      <c r="U258" s="137"/>
      <c r="V258" s="137"/>
      <c r="W258" s="137"/>
      <c r="X258" s="137"/>
      <c r="Y258" s="137"/>
      <c r="Z258" s="137"/>
      <c r="AA258" s="137"/>
      <c r="AB258" s="137"/>
      <c r="AC258" s="137"/>
      <c r="AD258" s="137"/>
      <c r="AE258" s="137"/>
      <c r="AF258" s="137"/>
      <c r="AG258" s="137"/>
      <c r="AH258" s="137"/>
      <c r="AI258" s="178"/>
      <c r="AJ258" s="178"/>
      <c r="AK258" s="178"/>
      <c r="AL258" s="178"/>
      <c r="AM258" s="178"/>
      <c r="AN258" s="178"/>
      <c r="AO258" s="178"/>
      <c r="AP258" s="178"/>
      <c r="AQ258" s="178"/>
      <c r="AR258" s="178"/>
    </row>
    <row r="259" spans="4:44" s="69" customFormat="1" x14ac:dyDescent="0.3">
      <c r="D259" s="178"/>
      <c r="E259" s="178"/>
      <c r="F259" s="178"/>
      <c r="G259" s="178"/>
      <c r="H259" s="178"/>
      <c r="I259" s="178"/>
      <c r="J259" s="178"/>
      <c r="K259" s="178"/>
      <c r="L259" s="178"/>
      <c r="M259" s="178"/>
      <c r="N259" s="178"/>
      <c r="P259" s="191"/>
      <c r="Q259" s="137"/>
      <c r="R259" s="137"/>
      <c r="S259" s="137"/>
      <c r="T259" s="137"/>
      <c r="U259" s="137"/>
      <c r="V259" s="137"/>
      <c r="W259" s="137"/>
      <c r="X259" s="137"/>
      <c r="Y259" s="137"/>
      <c r="Z259" s="137"/>
      <c r="AA259" s="137"/>
      <c r="AB259" s="137"/>
      <c r="AC259" s="137"/>
      <c r="AD259" s="137"/>
      <c r="AE259" s="137"/>
      <c r="AF259" s="137"/>
      <c r="AG259" s="137"/>
      <c r="AH259" s="137"/>
      <c r="AI259" s="178"/>
      <c r="AJ259" s="178"/>
      <c r="AK259" s="178"/>
      <c r="AL259" s="178"/>
      <c r="AM259" s="178"/>
      <c r="AN259" s="178"/>
      <c r="AO259" s="178"/>
      <c r="AP259" s="178"/>
      <c r="AQ259" s="178"/>
      <c r="AR259" s="178"/>
    </row>
    <row r="260" spans="4:44" s="69" customFormat="1" x14ac:dyDescent="0.3">
      <c r="D260" s="178"/>
      <c r="E260" s="178"/>
      <c r="F260" s="178"/>
      <c r="G260" s="178"/>
      <c r="H260" s="178"/>
      <c r="I260" s="178"/>
      <c r="J260" s="178"/>
      <c r="K260" s="178"/>
      <c r="L260" s="178"/>
      <c r="M260" s="178"/>
      <c r="N260" s="178"/>
      <c r="P260" s="191"/>
      <c r="Q260" s="137"/>
      <c r="R260" s="137"/>
      <c r="S260" s="137"/>
      <c r="T260" s="137"/>
      <c r="U260" s="137"/>
      <c r="V260" s="137"/>
      <c r="W260" s="137"/>
      <c r="X260" s="137"/>
      <c r="Y260" s="137"/>
      <c r="Z260" s="137"/>
      <c r="AA260" s="137"/>
      <c r="AB260" s="137"/>
      <c r="AC260" s="137"/>
      <c r="AD260" s="137"/>
      <c r="AE260" s="137"/>
      <c r="AF260" s="137"/>
      <c r="AG260" s="137"/>
      <c r="AH260" s="137"/>
      <c r="AI260" s="178"/>
      <c r="AJ260" s="178"/>
      <c r="AK260" s="178"/>
      <c r="AL260" s="178"/>
      <c r="AM260" s="178"/>
      <c r="AN260" s="178"/>
      <c r="AO260" s="178"/>
      <c r="AP260" s="178"/>
      <c r="AQ260" s="178"/>
      <c r="AR260" s="178"/>
    </row>
    <row r="261" spans="4:44" s="69" customFormat="1" x14ac:dyDescent="0.3">
      <c r="D261" s="178"/>
      <c r="E261" s="178"/>
      <c r="F261" s="178"/>
      <c r="G261" s="178"/>
      <c r="H261" s="178"/>
      <c r="I261" s="178"/>
      <c r="J261" s="178"/>
      <c r="K261" s="178"/>
      <c r="L261" s="178"/>
      <c r="M261" s="178"/>
      <c r="N261" s="178"/>
      <c r="P261" s="191"/>
      <c r="Q261" s="137"/>
      <c r="R261" s="137"/>
      <c r="S261" s="137"/>
      <c r="T261" s="137"/>
      <c r="U261" s="137"/>
      <c r="V261" s="137"/>
      <c r="W261" s="137"/>
      <c r="X261" s="137"/>
      <c r="Y261" s="137"/>
      <c r="Z261" s="137"/>
      <c r="AA261" s="137"/>
      <c r="AB261" s="137"/>
      <c r="AC261" s="137"/>
      <c r="AD261" s="137"/>
      <c r="AE261" s="137"/>
      <c r="AF261" s="137"/>
      <c r="AG261" s="137"/>
      <c r="AH261" s="137"/>
      <c r="AI261" s="178"/>
      <c r="AJ261" s="178"/>
      <c r="AK261" s="178"/>
      <c r="AL261" s="178"/>
      <c r="AM261" s="178"/>
      <c r="AN261" s="178"/>
      <c r="AO261" s="178"/>
      <c r="AP261" s="178"/>
      <c r="AQ261" s="178"/>
      <c r="AR261" s="178"/>
    </row>
    <row r="262" spans="4:44" s="69" customFormat="1" x14ac:dyDescent="0.3">
      <c r="D262" s="178"/>
      <c r="E262" s="178"/>
      <c r="F262" s="178"/>
      <c r="G262" s="178"/>
      <c r="H262" s="178"/>
      <c r="I262" s="178"/>
      <c r="J262" s="178"/>
      <c r="K262" s="178"/>
      <c r="L262" s="178"/>
      <c r="M262" s="178"/>
      <c r="N262" s="178"/>
      <c r="P262" s="191"/>
      <c r="Q262" s="137"/>
      <c r="R262" s="137"/>
      <c r="S262" s="137"/>
      <c r="T262" s="137"/>
      <c r="U262" s="137"/>
      <c r="V262" s="137"/>
      <c r="W262" s="137"/>
      <c r="X262" s="137"/>
      <c r="Y262" s="137"/>
      <c r="Z262" s="137"/>
      <c r="AA262" s="137"/>
      <c r="AB262" s="137"/>
      <c r="AC262" s="137"/>
      <c r="AD262" s="137"/>
      <c r="AE262" s="137"/>
      <c r="AF262" s="137"/>
      <c r="AG262" s="137"/>
      <c r="AH262" s="137"/>
      <c r="AI262" s="178"/>
      <c r="AJ262" s="178"/>
      <c r="AK262" s="178"/>
      <c r="AL262" s="178"/>
      <c r="AM262" s="178"/>
      <c r="AN262" s="178"/>
      <c r="AO262" s="178"/>
      <c r="AP262" s="178"/>
      <c r="AQ262" s="178"/>
      <c r="AR262" s="178"/>
    </row>
    <row r="263" spans="4:44" s="69" customFormat="1" x14ac:dyDescent="0.3">
      <c r="D263" s="178"/>
      <c r="E263" s="178"/>
      <c r="F263" s="178"/>
      <c r="G263" s="178"/>
      <c r="H263" s="178"/>
      <c r="I263" s="178"/>
      <c r="J263" s="178"/>
      <c r="K263" s="178"/>
      <c r="L263" s="178"/>
      <c r="M263" s="178"/>
      <c r="N263" s="178"/>
      <c r="P263" s="191"/>
      <c r="Q263" s="137"/>
      <c r="R263" s="137"/>
      <c r="S263" s="137"/>
      <c r="T263" s="137"/>
      <c r="U263" s="137"/>
      <c r="V263" s="137"/>
      <c r="W263" s="137"/>
      <c r="X263" s="137"/>
      <c r="Y263" s="137"/>
      <c r="Z263" s="137"/>
      <c r="AA263" s="137"/>
      <c r="AB263" s="137"/>
      <c r="AC263" s="137"/>
      <c r="AD263" s="137"/>
      <c r="AE263" s="137"/>
      <c r="AF263" s="137"/>
      <c r="AG263" s="137"/>
      <c r="AH263" s="137"/>
      <c r="AI263" s="178"/>
      <c r="AJ263" s="178"/>
      <c r="AK263" s="178"/>
      <c r="AL263" s="178"/>
      <c r="AM263" s="178"/>
      <c r="AN263" s="178"/>
      <c r="AO263" s="178"/>
      <c r="AP263" s="178"/>
      <c r="AQ263" s="178"/>
      <c r="AR263" s="178"/>
    </row>
    <row r="264" spans="4:44" s="69" customFormat="1" x14ac:dyDescent="0.3">
      <c r="D264" s="178"/>
      <c r="E264" s="178"/>
      <c r="F264" s="178"/>
      <c r="G264" s="178"/>
      <c r="H264" s="178"/>
      <c r="I264" s="178"/>
      <c r="J264" s="178"/>
      <c r="K264" s="178"/>
      <c r="L264" s="178"/>
      <c r="M264" s="178"/>
      <c r="N264" s="178"/>
      <c r="P264" s="191"/>
      <c r="Q264" s="137"/>
      <c r="R264" s="137"/>
      <c r="S264" s="137"/>
      <c r="T264" s="137"/>
      <c r="U264" s="137"/>
      <c r="V264" s="137"/>
      <c r="W264" s="137"/>
      <c r="X264" s="137"/>
      <c r="Y264" s="137"/>
      <c r="Z264" s="137"/>
      <c r="AA264" s="137"/>
      <c r="AB264" s="137"/>
      <c r="AC264" s="137"/>
      <c r="AD264" s="137"/>
      <c r="AE264" s="137"/>
      <c r="AF264" s="137"/>
      <c r="AG264" s="137"/>
      <c r="AH264" s="137"/>
      <c r="AI264" s="178"/>
      <c r="AJ264" s="178"/>
      <c r="AK264" s="178"/>
      <c r="AL264" s="178"/>
      <c r="AM264" s="178"/>
      <c r="AN264" s="178"/>
      <c r="AO264" s="178"/>
      <c r="AP264" s="178"/>
      <c r="AQ264" s="178"/>
      <c r="AR264" s="178"/>
    </row>
    <row r="265" spans="4:44" s="69" customFormat="1" x14ac:dyDescent="0.3">
      <c r="D265" s="178"/>
      <c r="E265" s="178"/>
      <c r="F265" s="178"/>
      <c r="G265" s="178"/>
      <c r="H265" s="178"/>
      <c r="I265" s="178"/>
      <c r="J265" s="178"/>
      <c r="K265" s="178"/>
      <c r="L265" s="178"/>
      <c r="M265" s="178"/>
      <c r="N265" s="178"/>
      <c r="P265" s="191"/>
      <c r="Q265" s="137"/>
      <c r="R265" s="137"/>
      <c r="S265" s="137"/>
      <c r="T265" s="137"/>
      <c r="U265" s="137"/>
      <c r="V265" s="137"/>
      <c r="W265" s="137"/>
      <c r="X265" s="137"/>
      <c r="Y265" s="137"/>
      <c r="Z265" s="137"/>
      <c r="AA265" s="137"/>
      <c r="AB265" s="137"/>
      <c r="AC265" s="137"/>
      <c r="AD265" s="137"/>
      <c r="AE265" s="137"/>
      <c r="AF265" s="137"/>
      <c r="AG265" s="137"/>
      <c r="AH265" s="137"/>
      <c r="AI265" s="178"/>
      <c r="AJ265" s="178"/>
      <c r="AK265" s="178"/>
      <c r="AL265" s="178"/>
      <c r="AM265" s="178"/>
      <c r="AN265" s="178"/>
      <c r="AO265" s="178"/>
      <c r="AP265" s="178"/>
      <c r="AQ265" s="178"/>
      <c r="AR265" s="178"/>
    </row>
    <row r="266" spans="4:44" s="69" customFormat="1" x14ac:dyDescent="0.3">
      <c r="D266" s="178"/>
      <c r="E266" s="178"/>
      <c r="F266" s="178"/>
      <c r="G266" s="178"/>
      <c r="H266" s="178"/>
      <c r="I266" s="178"/>
      <c r="J266" s="178"/>
      <c r="K266" s="178"/>
      <c r="L266" s="178"/>
      <c r="M266" s="178"/>
      <c r="N266" s="178"/>
      <c r="P266" s="191"/>
      <c r="Q266" s="137"/>
      <c r="R266" s="137"/>
      <c r="S266" s="137"/>
      <c r="T266" s="137"/>
      <c r="U266" s="137"/>
      <c r="V266" s="137"/>
      <c r="W266" s="137"/>
      <c r="X266" s="137"/>
      <c r="Y266" s="137"/>
      <c r="Z266" s="137"/>
      <c r="AA266" s="137"/>
      <c r="AB266" s="137"/>
      <c r="AC266" s="137"/>
      <c r="AD266" s="137"/>
      <c r="AE266" s="137"/>
      <c r="AF266" s="137"/>
      <c r="AG266" s="137"/>
      <c r="AH266" s="137"/>
      <c r="AI266" s="178"/>
      <c r="AJ266" s="178"/>
      <c r="AK266" s="178"/>
      <c r="AL266" s="178"/>
      <c r="AM266" s="178"/>
      <c r="AN266" s="178"/>
      <c r="AO266" s="178"/>
      <c r="AP266" s="178"/>
      <c r="AQ266" s="178"/>
      <c r="AR266" s="178"/>
    </row>
    <row r="267" spans="4:44" s="69" customFormat="1" x14ac:dyDescent="0.3">
      <c r="D267" s="178"/>
      <c r="E267" s="178"/>
      <c r="F267" s="178"/>
      <c r="G267" s="178"/>
      <c r="H267" s="178"/>
      <c r="I267" s="178"/>
      <c r="J267" s="178"/>
      <c r="K267" s="178"/>
      <c r="L267" s="178"/>
      <c r="M267" s="178"/>
      <c r="N267" s="178"/>
      <c r="P267" s="191"/>
      <c r="Q267" s="137"/>
      <c r="R267" s="137"/>
      <c r="S267" s="137"/>
      <c r="T267" s="137"/>
      <c r="U267" s="137"/>
      <c r="V267" s="137"/>
      <c r="W267" s="137"/>
      <c r="X267" s="137"/>
      <c r="Y267" s="137"/>
      <c r="Z267" s="137"/>
      <c r="AA267" s="137"/>
      <c r="AB267" s="137"/>
      <c r="AC267" s="137"/>
      <c r="AD267" s="137"/>
      <c r="AE267" s="137"/>
      <c r="AF267" s="137"/>
      <c r="AG267" s="137"/>
      <c r="AH267" s="137"/>
      <c r="AI267" s="178"/>
      <c r="AJ267" s="178"/>
      <c r="AK267" s="178"/>
      <c r="AL267" s="178"/>
      <c r="AM267" s="178"/>
      <c r="AN267" s="178"/>
      <c r="AO267" s="178"/>
      <c r="AP267" s="178"/>
      <c r="AQ267" s="178"/>
      <c r="AR267" s="178"/>
    </row>
    <row r="268" spans="4:44" s="69" customFormat="1" x14ac:dyDescent="0.3">
      <c r="D268" s="178"/>
      <c r="E268" s="178"/>
      <c r="F268" s="178"/>
      <c r="G268" s="178"/>
      <c r="H268" s="178"/>
      <c r="I268" s="178"/>
      <c r="J268" s="178"/>
      <c r="K268" s="178"/>
      <c r="L268" s="178"/>
      <c r="M268" s="178"/>
      <c r="N268" s="178"/>
      <c r="P268" s="191"/>
      <c r="Q268" s="137"/>
      <c r="R268" s="137"/>
      <c r="S268" s="137"/>
      <c r="T268" s="137"/>
      <c r="U268" s="137"/>
      <c r="V268" s="137"/>
      <c r="W268" s="137"/>
      <c r="X268" s="137"/>
      <c r="Y268" s="137"/>
      <c r="Z268" s="137"/>
      <c r="AA268" s="137"/>
      <c r="AB268" s="137"/>
      <c r="AC268" s="137"/>
      <c r="AD268" s="137"/>
      <c r="AE268" s="137"/>
      <c r="AF268" s="137"/>
      <c r="AG268" s="137"/>
      <c r="AH268" s="137"/>
      <c r="AI268" s="178"/>
      <c r="AJ268" s="178"/>
      <c r="AK268" s="178"/>
      <c r="AL268" s="178"/>
      <c r="AM268" s="178"/>
      <c r="AN268" s="178"/>
      <c r="AO268" s="178"/>
      <c r="AP268" s="178"/>
      <c r="AQ268" s="178"/>
      <c r="AR268" s="178"/>
    </row>
    <row r="269" spans="4:44" s="69" customFormat="1" x14ac:dyDescent="0.3">
      <c r="D269" s="178"/>
      <c r="E269" s="178"/>
      <c r="F269" s="178"/>
      <c r="G269" s="178"/>
      <c r="H269" s="178"/>
      <c r="I269" s="178"/>
      <c r="J269" s="178"/>
      <c r="K269" s="178"/>
      <c r="L269" s="178"/>
      <c r="M269" s="178"/>
      <c r="N269" s="178"/>
      <c r="P269" s="191"/>
      <c r="Q269" s="137"/>
      <c r="R269" s="137"/>
      <c r="S269" s="137"/>
      <c r="T269" s="137"/>
      <c r="U269" s="137"/>
      <c r="V269" s="137"/>
      <c r="W269" s="137"/>
      <c r="X269" s="137"/>
      <c r="Y269" s="137"/>
      <c r="Z269" s="137"/>
      <c r="AA269" s="137"/>
      <c r="AB269" s="137"/>
      <c r="AC269" s="137"/>
      <c r="AD269" s="137"/>
      <c r="AE269" s="137"/>
      <c r="AF269" s="137"/>
      <c r="AG269" s="137"/>
      <c r="AH269" s="137"/>
      <c r="AI269" s="178"/>
      <c r="AJ269" s="178"/>
      <c r="AK269" s="178"/>
      <c r="AL269" s="178"/>
      <c r="AM269" s="178"/>
      <c r="AN269" s="178"/>
      <c r="AO269" s="178"/>
      <c r="AP269" s="178"/>
      <c r="AQ269" s="178"/>
      <c r="AR269" s="178"/>
    </row>
    <row r="270" spans="4:44" s="69" customFormat="1" x14ac:dyDescent="0.3">
      <c r="D270" s="178"/>
      <c r="E270" s="178"/>
      <c r="F270" s="178"/>
      <c r="G270" s="178"/>
      <c r="H270" s="178"/>
      <c r="I270" s="178"/>
      <c r="J270" s="178"/>
      <c r="K270" s="178"/>
      <c r="L270" s="178"/>
      <c r="M270" s="178"/>
      <c r="N270" s="178"/>
      <c r="P270" s="191"/>
      <c r="Q270" s="137"/>
      <c r="R270" s="137"/>
      <c r="S270" s="137"/>
      <c r="T270" s="137"/>
      <c r="U270" s="137"/>
      <c r="V270" s="137"/>
      <c r="W270" s="137"/>
      <c r="X270" s="137"/>
      <c r="Y270" s="137"/>
      <c r="Z270" s="137"/>
      <c r="AA270" s="137"/>
      <c r="AB270" s="137"/>
      <c r="AC270" s="137"/>
      <c r="AD270" s="137"/>
      <c r="AE270" s="137"/>
      <c r="AF270" s="137"/>
      <c r="AG270" s="137"/>
      <c r="AH270" s="137"/>
      <c r="AI270" s="178"/>
      <c r="AJ270" s="178"/>
      <c r="AK270" s="178"/>
      <c r="AL270" s="178"/>
      <c r="AM270" s="178"/>
      <c r="AN270" s="178"/>
      <c r="AO270" s="178"/>
      <c r="AP270" s="178"/>
      <c r="AQ270" s="178"/>
      <c r="AR270" s="178"/>
    </row>
    <row r="271" spans="4:44" s="69" customFormat="1" x14ac:dyDescent="0.3">
      <c r="D271" s="178"/>
      <c r="E271" s="178"/>
      <c r="F271" s="178"/>
      <c r="G271" s="178"/>
      <c r="H271" s="178"/>
      <c r="I271" s="178"/>
      <c r="J271" s="178"/>
      <c r="K271" s="178"/>
      <c r="L271" s="178"/>
      <c r="M271" s="178"/>
      <c r="N271" s="178"/>
      <c r="P271" s="191"/>
      <c r="Q271" s="137"/>
      <c r="R271" s="137"/>
      <c r="S271" s="137"/>
      <c r="T271" s="137"/>
      <c r="U271" s="137"/>
      <c r="V271" s="137"/>
      <c r="W271" s="137"/>
      <c r="X271" s="137"/>
      <c r="Y271" s="137"/>
      <c r="Z271" s="137"/>
      <c r="AA271" s="137"/>
      <c r="AB271" s="137"/>
      <c r="AC271" s="137"/>
      <c r="AD271" s="137"/>
      <c r="AE271" s="137"/>
      <c r="AF271" s="137"/>
      <c r="AG271" s="137"/>
      <c r="AH271" s="137"/>
      <c r="AI271" s="178"/>
      <c r="AJ271" s="178"/>
      <c r="AK271" s="178"/>
      <c r="AL271" s="178"/>
      <c r="AM271" s="178"/>
      <c r="AN271" s="178"/>
      <c r="AO271" s="178"/>
      <c r="AP271" s="178"/>
      <c r="AQ271" s="178"/>
      <c r="AR271" s="178"/>
    </row>
    <row r="272" spans="4:44" s="69" customFormat="1" x14ac:dyDescent="0.3">
      <c r="D272" s="178"/>
      <c r="E272" s="178"/>
      <c r="F272" s="178"/>
      <c r="G272" s="178"/>
      <c r="H272" s="178"/>
      <c r="I272" s="178"/>
      <c r="J272" s="178"/>
      <c r="K272" s="178"/>
      <c r="L272" s="178"/>
      <c r="M272" s="178"/>
      <c r="N272" s="178"/>
      <c r="P272" s="191"/>
      <c r="Q272" s="137"/>
      <c r="R272" s="137"/>
      <c r="S272" s="137"/>
      <c r="T272" s="137"/>
      <c r="U272" s="137"/>
      <c r="V272" s="137"/>
      <c r="W272" s="137"/>
      <c r="X272" s="137"/>
      <c r="Y272" s="137"/>
      <c r="Z272" s="137"/>
      <c r="AA272" s="137"/>
      <c r="AB272" s="137"/>
      <c r="AC272" s="137"/>
      <c r="AD272" s="137"/>
      <c r="AE272" s="137"/>
      <c r="AF272" s="137"/>
      <c r="AG272" s="137"/>
      <c r="AH272" s="137"/>
      <c r="AI272" s="178"/>
      <c r="AJ272" s="178"/>
      <c r="AK272" s="178"/>
      <c r="AL272" s="178"/>
      <c r="AM272" s="178"/>
      <c r="AN272" s="178"/>
      <c r="AO272" s="178"/>
      <c r="AP272" s="178"/>
      <c r="AQ272" s="178"/>
      <c r="AR272" s="178"/>
    </row>
    <row r="273" spans="1:44" s="69" customFormat="1" x14ac:dyDescent="0.3">
      <c r="D273" s="178"/>
      <c r="E273" s="178"/>
      <c r="F273" s="178"/>
      <c r="G273" s="178"/>
      <c r="H273" s="178"/>
      <c r="I273" s="178"/>
      <c r="J273" s="178"/>
      <c r="K273" s="178"/>
      <c r="L273" s="178"/>
      <c r="M273" s="178"/>
      <c r="N273" s="178"/>
      <c r="P273" s="191"/>
      <c r="Q273" s="137"/>
      <c r="R273" s="137"/>
      <c r="S273" s="137"/>
      <c r="T273" s="137"/>
      <c r="U273" s="137"/>
      <c r="V273" s="137"/>
      <c r="W273" s="137"/>
      <c r="X273" s="137"/>
      <c r="Y273" s="137"/>
      <c r="Z273" s="137"/>
      <c r="AA273" s="137"/>
      <c r="AB273" s="137"/>
      <c r="AC273" s="137"/>
      <c r="AD273" s="137"/>
      <c r="AE273" s="137"/>
      <c r="AF273" s="137"/>
      <c r="AG273" s="137"/>
      <c r="AH273" s="137"/>
      <c r="AI273" s="178"/>
      <c r="AJ273" s="178"/>
      <c r="AK273" s="178"/>
      <c r="AL273" s="178"/>
      <c r="AM273" s="178"/>
      <c r="AN273" s="178"/>
      <c r="AO273" s="178"/>
      <c r="AP273" s="178"/>
      <c r="AQ273" s="178"/>
      <c r="AR273" s="178"/>
    </row>
    <row r="274" spans="1:44" s="69" customFormat="1" x14ac:dyDescent="0.3">
      <c r="D274" s="178"/>
      <c r="E274" s="178"/>
      <c r="F274" s="178"/>
      <c r="G274" s="178"/>
      <c r="H274" s="178"/>
      <c r="I274" s="178"/>
      <c r="J274" s="178"/>
      <c r="K274" s="178"/>
      <c r="L274" s="178"/>
      <c r="M274" s="178"/>
      <c r="N274" s="178"/>
      <c r="P274" s="191"/>
      <c r="Q274" s="137"/>
      <c r="R274" s="137"/>
      <c r="S274" s="137"/>
      <c r="T274" s="137"/>
      <c r="U274" s="137"/>
      <c r="V274" s="137"/>
      <c r="W274" s="137"/>
      <c r="X274" s="137"/>
      <c r="Y274" s="137"/>
      <c r="Z274" s="137"/>
      <c r="AA274" s="137"/>
      <c r="AB274" s="137"/>
      <c r="AC274" s="137"/>
      <c r="AD274" s="137"/>
      <c r="AE274" s="137"/>
      <c r="AF274" s="137"/>
      <c r="AG274" s="137"/>
      <c r="AH274" s="137"/>
      <c r="AI274" s="178"/>
      <c r="AJ274" s="178"/>
      <c r="AK274" s="178"/>
      <c r="AL274" s="178"/>
      <c r="AM274" s="178"/>
      <c r="AN274" s="178"/>
      <c r="AO274" s="178"/>
      <c r="AP274" s="178"/>
      <c r="AQ274" s="178"/>
      <c r="AR274" s="178"/>
    </row>
    <row r="275" spans="1:44" s="69" customFormat="1" x14ac:dyDescent="0.3">
      <c r="D275" s="178"/>
      <c r="E275" s="178"/>
      <c r="F275" s="178"/>
      <c r="G275" s="178"/>
      <c r="H275" s="178"/>
      <c r="I275" s="178"/>
      <c r="J275" s="178"/>
      <c r="K275" s="178"/>
      <c r="L275" s="178"/>
      <c r="M275" s="178"/>
      <c r="N275" s="178"/>
      <c r="P275" s="191"/>
      <c r="Q275" s="137"/>
      <c r="R275" s="137"/>
      <c r="S275" s="137"/>
      <c r="T275" s="137"/>
      <c r="U275" s="137"/>
      <c r="V275" s="137"/>
      <c r="W275" s="137"/>
      <c r="X275" s="137"/>
      <c r="Y275" s="137"/>
      <c r="Z275" s="137"/>
      <c r="AA275" s="137"/>
      <c r="AB275" s="137"/>
      <c r="AC275" s="137"/>
      <c r="AD275" s="137"/>
      <c r="AE275" s="137"/>
      <c r="AF275" s="137"/>
      <c r="AG275" s="137"/>
      <c r="AH275" s="137"/>
      <c r="AI275" s="178"/>
      <c r="AJ275" s="178"/>
      <c r="AK275" s="178"/>
      <c r="AL275" s="178"/>
      <c r="AM275" s="178"/>
      <c r="AN275" s="178"/>
      <c r="AO275" s="178"/>
      <c r="AP275" s="178"/>
      <c r="AQ275" s="178"/>
      <c r="AR275" s="178"/>
    </row>
    <row r="276" spans="1:44" s="69" customFormat="1" x14ac:dyDescent="0.3">
      <c r="D276" s="178"/>
      <c r="E276" s="178"/>
      <c r="F276" s="178"/>
      <c r="G276" s="178"/>
      <c r="H276" s="178"/>
      <c r="I276" s="178"/>
      <c r="J276" s="178"/>
      <c r="K276" s="178"/>
      <c r="L276" s="178"/>
      <c r="M276" s="178"/>
      <c r="N276" s="178"/>
      <c r="P276" s="191"/>
      <c r="Q276" s="137"/>
      <c r="R276" s="137"/>
      <c r="S276" s="137"/>
      <c r="T276" s="137"/>
      <c r="U276" s="137"/>
      <c r="V276" s="137"/>
      <c r="W276" s="137"/>
      <c r="X276" s="137"/>
      <c r="Y276" s="137"/>
      <c r="Z276" s="137"/>
      <c r="AA276" s="137"/>
      <c r="AB276" s="137"/>
      <c r="AC276" s="137"/>
      <c r="AD276" s="137"/>
      <c r="AE276" s="137"/>
      <c r="AF276" s="137"/>
      <c r="AG276" s="137"/>
      <c r="AH276" s="137"/>
      <c r="AI276" s="178"/>
      <c r="AJ276" s="178"/>
      <c r="AK276" s="178"/>
      <c r="AL276" s="178"/>
      <c r="AM276" s="178"/>
      <c r="AN276" s="178"/>
      <c r="AO276" s="178"/>
      <c r="AP276" s="178"/>
      <c r="AQ276" s="178"/>
      <c r="AR276" s="178"/>
    </row>
    <row r="277" spans="1:44" s="69" customFormat="1" x14ac:dyDescent="0.3">
      <c r="D277" s="178"/>
      <c r="E277" s="178"/>
      <c r="F277" s="178"/>
      <c r="G277" s="178"/>
      <c r="H277" s="178"/>
      <c r="I277" s="178"/>
      <c r="J277" s="178"/>
      <c r="K277" s="178"/>
      <c r="L277" s="178"/>
      <c r="M277" s="178"/>
      <c r="N277" s="178"/>
      <c r="P277" s="191"/>
      <c r="Q277" s="137"/>
      <c r="R277" s="137"/>
      <c r="S277" s="137"/>
      <c r="T277" s="137"/>
      <c r="U277" s="137"/>
      <c r="V277" s="137"/>
      <c r="W277" s="137"/>
      <c r="X277" s="137"/>
      <c r="Y277" s="137"/>
      <c r="Z277" s="137"/>
      <c r="AA277" s="137"/>
      <c r="AB277" s="137"/>
      <c r="AC277" s="137"/>
      <c r="AD277" s="137"/>
      <c r="AE277" s="137"/>
      <c r="AF277" s="137"/>
      <c r="AG277" s="137"/>
      <c r="AH277" s="137"/>
      <c r="AI277" s="178"/>
      <c r="AJ277" s="178"/>
      <c r="AK277" s="178"/>
      <c r="AL277" s="178"/>
      <c r="AM277" s="178"/>
      <c r="AN277" s="178"/>
      <c r="AO277" s="178"/>
      <c r="AP277" s="178"/>
      <c r="AQ277" s="178"/>
      <c r="AR277" s="178"/>
    </row>
    <row r="278" spans="1:44" s="69" customFormat="1" x14ac:dyDescent="0.3">
      <c r="D278" s="178"/>
      <c r="E278" s="178"/>
      <c r="F278" s="178"/>
      <c r="G278" s="178"/>
      <c r="H278" s="178"/>
      <c r="I278" s="178"/>
      <c r="J278" s="178"/>
      <c r="K278" s="178"/>
      <c r="L278" s="178"/>
      <c r="M278" s="178"/>
      <c r="N278" s="178"/>
      <c r="P278" s="191"/>
      <c r="Q278" s="137"/>
      <c r="R278" s="137"/>
      <c r="S278" s="137"/>
      <c r="T278" s="137"/>
      <c r="U278" s="137"/>
      <c r="V278" s="137"/>
      <c r="W278" s="137"/>
      <c r="X278" s="137"/>
      <c r="Y278" s="137"/>
      <c r="Z278" s="137"/>
      <c r="AA278" s="137"/>
      <c r="AB278" s="137"/>
      <c r="AC278" s="137"/>
      <c r="AD278" s="137"/>
      <c r="AE278" s="137"/>
      <c r="AF278" s="137"/>
      <c r="AG278" s="137"/>
      <c r="AH278" s="137"/>
      <c r="AI278" s="178"/>
      <c r="AJ278" s="178"/>
      <c r="AK278" s="178"/>
      <c r="AL278" s="178"/>
      <c r="AM278" s="178"/>
      <c r="AN278" s="178"/>
      <c r="AO278" s="178"/>
      <c r="AP278" s="178"/>
      <c r="AQ278" s="178"/>
      <c r="AR278" s="178"/>
    </row>
    <row r="279" spans="1:44" s="69" customFormat="1" x14ac:dyDescent="0.3">
      <c r="D279" s="178"/>
      <c r="E279" s="178"/>
      <c r="F279" s="178"/>
      <c r="G279" s="178"/>
      <c r="H279" s="178"/>
      <c r="I279" s="178"/>
      <c r="J279" s="178"/>
      <c r="K279" s="178"/>
      <c r="L279" s="178"/>
      <c r="M279" s="178"/>
      <c r="N279" s="178"/>
      <c r="P279" s="191"/>
      <c r="Q279" s="137"/>
      <c r="R279" s="137"/>
      <c r="S279" s="137"/>
      <c r="T279" s="137"/>
      <c r="U279" s="137"/>
      <c r="V279" s="137"/>
      <c r="W279" s="137"/>
      <c r="X279" s="137"/>
      <c r="Y279" s="137"/>
      <c r="Z279" s="137"/>
      <c r="AA279" s="137"/>
      <c r="AB279" s="137"/>
      <c r="AC279" s="137"/>
      <c r="AD279" s="137"/>
      <c r="AE279" s="137"/>
      <c r="AF279" s="137"/>
      <c r="AG279" s="137"/>
      <c r="AH279" s="137"/>
      <c r="AI279" s="178"/>
      <c r="AJ279" s="178"/>
      <c r="AK279" s="178"/>
      <c r="AL279" s="178"/>
      <c r="AM279" s="178"/>
      <c r="AN279" s="178"/>
      <c r="AO279" s="178"/>
      <c r="AP279" s="178"/>
      <c r="AQ279" s="178"/>
      <c r="AR279" s="178"/>
    </row>
    <row r="280" spans="1:44" s="69" customFormat="1" x14ac:dyDescent="0.3">
      <c r="D280" s="178"/>
      <c r="E280" s="178"/>
      <c r="F280" s="178"/>
      <c r="G280" s="178"/>
      <c r="H280" s="178"/>
      <c r="I280" s="178"/>
      <c r="J280" s="178"/>
      <c r="K280" s="178"/>
      <c r="L280" s="178"/>
      <c r="M280" s="178"/>
      <c r="N280" s="178"/>
      <c r="P280" s="191"/>
      <c r="Q280" s="137"/>
      <c r="R280" s="137"/>
      <c r="S280" s="137"/>
      <c r="T280" s="137"/>
      <c r="U280" s="137"/>
      <c r="V280" s="137"/>
      <c r="W280" s="137"/>
      <c r="X280" s="137"/>
      <c r="Y280" s="137"/>
      <c r="Z280" s="137"/>
      <c r="AA280" s="137"/>
      <c r="AB280" s="137"/>
      <c r="AC280" s="137"/>
      <c r="AD280" s="137"/>
      <c r="AE280" s="137"/>
      <c r="AF280" s="137"/>
      <c r="AG280" s="137"/>
      <c r="AH280" s="137"/>
      <c r="AI280" s="178"/>
      <c r="AJ280" s="178"/>
      <c r="AK280" s="178"/>
      <c r="AL280" s="178"/>
      <c r="AM280" s="178"/>
      <c r="AN280" s="178"/>
      <c r="AO280" s="178"/>
      <c r="AP280" s="178"/>
      <c r="AQ280" s="178"/>
      <c r="AR280" s="178"/>
    </row>
    <row r="281" spans="1:44" s="69" customFormat="1" x14ac:dyDescent="0.3">
      <c r="D281" s="178"/>
      <c r="E281" s="178"/>
      <c r="F281" s="178"/>
      <c r="G281" s="178"/>
      <c r="H281" s="178"/>
      <c r="I281" s="178"/>
      <c r="J281" s="178"/>
      <c r="K281" s="178"/>
      <c r="L281" s="178"/>
      <c r="M281" s="178"/>
      <c r="N281" s="178"/>
      <c r="P281" s="191"/>
      <c r="Q281" s="137"/>
      <c r="R281" s="137"/>
      <c r="S281" s="137"/>
      <c r="T281" s="137"/>
      <c r="U281" s="137"/>
      <c r="V281" s="137"/>
      <c r="W281" s="137"/>
      <c r="X281" s="137"/>
      <c r="Y281" s="137"/>
      <c r="Z281" s="137"/>
      <c r="AA281" s="137"/>
      <c r="AB281" s="137"/>
      <c r="AC281" s="137"/>
      <c r="AD281" s="137"/>
      <c r="AE281" s="137"/>
      <c r="AF281" s="137"/>
      <c r="AG281" s="137"/>
      <c r="AH281" s="137"/>
      <c r="AI281" s="178"/>
      <c r="AJ281" s="178"/>
      <c r="AK281" s="178"/>
      <c r="AL281" s="178"/>
      <c r="AM281" s="178"/>
      <c r="AN281" s="178"/>
      <c r="AO281" s="178"/>
      <c r="AP281" s="178"/>
      <c r="AQ281" s="178"/>
      <c r="AR281" s="178"/>
    </row>
    <row r="282" spans="1:44" s="69" customFormat="1" x14ac:dyDescent="0.3">
      <c r="D282" s="178"/>
      <c r="E282" s="178"/>
      <c r="F282" s="178"/>
      <c r="G282" s="178"/>
      <c r="H282" s="178"/>
      <c r="I282" s="178"/>
      <c r="J282" s="178"/>
      <c r="K282" s="178"/>
      <c r="L282" s="178"/>
      <c r="M282" s="178"/>
      <c r="N282" s="178"/>
      <c r="P282" s="191"/>
      <c r="Q282" s="137"/>
      <c r="R282" s="137"/>
      <c r="S282" s="137"/>
      <c r="T282" s="137"/>
      <c r="U282" s="137"/>
      <c r="V282" s="137"/>
      <c r="W282" s="137"/>
      <c r="X282" s="137"/>
      <c r="Y282" s="137"/>
      <c r="Z282" s="137"/>
      <c r="AA282" s="137"/>
      <c r="AB282" s="137"/>
      <c r="AC282" s="137"/>
      <c r="AD282" s="137"/>
      <c r="AE282" s="137"/>
      <c r="AF282" s="137"/>
      <c r="AG282" s="137"/>
      <c r="AH282" s="137"/>
      <c r="AI282" s="178"/>
      <c r="AJ282" s="178"/>
      <c r="AK282" s="178"/>
      <c r="AL282" s="178"/>
      <c r="AM282" s="178"/>
      <c r="AN282" s="178"/>
      <c r="AO282" s="178"/>
      <c r="AP282" s="178"/>
      <c r="AQ282" s="178"/>
      <c r="AR282" s="178"/>
    </row>
    <row r="283" spans="1:44" s="69" customFormat="1" x14ac:dyDescent="0.3">
      <c r="A283" s="70"/>
      <c r="D283" s="178"/>
      <c r="E283" s="178"/>
      <c r="F283" s="178"/>
      <c r="G283" s="178"/>
      <c r="H283" s="178"/>
      <c r="I283" s="178"/>
      <c r="J283" s="178"/>
      <c r="K283" s="178"/>
      <c r="L283" s="178"/>
      <c r="M283" s="178"/>
      <c r="N283" s="178"/>
      <c r="P283" s="191"/>
      <c r="Q283" s="137"/>
      <c r="R283" s="137"/>
      <c r="S283" s="137"/>
      <c r="T283" s="137"/>
      <c r="U283" s="137"/>
      <c r="V283" s="137"/>
      <c r="W283" s="137"/>
      <c r="X283" s="137"/>
      <c r="Y283" s="137"/>
      <c r="Z283" s="137"/>
      <c r="AA283" s="137"/>
      <c r="AB283" s="137"/>
      <c r="AC283" s="137"/>
      <c r="AD283" s="137"/>
      <c r="AE283" s="137"/>
      <c r="AF283" s="137"/>
      <c r="AG283" s="137"/>
      <c r="AH283" s="137"/>
      <c r="AI283" s="178"/>
      <c r="AJ283" s="178"/>
      <c r="AK283" s="178"/>
      <c r="AL283" s="178"/>
      <c r="AM283" s="178"/>
      <c r="AN283" s="178"/>
      <c r="AO283" s="178"/>
      <c r="AP283" s="178"/>
      <c r="AQ283" s="178"/>
      <c r="AR283" s="178"/>
    </row>
    <row r="284" spans="1:44" s="69" customFormat="1" x14ac:dyDescent="0.3">
      <c r="A284" s="70"/>
      <c r="D284" s="178"/>
      <c r="E284" s="178"/>
      <c r="F284" s="178"/>
      <c r="G284" s="178"/>
      <c r="H284" s="178"/>
      <c r="I284" s="178"/>
      <c r="J284" s="178"/>
      <c r="K284" s="178"/>
      <c r="L284" s="178"/>
      <c r="M284" s="178"/>
      <c r="N284" s="178"/>
      <c r="P284" s="191"/>
      <c r="Q284" s="137"/>
      <c r="R284" s="137"/>
      <c r="S284" s="137"/>
      <c r="T284" s="137"/>
      <c r="U284" s="137"/>
      <c r="V284" s="137"/>
      <c r="W284" s="137"/>
      <c r="X284" s="137"/>
      <c r="Y284" s="137"/>
      <c r="Z284" s="137"/>
      <c r="AA284" s="137"/>
      <c r="AB284" s="137"/>
      <c r="AC284" s="137"/>
      <c r="AD284" s="137"/>
      <c r="AE284" s="137"/>
      <c r="AF284" s="137"/>
      <c r="AG284" s="137"/>
      <c r="AH284" s="137"/>
      <c r="AI284" s="178"/>
      <c r="AJ284" s="178"/>
      <c r="AK284" s="178"/>
      <c r="AL284" s="178"/>
      <c r="AM284" s="178"/>
      <c r="AN284" s="178"/>
      <c r="AO284" s="178"/>
      <c r="AP284" s="178"/>
      <c r="AQ284" s="178"/>
      <c r="AR284" s="178"/>
    </row>
  </sheetData>
  <sheetProtection algorithmName="SHA-512" hashValue="8G4sTWL/RRD7dyKSzADjg7vTwcrRuYMtEV2t8FH0ZTADZkYxDMlqXQqEAbmssS/upUblib0fn+0gv0CjKWh0UA==" saltValue="s/qURtNwVCZ1T5wdHvzkmg==" spinCount="100000" sheet="1" formatRows="0"/>
  <mergeCells count="22">
    <mergeCell ref="A1:P1"/>
    <mergeCell ref="O2:P4"/>
    <mergeCell ref="O7:O8"/>
    <mergeCell ref="B62:P62"/>
    <mergeCell ref="B63:P63"/>
    <mergeCell ref="E2:N2"/>
    <mergeCell ref="E3:N3"/>
    <mergeCell ref="E4:N4"/>
    <mergeCell ref="O44:O55"/>
    <mergeCell ref="B64:P64"/>
    <mergeCell ref="B65:P65"/>
    <mergeCell ref="AI7:AR7"/>
    <mergeCell ref="A10:A38"/>
    <mergeCell ref="A5:P5"/>
    <mergeCell ref="A9:D9"/>
    <mergeCell ref="AI2:AR2"/>
    <mergeCell ref="AI3:AR3"/>
    <mergeCell ref="AI4:AR4"/>
    <mergeCell ref="A7:D8"/>
    <mergeCell ref="E7:N7"/>
    <mergeCell ref="P7:P8"/>
    <mergeCell ref="B6:O6"/>
  </mergeCells>
  <conditionalFormatting sqref="AI17:AS23">
    <cfRule type="expression" dxfId="62" priority="21">
      <formula>AI17="x"</formula>
    </cfRule>
  </conditionalFormatting>
  <conditionalFormatting sqref="AI12:AS15">
    <cfRule type="expression" dxfId="61" priority="17">
      <formula>AI12="x"</formula>
    </cfRule>
  </conditionalFormatting>
  <conditionalFormatting sqref="AI25:AS32">
    <cfRule type="expression" dxfId="60" priority="15">
      <formula>AI25="x"</formula>
    </cfRule>
  </conditionalFormatting>
  <conditionalFormatting sqref="AI34:AS38">
    <cfRule type="expression" dxfId="59" priority="14">
      <formula>AI34="x"</formula>
    </cfRule>
  </conditionalFormatting>
  <conditionalFormatting sqref="P40">
    <cfRule type="expression" dxfId="58" priority="12">
      <formula>P40="OK"</formula>
    </cfRule>
    <cfRule type="expression" dxfId="57" priority="13">
      <formula>P40="ERROR"</formula>
    </cfRule>
  </conditionalFormatting>
  <conditionalFormatting sqref="E11:N15">
    <cfRule type="expression" dxfId="56" priority="11">
      <formula>E11="x"</formula>
    </cfRule>
  </conditionalFormatting>
  <conditionalFormatting sqref="AI11:AS11">
    <cfRule type="expression" dxfId="55" priority="10">
      <formula>AI11="x"</formula>
    </cfRule>
  </conditionalFormatting>
  <conditionalFormatting sqref="E17:N23">
    <cfRule type="expression" dxfId="54" priority="3">
      <formula>E17="x"</formula>
    </cfRule>
  </conditionalFormatting>
  <conditionalFormatting sqref="E25:N32">
    <cfRule type="expression" dxfId="53" priority="2">
      <formula>E25="x"</formula>
    </cfRule>
  </conditionalFormatting>
  <conditionalFormatting sqref="E34:N38">
    <cfRule type="expression" dxfId="52" priority="1">
      <formula>E34="x"</formula>
    </cfRule>
  </conditionalFormatting>
  <pageMargins left="0.7" right="0.7" top="0.75" bottom="0.75" header="0.3" footer="0.3"/>
  <pageSetup paperSize="8" scale="67" orientation="portrait" r:id="rId1"/>
  <headerFooter>
    <oddHeader>&amp;C&amp;G</oddHead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0D18-F6C0-4402-A495-D51528850A08}">
  <sheetPr>
    <tabColor rgb="FFA0DDEE"/>
    <pageSetUpPr autoPageBreaks="0" fitToPage="1"/>
  </sheetPr>
  <dimension ref="A1:BK277"/>
  <sheetViews>
    <sheetView showGridLines="0" tabSelected="1" zoomScale="70" zoomScaleNormal="70" workbookViewId="0">
      <selection activeCell="Z27" sqref="Z27"/>
    </sheetView>
  </sheetViews>
  <sheetFormatPr defaultColWidth="8.88671875" defaultRowHeight="14.4" x14ac:dyDescent="0.3"/>
  <cols>
    <col min="1" max="1" width="4.88671875" style="70" customWidth="1"/>
    <col min="2" max="2" width="11.88671875" style="70" customWidth="1"/>
    <col min="3" max="3" width="39.77734375" style="70" customWidth="1"/>
    <col min="4" max="4" width="20.44140625" style="192" customWidth="1"/>
    <col min="5" max="14" width="3.44140625" style="192" customWidth="1"/>
    <col min="15" max="15" width="51.33203125" style="70" customWidth="1"/>
    <col min="16" max="16" width="12.33203125" style="193" customWidth="1"/>
    <col min="17" max="32" width="8.88671875" style="137" customWidth="1"/>
    <col min="33" max="42" width="5" style="178" customWidth="1"/>
    <col min="43" max="43" width="8.88671875" style="69" customWidth="1"/>
    <col min="44" max="63" width="8.88671875" style="69"/>
    <col min="64" max="16384" width="8.88671875" style="70"/>
  </cols>
  <sheetData>
    <row r="1" spans="1:63" ht="63" customHeight="1" thickBot="1" x14ac:dyDescent="0.35">
      <c r="A1" s="658" t="s">
        <v>577</v>
      </c>
      <c r="B1" s="659"/>
      <c r="C1" s="659"/>
      <c r="D1" s="659"/>
      <c r="E1" s="659"/>
      <c r="F1" s="659"/>
      <c r="G1" s="659"/>
      <c r="H1" s="659"/>
      <c r="I1" s="659"/>
      <c r="J1" s="659"/>
      <c r="K1" s="659"/>
      <c r="L1" s="659"/>
      <c r="M1" s="659"/>
      <c r="N1" s="659"/>
      <c r="O1" s="659"/>
      <c r="P1" s="660"/>
      <c r="AG1" s="69"/>
      <c r="AH1" s="69"/>
      <c r="AI1" s="69"/>
      <c r="AJ1" s="69"/>
      <c r="AK1" s="69"/>
      <c r="AL1" s="69"/>
      <c r="AM1" s="69"/>
      <c r="AN1" s="69"/>
      <c r="AO1" s="69"/>
      <c r="AP1" s="69"/>
    </row>
    <row r="2" spans="1:63" s="76" customFormat="1" ht="16.2" thickBot="1" x14ac:dyDescent="0.35">
      <c r="A2" s="81" t="s">
        <v>110</v>
      </c>
      <c r="B2" s="138"/>
      <c r="C2" s="139" t="str">
        <f>'Project details'!B2</f>
        <v>Trust</v>
      </c>
      <c r="D2" s="140" t="s">
        <v>109</v>
      </c>
      <c r="E2" s="666" t="str">
        <f>'Project details'!I2</f>
        <v>SOC / RIBA 6</v>
      </c>
      <c r="F2" s="667"/>
      <c r="G2" s="667"/>
      <c r="H2" s="667"/>
      <c r="I2" s="667"/>
      <c r="J2" s="667"/>
      <c r="K2" s="667"/>
      <c r="L2" s="667"/>
      <c r="M2" s="667"/>
      <c r="N2" s="668"/>
      <c r="O2" s="661" t="s">
        <v>390</v>
      </c>
      <c r="P2" s="662"/>
      <c r="Q2" s="141"/>
      <c r="R2" s="141"/>
      <c r="S2" s="141"/>
      <c r="T2" s="141"/>
      <c r="U2" s="141"/>
      <c r="V2" s="141"/>
      <c r="W2" s="141"/>
      <c r="X2" s="141"/>
      <c r="Y2" s="141"/>
      <c r="Z2" s="141"/>
      <c r="AA2" s="141"/>
      <c r="AB2" s="141"/>
      <c r="AC2" s="141"/>
      <c r="AD2" s="141"/>
      <c r="AE2" s="141"/>
      <c r="AF2" s="141"/>
      <c r="AG2" s="545"/>
      <c r="AH2" s="545"/>
      <c r="AI2" s="545"/>
      <c r="AJ2" s="545"/>
      <c r="AK2" s="545"/>
      <c r="AL2" s="545"/>
      <c r="AM2" s="545"/>
      <c r="AN2" s="545"/>
      <c r="AO2" s="545"/>
      <c r="AP2" s="545"/>
      <c r="AQ2" s="74"/>
      <c r="AR2" s="74"/>
      <c r="AS2" s="74"/>
      <c r="AT2" s="74"/>
      <c r="AU2" s="74"/>
      <c r="AV2" s="74"/>
      <c r="AW2" s="74"/>
      <c r="AX2" s="74"/>
      <c r="AY2" s="74"/>
      <c r="AZ2" s="74"/>
      <c r="BA2" s="74"/>
      <c r="BB2" s="74"/>
      <c r="BC2" s="74"/>
      <c r="BD2" s="74"/>
      <c r="BE2" s="74"/>
      <c r="BF2" s="74"/>
      <c r="BG2" s="74"/>
      <c r="BH2" s="74"/>
      <c r="BI2" s="74"/>
      <c r="BJ2" s="74"/>
      <c r="BK2" s="74"/>
    </row>
    <row r="3" spans="1:63" s="76" customFormat="1" ht="16.2" thickBot="1" x14ac:dyDescent="0.35">
      <c r="A3" s="81" t="s">
        <v>107</v>
      </c>
      <c r="B3" s="81"/>
      <c r="C3" s="139" t="str">
        <f>'Project details'!B3</f>
        <v>Project name</v>
      </c>
      <c r="D3" s="84" t="s">
        <v>111</v>
      </c>
      <c r="E3" s="669">
        <f>'Project details'!E3</f>
        <v>44835</v>
      </c>
      <c r="F3" s="670"/>
      <c r="G3" s="670"/>
      <c r="H3" s="670"/>
      <c r="I3" s="670"/>
      <c r="J3" s="670"/>
      <c r="K3" s="670"/>
      <c r="L3" s="670"/>
      <c r="M3" s="670"/>
      <c r="N3" s="671"/>
      <c r="O3" s="663"/>
      <c r="P3" s="662"/>
      <c r="Q3" s="141"/>
      <c r="R3" s="141"/>
      <c r="S3" s="141"/>
      <c r="T3" s="141"/>
      <c r="U3" s="141"/>
      <c r="V3" s="141"/>
      <c r="W3" s="141"/>
      <c r="X3" s="141"/>
      <c r="Y3" s="141"/>
      <c r="Z3" s="141"/>
      <c r="AA3" s="141"/>
      <c r="AB3" s="141"/>
      <c r="AC3" s="141"/>
      <c r="AD3" s="141"/>
      <c r="AE3" s="141"/>
      <c r="AF3" s="141"/>
      <c r="AG3" s="545"/>
      <c r="AH3" s="545"/>
      <c r="AI3" s="545"/>
      <c r="AJ3" s="545"/>
      <c r="AK3" s="545"/>
      <c r="AL3" s="545"/>
      <c r="AM3" s="545"/>
      <c r="AN3" s="545"/>
      <c r="AO3" s="545"/>
      <c r="AP3" s="545"/>
      <c r="AQ3" s="74"/>
      <c r="AR3" s="74"/>
      <c r="AS3" s="74"/>
      <c r="AT3" s="74"/>
      <c r="AU3" s="74"/>
      <c r="AV3" s="74"/>
      <c r="AW3" s="74"/>
      <c r="AX3" s="74"/>
      <c r="AY3" s="74"/>
      <c r="AZ3" s="74"/>
      <c r="BA3" s="74"/>
      <c r="BB3" s="74"/>
      <c r="BC3" s="74"/>
      <c r="BD3" s="74"/>
      <c r="BE3" s="74"/>
      <c r="BF3" s="74"/>
      <c r="BG3" s="74"/>
      <c r="BH3" s="74"/>
      <c r="BI3" s="74"/>
      <c r="BJ3" s="74"/>
      <c r="BK3" s="74"/>
    </row>
    <row r="4" spans="1:63" s="76" customFormat="1" ht="28.95" customHeight="1" thickBot="1" x14ac:dyDescent="0.35">
      <c r="A4" s="88" t="s">
        <v>108</v>
      </c>
      <c r="B4" s="88"/>
      <c r="C4" s="139" t="str">
        <f>'Project details'!B4</f>
        <v>PSCP</v>
      </c>
      <c r="D4" s="90" t="s">
        <v>112</v>
      </c>
      <c r="E4" s="666" t="str">
        <f>'Project details'!E4</f>
        <v>Toolkit V.2.7 _ Rev. 0</v>
      </c>
      <c r="F4" s="667"/>
      <c r="G4" s="667"/>
      <c r="H4" s="667"/>
      <c r="I4" s="667"/>
      <c r="J4" s="667"/>
      <c r="K4" s="667"/>
      <c r="L4" s="667"/>
      <c r="M4" s="667"/>
      <c r="N4" s="668"/>
      <c r="O4" s="663"/>
      <c r="P4" s="662"/>
      <c r="Q4" s="141"/>
      <c r="R4" s="141"/>
      <c r="S4" s="141"/>
      <c r="T4" s="141"/>
      <c r="U4" s="141"/>
      <c r="V4" s="141"/>
      <c r="W4" s="141"/>
      <c r="X4" s="141"/>
      <c r="Y4" s="141"/>
      <c r="Z4" s="141"/>
      <c r="AA4" s="141"/>
      <c r="AB4" s="141"/>
      <c r="AC4" s="141"/>
      <c r="AD4" s="141"/>
      <c r="AE4" s="141"/>
      <c r="AF4" s="141"/>
      <c r="AG4" s="545"/>
      <c r="AH4" s="545"/>
      <c r="AI4" s="545"/>
      <c r="AJ4" s="545"/>
      <c r="AK4" s="545"/>
      <c r="AL4" s="545"/>
      <c r="AM4" s="545"/>
      <c r="AN4" s="545"/>
      <c r="AO4" s="545"/>
      <c r="AP4" s="545"/>
      <c r="AQ4" s="74"/>
      <c r="AR4" s="74"/>
      <c r="AS4" s="74"/>
      <c r="AT4" s="74"/>
      <c r="AU4" s="74"/>
      <c r="AV4" s="74"/>
      <c r="AW4" s="74"/>
      <c r="AX4" s="74"/>
      <c r="AY4" s="74"/>
      <c r="AZ4" s="74"/>
      <c r="BA4" s="74"/>
      <c r="BB4" s="74"/>
      <c r="BC4" s="74"/>
      <c r="BD4" s="74"/>
      <c r="BE4" s="74"/>
      <c r="BF4" s="74"/>
      <c r="BG4" s="74"/>
      <c r="BH4" s="74"/>
      <c r="BI4" s="74"/>
      <c r="BJ4" s="74"/>
      <c r="BK4" s="74"/>
    </row>
    <row r="5" spans="1:63" s="98" customFormat="1" ht="45" customHeight="1" thickBot="1" x14ac:dyDescent="0.35">
      <c r="A5" s="616" t="s">
        <v>281</v>
      </c>
      <c r="B5" s="617"/>
      <c r="C5" s="617"/>
      <c r="D5" s="617"/>
      <c r="E5" s="617"/>
      <c r="F5" s="617"/>
      <c r="G5" s="617"/>
      <c r="H5" s="617"/>
      <c r="I5" s="617"/>
      <c r="J5" s="617"/>
      <c r="K5" s="617"/>
      <c r="L5" s="617"/>
      <c r="M5" s="617"/>
      <c r="N5" s="617"/>
      <c r="O5" s="617"/>
      <c r="P5" s="655"/>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row>
    <row r="6" spans="1:63" s="98" customFormat="1" ht="67.5" customHeight="1" thickBot="1" x14ac:dyDescent="0.35">
      <c r="A6" s="142"/>
      <c r="B6" s="651" t="s">
        <v>324</v>
      </c>
      <c r="C6" s="651"/>
      <c r="D6" s="651"/>
      <c r="E6" s="651"/>
      <c r="F6" s="651"/>
      <c r="G6" s="651"/>
      <c r="H6" s="651"/>
      <c r="I6" s="651"/>
      <c r="J6" s="651"/>
      <c r="K6" s="651"/>
      <c r="L6" s="651"/>
      <c r="M6" s="651"/>
      <c r="N6" s="651"/>
      <c r="O6" s="651"/>
      <c r="P6" s="142"/>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row>
    <row r="7" spans="1:63" s="76" customFormat="1" ht="16.2" thickBot="1" x14ac:dyDescent="0.35">
      <c r="A7" s="641"/>
      <c r="B7" s="642"/>
      <c r="C7" s="642"/>
      <c r="D7" s="642"/>
      <c r="E7" s="673" t="s">
        <v>391</v>
      </c>
      <c r="F7" s="674"/>
      <c r="G7" s="674"/>
      <c r="H7" s="674"/>
      <c r="I7" s="402"/>
      <c r="J7" s="402"/>
      <c r="K7" s="675" t="s">
        <v>276</v>
      </c>
      <c r="L7" s="675"/>
      <c r="M7" s="675"/>
      <c r="N7" s="676"/>
      <c r="O7" s="679" t="s">
        <v>274</v>
      </c>
      <c r="P7" s="680"/>
      <c r="Q7" s="141"/>
      <c r="R7" s="141"/>
      <c r="S7" s="141"/>
      <c r="T7" s="141"/>
      <c r="U7" s="141"/>
      <c r="V7" s="141"/>
      <c r="W7" s="141"/>
      <c r="X7" s="141"/>
      <c r="Y7" s="141"/>
      <c r="Z7" s="141"/>
      <c r="AA7" s="141"/>
      <c r="AB7" s="141"/>
      <c r="AC7" s="141"/>
      <c r="AD7" s="141"/>
      <c r="AE7" s="141"/>
      <c r="AF7" s="141"/>
      <c r="AG7" s="652" t="s">
        <v>272</v>
      </c>
      <c r="AH7" s="652"/>
      <c r="AI7" s="652"/>
      <c r="AJ7" s="652"/>
      <c r="AK7" s="652"/>
      <c r="AL7" s="652"/>
      <c r="AM7" s="652"/>
      <c r="AN7" s="652"/>
      <c r="AO7" s="652"/>
      <c r="AP7" s="652"/>
      <c r="AQ7" s="143"/>
      <c r="AR7" s="74"/>
      <c r="AS7" s="74"/>
      <c r="AT7" s="74"/>
      <c r="AU7" s="74"/>
      <c r="AV7" s="74"/>
      <c r="AW7" s="74"/>
      <c r="AX7" s="74"/>
      <c r="AY7" s="74"/>
      <c r="AZ7" s="74"/>
      <c r="BA7" s="74"/>
      <c r="BB7" s="74"/>
      <c r="BC7" s="74"/>
      <c r="BD7" s="74"/>
      <c r="BE7" s="74"/>
      <c r="BF7" s="74"/>
      <c r="BG7" s="74"/>
      <c r="BH7" s="74"/>
      <c r="BI7" s="74"/>
      <c r="BJ7" s="74"/>
      <c r="BK7" s="74"/>
    </row>
    <row r="8" spans="1:63" s="98" customFormat="1" ht="22.5" customHeight="1" thickBot="1" x14ac:dyDescent="0.35">
      <c r="A8" s="644"/>
      <c r="B8" s="645"/>
      <c r="C8" s="645"/>
      <c r="D8" s="646"/>
      <c r="E8" s="403">
        <v>1</v>
      </c>
      <c r="F8" s="403">
        <v>2</v>
      </c>
      <c r="G8" s="403">
        <v>3</v>
      </c>
      <c r="H8" s="403">
        <v>4</v>
      </c>
      <c r="I8" s="403">
        <v>5</v>
      </c>
      <c r="J8" s="403">
        <v>6</v>
      </c>
      <c r="K8" s="403">
        <v>7</v>
      </c>
      <c r="L8" s="403">
        <v>8</v>
      </c>
      <c r="M8" s="403">
        <v>9</v>
      </c>
      <c r="N8" s="403">
        <v>10</v>
      </c>
      <c r="O8" s="665"/>
      <c r="P8" s="681"/>
      <c r="Q8" s="144"/>
      <c r="R8" s="144"/>
      <c r="S8" s="144"/>
      <c r="T8" s="144"/>
      <c r="U8" s="144"/>
      <c r="V8" s="144"/>
      <c r="W8" s="144"/>
      <c r="X8" s="144"/>
      <c r="Y8" s="144"/>
      <c r="Z8" s="144"/>
      <c r="AA8" s="144"/>
      <c r="AB8" s="144"/>
      <c r="AC8" s="144"/>
      <c r="AD8" s="144"/>
      <c r="AE8" s="144"/>
      <c r="AF8" s="144"/>
      <c r="AG8" s="145">
        <v>1</v>
      </c>
      <c r="AH8" s="145">
        <v>2</v>
      </c>
      <c r="AI8" s="145">
        <v>3</v>
      </c>
      <c r="AJ8" s="145">
        <v>4</v>
      </c>
      <c r="AK8" s="145">
        <v>5</v>
      </c>
      <c r="AL8" s="145">
        <v>6</v>
      </c>
      <c r="AM8" s="145">
        <v>7</v>
      </c>
      <c r="AN8" s="145">
        <v>8</v>
      </c>
      <c r="AO8" s="145">
        <v>9</v>
      </c>
      <c r="AP8" s="145">
        <v>10</v>
      </c>
      <c r="AQ8" s="146"/>
      <c r="AR8" s="96"/>
      <c r="AS8" s="96"/>
      <c r="AT8" s="96"/>
      <c r="AU8" s="96"/>
      <c r="AV8" s="96"/>
      <c r="AW8" s="96"/>
      <c r="AX8" s="96"/>
      <c r="AY8" s="96"/>
      <c r="AZ8" s="96"/>
      <c r="BA8" s="96"/>
      <c r="BB8" s="96"/>
      <c r="BC8" s="96"/>
      <c r="BD8" s="96"/>
      <c r="BE8" s="96"/>
      <c r="BF8" s="96"/>
      <c r="BG8" s="96"/>
      <c r="BH8" s="96"/>
      <c r="BI8" s="96"/>
      <c r="BJ8" s="96"/>
      <c r="BK8" s="96"/>
    </row>
    <row r="9" spans="1:63" s="198" customFormat="1" ht="15" customHeight="1" x14ac:dyDescent="0.3">
      <c r="A9" s="677"/>
      <c r="B9" s="678"/>
      <c r="C9" s="678"/>
      <c r="D9" s="678"/>
      <c r="E9" s="195"/>
      <c r="F9" s="195"/>
      <c r="G9" s="195"/>
      <c r="H9" s="195"/>
      <c r="I9" s="195"/>
      <c r="J9" s="195"/>
      <c r="K9" s="195"/>
      <c r="L9" s="195"/>
      <c r="M9" s="195"/>
      <c r="N9" s="195"/>
      <c r="O9" s="196"/>
      <c r="P9" s="197"/>
      <c r="Q9" s="144"/>
      <c r="R9" s="144"/>
      <c r="S9" s="144"/>
      <c r="T9" s="144"/>
      <c r="U9" s="144"/>
      <c r="V9" s="144"/>
      <c r="W9" s="144"/>
      <c r="X9" s="144"/>
      <c r="Y9" s="144"/>
      <c r="Z9" s="144"/>
      <c r="AA9" s="144"/>
      <c r="AB9" s="144"/>
      <c r="AC9" s="144"/>
      <c r="AD9" s="144"/>
      <c r="AE9" s="144"/>
      <c r="AF9" s="144"/>
      <c r="AG9" s="145"/>
      <c r="AH9" s="145"/>
      <c r="AI9" s="145"/>
      <c r="AJ9" s="145"/>
      <c r="AK9" s="145"/>
      <c r="AL9" s="145"/>
      <c r="AM9" s="145"/>
      <c r="AN9" s="145"/>
      <c r="AO9" s="145"/>
      <c r="AP9" s="145"/>
      <c r="AQ9" s="146"/>
      <c r="AR9" s="96"/>
      <c r="AS9" s="96"/>
      <c r="AT9" s="96"/>
      <c r="AU9" s="96"/>
      <c r="AV9" s="96"/>
      <c r="AW9" s="96"/>
      <c r="AX9" s="96"/>
      <c r="AY9" s="96"/>
      <c r="AZ9" s="96"/>
      <c r="BA9" s="96"/>
      <c r="BB9" s="96"/>
      <c r="BC9" s="96"/>
      <c r="BD9" s="96"/>
      <c r="BE9" s="96"/>
      <c r="BF9" s="96"/>
      <c r="BG9" s="96"/>
      <c r="BH9" s="96"/>
      <c r="BI9" s="96"/>
      <c r="BJ9" s="96"/>
      <c r="BK9" s="96"/>
    </row>
    <row r="10" spans="1:63" s="198" customFormat="1" ht="18" x14ac:dyDescent="0.3">
      <c r="A10" s="199"/>
      <c r="B10" s="684" t="s">
        <v>344</v>
      </c>
      <c r="C10" s="684"/>
      <c r="D10" s="684"/>
      <c r="E10" s="683" t="str">
        <f>TEXT('Project details'!B5,"")&amp;", "&amp;TEXT('Project details'!B6,"")</f>
        <v>Primary Care, New Build</v>
      </c>
      <c r="F10" s="683"/>
      <c r="G10" s="683"/>
      <c r="H10" s="683"/>
      <c r="I10" s="683"/>
      <c r="J10" s="683"/>
      <c r="K10" s="683"/>
      <c r="L10" s="683"/>
      <c r="M10" s="683"/>
      <c r="N10" s="683"/>
      <c r="O10" s="682" t="str">
        <f>"with "&amp;TEXT('Project details'!G5,"00%")&amp;" of refurbishment"</f>
        <v>with 00% of refurbishment</v>
      </c>
      <c r="P10" s="682"/>
      <c r="Q10" s="144"/>
      <c r="R10" s="144"/>
      <c r="S10" s="144"/>
      <c r="T10" s="144"/>
      <c r="U10" s="144"/>
      <c r="V10" s="144"/>
      <c r="W10" s="144"/>
      <c r="X10" s="144"/>
      <c r="Y10" s="144"/>
      <c r="Z10" s="144"/>
      <c r="AA10" s="144"/>
      <c r="AB10" s="144"/>
      <c r="AC10" s="144"/>
      <c r="AD10" s="144"/>
      <c r="AE10" s="144"/>
      <c r="AF10" s="144"/>
      <c r="AG10" s="145"/>
      <c r="AH10" s="145"/>
      <c r="AI10" s="145"/>
      <c r="AJ10" s="145"/>
      <c r="AK10" s="145"/>
      <c r="AL10" s="145"/>
      <c r="AM10" s="145"/>
      <c r="AN10" s="145"/>
      <c r="AO10" s="145"/>
      <c r="AP10" s="145"/>
      <c r="AQ10" s="146"/>
      <c r="AR10" s="96"/>
      <c r="AS10" s="96"/>
      <c r="AT10" s="96"/>
      <c r="AU10" s="96"/>
      <c r="AV10" s="96"/>
      <c r="AW10" s="96"/>
      <c r="AX10" s="96"/>
      <c r="AY10" s="96"/>
      <c r="AZ10" s="96"/>
      <c r="BA10" s="96"/>
      <c r="BB10" s="96"/>
      <c r="BC10" s="96"/>
      <c r="BD10" s="96"/>
      <c r="BE10" s="96"/>
      <c r="BF10" s="96"/>
      <c r="BG10" s="96"/>
      <c r="BH10" s="96"/>
      <c r="BI10" s="96"/>
      <c r="BJ10" s="96"/>
      <c r="BK10" s="96"/>
    </row>
    <row r="11" spans="1:63" s="198" customFormat="1" ht="6" customHeight="1" x14ac:dyDescent="0.3">
      <c r="A11" s="199"/>
      <c r="B11" s="200"/>
      <c r="C11" s="200"/>
      <c r="D11" s="200"/>
      <c r="E11" s="201"/>
      <c r="F11" s="201"/>
      <c r="G11" s="201"/>
      <c r="H11" s="201"/>
      <c r="I11" s="201"/>
      <c r="J11" s="201"/>
      <c r="K11" s="201"/>
      <c r="L11" s="201"/>
      <c r="M11" s="201"/>
      <c r="N11" s="201"/>
      <c r="O11" s="202"/>
      <c r="P11" s="202"/>
      <c r="Q11" s="144"/>
      <c r="R11" s="144"/>
      <c r="S11" s="144"/>
      <c r="T11" s="144"/>
      <c r="U11" s="144"/>
      <c r="V11" s="144"/>
      <c r="W11" s="144"/>
      <c r="X11" s="144"/>
      <c r="Y11" s="144"/>
      <c r="Z11" s="144"/>
      <c r="AA11" s="144"/>
      <c r="AB11" s="144"/>
      <c r="AC11" s="144"/>
      <c r="AD11" s="144"/>
      <c r="AE11" s="144"/>
      <c r="AF11" s="144"/>
      <c r="AG11" s="145"/>
      <c r="AH11" s="145"/>
      <c r="AI11" s="145"/>
      <c r="AJ11" s="145"/>
      <c r="AK11" s="145"/>
      <c r="AL11" s="145"/>
      <c r="AM11" s="145"/>
      <c r="AN11" s="145"/>
      <c r="AO11" s="145"/>
      <c r="AP11" s="145"/>
      <c r="AQ11" s="146"/>
      <c r="AR11" s="96"/>
      <c r="AS11" s="96"/>
      <c r="AT11" s="96"/>
      <c r="AU11" s="96"/>
      <c r="AV11" s="96"/>
      <c r="AW11" s="96"/>
      <c r="AX11" s="96"/>
      <c r="AY11" s="96"/>
      <c r="AZ11" s="96"/>
      <c r="BA11" s="96"/>
      <c r="BB11" s="96"/>
      <c r="BC11" s="96"/>
      <c r="BD11" s="96"/>
      <c r="BE11" s="96"/>
      <c r="BF11" s="96"/>
      <c r="BG11" s="96"/>
      <c r="BH11" s="96"/>
      <c r="BI11" s="96"/>
      <c r="BJ11" s="96"/>
      <c r="BK11" s="96"/>
    </row>
    <row r="12" spans="1:63" s="161" customFormat="1" ht="30" customHeight="1" x14ac:dyDescent="0.3">
      <c r="A12" s="654"/>
      <c r="B12" s="155" t="s">
        <v>513</v>
      </c>
      <c r="C12" s="156"/>
      <c r="D12" s="157"/>
      <c r="E12" s="512">
        <f>IF($P12=E$8,E$8,IF(F12="","",F12))</f>
        <v>10</v>
      </c>
      <c r="F12" s="512">
        <f t="shared" ref="F12:M12" si="0">IF($P12=F$8,F$8,IF(G12="","",G12))</f>
        <v>10</v>
      </c>
      <c r="G12" s="512">
        <f t="shared" si="0"/>
        <v>10</v>
      </c>
      <c r="H12" s="512">
        <f t="shared" si="0"/>
        <v>10</v>
      </c>
      <c r="I12" s="512">
        <f t="shared" si="0"/>
        <v>10</v>
      </c>
      <c r="J12" s="512">
        <f t="shared" si="0"/>
        <v>10</v>
      </c>
      <c r="K12" s="512">
        <f t="shared" si="0"/>
        <v>10</v>
      </c>
      <c r="L12" s="512">
        <f t="shared" si="0"/>
        <v>10</v>
      </c>
      <c r="M12" s="512">
        <f t="shared" si="0"/>
        <v>10</v>
      </c>
      <c r="N12" s="512">
        <f>IF($P12=N$8,N$8,"")</f>
        <v>10</v>
      </c>
      <c r="O12" s="194" t="s">
        <v>345</v>
      </c>
      <c r="P12" s="504">
        <v>10</v>
      </c>
      <c r="Q12" s="158"/>
      <c r="R12" s="158"/>
      <c r="S12" s="158"/>
      <c r="T12" s="158"/>
      <c r="U12" s="158"/>
      <c r="V12" s="158"/>
      <c r="W12" s="158"/>
      <c r="X12" s="158"/>
      <c r="Y12" s="158"/>
      <c r="Z12" s="158"/>
      <c r="AA12" s="158"/>
      <c r="AB12" s="158"/>
      <c r="AC12" s="158"/>
      <c r="AD12" s="158"/>
      <c r="AE12" s="158"/>
      <c r="AF12" s="158"/>
      <c r="AG12" s="159">
        <f t="shared" ref="AG12:AG31" si="1">IF(E12="",0,1)</f>
        <v>1</v>
      </c>
      <c r="AH12" s="159">
        <f t="shared" ref="AH12:AH31" si="2">IF(F12="",0,1)</f>
        <v>1</v>
      </c>
      <c r="AI12" s="159">
        <f t="shared" ref="AI12:AI31" si="3">IF(G12="",0,1)</f>
        <v>1</v>
      </c>
      <c r="AJ12" s="159">
        <f t="shared" ref="AJ12:AJ31" si="4">IF(H12="",0,1)</f>
        <v>1</v>
      </c>
      <c r="AK12" s="159">
        <f t="shared" ref="AK12:AK31" si="5">IF(I12="",0,1)</f>
        <v>1</v>
      </c>
      <c r="AL12" s="159">
        <f t="shared" ref="AL12:AL31" si="6">IF(J12="",0,1)</f>
        <v>1</v>
      </c>
      <c r="AM12" s="159">
        <f t="shared" ref="AM12:AM31" si="7">IF(K12="",0,1)</f>
        <v>1</v>
      </c>
      <c r="AN12" s="159">
        <f t="shared" ref="AN12:AN31" si="8">IF(L12="",0,1)</f>
        <v>1</v>
      </c>
      <c r="AO12" s="159">
        <f t="shared" ref="AO12:AO31" si="9">IF(M12="",0,1)</f>
        <v>1</v>
      </c>
      <c r="AP12" s="159">
        <f t="shared" ref="AP12:AP31" si="10">IF(N12="",0,1)</f>
        <v>1</v>
      </c>
      <c r="AQ12" s="159">
        <f>SUM(AG12:AP12)</f>
        <v>10</v>
      </c>
      <c r="AR12" s="160"/>
      <c r="AS12" s="160"/>
      <c r="AT12" s="160"/>
      <c r="AU12" s="160"/>
      <c r="AV12" s="160"/>
      <c r="AW12" s="160"/>
      <c r="AX12" s="160"/>
      <c r="AY12" s="160"/>
      <c r="AZ12" s="160"/>
      <c r="BA12" s="160"/>
      <c r="BB12" s="160"/>
      <c r="BC12" s="160"/>
      <c r="BD12" s="160"/>
      <c r="BE12" s="160"/>
      <c r="BF12" s="160"/>
      <c r="BG12" s="160"/>
      <c r="BH12" s="160"/>
      <c r="BI12" s="160"/>
      <c r="BJ12" s="160"/>
      <c r="BK12" s="160"/>
    </row>
    <row r="13" spans="1:63" s="161" customFormat="1" ht="30" customHeight="1" x14ac:dyDescent="0.3">
      <c r="A13" s="654"/>
      <c r="B13" s="155" t="s">
        <v>284</v>
      </c>
      <c r="C13" s="156"/>
      <c r="D13" s="157"/>
      <c r="E13" s="512">
        <f t="shared" ref="E13:M13" si="11">IF($P13=E$8,E$8,IF(F13="","",F13))</f>
        <v>8</v>
      </c>
      <c r="F13" s="512">
        <f t="shared" si="11"/>
        <v>8</v>
      </c>
      <c r="G13" s="512">
        <f t="shared" si="11"/>
        <v>8</v>
      </c>
      <c r="H13" s="512">
        <f t="shared" si="11"/>
        <v>8</v>
      </c>
      <c r="I13" s="512">
        <f t="shared" si="11"/>
        <v>8</v>
      </c>
      <c r="J13" s="512">
        <f t="shared" si="11"/>
        <v>8</v>
      </c>
      <c r="K13" s="512">
        <f t="shared" si="11"/>
        <v>8</v>
      </c>
      <c r="L13" s="512">
        <f t="shared" si="11"/>
        <v>8</v>
      </c>
      <c r="M13" s="512" t="str">
        <f t="shared" si="11"/>
        <v/>
      </c>
      <c r="N13" s="512" t="str">
        <f t="shared" ref="N13:N31" si="12">IF($P13=N$8,N$8,"")</f>
        <v/>
      </c>
      <c r="O13" s="194" t="s">
        <v>345</v>
      </c>
      <c r="P13" s="504">
        <v>8</v>
      </c>
      <c r="Q13" s="158"/>
      <c r="R13" s="158"/>
      <c r="S13" s="158"/>
      <c r="T13" s="158"/>
      <c r="U13" s="158"/>
      <c r="V13" s="158"/>
      <c r="W13" s="158"/>
      <c r="X13" s="158"/>
      <c r="Y13" s="158"/>
      <c r="Z13" s="158"/>
      <c r="AA13" s="158"/>
      <c r="AB13" s="158"/>
      <c r="AC13" s="158"/>
      <c r="AD13" s="158"/>
      <c r="AE13" s="158"/>
      <c r="AF13" s="158"/>
      <c r="AG13" s="159">
        <f t="shared" si="1"/>
        <v>1</v>
      </c>
      <c r="AH13" s="159">
        <f t="shared" si="2"/>
        <v>1</v>
      </c>
      <c r="AI13" s="159">
        <f t="shared" si="3"/>
        <v>1</v>
      </c>
      <c r="AJ13" s="159">
        <f t="shared" si="4"/>
        <v>1</v>
      </c>
      <c r="AK13" s="159">
        <f t="shared" si="5"/>
        <v>1</v>
      </c>
      <c r="AL13" s="159">
        <f t="shared" si="6"/>
        <v>1</v>
      </c>
      <c r="AM13" s="159">
        <f t="shared" si="7"/>
        <v>1</v>
      </c>
      <c r="AN13" s="159">
        <f t="shared" si="8"/>
        <v>1</v>
      </c>
      <c r="AO13" s="159">
        <f t="shared" si="9"/>
        <v>0</v>
      </c>
      <c r="AP13" s="159">
        <f t="shared" si="10"/>
        <v>0</v>
      </c>
      <c r="AQ13" s="159">
        <f>SUM(AG13:AP13)</f>
        <v>8</v>
      </c>
      <c r="AR13" s="160"/>
      <c r="AS13" s="160"/>
      <c r="AT13" s="160"/>
      <c r="AU13" s="160"/>
      <c r="AV13" s="160"/>
      <c r="AW13" s="160"/>
      <c r="AX13" s="160"/>
      <c r="AY13" s="160"/>
      <c r="AZ13" s="160"/>
      <c r="BA13" s="160"/>
      <c r="BB13" s="160"/>
      <c r="BC13" s="160"/>
      <c r="BD13" s="160"/>
      <c r="BE13" s="160"/>
      <c r="BF13" s="160"/>
      <c r="BG13" s="160"/>
      <c r="BH13" s="160"/>
      <c r="BI13" s="160"/>
      <c r="BJ13" s="160"/>
      <c r="BK13" s="160"/>
    </row>
    <row r="14" spans="1:63" ht="30" customHeight="1" x14ac:dyDescent="0.3">
      <c r="A14" s="654"/>
      <c r="B14" s="155" t="s">
        <v>434</v>
      </c>
      <c r="C14" s="156"/>
      <c r="D14" s="157"/>
      <c r="E14" s="512">
        <f t="shared" ref="E14:M14" si="13">IF($P14=E$8,E$8,IF(F14="","",F14))</f>
        <v>6</v>
      </c>
      <c r="F14" s="512">
        <f t="shared" si="13"/>
        <v>6</v>
      </c>
      <c r="G14" s="512">
        <f t="shared" si="13"/>
        <v>6</v>
      </c>
      <c r="H14" s="512">
        <f t="shared" si="13"/>
        <v>6</v>
      </c>
      <c r="I14" s="512">
        <f t="shared" si="13"/>
        <v>6</v>
      </c>
      <c r="J14" s="512">
        <f t="shared" si="13"/>
        <v>6</v>
      </c>
      <c r="K14" s="512" t="str">
        <f t="shared" si="13"/>
        <v/>
      </c>
      <c r="L14" s="512" t="str">
        <f t="shared" si="13"/>
        <v/>
      </c>
      <c r="M14" s="512" t="str">
        <f t="shared" si="13"/>
        <v/>
      </c>
      <c r="N14" s="512" t="str">
        <f t="shared" si="12"/>
        <v/>
      </c>
      <c r="O14" s="194" t="s">
        <v>345</v>
      </c>
      <c r="P14" s="504">
        <v>6</v>
      </c>
      <c r="AG14" s="159">
        <f t="shared" si="1"/>
        <v>1</v>
      </c>
      <c r="AH14" s="159">
        <f t="shared" si="2"/>
        <v>1</v>
      </c>
      <c r="AI14" s="159">
        <f t="shared" si="3"/>
        <v>1</v>
      </c>
      <c r="AJ14" s="159">
        <f t="shared" si="4"/>
        <v>1</v>
      </c>
      <c r="AK14" s="159">
        <f t="shared" si="5"/>
        <v>1</v>
      </c>
      <c r="AL14" s="159">
        <f t="shared" si="6"/>
        <v>1</v>
      </c>
      <c r="AM14" s="159">
        <f t="shared" si="7"/>
        <v>0</v>
      </c>
      <c r="AN14" s="159">
        <f t="shared" si="8"/>
        <v>0</v>
      </c>
      <c r="AO14" s="159">
        <f t="shared" si="9"/>
        <v>0</v>
      </c>
      <c r="AP14" s="159">
        <f t="shared" si="10"/>
        <v>0</v>
      </c>
      <c r="AQ14" s="159">
        <f t="shared" ref="AQ14:AQ16" si="14">SUM(AG14:AP14)</f>
        <v>6</v>
      </c>
    </row>
    <row r="15" spans="1:63" ht="30" customHeight="1" x14ac:dyDescent="0.3">
      <c r="A15" s="654"/>
      <c r="B15" s="155" t="s">
        <v>433</v>
      </c>
      <c r="C15" s="156"/>
      <c r="D15" s="157"/>
      <c r="E15" s="512">
        <f t="shared" ref="E15:M15" si="15">IF($P15=E$8,E$8,IF(F15="","",F15))</f>
        <v>6</v>
      </c>
      <c r="F15" s="512">
        <f t="shared" si="15"/>
        <v>6</v>
      </c>
      <c r="G15" s="512">
        <f t="shared" si="15"/>
        <v>6</v>
      </c>
      <c r="H15" s="512">
        <f t="shared" si="15"/>
        <v>6</v>
      </c>
      <c r="I15" s="512">
        <f t="shared" si="15"/>
        <v>6</v>
      </c>
      <c r="J15" s="512">
        <f t="shared" si="15"/>
        <v>6</v>
      </c>
      <c r="K15" s="512" t="str">
        <f t="shared" si="15"/>
        <v/>
      </c>
      <c r="L15" s="512" t="str">
        <f t="shared" si="15"/>
        <v/>
      </c>
      <c r="M15" s="512" t="str">
        <f t="shared" si="15"/>
        <v/>
      </c>
      <c r="N15" s="512" t="str">
        <f t="shared" si="12"/>
        <v/>
      </c>
      <c r="O15" s="194" t="s">
        <v>345</v>
      </c>
      <c r="P15" s="504">
        <v>6</v>
      </c>
      <c r="AG15" s="159">
        <f t="shared" si="1"/>
        <v>1</v>
      </c>
      <c r="AH15" s="159">
        <f t="shared" si="2"/>
        <v>1</v>
      </c>
      <c r="AI15" s="159">
        <f t="shared" si="3"/>
        <v>1</v>
      </c>
      <c r="AJ15" s="159">
        <f t="shared" si="4"/>
        <v>1</v>
      </c>
      <c r="AK15" s="159">
        <f t="shared" si="5"/>
        <v>1</v>
      </c>
      <c r="AL15" s="159">
        <f t="shared" si="6"/>
        <v>1</v>
      </c>
      <c r="AM15" s="159">
        <f t="shared" si="7"/>
        <v>0</v>
      </c>
      <c r="AN15" s="159">
        <f t="shared" si="8"/>
        <v>0</v>
      </c>
      <c r="AO15" s="159">
        <f t="shared" si="9"/>
        <v>0</v>
      </c>
      <c r="AP15" s="159">
        <f t="shared" si="10"/>
        <v>0</v>
      </c>
      <c r="AQ15" s="159">
        <f t="shared" si="14"/>
        <v>6</v>
      </c>
    </row>
    <row r="16" spans="1:63" ht="30" customHeight="1" x14ac:dyDescent="0.3">
      <c r="A16" s="654"/>
      <c r="B16" s="155" t="s">
        <v>437</v>
      </c>
      <c r="C16" s="156"/>
      <c r="D16" s="157"/>
      <c r="E16" s="512">
        <f t="shared" ref="E16:M16" si="16">IF($P16=E$8,E$8,IF(F16="","",F16))</f>
        <v>6</v>
      </c>
      <c r="F16" s="512">
        <f t="shared" si="16"/>
        <v>6</v>
      </c>
      <c r="G16" s="512">
        <f t="shared" si="16"/>
        <v>6</v>
      </c>
      <c r="H16" s="512">
        <f t="shared" si="16"/>
        <v>6</v>
      </c>
      <c r="I16" s="512">
        <f t="shared" si="16"/>
        <v>6</v>
      </c>
      <c r="J16" s="512">
        <f t="shared" si="16"/>
        <v>6</v>
      </c>
      <c r="K16" s="512" t="str">
        <f t="shared" si="16"/>
        <v/>
      </c>
      <c r="L16" s="512" t="str">
        <f t="shared" si="16"/>
        <v/>
      </c>
      <c r="M16" s="512" t="str">
        <f t="shared" si="16"/>
        <v/>
      </c>
      <c r="N16" s="512" t="str">
        <f t="shared" si="12"/>
        <v/>
      </c>
      <c r="O16" s="194" t="s">
        <v>345</v>
      </c>
      <c r="P16" s="504">
        <v>6</v>
      </c>
      <c r="AG16" s="159">
        <f t="shared" si="1"/>
        <v>1</v>
      </c>
      <c r="AH16" s="159">
        <f t="shared" si="2"/>
        <v>1</v>
      </c>
      <c r="AI16" s="159">
        <f t="shared" si="3"/>
        <v>1</v>
      </c>
      <c r="AJ16" s="159">
        <f t="shared" si="4"/>
        <v>1</v>
      </c>
      <c r="AK16" s="159">
        <f t="shared" si="5"/>
        <v>1</v>
      </c>
      <c r="AL16" s="159">
        <f t="shared" si="6"/>
        <v>1</v>
      </c>
      <c r="AM16" s="159">
        <f t="shared" si="7"/>
        <v>0</v>
      </c>
      <c r="AN16" s="159">
        <f t="shared" si="8"/>
        <v>0</v>
      </c>
      <c r="AO16" s="159">
        <f t="shared" si="9"/>
        <v>0</v>
      </c>
      <c r="AP16" s="159">
        <f t="shared" si="10"/>
        <v>0</v>
      </c>
      <c r="AQ16" s="159">
        <f t="shared" si="14"/>
        <v>6</v>
      </c>
    </row>
    <row r="17" spans="1:63" s="161" customFormat="1" ht="30" customHeight="1" x14ac:dyDescent="0.3">
      <c r="A17" s="654"/>
      <c r="B17" s="155" t="s">
        <v>285</v>
      </c>
      <c r="C17" s="156"/>
      <c r="D17" s="157"/>
      <c r="E17" s="512">
        <f t="shared" ref="E17:M17" si="17">IF($P17=E$8,E$8,IF(F17="","",F17))</f>
        <v>6</v>
      </c>
      <c r="F17" s="512">
        <f t="shared" si="17"/>
        <v>6</v>
      </c>
      <c r="G17" s="512">
        <f t="shared" si="17"/>
        <v>6</v>
      </c>
      <c r="H17" s="512">
        <f t="shared" si="17"/>
        <v>6</v>
      </c>
      <c r="I17" s="512">
        <f t="shared" si="17"/>
        <v>6</v>
      </c>
      <c r="J17" s="512">
        <f t="shared" si="17"/>
        <v>6</v>
      </c>
      <c r="K17" s="512" t="str">
        <f t="shared" si="17"/>
        <v/>
      </c>
      <c r="L17" s="512" t="str">
        <f t="shared" si="17"/>
        <v/>
      </c>
      <c r="M17" s="512" t="str">
        <f t="shared" si="17"/>
        <v/>
      </c>
      <c r="N17" s="512" t="str">
        <f t="shared" si="12"/>
        <v/>
      </c>
      <c r="O17" s="194" t="s">
        <v>345</v>
      </c>
      <c r="P17" s="504">
        <v>6</v>
      </c>
      <c r="Q17" s="158"/>
      <c r="R17" s="158"/>
      <c r="S17" s="158"/>
      <c r="T17" s="158"/>
      <c r="U17" s="158"/>
      <c r="V17" s="158"/>
      <c r="W17" s="158"/>
      <c r="X17" s="158"/>
      <c r="Y17" s="158"/>
      <c r="Z17" s="158"/>
      <c r="AA17" s="158"/>
      <c r="AB17" s="158"/>
      <c r="AC17" s="158"/>
      <c r="AD17" s="158"/>
      <c r="AE17" s="158"/>
      <c r="AF17" s="158"/>
      <c r="AG17" s="159">
        <f t="shared" si="1"/>
        <v>1</v>
      </c>
      <c r="AH17" s="159">
        <f t="shared" si="2"/>
        <v>1</v>
      </c>
      <c r="AI17" s="159">
        <f t="shared" si="3"/>
        <v>1</v>
      </c>
      <c r="AJ17" s="159">
        <f t="shared" si="4"/>
        <v>1</v>
      </c>
      <c r="AK17" s="159">
        <f t="shared" si="5"/>
        <v>1</v>
      </c>
      <c r="AL17" s="159">
        <f t="shared" si="6"/>
        <v>1</v>
      </c>
      <c r="AM17" s="159">
        <f t="shared" si="7"/>
        <v>0</v>
      </c>
      <c r="AN17" s="159">
        <f t="shared" si="8"/>
        <v>0</v>
      </c>
      <c r="AO17" s="159">
        <f t="shared" si="9"/>
        <v>0</v>
      </c>
      <c r="AP17" s="159">
        <f t="shared" si="10"/>
        <v>0</v>
      </c>
      <c r="AQ17" s="159">
        <f t="shared" ref="AQ17:AQ23" si="18">SUM(AG17:AP17)</f>
        <v>6</v>
      </c>
      <c r="AR17" s="160"/>
      <c r="AS17" s="160"/>
      <c r="AT17" s="160"/>
      <c r="AU17" s="160"/>
      <c r="AV17" s="160"/>
      <c r="AW17" s="160"/>
      <c r="AX17" s="160"/>
      <c r="AY17" s="160"/>
      <c r="AZ17" s="160"/>
      <c r="BA17" s="160"/>
      <c r="BB17" s="160"/>
      <c r="BC17" s="160"/>
      <c r="BD17" s="160"/>
      <c r="BE17" s="160"/>
      <c r="BF17" s="160"/>
      <c r="BG17" s="160"/>
      <c r="BH17" s="160"/>
      <c r="BI17" s="160"/>
      <c r="BJ17" s="160"/>
      <c r="BK17" s="160"/>
    </row>
    <row r="18" spans="1:63" s="161" customFormat="1" ht="30" customHeight="1" x14ac:dyDescent="0.3">
      <c r="A18" s="654"/>
      <c r="B18" s="155" t="s">
        <v>394</v>
      </c>
      <c r="C18" s="156"/>
      <c r="D18" s="157"/>
      <c r="E18" s="512">
        <f t="shared" ref="E18:M18" si="19">IF($P18=E$8,E$8,IF(F18="","",F18))</f>
        <v>10</v>
      </c>
      <c r="F18" s="512">
        <f t="shared" si="19"/>
        <v>10</v>
      </c>
      <c r="G18" s="512">
        <f t="shared" si="19"/>
        <v>10</v>
      </c>
      <c r="H18" s="512">
        <f t="shared" si="19"/>
        <v>10</v>
      </c>
      <c r="I18" s="512">
        <f t="shared" si="19"/>
        <v>10</v>
      </c>
      <c r="J18" s="512">
        <f t="shared" si="19"/>
        <v>10</v>
      </c>
      <c r="K18" s="512">
        <f t="shared" si="19"/>
        <v>10</v>
      </c>
      <c r="L18" s="512">
        <f t="shared" si="19"/>
        <v>10</v>
      </c>
      <c r="M18" s="512">
        <f t="shared" si="19"/>
        <v>10</v>
      </c>
      <c r="N18" s="512">
        <f t="shared" si="12"/>
        <v>10</v>
      </c>
      <c r="O18" s="194" t="s">
        <v>345</v>
      </c>
      <c r="P18" s="504">
        <v>10</v>
      </c>
      <c r="Q18" s="158"/>
      <c r="R18" s="158"/>
      <c r="S18" s="158"/>
      <c r="T18" s="158"/>
      <c r="U18" s="158"/>
      <c r="V18" s="158"/>
      <c r="W18" s="158"/>
      <c r="X18" s="158"/>
      <c r="Y18" s="158"/>
      <c r="Z18" s="158"/>
      <c r="AA18" s="158"/>
      <c r="AB18" s="158"/>
      <c r="AC18" s="158"/>
      <c r="AD18" s="158"/>
      <c r="AE18" s="158"/>
      <c r="AF18" s="158"/>
      <c r="AG18" s="159">
        <f t="shared" si="1"/>
        <v>1</v>
      </c>
      <c r="AH18" s="159">
        <f t="shared" si="2"/>
        <v>1</v>
      </c>
      <c r="AI18" s="159">
        <f t="shared" si="3"/>
        <v>1</v>
      </c>
      <c r="AJ18" s="159">
        <f t="shared" si="4"/>
        <v>1</v>
      </c>
      <c r="AK18" s="159">
        <f t="shared" si="5"/>
        <v>1</v>
      </c>
      <c r="AL18" s="159">
        <f t="shared" si="6"/>
        <v>1</v>
      </c>
      <c r="AM18" s="159">
        <f t="shared" si="7"/>
        <v>1</v>
      </c>
      <c r="AN18" s="159">
        <f t="shared" si="8"/>
        <v>1</v>
      </c>
      <c r="AO18" s="159">
        <f t="shared" si="9"/>
        <v>1</v>
      </c>
      <c r="AP18" s="159">
        <f t="shared" si="10"/>
        <v>1</v>
      </c>
      <c r="AQ18" s="159">
        <f t="shared" ref="AQ18" si="20">SUM(AG18:AP18)</f>
        <v>10</v>
      </c>
      <c r="AR18" s="160"/>
      <c r="AS18" s="160"/>
      <c r="AT18" s="160"/>
      <c r="AU18" s="160"/>
      <c r="AV18" s="160"/>
      <c r="AW18" s="160"/>
      <c r="AX18" s="160"/>
      <c r="AY18" s="160"/>
      <c r="AZ18" s="160"/>
      <c r="BA18" s="160"/>
      <c r="BB18" s="160"/>
      <c r="BC18" s="160"/>
      <c r="BD18" s="160"/>
      <c r="BE18" s="160"/>
      <c r="BF18" s="160"/>
      <c r="BG18" s="160"/>
      <c r="BH18" s="160"/>
      <c r="BI18" s="160"/>
      <c r="BJ18" s="160"/>
      <c r="BK18" s="160"/>
    </row>
    <row r="19" spans="1:63" s="161" customFormat="1" ht="30" customHeight="1" x14ac:dyDescent="0.3">
      <c r="A19" s="654"/>
      <c r="B19" s="155" t="s">
        <v>294</v>
      </c>
      <c r="C19" s="156"/>
      <c r="D19" s="157"/>
      <c r="E19" s="512">
        <f t="shared" ref="E19:M19" si="21">IF($P19=E$8,E$8,IF(F19="","",F19))</f>
        <v>8</v>
      </c>
      <c r="F19" s="512">
        <f t="shared" si="21"/>
        <v>8</v>
      </c>
      <c r="G19" s="512">
        <f t="shared" si="21"/>
        <v>8</v>
      </c>
      <c r="H19" s="512">
        <f t="shared" si="21"/>
        <v>8</v>
      </c>
      <c r="I19" s="512">
        <f t="shared" si="21"/>
        <v>8</v>
      </c>
      <c r="J19" s="512">
        <f t="shared" si="21"/>
        <v>8</v>
      </c>
      <c r="K19" s="512">
        <f t="shared" si="21"/>
        <v>8</v>
      </c>
      <c r="L19" s="512">
        <f t="shared" si="21"/>
        <v>8</v>
      </c>
      <c r="M19" s="512" t="str">
        <f t="shared" si="21"/>
        <v/>
      </c>
      <c r="N19" s="512" t="str">
        <f t="shared" si="12"/>
        <v/>
      </c>
      <c r="O19" s="194" t="s">
        <v>345</v>
      </c>
      <c r="P19" s="504">
        <v>8</v>
      </c>
      <c r="Q19" s="158"/>
      <c r="R19" s="158"/>
      <c r="S19" s="158"/>
      <c r="T19" s="158"/>
      <c r="U19" s="158"/>
      <c r="V19" s="158"/>
      <c r="W19" s="158"/>
      <c r="X19" s="158"/>
      <c r="Y19" s="158"/>
      <c r="Z19" s="158"/>
      <c r="AA19" s="158"/>
      <c r="AB19" s="158"/>
      <c r="AC19" s="158"/>
      <c r="AD19" s="158"/>
      <c r="AE19" s="158"/>
      <c r="AF19" s="158"/>
      <c r="AG19" s="159">
        <f t="shared" si="1"/>
        <v>1</v>
      </c>
      <c r="AH19" s="159">
        <f t="shared" si="2"/>
        <v>1</v>
      </c>
      <c r="AI19" s="159">
        <f t="shared" si="3"/>
        <v>1</v>
      </c>
      <c r="AJ19" s="159">
        <f t="shared" si="4"/>
        <v>1</v>
      </c>
      <c r="AK19" s="159">
        <f t="shared" si="5"/>
        <v>1</v>
      </c>
      <c r="AL19" s="159">
        <f t="shared" si="6"/>
        <v>1</v>
      </c>
      <c r="AM19" s="159">
        <f t="shared" si="7"/>
        <v>1</v>
      </c>
      <c r="AN19" s="159">
        <f t="shared" si="8"/>
        <v>1</v>
      </c>
      <c r="AO19" s="159">
        <f t="shared" si="9"/>
        <v>0</v>
      </c>
      <c r="AP19" s="159">
        <f t="shared" si="10"/>
        <v>0</v>
      </c>
      <c r="AQ19" s="159">
        <f t="shared" ref="AQ19" si="22">SUM(AG19:AP19)</f>
        <v>8</v>
      </c>
      <c r="AR19" s="160"/>
      <c r="AS19" s="160"/>
      <c r="AT19" s="160"/>
      <c r="AU19" s="160"/>
      <c r="AV19" s="160"/>
      <c r="AW19" s="160"/>
      <c r="AX19" s="160"/>
      <c r="AY19" s="160"/>
      <c r="AZ19" s="160"/>
      <c r="BA19" s="160"/>
      <c r="BB19" s="160"/>
      <c r="BC19" s="160"/>
      <c r="BD19" s="160"/>
      <c r="BE19" s="160"/>
      <c r="BF19" s="160"/>
      <c r="BG19" s="160"/>
      <c r="BH19" s="160"/>
      <c r="BI19" s="160"/>
      <c r="BJ19" s="160"/>
      <c r="BK19" s="160"/>
    </row>
    <row r="20" spans="1:63" s="161" customFormat="1" ht="30" customHeight="1" x14ac:dyDescent="0.3">
      <c r="A20" s="654"/>
      <c r="B20" s="155" t="s">
        <v>436</v>
      </c>
      <c r="C20" s="156"/>
      <c r="D20" s="157"/>
      <c r="E20" s="512">
        <f t="shared" ref="E20:M20" si="23">IF($P20=E$8,E$8,IF(F20="","",F20))</f>
        <v>9</v>
      </c>
      <c r="F20" s="512">
        <f t="shared" si="23"/>
        <v>9</v>
      </c>
      <c r="G20" s="512">
        <f t="shared" si="23"/>
        <v>9</v>
      </c>
      <c r="H20" s="512">
        <f t="shared" si="23"/>
        <v>9</v>
      </c>
      <c r="I20" s="512">
        <f t="shared" si="23"/>
        <v>9</v>
      </c>
      <c r="J20" s="512">
        <f t="shared" si="23"/>
        <v>9</v>
      </c>
      <c r="K20" s="512">
        <f t="shared" si="23"/>
        <v>9</v>
      </c>
      <c r="L20" s="512">
        <f t="shared" si="23"/>
        <v>9</v>
      </c>
      <c r="M20" s="512">
        <f t="shared" si="23"/>
        <v>9</v>
      </c>
      <c r="N20" s="512" t="str">
        <f t="shared" si="12"/>
        <v/>
      </c>
      <c r="O20" s="194" t="s">
        <v>345</v>
      </c>
      <c r="P20" s="504">
        <v>9</v>
      </c>
      <c r="Q20" s="158"/>
      <c r="R20" s="158"/>
      <c r="S20" s="158"/>
      <c r="T20" s="158"/>
      <c r="U20" s="158"/>
      <c r="V20" s="158"/>
      <c r="W20" s="158"/>
      <c r="X20" s="158"/>
      <c r="Y20" s="158"/>
      <c r="Z20" s="158"/>
      <c r="AA20" s="158"/>
      <c r="AB20" s="158"/>
      <c r="AC20" s="158"/>
      <c r="AD20" s="158"/>
      <c r="AE20" s="158"/>
      <c r="AF20" s="158"/>
      <c r="AG20" s="159">
        <f t="shared" si="1"/>
        <v>1</v>
      </c>
      <c r="AH20" s="159">
        <f t="shared" si="2"/>
        <v>1</v>
      </c>
      <c r="AI20" s="159">
        <f t="shared" si="3"/>
        <v>1</v>
      </c>
      <c r="AJ20" s="159">
        <f t="shared" si="4"/>
        <v>1</v>
      </c>
      <c r="AK20" s="159">
        <f t="shared" si="5"/>
        <v>1</v>
      </c>
      <c r="AL20" s="159">
        <f t="shared" si="6"/>
        <v>1</v>
      </c>
      <c r="AM20" s="159">
        <f t="shared" si="7"/>
        <v>1</v>
      </c>
      <c r="AN20" s="159">
        <f t="shared" si="8"/>
        <v>1</v>
      </c>
      <c r="AO20" s="159">
        <f t="shared" si="9"/>
        <v>1</v>
      </c>
      <c r="AP20" s="159">
        <f t="shared" si="10"/>
        <v>0</v>
      </c>
      <c r="AQ20" s="159">
        <f t="shared" si="18"/>
        <v>9</v>
      </c>
      <c r="AR20" s="160"/>
      <c r="AS20" s="160"/>
      <c r="AT20" s="160"/>
      <c r="AU20" s="160"/>
      <c r="AV20" s="160"/>
      <c r="AW20" s="160"/>
      <c r="AX20" s="160"/>
      <c r="AY20" s="160"/>
      <c r="AZ20" s="160"/>
      <c r="BA20" s="160"/>
      <c r="BB20" s="160"/>
      <c r="BC20" s="160"/>
      <c r="BD20" s="160"/>
      <c r="BE20" s="160"/>
      <c r="BF20" s="160"/>
      <c r="BG20" s="160"/>
      <c r="BH20" s="160"/>
      <c r="BI20" s="160"/>
      <c r="BJ20" s="160"/>
      <c r="BK20" s="160"/>
    </row>
    <row r="21" spans="1:63" s="161" customFormat="1" ht="30" customHeight="1" x14ac:dyDescent="0.3">
      <c r="A21" s="654"/>
      <c r="B21" s="155" t="s">
        <v>435</v>
      </c>
      <c r="C21" s="156"/>
      <c r="D21" s="157"/>
      <c r="E21" s="512">
        <f t="shared" ref="E21:M21" si="24">IF($P21=E$8,E$8,IF(F21="","",F21))</f>
        <v>7</v>
      </c>
      <c r="F21" s="512">
        <f t="shared" si="24"/>
        <v>7</v>
      </c>
      <c r="G21" s="512">
        <f t="shared" si="24"/>
        <v>7</v>
      </c>
      <c r="H21" s="512">
        <f t="shared" si="24"/>
        <v>7</v>
      </c>
      <c r="I21" s="512">
        <f t="shared" si="24"/>
        <v>7</v>
      </c>
      <c r="J21" s="512">
        <f t="shared" si="24"/>
        <v>7</v>
      </c>
      <c r="K21" s="512">
        <f t="shared" si="24"/>
        <v>7</v>
      </c>
      <c r="L21" s="512" t="str">
        <f t="shared" si="24"/>
        <v/>
      </c>
      <c r="M21" s="512" t="str">
        <f t="shared" si="24"/>
        <v/>
      </c>
      <c r="N21" s="512" t="str">
        <f t="shared" si="12"/>
        <v/>
      </c>
      <c r="O21" s="194" t="s">
        <v>345</v>
      </c>
      <c r="P21" s="504">
        <v>7</v>
      </c>
      <c r="Q21" s="158"/>
      <c r="R21" s="158"/>
      <c r="S21" s="158"/>
      <c r="T21" s="158"/>
      <c r="U21" s="158"/>
      <c r="V21" s="158"/>
      <c r="W21" s="158"/>
      <c r="X21" s="158"/>
      <c r="Y21" s="158"/>
      <c r="Z21" s="158"/>
      <c r="AA21" s="158"/>
      <c r="AB21" s="158"/>
      <c r="AC21" s="158"/>
      <c r="AD21" s="158"/>
      <c r="AE21" s="158"/>
      <c r="AF21" s="158"/>
      <c r="AG21" s="159">
        <f t="shared" si="1"/>
        <v>1</v>
      </c>
      <c r="AH21" s="159">
        <f t="shared" si="2"/>
        <v>1</v>
      </c>
      <c r="AI21" s="159">
        <f t="shared" si="3"/>
        <v>1</v>
      </c>
      <c r="AJ21" s="159">
        <f t="shared" si="4"/>
        <v>1</v>
      </c>
      <c r="AK21" s="159">
        <f t="shared" si="5"/>
        <v>1</v>
      </c>
      <c r="AL21" s="159">
        <f t="shared" si="6"/>
        <v>1</v>
      </c>
      <c r="AM21" s="159">
        <f t="shared" si="7"/>
        <v>1</v>
      </c>
      <c r="AN21" s="159">
        <f t="shared" si="8"/>
        <v>0</v>
      </c>
      <c r="AO21" s="159">
        <f t="shared" si="9"/>
        <v>0</v>
      </c>
      <c r="AP21" s="159">
        <f t="shared" si="10"/>
        <v>0</v>
      </c>
      <c r="AQ21" s="159">
        <f t="shared" ref="AQ21" si="25">SUM(AG21:AP21)</f>
        <v>7</v>
      </c>
      <c r="AR21" s="160"/>
      <c r="AS21" s="160"/>
      <c r="AT21" s="160"/>
      <c r="AU21" s="160"/>
      <c r="AV21" s="160"/>
      <c r="AW21" s="160"/>
      <c r="AX21" s="160"/>
      <c r="AY21" s="160"/>
      <c r="AZ21" s="160"/>
      <c r="BA21" s="160"/>
      <c r="BB21" s="160"/>
      <c r="BC21" s="160"/>
      <c r="BD21" s="160"/>
      <c r="BE21" s="160"/>
      <c r="BF21" s="160"/>
      <c r="BG21" s="160"/>
      <c r="BH21" s="160"/>
      <c r="BI21" s="160"/>
      <c r="BJ21" s="160"/>
      <c r="BK21" s="160"/>
    </row>
    <row r="22" spans="1:63" s="161" customFormat="1" ht="30" customHeight="1" x14ac:dyDescent="0.3">
      <c r="A22" s="654"/>
      <c r="B22" s="155" t="s">
        <v>393</v>
      </c>
      <c r="C22" s="156"/>
      <c r="D22" s="157"/>
      <c r="E22" s="512">
        <f t="shared" ref="E22:M22" si="26">IF($P22=E$8,E$8,IF(F22="","",F22))</f>
        <v>1</v>
      </c>
      <c r="F22" s="512" t="str">
        <f t="shared" si="26"/>
        <v/>
      </c>
      <c r="G22" s="512" t="str">
        <f t="shared" si="26"/>
        <v/>
      </c>
      <c r="H22" s="512" t="str">
        <f t="shared" si="26"/>
        <v/>
      </c>
      <c r="I22" s="512" t="str">
        <f t="shared" si="26"/>
        <v/>
      </c>
      <c r="J22" s="512" t="str">
        <f t="shared" si="26"/>
        <v/>
      </c>
      <c r="K22" s="512" t="str">
        <f t="shared" si="26"/>
        <v/>
      </c>
      <c r="L22" s="512" t="str">
        <f t="shared" si="26"/>
        <v/>
      </c>
      <c r="M22" s="512" t="str">
        <f t="shared" si="26"/>
        <v/>
      </c>
      <c r="N22" s="512" t="str">
        <f t="shared" si="12"/>
        <v/>
      </c>
      <c r="O22" s="194" t="s">
        <v>345</v>
      </c>
      <c r="P22" s="504">
        <v>1</v>
      </c>
      <c r="Q22" s="158"/>
      <c r="R22" s="158"/>
      <c r="S22" s="158"/>
      <c r="T22" s="158"/>
      <c r="U22" s="158"/>
      <c r="V22" s="158"/>
      <c r="W22" s="158"/>
      <c r="X22" s="158"/>
      <c r="Y22" s="158"/>
      <c r="Z22" s="158"/>
      <c r="AA22" s="158"/>
      <c r="AB22" s="158"/>
      <c r="AC22" s="158"/>
      <c r="AD22" s="158"/>
      <c r="AE22" s="158"/>
      <c r="AF22" s="158"/>
      <c r="AG22" s="159">
        <f t="shared" si="1"/>
        <v>1</v>
      </c>
      <c r="AH22" s="159">
        <f t="shared" si="2"/>
        <v>0</v>
      </c>
      <c r="AI22" s="159">
        <f t="shared" si="3"/>
        <v>0</v>
      </c>
      <c r="AJ22" s="159">
        <f t="shared" si="4"/>
        <v>0</v>
      </c>
      <c r="AK22" s="159">
        <f t="shared" si="5"/>
        <v>0</v>
      </c>
      <c r="AL22" s="159">
        <f t="shared" si="6"/>
        <v>0</v>
      </c>
      <c r="AM22" s="159">
        <f t="shared" si="7"/>
        <v>0</v>
      </c>
      <c r="AN22" s="159">
        <f t="shared" si="8"/>
        <v>0</v>
      </c>
      <c r="AO22" s="159">
        <f t="shared" si="9"/>
        <v>0</v>
      </c>
      <c r="AP22" s="159">
        <f t="shared" si="10"/>
        <v>0</v>
      </c>
      <c r="AQ22" s="159">
        <f t="shared" si="18"/>
        <v>1</v>
      </c>
      <c r="AR22" s="160"/>
      <c r="AS22" s="160"/>
      <c r="AT22" s="160"/>
      <c r="AU22" s="160"/>
      <c r="AV22" s="160"/>
      <c r="AW22" s="160"/>
      <c r="AX22" s="160"/>
      <c r="AY22" s="160"/>
      <c r="AZ22" s="160"/>
      <c r="BA22" s="160"/>
      <c r="BB22" s="160"/>
      <c r="BC22" s="160"/>
      <c r="BD22" s="160"/>
      <c r="BE22" s="160"/>
      <c r="BF22" s="160"/>
      <c r="BG22" s="160"/>
      <c r="BH22" s="160"/>
      <c r="BI22" s="160"/>
      <c r="BJ22" s="160"/>
      <c r="BK22" s="160"/>
    </row>
    <row r="23" spans="1:63" ht="30" customHeight="1" x14ac:dyDescent="0.3">
      <c r="A23" s="654"/>
      <c r="B23" s="155" t="s">
        <v>432</v>
      </c>
      <c r="C23" s="156"/>
      <c r="D23" s="157"/>
      <c r="E23" s="512">
        <f t="shared" ref="E23:M23" si="27">IF($P23=E$8,E$8,IF(F23="","",F23))</f>
        <v>5</v>
      </c>
      <c r="F23" s="512">
        <f t="shared" si="27"/>
        <v>5</v>
      </c>
      <c r="G23" s="512">
        <f t="shared" si="27"/>
        <v>5</v>
      </c>
      <c r="H23" s="512">
        <f t="shared" si="27"/>
        <v>5</v>
      </c>
      <c r="I23" s="512">
        <f t="shared" si="27"/>
        <v>5</v>
      </c>
      <c r="J23" s="512" t="str">
        <f t="shared" si="27"/>
        <v/>
      </c>
      <c r="K23" s="512" t="str">
        <f t="shared" si="27"/>
        <v/>
      </c>
      <c r="L23" s="512" t="str">
        <f t="shared" si="27"/>
        <v/>
      </c>
      <c r="M23" s="512" t="str">
        <f t="shared" si="27"/>
        <v/>
      </c>
      <c r="N23" s="512" t="str">
        <f t="shared" si="12"/>
        <v/>
      </c>
      <c r="O23" s="194" t="s">
        <v>345</v>
      </c>
      <c r="P23" s="504">
        <v>5</v>
      </c>
      <c r="AG23" s="159">
        <f t="shared" si="1"/>
        <v>1</v>
      </c>
      <c r="AH23" s="159">
        <f t="shared" si="2"/>
        <v>1</v>
      </c>
      <c r="AI23" s="159">
        <f t="shared" si="3"/>
        <v>1</v>
      </c>
      <c r="AJ23" s="159">
        <f t="shared" si="4"/>
        <v>1</v>
      </c>
      <c r="AK23" s="159">
        <f t="shared" si="5"/>
        <v>1</v>
      </c>
      <c r="AL23" s="159">
        <f t="shared" si="6"/>
        <v>0</v>
      </c>
      <c r="AM23" s="159">
        <f t="shared" si="7"/>
        <v>0</v>
      </c>
      <c r="AN23" s="159">
        <f t="shared" si="8"/>
        <v>0</v>
      </c>
      <c r="AO23" s="159">
        <f t="shared" si="9"/>
        <v>0</v>
      </c>
      <c r="AP23" s="159">
        <f t="shared" si="10"/>
        <v>0</v>
      </c>
      <c r="AQ23" s="159">
        <f t="shared" si="18"/>
        <v>5</v>
      </c>
    </row>
    <row r="24" spans="1:63" ht="30" customHeight="1" x14ac:dyDescent="0.3">
      <c r="A24" s="654"/>
      <c r="B24" s="155" t="s">
        <v>585</v>
      </c>
      <c r="C24" s="156"/>
      <c r="D24" s="157"/>
      <c r="E24" s="512">
        <f t="shared" ref="E24:M24" si="28">IF($P24=E$8,E$8,IF(F24="","",F24))</f>
        <v>2</v>
      </c>
      <c r="F24" s="512">
        <f t="shared" si="28"/>
        <v>2</v>
      </c>
      <c r="G24" s="512" t="str">
        <f t="shared" si="28"/>
        <v/>
      </c>
      <c r="H24" s="512" t="str">
        <f t="shared" si="28"/>
        <v/>
      </c>
      <c r="I24" s="512" t="str">
        <f t="shared" si="28"/>
        <v/>
      </c>
      <c r="J24" s="512" t="str">
        <f t="shared" si="28"/>
        <v/>
      </c>
      <c r="K24" s="512" t="str">
        <f t="shared" si="28"/>
        <v/>
      </c>
      <c r="L24" s="512" t="str">
        <f t="shared" si="28"/>
        <v/>
      </c>
      <c r="M24" s="512" t="str">
        <f t="shared" si="28"/>
        <v/>
      </c>
      <c r="N24" s="512" t="str">
        <f t="shared" si="12"/>
        <v/>
      </c>
      <c r="O24" s="194" t="s">
        <v>345</v>
      </c>
      <c r="P24" s="504">
        <v>2</v>
      </c>
      <c r="AG24" s="159">
        <f t="shared" si="1"/>
        <v>1</v>
      </c>
      <c r="AH24" s="159">
        <f t="shared" si="2"/>
        <v>1</v>
      </c>
      <c r="AI24" s="159">
        <f t="shared" si="3"/>
        <v>0</v>
      </c>
      <c r="AJ24" s="159">
        <f t="shared" si="4"/>
        <v>0</v>
      </c>
      <c r="AK24" s="159">
        <f t="shared" si="5"/>
        <v>0</v>
      </c>
      <c r="AL24" s="159">
        <f t="shared" si="6"/>
        <v>0</v>
      </c>
      <c r="AM24" s="159">
        <f t="shared" si="7"/>
        <v>0</v>
      </c>
      <c r="AN24" s="159">
        <f t="shared" si="8"/>
        <v>0</v>
      </c>
      <c r="AO24" s="159">
        <f t="shared" si="9"/>
        <v>0</v>
      </c>
      <c r="AP24" s="159">
        <f t="shared" si="10"/>
        <v>0</v>
      </c>
      <c r="AQ24" s="159">
        <f t="shared" ref="AQ24:AQ25" si="29">SUM(AG24:AP24)</f>
        <v>2</v>
      </c>
    </row>
    <row r="25" spans="1:63" ht="30" customHeight="1" x14ac:dyDescent="0.3">
      <c r="A25" s="654"/>
      <c r="B25" s="155" t="s">
        <v>286</v>
      </c>
      <c r="C25" s="156"/>
      <c r="D25" s="157"/>
      <c r="E25" s="512">
        <f t="shared" ref="E25:M25" si="30">IF($P25=E$8,E$8,IF(F25="","",F25))</f>
        <v>2</v>
      </c>
      <c r="F25" s="512">
        <f t="shared" si="30"/>
        <v>2</v>
      </c>
      <c r="G25" s="512" t="str">
        <f t="shared" si="30"/>
        <v/>
      </c>
      <c r="H25" s="512" t="str">
        <f t="shared" si="30"/>
        <v/>
      </c>
      <c r="I25" s="512" t="str">
        <f t="shared" si="30"/>
        <v/>
      </c>
      <c r="J25" s="512" t="str">
        <f t="shared" si="30"/>
        <v/>
      </c>
      <c r="K25" s="512" t="str">
        <f t="shared" si="30"/>
        <v/>
      </c>
      <c r="L25" s="512" t="str">
        <f t="shared" si="30"/>
        <v/>
      </c>
      <c r="M25" s="512" t="str">
        <f t="shared" si="30"/>
        <v/>
      </c>
      <c r="N25" s="512" t="str">
        <f t="shared" si="12"/>
        <v/>
      </c>
      <c r="O25" s="194" t="s">
        <v>345</v>
      </c>
      <c r="P25" s="504">
        <v>2</v>
      </c>
      <c r="AG25" s="159">
        <f t="shared" si="1"/>
        <v>1</v>
      </c>
      <c r="AH25" s="159">
        <f t="shared" si="2"/>
        <v>1</v>
      </c>
      <c r="AI25" s="159">
        <f t="shared" si="3"/>
        <v>0</v>
      </c>
      <c r="AJ25" s="159">
        <f t="shared" si="4"/>
        <v>0</v>
      </c>
      <c r="AK25" s="159">
        <f t="shared" si="5"/>
        <v>0</v>
      </c>
      <c r="AL25" s="159">
        <f t="shared" si="6"/>
        <v>0</v>
      </c>
      <c r="AM25" s="159">
        <f t="shared" si="7"/>
        <v>0</v>
      </c>
      <c r="AN25" s="159">
        <f t="shared" si="8"/>
        <v>0</v>
      </c>
      <c r="AO25" s="159">
        <f t="shared" si="9"/>
        <v>0</v>
      </c>
      <c r="AP25" s="159">
        <f t="shared" si="10"/>
        <v>0</v>
      </c>
      <c r="AQ25" s="159">
        <f t="shared" si="29"/>
        <v>2</v>
      </c>
    </row>
    <row r="26" spans="1:63" ht="30" customHeight="1" x14ac:dyDescent="0.3">
      <c r="A26" s="203"/>
      <c r="B26" s="155" t="s">
        <v>392</v>
      </c>
      <c r="C26" s="156"/>
      <c r="D26" s="157"/>
      <c r="E26" s="512">
        <f t="shared" ref="E26:M26" si="31">IF($P26=E$8,E$8,IF(F26="","",F26))</f>
        <v>3</v>
      </c>
      <c r="F26" s="512">
        <f t="shared" si="31"/>
        <v>3</v>
      </c>
      <c r="G26" s="512">
        <f t="shared" si="31"/>
        <v>3</v>
      </c>
      <c r="H26" s="512" t="str">
        <f t="shared" si="31"/>
        <v/>
      </c>
      <c r="I26" s="512" t="str">
        <f t="shared" si="31"/>
        <v/>
      </c>
      <c r="J26" s="512" t="str">
        <f t="shared" si="31"/>
        <v/>
      </c>
      <c r="K26" s="512" t="str">
        <f t="shared" si="31"/>
        <v/>
      </c>
      <c r="L26" s="512" t="str">
        <f t="shared" si="31"/>
        <v/>
      </c>
      <c r="M26" s="512" t="str">
        <f t="shared" si="31"/>
        <v/>
      </c>
      <c r="N26" s="512" t="str">
        <f t="shared" si="12"/>
        <v/>
      </c>
      <c r="O26" s="194" t="s">
        <v>345</v>
      </c>
      <c r="P26" s="504">
        <v>3</v>
      </c>
      <c r="AG26" s="159">
        <f t="shared" si="1"/>
        <v>1</v>
      </c>
      <c r="AH26" s="159">
        <f t="shared" si="2"/>
        <v>1</v>
      </c>
      <c r="AI26" s="159">
        <f t="shared" si="3"/>
        <v>1</v>
      </c>
      <c r="AJ26" s="159">
        <f t="shared" si="4"/>
        <v>0</v>
      </c>
      <c r="AK26" s="159">
        <f t="shared" si="5"/>
        <v>0</v>
      </c>
      <c r="AL26" s="159">
        <f t="shared" si="6"/>
        <v>0</v>
      </c>
      <c r="AM26" s="159">
        <f t="shared" si="7"/>
        <v>0</v>
      </c>
      <c r="AN26" s="159">
        <f t="shared" si="8"/>
        <v>0</v>
      </c>
      <c r="AO26" s="159">
        <f t="shared" si="9"/>
        <v>0</v>
      </c>
      <c r="AP26" s="159">
        <f t="shared" si="10"/>
        <v>0</v>
      </c>
      <c r="AQ26" s="159">
        <f t="shared" ref="AQ26" si="32">SUM(AG26:AP26)</f>
        <v>3</v>
      </c>
    </row>
    <row r="27" spans="1:63" ht="30" customHeight="1" x14ac:dyDescent="0.3">
      <c r="A27" s="203"/>
      <c r="B27" s="155" t="s">
        <v>395</v>
      </c>
      <c r="C27" s="156"/>
      <c r="D27" s="157"/>
      <c r="E27" s="512">
        <f t="shared" ref="E27:M27" si="33">IF($P27=E$8,E$8,IF(F27="","",F27))</f>
        <v>1</v>
      </c>
      <c r="F27" s="512" t="str">
        <f t="shared" si="33"/>
        <v/>
      </c>
      <c r="G27" s="512" t="str">
        <f t="shared" si="33"/>
        <v/>
      </c>
      <c r="H27" s="512" t="str">
        <f t="shared" si="33"/>
        <v/>
      </c>
      <c r="I27" s="512" t="str">
        <f t="shared" si="33"/>
        <v/>
      </c>
      <c r="J27" s="512" t="str">
        <f t="shared" si="33"/>
        <v/>
      </c>
      <c r="K27" s="512" t="str">
        <f t="shared" si="33"/>
        <v/>
      </c>
      <c r="L27" s="512" t="str">
        <f t="shared" si="33"/>
        <v/>
      </c>
      <c r="M27" s="512" t="str">
        <f t="shared" si="33"/>
        <v/>
      </c>
      <c r="N27" s="512" t="str">
        <f t="shared" si="12"/>
        <v/>
      </c>
      <c r="O27" s="194" t="s">
        <v>345</v>
      </c>
      <c r="P27" s="504">
        <v>1</v>
      </c>
      <c r="AG27" s="159">
        <f t="shared" si="1"/>
        <v>1</v>
      </c>
      <c r="AH27" s="159">
        <f t="shared" si="2"/>
        <v>0</v>
      </c>
      <c r="AI27" s="159">
        <f t="shared" si="3"/>
        <v>0</v>
      </c>
      <c r="AJ27" s="159">
        <f t="shared" si="4"/>
        <v>0</v>
      </c>
      <c r="AK27" s="159">
        <f t="shared" si="5"/>
        <v>0</v>
      </c>
      <c r="AL27" s="159">
        <f t="shared" si="6"/>
        <v>0</v>
      </c>
      <c r="AM27" s="159">
        <f t="shared" si="7"/>
        <v>0</v>
      </c>
      <c r="AN27" s="159">
        <f t="shared" si="8"/>
        <v>0</v>
      </c>
      <c r="AO27" s="159">
        <f t="shared" si="9"/>
        <v>0</v>
      </c>
      <c r="AP27" s="159">
        <f t="shared" si="10"/>
        <v>0</v>
      </c>
      <c r="AQ27" s="159">
        <f t="shared" ref="AQ27" si="34">SUM(AG27:AP27)</f>
        <v>1</v>
      </c>
    </row>
    <row r="28" spans="1:63" ht="30" customHeight="1" x14ac:dyDescent="0.3">
      <c r="A28" s="203"/>
      <c r="B28" s="155" t="s">
        <v>438</v>
      </c>
      <c r="C28" s="156"/>
      <c r="D28" s="157"/>
      <c r="E28" s="512">
        <f t="shared" ref="E28:M28" si="35">IF($P28=E$8,E$8,IF(F28="","",F28))</f>
        <v>5</v>
      </c>
      <c r="F28" s="512">
        <f t="shared" si="35"/>
        <v>5</v>
      </c>
      <c r="G28" s="512">
        <f t="shared" si="35"/>
        <v>5</v>
      </c>
      <c r="H28" s="512">
        <f t="shared" si="35"/>
        <v>5</v>
      </c>
      <c r="I28" s="512">
        <f t="shared" si="35"/>
        <v>5</v>
      </c>
      <c r="J28" s="512" t="str">
        <f t="shared" si="35"/>
        <v/>
      </c>
      <c r="K28" s="512" t="str">
        <f t="shared" si="35"/>
        <v/>
      </c>
      <c r="L28" s="512" t="str">
        <f t="shared" si="35"/>
        <v/>
      </c>
      <c r="M28" s="512" t="str">
        <f t="shared" si="35"/>
        <v/>
      </c>
      <c r="N28" s="512" t="str">
        <f t="shared" si="12"/>
        <v/>
      </c>
      <c r="O28" s="194" t="s">
        <v>345</v>
      </c>
      <c r="P28" s="504">
        <v>5</v>
      </c>
      <c r="AG28" s="159">
        <f t="shared" si="1"/>
        <v>1</v>
      </c>
      <c r="AH28" s="159">
        <f t="shared" si="2"/>
        <v>1</v>
      </c>
      <c r="AI28" s="159">
        <f t="shared" si="3"/>
        <v>1</v>
      </c>
      <c r="AJ28" s="159">
        <f t="shared" si="4"/>
        <v>1</v>
      </c>
      <c r="AK28" s="159">
        <f t="shared" si="5"/>
        <v>1</v>
      </c>
      <c r="AL28" s="159">
        <f t="shared" si="6"/>
        <v>0</v>
      </c>
      <c r="AM28" s="159">
        <f t="shared" si="7"/>
        <v>0</v>
      </c>
      <c r="AN28" s="159">
        <f t="shared" si="8"/>
        <v>0</v>
      </c>
      <c r="AO28" s="159">
        <f t="shared" si="9"/>
        <v>0</v>
      </c>
      <c r="AP28" s="159">
        <f t="shared" si="10"/>
        <v>0</v>
      </c>
      <c r="AQ28" s="159">
        <f t="shared" ref="AQ28" si="36">SUM(AG28:AP28)</f>
        <v>5</v>
      </c>
    </row>
    <row r="29" spans="1:63" ht="30" customHeight="1" x14ac:dyDescent="0.3">
      <c r="A29" s="203"/>
      <c r="B29" s="155" t="s">
        <v>439</v>
      </c>
      <c r="C29" s="156"/>
      <c r="D29" s="157"/>
      <c r="E29" s="512">
        <f t="shared" ref="E29:M29" si="37">IF($P29=E$8,E$8,IF(F29="","",F29))</f>
        <v>6</v>
      </c>
      <c r="F29" s="512">
        <f t="shared" si="37"/>
        <v>6</v>
      </c>
      <c r="G29" s="512">
        <f t="shared" si="37"/>
        <v>6</v>
      </c>
      <c r="H29" s="512">
        <f t="shared" si="37"/>
        <v>6</v>
      </c>
      <c r="I29" s="512">
        <f t="shared" si="37"/>
        <v>6</v>
      </c>
      <c r="J29" s="512">
        <f t="shared" si="37"/>
        <v>6</v>
      </c>
      <c r="K29" s="512" t="str">
        <f t="shared" si="37"/>
        <v/>
      </c>
      <c r="L29" s="512" t="str">
        <f t="shared" si="37"/>
        <v/>
      </c>
      <c r="M29" s="512" t="str">
        <f t="shared" si="37"/>
        <v/>
      </c>
      <c r="N29" s="512" t="str">
        <f t="shared" si="12"/>
        <v/>
      </c>
      <c r="O29" s="194" t="s">
        <v>345</v>
      </c>
      <c r="P29" s="504">
        <v>6</v>
      </c>
      <c r="AG29" s="159">
        <f t="shared" si="1"/>
        <v>1</v>
      </c>
      <c r="AH29" s="159">
        <f t="shared" si="2"/>
        <v>1</v>
      </c>
      <c r="AI29" s="159">
        <f t="shared" si="3"/>
        <v>1</v>
      </c>
      <c r="AJ29" s="159">
        <f t="shared" si="4"/>
        <v>1</v>
      </c>
      <c r="AK29" s="159">
        <f t="shared" si="5"/>
        <v>1</v>
      </c>
      <c r="AL29" s="159">
        <f t="shared" si="6"/>
        <v>1</v>
      </c>
      <c r="AM29" s="159">
        <f t="shared" si="7"/>
        <v>0</v>
      </c>
      <c r="AN29" s="159">
        <f t="shared" si="8"/>
        <v>0</v>
      </c>
      <c r="AO29" s="159">
        <f t="shared" si="9"/>
        <v>0</v>
      </c>
      <c r="AP29" s="159">
        <f t="shared" si="10"/>
        <v>0</v>
      </c>
      <c r="AQ29" s="159">
        <f t="shared" ref="AQ29" si="38">SUM(AG29:AP29)</f>
        <v>6</v>
      </c>
    </row>
    <row r="30" spans="1:63" ht="30" customHeight="1" x14ac:dyDescent="0.3">
      <c r="A30" s="203"/>
      <c r="B30" s="204" t="s">
        <v>283</v>
      </c>
      <c r="C30" s="156"/>
      <c r="D30" s="157"/>
      <c r="E30" s="512">
        <f t="shared" ref="E30:M30" si="39">IF($P30=E$8,E$8,IF(F30="","",F30))</f>
        <v>7</v>
      </c>
      <c r="F30" s="512">
        <f t="shared" si="39"/>
        <v>7</v>
      </c>
      <c r="G30" s="512">
        <f t="shared" si="39"/>
        <v>7</v>
      </c>
      <c r="H30" s="512">
        <f t="shared" si="39"/>
        <v>7</v>
      </c>
      <c r="I30" s="512">
        <f t="shared" si="39"/>
        <v>7</v>
      </c>
      <c r="J30" s="512">
        <f t="shared" si="39"/>
        <v>7</v>
      </c>
      <c r="K30" s="512">
        <f t="shared" si="39"/>
        <v>7</v>
      </c>
      <c r="L30" s="512" t="str">
        <f t="shared" si="39"/>
        <v/>
      </c>
      <c r="M30" s="512" t="str">
        <f t="shared" si="39"/>
        <v/>
      </c>
      <c r="N30" s="512" t="str">
        <f t="shared" si="12"/>
        <v/>
      </c>
      <c r="O30" s="194" t="s">
        <v>345</v>
      </c>
      <c r="P30" s="504">
        <v>7</v>
      </c>
      <c r="AG30" s="159">
        <f t="shared" si="1"/>
        <v>1</v>
      </c>
      <c r="AH30" s="159">
        <f t="shared" si="2"/>
        <v>1</v>
      </c>
      <c r="AI30" s="159">
        <f t="shared" si="3"/>
        <v>1</v>
      </c>
      <c r="AJ30" s="159">
        <f t="shared" si="4"/>
        <v>1</v>
      </c>
      <c r="AK30" s="159">
        <f t="shared" si="5"/>
        <v>1</v>
      </c>
      <c r="AL30" s="159">
        <f t="shared" si="6"/>
        <v>1</v>
      </c>
      <c r="AM30" s="159">
        <f t="shared" si="7"/>
        <v>1</v>
      </c>
      <c r="AN30" s="159">
        <f t="shared" si="8"/>
        <v>0</v>
      </c>
      <c r="AO30" s="159">
        <f t="shared" si="9"/>
        <v>0</v>
      </c>
      <c r="AP30" s="159">
        <f t="shared" si="10"/>
        <v>0</v>
      </c>
      <c r="AQ30" s="159">
        <f t="shared" ref="AQ30:AQ31" si="40">SUM(AG30:AP30)</f>
        <v>7</v>
      </c>
    </row>
    <row r="31" spans="1:63" ht="30" customHeight="1" x14ac:dyDescent="0.3">
      <c r="A31" s="203"/>
      <c r="B31" s="204" t="s">
        <v>283</v>
      </c>
      <c r="C31" s="156"/>
      <c r="D31" s="157"/>
      <c r="E31" s="512">
        <f t="shared" ref="E31:M31" si="41">IF($P31=E$8,E$8,IF(F31="","",F31))</f>
        <v>1</v>
      </c>
      <c r="F31" s="512" t="str">
        <f t="shared" si="41"/>
        <v/>
      </c>
      <c r="G31" s="512" t="str">
        <f t="shared" si="41"/>
        <v/>
      </c>
      <c r="H31" s="512" t="str">
        <f t="shared" si="41"/>
        <v/>
      </c>
      <c r="I31" s="512" t="str">
        <f t="shared" si="41"/>
        <v/>
      </c>
      <c r="J31" s="512" t="str">
        <f t="shared" si="41"/>
        <v/>
      </c>
      <c r="K31" s="512" t="str">
        <f t="shared" si="41"/>
        <v/>
      </c>
      <c r="L31" s="512" t="str">
        <f t="shared" si="41"/>
        <v/>
      </c>
      <c r="M31" s="512" t="str">
        <f t="shared" si="41"/>
        <v/>
      </c>
      <c r="N31" s="512" t="str">
        <f t="shared" si="12"/>
        <v/>
      </c>
      <c r="O31" s="194" t="s">
        <v>345</v>
      </c>
      <c r="P31" s="504">
        <v>1</v>
      </c>
      <c r="AG31" s="159">
        <f t="shared" si="1"/>
        <v>1</v>
      </c>
      <c r="AH31" s="159">
        <f t="shared" si="2"/>
        <v>0</v>
      </c>
      <c r="AI31" s="159">
        <f t="shared" si="3"/>
        <v>0</v>
      </c>
      <c r="AJ31" s="159">
        <f t="shared" si="4"/>
        <v>0</v>
      </c>
      <c r="AK31" s="159">
        <f t="shared" si="5"/>
        <v>0</v>
      </c>
      <c r="AL31" s="159">
        <f t="shared" si="6"/>
        <v>0</v>
      </c>
      <c r="AM31" s="159">
        <f t="shared" si="7"/>
        <v>0</v>
      </c>
      <c r="AN31" s="159">
        <f t="shared" si="8"/>
        <v>0</v>
      </c>
      <c r="AO31" s="159">
        <f t="shared" si="9"/>
        <v>0</v>
      </c>
      <c r="AP31" s="159">
        <f t="shared" si="10"/>
        <v>0</v>
      </c>
      <c r="AQ31" s="159">
        <f t="shared" si="40"/>
        <v>1</v>
      </c>
    </row>
    <row r="32" spans="1:63" s="69" customFormat="1" ht="60" customHeight="1" x14ac:dyDescent="0.3">
      <c r="A32" s="70"/>
      <c r="B32" s="122"/>
      <c r="C32" s="172"/>
      <c r="D32" s="173"/>
      <c r="E32" s="173"/>
      <c r="F32" s="173"/>
      <c r="G32" s="173"/>
      <c r="H32" s="173"/>
      <c r="I32" s="173"/>
      <c r="J32" s="173"/>
      <c r="K32" s="173"/>
      <c r="L32" s="173"/>
      <c r="M32" s="173"/>
      <c r="N32" s="173"/>
      <c r="O32" s="122"/>
      <c r="P32" s="205"/>
      <c r="Q32" s="137"/>
      <c r="R32" s="137"/>
      <c r="S32" s="137"/>
      <c r="T32" s="137"/>
      <c r="U32" s="137"/>
      <c r="V32" s="137"/>
      <c r="W32" s="137"/>
      <c r="X32" s="137"/>
      <c r="Y32" s="137"/>
      <c r="Z32" s="137"/>
      <c r="AA32" s="137"/>
      <c r="AB32" s="137"/>
      <c r="AC32" s="137"/>
      <c r="AD32" s="137"/>
      <c r="AE32" s="137"/>
      <c r="AF32" s="137"/>
      <c r="AG32" s="178"/>
      <c r="AH32" s="178"/>
      <c r="AI32" s="178"/>
      <c r="AJ32" s="178"/>
      <c r="AK32" s="178"/>
      <c r="AL32" s="178"/>
      <c r="AM32" s="178"/>
      <c r="AN32" s="178"/>
      <c r="AO32" s="178"/>
      <c r="AP32" s="178"/>
    </row>
    <row r="33" spans="1:42" s="69" customFormat="1" ht="30" customHeight="1" x14ac:dyDescent="0.3">
      <c r="A33" s="70"/>
      <c r="B33" s="685" t="s">
        <v>339</v>
      </c>
      <c r="C33" s="686"/>
      <c r="D33" s="686"/>
      <c r="E33" s="686"/>
      <c r="F33" s="686"/>
      <c r="G33" s="686"/>
      <c r="H33" s="686"/>
      <c r="I33" s="686"/>
      <c r="J33" s="686"/>
      <c r="K33" s="686"/>
      <c r="L33" s="686"/>
      <c r="M33" s="686"/>
      <c r="N33" s="686"/>
      <c r="O33" s="686"/>
      <c r="P33" s="687"/>
      <c r="Q33" s="137"/>
      <c r="R33" s="137"/>
      <c r="S33" s="137"/>
      <c r="T33" s="137"/>
      <c r="U33" s="137"/>
      <c r="V33" s="137"/>
      <c r="W33" s="137"/>
      <c r="X33" s="137"/>
      <c r="Y33" s="137"/>
      <c r="Z33" s="137"/>
      <c r="AA33" s="137"/>
      <c r="AB33" s="137"/>
      <c r="AC33" s="137"/>
      <c r="AD33" s="137"/>
      <c r="AE33" s="137"/>
      <c r="AF33" s="137"/>
      <c r="AG33" s="178"/>
      <c r="AH33" s="178"/>
      <c r="AI33" s="178"/>
      <c r="AJ33" s="178"/>
      <c r="AK33" s="178"/>
      <c r="AL33" s="178"/>
      <c r="AM33" s="178"/>
      <c r="AN33" s="178"/>
      <c r="AO33" s="178"/>
      <c r="AP33" s="178"/>
    </row>
    <row r="34" spans="1:42" s="69" customFormat="1" ht="30" customHeight="1" x14ac:dyDescent="0.3">
      <c r="A34" s="70"/>
      <c r="B34" s="866" t="s">
        <v>279</v>
      </c>
      <c r="C34" s="867"/>
      <c r="D34" s="867"/>
      <c r="E34" s="867"/>
      <c r="F34" s="867"/>
      <c r="G34" s="867"/>
      <c r="H34" s="867"/>
      <c r="I34" s="867"/>
      <c r="J34" s="867"/>
      <c r="K34" s="867"/>
      <c r="L34" s="867"/>
      <c r="M34" s="867"/>
      <c r="N34" s="867"/>
      <c r="O34" s="867"/>
      <c r="P34" s="868"/>
      <c r="Q34" s="137"/>
      <c r="R34" s="137"/>
      <c r="S34" s="137"/>
      <c r="T34" s="137"/>
      <c r="U34" s="137"/>
      <c r="V34" s="137"/>
      <c r="W34" s="137"/>
      <c r="X34" s="137"/>
      <c r="Y34" s="137"/>
      <c r="Z34" s="137"/>
      <c r="AA34" s="137"/>
      <c r="AB34" s="137"/>
      <c r="AC34" s="137"/>
      <c r="AD34" s="137"/>
      <c r="AE34" s="137"/>
      <c r="AF34" s="137"/>
      <c r="AG34" s="178"/>
      <c r="AH34" s="178"/>
      <c r="AI34" s="178"/>
      <c r="AJ34" s="178"/>
      <c r="AK34" s="178"/>
      <c r="AL34" s="178"/>
      <c r="AM34" s="178"/>
      <c r="AN34" s="178"/>
      <c r="AO34" s="178"/>
      <c r="AP34" s="178"/>
    </row>
    <row r="35" spans="1:42" s="69" customFormat="1" ht="30" customHeight="1" x14ac:dyDescent="0.3">
      <c r="A35" s="70"/>
      <c r="B35" s="866" t="s">
        <v>279</v>
      </c>
      <c r="C35" s="867"/>
      <c r="D35" s="867"/>
      <c r="E35" s="867"/>
      <c r="F35" s="867"/>
      <c r="G35" s="867"/>
      <c r="H35" s="867"/>
      <c r="I35" s="867"/>
      <c r="J35" s="867"/>
      <c r="K35" s="867"/>
      <c r="L35" s="867"/>
      <c r="M35" s="867"/>
      <c r="N35" s="867"/>
      <c r="O35" s="867"/>
      <c r="P35" s="868"/>
      <c r="Q35" s="137"/>
      <c r="R35" s="137"/>
      <c r="S35" s="137"/>
      <c r="T35" s="137"/>
      <c r="U35" s="137"/>
      <c r="V35" s="137"/>
      <c r="W35" s="137"/>
      <c r="X35" s="137"/>
      <c r="Y35" s="137"/>
      <c r="Z35" s="137"/>
      <c r="AA35" s="137"/>
      <c r="AB35" s="137"/>
      <c r="AC35" s="137"/>
      <c r="AD35" s="137"/>
      <c r="AE35" s="137"/>
      <c r="AF35" s="137"/>
      <c r="AG35" s="178"/>
      <c r="AH35" s="178"/>
      <c r="AI35" s="178"/>
      <c r="AJ35" s="178"/>
      <c r="AK35" s="178"/>
      <c r="AL35" s="178"/>
      <c r="AM35" s="178"/>
      <c r="AN35" s="178"/>
      <c r="AO35" s="178"/>
      <c r="AP35" s="178"/>
    </row>
    <row r="36" spans="1:42" s="69" customFormat="1" ht="30" customHeight="1" x14ac:dyDescent="0.3">
      <c r="A36" s="70"/>
      <c r="B36" s="866" t="s">
        <v>279</v>
      </c>
      <c r="C36" s="867"/>
      <c r="D36" s="867"/>
      <c r="E36" s="867"/>
      <c r="F36" s="867"/>
      <c r="G36" s="867"/>
      <c r="H36" s="867"/>
      <c r="I36" s="867"/>
      <c r="J36" s="867"/>
      <c r="K36" s="867"/>
      <c r="L36" s="867"/>
      <c r="M36" s="867"/>
      <c r="N36" s="867"/>
      <c r="O36" s="867"/>
      <c r="P36" s="868"/>
      <c r="Q36" s="137"/>
      <c r="R36" s="137"/>
      <c r="S36" s="137"/>
      <c r="T36" s="137"/>
      <c r="U36" s="137"/>
      <c r="V36" s="137"/>
      <c r="W36" s="137"/>
      <c r="X36" s="137"/>
      <c r="Y36" s="137"/>
      <c r="Z36" s="137"/>
      <c r="AA36" s="137"/>
      <c r="AB36" s="137"/>
      <c r="AC36" s="137"/>
      <c r="AD36" s="137"/>
      <c r="AE36" s="137"/>
      <c r="AF36" s="137"/>
      <c r="AG36" s="178"/>
      <c r="AH36" s="178"/>
      <c r="AI36" s="178"/>
      <c r="AJ36" s="178"/>
      <c r="AK36" s="178"/>
      <c r="AL36" s="178"/>
      <c r="AM36" s="178"/>
      <c r="AN36" s="178"/>
      <c r="AO36" s="178"/>
      <c r="AP36" s="178"/>
    </row>
    <row r="37" spans="1:42" s="69" customFormat="1" ht="30" customHeight="1" x14ac:dyDescent="0.3">
      <c r="A37" s="70"/>
      <c r="B37" s="866" t="s">
        <v>279</v>
      </c>
      <c r="C37" s="867"/>
      <c r="D37" s="867"/>
      <c r="E37" s="867"/>
      <c r="F37" s="867"/>
      <c r="G37" s="867"/>
      <c r="H37" s="867"/>
      <c r="I37" s="867"/>
      <c r="J37" s="867"/>
      <c r="K37" s="867"/>
      <c r="L37" s="867"/>
      <c r="M37" s="867"/>
      <c r="N37" s="867"/>
      <c r="O37" s="867"/>
      <c r="P37" s="868"/>
      <c r="Q37" s="137"/>
      <c r="R37" s="137"/>
      <c r="S37" s="137"/>
      <c r="T37" s="137"/>
      <c r="U37" s="137"/>
      <c r="V37" s="137"/>
      <c r="W37" s="137"/>
      <c r="X37" s="137"/>
      <c r="Y37" s="137"/>
      <c r="Z37" s="137"/>
      <c r="AA37" s="137"/>
      <c r="AB37" s="137"/>
      <c r="AC37" s="137"/>
      <c r="AD37" s="137"/>
      <c r="AE37" s="137"/>
      <c r="AF37" s="137"/>
      <c r="AG37" s="178"/>
      <c r="AH37" s="178"/>
      <c r="AI37" s="178"/>
      <c r="AJ37" s="178"/>
      <c r="AK37" s="178"/>
      <c r="AL37" s="178"/>
      <c r="AM37" s="178"/>
      <c r="AN37" s="178"/>
      <c r="AO37" s="178"/>
      <c r="AP37" s="178"/>
    </row>
    <row r="38" spans="1:42" s="69" customFormat="1" ht="30" customHeight="1" x14ac:dyDescent="0.3">
      <c r="A38" s="70"/>
      <c r="B38" s="866" t="s">
        <v>279</v>
      </c>
      <c r="C38" s="867"/>
      <c r="D38" s="867"/>
      <c r="E38" s="867"/>
      <c r="F38" s="867"/>
      <c r="G38" s="867"/>
      <c r="H38" s="867"/>
      <c r="I38" s="867"/>
      <c r="J38" s="867"/>
      <c r="K38" s="867"/>
      <c r="L38" s="867"/>
      <c r="M38" s="867"/>
      <c r="N38" s="867"/>
      <c r="O38" s="867"/>
      <c r="P38" s="868"/>
      <c r="Q38" s="137"/>
      <c r="R38" s="137"/>
      <c r="S38" s="137"/>
      <c r="T38" s="137"/>
      <c r="U38" s="137"/>
      <c r="V38" s="137"/>
      <c r="W38" s="137"/>
      <c r="X38" s="137"/>
      <c r="Y38" s="137"/>
      <c r="Z38" s="137"/>
      <c r="AA38" s="137"/>
      <c r="AB38" s="137"/>
      <c r="AC38" s="137"/>
      <c r="AD38" s="137"/>
      <c r="AE38" s="137"/>
      <c r="AF38" s="137"/>
      <c r="AG38" s="178"/>
      <c r="AH38" s="178"/>
      <c r="AI38" s="178"/>
      <c r="AJ38" s="178"/>
      <c r="AK38" s="178"/>
      <c r="AL38" s="178"/>
      <c r="AM38" s="178"/>
      <c r="AN38" s="178"/>
      <c r="AO38" s="178"/>
      <c r="AP38" s="178"/>
    </row>
    <row r="39" spans="1:42" s="69" customFormat="1" ht="18" customHeight="1" x14ac:dyDescent="0.3">
      <c r="A39" s="70"/>
      <c r="B39" s="122"/>
      <c r="C39" s="172"/>
      <c r="D39" s="206"/>
      <c r="E39" s="173"/>
      <c r="F39" s="173"/>
      <c r="G39" s="173"/>
      <c r="H39" s="173"/>
      <c r="I39" s="173"/>
      <c r="J39" s="173"/>
      <c r="K39" s="173"/>
      <c r="L39" s="173"/>
      <c r="M39" s="173"/>
      <c r="N39" s="173"/>
      <c r="O39" s="207"/>
      <c r="P39" s="176"/>
      <c r="Q39" s="137"/>
      <c r="R39" s="137"/>
      <c r="S39" s="137"/>
      <c r="T39" s="137"/>
      <c r="U39" s="137"/>
      <c r="V39" s="137"/>
      <c r="W39" s="137"/>
      <c r="X39" s="137"/>
      <c r="Y39" s="137"/>
      <c r="Z39" s="137"/>
      <c r="AA39" s="137"/>
      <c r="AB39" s="137"/>
      <c r="AC39" s="137"/>
      <c r="AD39" s="137"/>
      <c r="AE39" s="137"/>
      <c r="AF39" s="137"/>
      <c r="AG39" s="178"/>
      <c r="AH39" s="178"/>
      <c r="AI39" s="178"/>
      <c r="AJ39" s="178"/>
      <c r="AK39" s="178"/>
      <c r="AL39" s="178"/>
      <c r="AM39" s="178"/>
      <c r="AN39" s="178"/>
      <c r="AO39" s="178"/>
      <c r="AP39" s="178"/>
    </row>
    <row r="40" spans="1:42" s="69" customFormat="1" ht="18" customHeight="1" x14ac:dyDescent="0.3">
      <c r="A40" s="70"/>
      <c r="B40" s="122"/>
      <c r="C40" s="172"/>
      <c r="D40" s="173"/>
      <c r="E40" s="173"/>
      <c r="F40" s="173"/>
      <c r="G40" s="173"/>
      <c r="H40" s="173"/>
      <c r="I40" s="173"/>
      <c r="J40" s="173"/>
      <c r="K40" s="173"/>
      <c r="L40" s="173"/>
      <c r="M40" s="173"/>
      <c r="N40" s="173"/>
      <c r="O40" s="207"/>
      <c r="P40" s="176"/>
      <c r="Q40" s="137"/>
      <c r="R40" s="137"/>
      <c r="S40" s="137"/>
      <c r="T40" s="137"/>
      <c r="U40" s="137"/>
      <c r="V40" s="137"/>
      <c r="W40" s="137"/>
      <c r="X40" s="137"/>
      <c r="Y40" s="137"/>
      <c r="Z40" s="137"/>
      <c r="AA40" s="137"/>
      <c r="AB40" s="137"/>
      <c r="AC40" s="137"/>
      <c r="AD40" s="137"/>
      <c r="AE40" s="137"/>
      <c r="AF40" s="137"/>
      <c r="AG40" s="178"/>
      <c r="AH40" s="178"/>
      <c r="AI40" s="178"/>
      <c r="AJ40" s="178"/>
      <c r="AK40" s="178"/>
      <c r="AL40" s="178"/>
      <c r="AM40" s="178"/>
      <c r="AN40" s="178"/>
      <c r="AO40" s="178"/>
      <c r="AP40" s="178"/>
    </row>
    <row r="41" spans="1:42" s="69" customFormat="1" ht="18" customHeight="1" x14ac:dyDescent="0.3">
      <c r="A41" s="70"/>
      <c r="B41" s="122"/>
      <c r="C41" s="172"/>
      <c r="D41" s="173"/>
      <c r="E41" s="173"/>
      <c r="F41" s="173"/>
      <c r="G41" s="173"/>
      <c r="H41" s="173"/>
      <c r="I41" s="173"/>
      <c r="J41" s="173"/>
      <c r="K41" s="173"/>
      <c r="L41" s="173"/>
      <c r="M41" s="173"/>
      <c r="N41" s="173"/>
      <c r="O41" s="207"/>
      <c r="P41" s="176"/>
      <c r="Q41" s="137"/>
      <c r="R41" s="137"/>
      <c r="S41" s="137"/>
      <c r="T41" s="137"/>
      <c r="U41" s="137"/>
      <c r="V41" s="137"/>
      <c r="W41" s="137"/>
      <c r="X41" s="137"/>
      <c r="Y41" s="137"/>
      <c r="Z41" s="137"/>
      <c r="AA41" s="137"/>
      <c r="AB41" s="137"/>
      <c r="AC41" s="137"/>
      <c r="AD41" s="137"/>
      <c r="AE41" s="137"/>
      <c r="AF41" s="137"/>
      <c r="AG41" s="178"/>
      <c r="AH41" s="178"/>
      <c r="AI41" s="178"/>
      <c r="AJ41" s="178"/>
      <c r="AK41" s="178"/>
      <c r="AL41" s="178"/>
      <c r="AM41" s="178"/>
      <c r="AN41" s="178"/>
      <c r="AO41" s="178"/>
      <c r="AP41" s="178"/>
    </row>
    <row r="42" spans="1:42" s="69" customFormat="1" ht="18" customHeight="1" x14ac:dyDescent="0.3">
      <c r="A42" s="70"/>
      <c r="B42" s="122"/>
      <c r="C42" s="172"/>
      <c r="D42" s="173"/>
      <c r="E42" s="173"/>
      <c r="F42" s="173"/>
      <c r="G42" s="173"/>
      <c r="H42" s="173"/>
      <c r="I42" s="173"/>
      <c r="J42" s="173"/>
      <c r="K42" s="173"/>
      <c r="L42" s="173"/>
      <c r="M42" s="173"/>
      <c r="N42" s="173"/>
      <c r="O42" s="207"/>
      <c r="P42" s="176"/>
      <c r="Q42" s="137"/>
      <c r="R42" s="137"/>
      <c r="S42" s="137"/>
      <c r="T42" s="137"/>
      <c r="U42" s="137"/>
      <c r="V42" s="137"/>
      <c r="W42" s="137"/>
      <c r="X42" s="137"/>
      <c r="Y42" s="137"/>
      <c r="Z42" s="137"/>
      <c r="AA42" s="137"/>
      <c r="AB42" s="137"/>
      <c r="AC42" s="137"/>
      <c r="AD42" s="137"/>
      <c r="AE42" s="137"/>
      <c r="AF42" s="137"/>
      <c r="AG42" s="178"/>
      <c r="AH42" s="178"/>
      <c r="AI42" s="178"/>
      <c r="AJ42" s="178"/>
      <c r="AK42" s="178"/>
      <c r="AL42" s="178"/>
      <c r="AM42" s="178"/>
      <c r="AN42" s="178"/>
      <c r="AO42" s="178"/>
      <c r="AP42" s="178"/>
    </row>
    <row r="43" spans="1:42" s="69" customFormat="1" ht="18" customHeight="1" x14ac:dyDescent="0.3">
      <c r="A43" s="70"/>
      <c r="B43" s="122"/>
      <c r="C43" s="172"/>
      <c r="D43" s="173"/>
      <c r="E43" s="173"/>
      <c r="F43" s="173"/>
      <c r="G43" s="173"/>
      <c r="H43" s="173"/>
      <c r="I43" s="173"/>
      <c r="J43" s="173"/>
      <c r="K43" s="173"/>
      <c r="L43" s="173"/>
      <c r="M43" s="173"/>
      <c r="N43" s="173"/>
      <c r="O43" s="207"/>
      <c r="P43" s="176"/>
      <c r="Q43" s="137"/>
      <c r="R43" s="137"/>
      <c r="S43" s="137"/>
      <c r="T43" s="137"/>
      <c r="U43" s="137"/>
      <c r="V43" s="137"/>
      <c r="W43" s="137"/>
      <c r="X43" s="137"/>
      <c r="Y43" s="137"/>
      <c r="Z43" s="137"/>
      <c r="AA43" s="137"/>
      <c r="AB43" s="137"/>
      <c r="AC43" s="137"/>
      <c r="AD43" s="137"/>
      <c r="AE43" s="137"/>
      <c r="AF43" s="137"/>
      <c r="AG43" s="178"/>
      <c r="AH43" s="178"/>
      <c r="AI43" s="178"/>
      <c r="AJ43" s="178"/>
      <c r="AK43" s="178"/>
      <c r="AL43" s="178"/>
      <c r="AM43" s="178"/>
      <c r="AN43" s="178"/>
      <c r="AO43" s="178"/>
      <c r="AP43" s="178"/>
    </row>
    <row r="44" spans="1:42" s="69" customFormat="1" ht="18" customHeight="1" x14ac:dyDescent="0.3">
      <c r="A44" s="70"/>
      <c r="B44" s="122"/>
      <c r="C44" s="172"/>
      <c r="D44" s="173"/>
      <c r="E44" s="173"/>
      <c r="F44" s="173"/>
      <c r="G44" s="173"/>
      <c r="H44" s="173"/>
      <c r="I44" s="173"/>
      <c r="J44" s="173"/>
      <c r="K44" s="173"/>
      <c r="L44" s="173"/>
      <c r="M44" s="173"/>
      <c r="N44" s="173"/>
      <c r="O44" s="207"/>
      <c r="P44" s="176"/>
      <c r="Q44" s="137"/>
      <c r="R44" s="137"/>
      <c r="S44" s="137"/>
      <c r="T44" s="137"/>
      <c r="U44" s="137"/>
      <c r="V44" s="137"/>
      <c r="W44" s="137"/>
      <c r="X44" s="137"/>
      <c r="Y44" s="137"/>
      <c r="Z44" s="137"/>
      <c r="AA44" s="137"/>
      <c r="AB44" s="137"/>
      <c r="AC44" s="137"/>
      <c r="AD44" s="137"/>
      <c r="AE44" s="137"/>
      <c r="AF44" s="137"/>
      <c r="AG44" s="178"/>
      <c r="AH44" s="178"/>
      <c r="AI44" s="178"/>
      <c r="AJ44" s="178"/>
      <c r="AK44" s="178"/>
      <c r="AL44" s="178"/>
      <c r="AM44" s="178"/>
      <c r="AN44" s="178"/>
      <c r="AO44" s="178"/>
      <c r="AP44" s="178"/>
    </row>
    <row r="45" spans="1:42" s="69" customFormat="1" ht="18" customHeight="1" x14ac:dyDescent="0.3">
      <c r="A45" s="70"/>
      <c r="B45" s="122"/>
      <c r="C45" s="172"/>
      <c r="D45" s="173"/>
      <c r="E45" s="173"/>
      <c r="F45" s="173"/>
      <c r="G45" s="173"/>
      <c r="H45" s="173"/>
      <c r="I45" s="173"/>
      <c r="J45" s="173"/>
      <c r="K45" s="173"/>
      <c r="L45" s="173"/>
      <c r="M45" s="173"/>
      <c r="N45" s="173"/>
      <c r="O45" s="207"/>
      <c r="P45" s="176"/>
      <c r="Q45" s="137"/>
      <c r="R45" s="137"/>
      <c r="S45" s="137"/>
      <c r="T45" s="137"/>
      <c r="U45" s="137"/>
      <c r="V45" s="137"/>
      <c r="W45" s="137"/>
      <c r="X45" s="137"/>
      <c r="Y45" s="137"/>
      <c r="Z45" s="137"/>
      <c r="AA45" s="137"/>
      <c r="AB45" s="137"/>
      <c r="AC45" s="137"/>
      <c r="AD45" s="137"/>
      <c r="AE45" s="137"/>
      <c r="AF45" s="137"/>
      <c r="AG45" s="178"/>
      <c r="AH45" s="178"/>
      <c r="AI45" s="178"/>
      <c r="AJ45" s="178"/>
      <c r="AK45" s="178"/>
      <c r="AL45" s="178"/>
      <c r="AM45" s="178"/>
      <c r="AN45" s="178"/>
      <c r="AO45" s="178"/>
      <c r="AP45" s="178"/>
    </row>
    <row r="46" spans="1:42" s="69" customFormat="1" ht="18" customHeight="1" x14ac:dyDescent="0.3">
      <c r="A46" s="70"/>
      <c r="B46" s="122"/>
      <c r="C46" s="172"/>
      <c r="D46" s="173"/>
      <c r="E46" s="173"/>
      <c r="F46" s="173"/>
      <c r="G46" s="173"/>
      <c r="H46" s="173"/>
      <c r="I46" s="173"/>
      <c r="J46" s="173"/>
      <c r="K46" s="173"/>
      <c r="L46" s="173"/>
      <c r="M46" s="173"/>
      <c r="N46" s="173"/>
      <c r="O46" s="207"/>
      <c r="P46" s="176"/>
      <c r="Q46" s="137"/>
      <c r="R46" s="137"/>
      <c r="S46" s="137"/>
      <c r="T46" s="137"/>
      <c r="U46" s="137"/>
      <c r="V46" s="137"/>
      <c r="W46" s="137"/>
      <c r="X46" s="137"/>
      <c r="Y46" s="137"/>
      <c r="Z46" s="137"/>
      <c r="AA46" s="137"/>
      <c r="AB46" s="137"/>
      <c r="AC46" s="137"/>
      <c r="AD46" s="137"/>
      <c r="AE46" s="137"/>
      <c r="AF46" s="137"/>
      <c r="AG46" s="178"/>
      <c r="AH46" s="178"/>
      <c r="AI46" s="178"/>
      <c r="AJ46" s="178"/>
      <c r="AK46" s="178"/>
      <c r="AL46" s="178"/>
      <c r="AM46" s="178"/>
      <c r="AN46" s="178"/>
      <c r="AO46" s="178"/>
      <c r="AP46" s="178"/>
    </row>
    <row r="47" spans="1:42" s="69" customFormat="1" ht="18" customHeight="1" x14ac:dyDescent="0.3">
      <c r="A47" s="70"/>
      <c r="B47" s="122"/>
      <c r="C47" s="172"/>
      <c r="D47" s="173"/>
      <c r="E47" s="173"/>
      <c r="F47" s="173"/>
      <c r="G47" s="173"/>
      <c r="H47" s="173"/>
      <c r="I47" s="173"/>
      <c r="J47" s="173"/>
      <c r="K47" s="173"/>
      <c r="L47" s="173"/>
      <c r="M47" s="173"/>
      <c r="N47" s="173"/>
      <c r="O47" s="122"/>
      <c r="P47" s="176"/>
      <c r="Q47" s="137"/>
      <c r="R47" s="137"/>
      <c r="S47" s="137"/>
      <c r="T47" s="137"/>
      <c r="U47" s="137"/>
      <c r="V47" s="137"/>
      <c r="W47" s="137"/>
      <c r="X47" s="137"/>
      <c r="Y47" s="137"/>
      <c r="Z47" s="137"/>
      <c r="AA47" s="137"/>
      <c r="AB47" s="137"/>
      <c r="AC47" s="137"/>
      <c r="AD47" s="137"/>
      <c r="AE47" s="137"/>
      <c r="AF47" s="137"/>
      <c r="AG47" s="178"/>
      <c r="AH47" s="178"/>
      <c r="AI47" s="178"/>
      <c r="AJ47" s="178"/>
      <c r="AK47" s="178"/>
      <c r="AL47" s="178"/>
      <c r="AM47" s="178"/>
      <c r="AN47" s="178"/>
      <c r="AO47" s="178"/>
      <c r="AP47" s="178"/>
    </row>
    <row r="48" spans="1:42" s="69" customFormat="1" ht="18" customHeight="1" x14ac:dyDescent="0.3">
      <c r="A48" s="70"/>
      <c r="B48" s="122"/>
      <c r="C48" s="172"/>
      <c r="D48" s="173"/>
      <c r="E48" s="173"/>
      <c r="F48" s="173"/>
      <c r="G48" s="173"/>
      <c r="H48" s="173"/>
      <c r="I48" s="173"/>
      <c r="J48" s="173"/>
      <c r="K48" s="173"/>
      <c r="L48" s="173"/>
      <c r="M48" s="173"/>
      <c r="N48" s="173"/>
      <c r="O48" s="122"/>
      <c r="P48" s="176"/>
      <c r="Q48" s="137"/>
      <c r="R48" s="137"/>
      <c r="S48" s="137"/>
      <c r="T48" s="137"/>
      <c r="U48" s="137"/>
      <c r="V48" s="137"/>
      <c r="W48" s="137"/>
      <c r="X48" s="137"/>
      <c r="Y48" s="137"/>
      <c r="Z48" s="137"/>
      <c r="AA48" s="137"/>
      <c r="AB48" s="137"/>
      <c r="AC48" s="137"/>
      <c r="AD48" s="137"/>
      <c r="AE48" s="137"/>
      <c r="AF48" s="137"/>
      <c r="AG48" s="178"/>
      <c r="AH48" s="178"/>
      <c r="AI48" s="178"/>
      <c r="AJ48" s="178"/>
      <c r="AK48" s="178"/>
      <c r="AL48" s="178"/>
      <c r="AM48" s="178"/>
      <c r="AN48" s="178"/>
      <c r="AO48" s="178"/>
      <c r="AP48" s="178"/>
    </row>
    <row r="49" spans="1:63" s="69" customFormat="1" ht="18" customHeight="1" x14ac:dyDescent="0.3">
      <c r="A49" s="70"/>
      <c r="B49" s="122"/>
      <c r="C49" s="172"/>
      <c r="D49" s="173"/>
      <c r="E49" s="173"/>
      <c r="F49" s="173"/>
      <c r="G49" s="173"/>
      <c r="H49" s="173"/>
      <c r="I49" s="173"/>
      <c r="J49" s="173"/>
      <c r="K49" s="173"/>
      <c r="L49" s="173"/>
      <c r="M49" s="173"/>
      <c r="N49" s="173"/>
      <c r="O49" s="122"/>
      <c r="P49" s="176"/>
      <c r="Q49" s="137"/>
      <c r="R49" s="137"/>
      <c r="S49" s="137"/>
      <c r="T49" s="137"/>
      <c r="U49" s="137"/>
      <c r="V49" s="137"/>
      <c r="W49" s="137"/>
      <c r="X49" s="137"/>
      <c r="Y49" s="137"/>
      <c r="Z49" s="137"/>
      <c r="AA49" s="137"/>
      <c r="AB49" s="137"/>
      <c r="AC49" s="137"/>
      <c r="AD49" s="137"/>
      <c r="AE49" s="137"/>
      <c r="AF49" s="137"/>
      <c r="AG49" s="178"/>
      <c r="AH49" s="178"/>
      <c r="AI49" s="178"/>
      <c r="AJ49" s="178"/>
      <c r="AK49" s="178"/>
      <c r="AL49" s="178"/>
      <c r="AM49" s="178"/>
      <c r="AN49" s="178"/>
      <c r="AO49" s="178"/>
      <c r="AP49" s="178"/>
    </row>
    <row r="50" spans="1:63" s="69" customFormat="1" ht="18" customHeight="1" x14ac:dyDescent="0.3">
      <c r="A50" s="70"/>
      <c r="B50" s="122"/>
      <c r="C50" s="172"/>
      <c r="D50" s="173"/>
      <c r="E50" s="173"/>
      <c r="F50" s="173"/>
      <c r="G50" s="173"/>
      <c r="H50" s="173"/>
      <c r="I50" s="173"/>
      <c r="J50" s="173"/>
      <c r="K50" s="173"/>
      <c r="L50" s="173"/>
      <c r="M50" s="173"/>
      <c r="N50" s="173"/>
      <c r="O50" s="122"/>
      <c r="P50" s="176"/>
      <c r="Q50" s="137"/>
      <c r="R50" s="137"/>
      <c r="S50" s="137"/>
      <c r="T50" s="137"/>
      <c r="U50" s="137"/>
      <c r="V50" s="137"/>
      <c r="W50" s="137"/>
      <c r="X50" s="137"/>
      <c r="Y50" s="137"/>
      <c r="Z50" s="137"/>
      <c r="AA50" s="137"/>
      <c r="AB50" s="137"/>
      <c r="AC50" s="137"/>
      <c r="AD50" s="137"/>
      <c r="AE50" s="137"/>
      <c r="AF50" s="137"/>
      <c r="AG50" s="178"/>
      <c r="AH50" s="178"/>
      <c r="AI50" s="178"/>
      <c r="AJ50" s="178"/>
      <c r="AK50" s="178"/>
      <c r="AL50" s="178"/>
      <c r="AM50" s="178"/>
      <c r="AN50" s="178"/>
      <c r="AO50" s="178"/>
      <c r="AP50" s="178"/>
    </row>
    <row r="51" spans="1:63" s="69" customFormat="1" ht="18" customHeight="1" x14ac:dyDescent="0.3">
      <c r="A51" s="70"/>
      <c r="B51" s="122"/>
      <c r="C51" s="172"/>
      <c r="D51" s="173"/>
      <c r="E51" s="173"/>
      <c r="F51" s="173"/>
      <c r="G51" s="173"/>
      <c r="H51" s="173"/>
      <c r="I51" s="173"/>
      <c r="J51" s="173"/>
      <c r="K51" s="173"/>
      <c r="L51" s="173"/>
      <c r="M51" s="173"/>
      <c r="N51" s="173"/>
      <c r="O51" s="122"/>
      <c r="P51" s="176"/>
      <c r="Q51" s="137"/>
      <c r="R51" s="137"/>
      <c r="S51" s="137"/>
      <c r="T51" s="137"/>
      <c r="U51" s="137"/>
      <c r="V51" s="137"/>
      <c r="W51" s="137"/>
      <c r="X51" s="137"/>
      <c r="Y51" s="137"/>
      <c r="Z51" s="137"/>
      <c r="AA51" s="137"/>
      <c r="AB51" s="137"/>
      <c r="AC51" s="137"/>
      <c r="AD51" s="137"/>
      <c r="AE51" s="137"/>
      <c r="AF51" s="137"/>
      <c r="AG51" s="178"/>
      <c r="AH51" s="178"/>
      <c r="AI51" s="178"/>
      <c r="AJ51" s="178"/>
      <c r="AK51" s="178"/>
      <c r="AL51" s="178"/>
      <c r="AM51" s="178"/>
      <c r="AN51" s="178"/>
      <c r="AO51" s="178"/>
      <c r="AP51" s="178"/>
    </row>
    <row r="52" spans="1:63" s="69" customFormat="1" ht="18" customHeight="1" x14ac:dyDescent="0.3">
      <c r="A52" s="70"/>
      <c r="B52" s="122"/>
      <c r="C52" s="172"/>
      <c r="D52" s="179"/>
      <c r="E52" s="172"/>
      <c r="F52" s="172"/>
      <c r="G52" s="172"/>
      <c r="H52" s="173"/>
      <c r="I52" s="173"/>
      <c r="J52" s="173"/>
      <c r="K52" s="173"/>
      <c r="L52" s="173"/>
      <c r="M52" s="173"/>
      <c r="N52" s="173"/>
      <c r="O52" s="122"/>
      <c r="P52" s="176"/>
      <c r="Q52" s="137"/>
      <c r="R52" s="137"/>
      <c r="S52" s="137"/>
      <c r="T52" s="137"/>
      <c r="U52" s="137"/>
      <c r="V52" s="137"/>
      <c r="W52" s="137"/>
      <c r="X52" s="137"/>
      <c r="Y52" s="137"/>
      <c r="Z52" s="137"/>
      <c r="AA52" s="137"/>
      <c r="AB52" s="137"/>
      <c r="AC52" s="137"/>
      <c r="AD52" s="137"/>
      <c r="AE52" s="137"/>
      <c r="AF52" s="137"/>
      <c r="AG52" s="180"/>
      <c r="AH52" s="180"/>
      <c r="AI52" s="180"/>
      <c r="AJ52" s="178"/>
      <c r="AK52" s="178"/>
      <c r="AL52" s="178"/>
      <c r="AM52" s="178"/>
      <c r="AN52" s="178"/>
      <c r="AO52" s="178"/>
      <c r="AP52" s="178"/>
    </row>
    <row r="53" spans="1:63" s="69" customFormat="1" ht="18" customHeight="1" x14ac:dyDescent="0.3">
      <c r="A53" s="70"/>
      <c r="B53" s="122"/>
      <c r="C53" s="181"/>
      <c r="D53" s="173"/>
      <c r="E53" s="173"/>
      <c r="F53" s="173"/>
      <c r="G53" s="173"/>
      <c r="H53" s="173"/>
      <c r="I53" s="173"/>
      <c r="J53" s="173"/>
      <c r="K53" s="173"/>
      <c r="L53" s="173"/>
      <c r="M53" s="173"/>
      <c r="N53" s="173"/>
      <c r="O53" s="122"/>
      <c r="P53" s="176"/>
      <c r="Q53" s="137"/>
      <c r="R53" s="137"/>
      <c r="S53" s="137"/>
      <c r="T53" s="137"/>
      <c r="U53" s="137"/>
      <c r="V53" s="137"/>
      <c r="W53" s="137"/>
      <c r="X53" s="137"/>
      <c r="Y53" s="137"/>
      <c r="Z53" s="137"/>
      <c r="AA53" s="137"/>
      <c r="AB53" s="137"/>
      <c r="AC53" s="137"/>
      <c r="AD53" s="137"/>
      <c r="AE53" s="137"/>
      <c r="AF53" s="137"/>
      <c r="AG53" s="178"/>
      <c r="AH53" s="178"/>
      <c r="AI53" s="178"/>
      <c r="AJ53" s="178"/>
      <c r="AK53" s="178"/>
      <c r="AL53" s="178"/>
      <c r="AM53" s="178"/>
      <c r="AN53" s="178"/>
      <c r="AO53" s="178"/>
      <c r="AP53" s="178"/>
    </row>
    <row r="54" spans="1:63" s="124" customFormat="1" ht="18" customHeight="1" x14ac:dyDescent="0.3">
      <c r="C54" s="189"/>
      <c r="D54" s="190"/>
      <c r="E54" s="190"/>
      <c r="F54" s="190"/>
      <c r="G54" s="190"/>
      <c r="H54" s="190"/>
      <c r="I54" s="190"/>
      <c r="J54" s="190"/>
      <c r="K54" s="190"/>
      <c r="L54" s="190"/>
      <c r="M54" s="190"/>
      <c r="N54" s="190"/>
      <c r="P54" s="208"/>
      <c r="Q54" s="137"/>
      <c r="R54" s="137"/>
      <c r="S54" s="137"/>
      <c r="T54" s="137"/>
      <c r="U54" s="137"/>
      <c r="V54" s="137"/>
      <c r="W54" s="137"/>
      <c r="X54" s="137"/>
      <c r="Y54" s="137"/>
      <c r="Z54" s="137"/>
      <c r="AA54" s="137"/>
      <c r="AB54" s="137"/>
      <c r="AC54" s="137"/>
      <c r="AD54" s="137"/>
      <c r="AE54" s="137"/>
      <c r="AF54" s="137"/>
      <c r="AG54" s="178"/>
      <c r="AH54" s="178"/>
      <c r="AI54" s="178"/>
      <c r="AJ54" s="178"/>
      <c r="AK54" s="178"/>
      <c r="AL54" s="178"/>
      <c r="AM54" s="178"/>
      <c r="AN54" s="178"/>
      <c r="AO54" s="178"/>
      <c r="AP54" s="178"/>
      <c r="AQ54" s="69"/>
      <c r="AR54" s="69"/>
      <c r="AS54" s="69"/>
      <c r="AT54" s="69"/>
      <c r="AU54" s="69"/>
      <c r="AV54" s="69"/>
      <c r="AW54" s="69"/>
      <c r="AX54" s="69"/>
      <c r="AY54" s="69"/>
      <c r="AZ54" s="69"/>
      <c r="BA54" s="69"/>
      <c r="BB54" s="69"/>
      <c r="BC54" s="69"/>
      <c r="BD54" s="69"/>
      <c r="BE54" s="69"/>
      <c r="BF54" s="69"/>
      <c r="BG54" s="69"/>
      <c r="BH54" s="69"/>
      <c r="BI54" s="69"/>
      <c r="BJ54" s="69"/>
      <c r="BK54" s="69"/>
    </row>
    <row r="55" spans="1:63" s="124" customFormat="1" ht="18" customHeight="1" x14ac:dyDescent="0.3">
      <c r="C55" s="189"/>
      <c r="D55" s="190"/>
      <c r="E55" s="190"/>
      <c r="F55" s="190"/>
      <c r="G55" s="190"/>
      <c r="H55" s="190"/>
      <c r="I55" s="190"/>
      <c r="J55" s="190"/>
      <c r="K55" s="190"/>
      <c r="L55" s="190"/>
      <c r="M55" s="190"/>
      <c r="N55" s="190"/>
      <c r="P55" s="208"/>
      <c r="Q55" s="137"/>
      <c r="R55" s="137"/>
      <c r="S55" s="137"/>
      <c r="T55" s="137"/>
      <c r="U55" s="137"/>
      <c r="V55" s="137"/>
      <c r="W55" s="137"/>
      <c r="X55" s="137"/>
      <c r="Y55" s="137"/>
      <c r="Z55" s="137"/>
      <c r="AA55" s="137"/>
      <c r="AB55" s="137"/>
      <c r="AC55" s="137"/>
      <c r="AD55" s="137"/>
      <c r="AE55" s="137"/>
      <c r="AF55" s="137"/>
      <c r="AG55" s="178"/>
      <c r="AH55" s="178"/>
      <c r="AI55" s="178"/>
      <c r="AJ55" s="178"/>
      <c r="AK55" s="178"/>
      <c r="AL55" s="178"/>
      <c r="AM55" s="178"/>
      <c r="AN55" s="178"/>
      <c r="AO55" s="178"/>
      <c r="AP55" s="178"/>
      <c r="AQ55" s="69"/>
      <c r="AR55" s="69"/>
      <c r="AS55" s="69"/>
      <c r="AT55" s="69"/>
      <c r="AU55" s="69"/>
      <c r="AV55" s="69"/>
      <c r="AW55" s="69"/>
      <c r="AX55" s="69"/>
      <c r="AY55" s="69"/>
      <c r="AZ55" s="69"/>
      <c r="BA55" s="69"/>
      <c r="BB55" s="69"/>
      <c r="BC55" s="69"/>
      <c r="BD55" s="69"/>
      <c r="BE55" s="69"/>
      <c r="BF55" s="69"/>
      <c r="BG55" s="69"/>
      <c r="BH55" s="69"/>
      <c r="BI55" s="69"/>
      <c r="BJ55" s="69"/>
      <c r="BK55" s="69"/>
    </row>
    <row r="56" spans="1:63" s="124" customFormat="1" ht="18" customHeight="1" x14ac:dyDescent="0.3">
      <c r="C56" s="189"/>
      <c r="D56" s="190"/>
      <c r="E56" s="190"/>
      <c r="F56" s="190"/>
      <c r="G56" s="190"/>
      <c r="H56" s="190"/>
      <c r="I56" s="190"/>
      <c r="J56" s="190"/>
      <c r="K56" s="190"/>
      <c r="L56" s="190"/>
      <c r="M56" s="190"/>
      <c r="N56" s="190"/>
      <c r="P56" s="208"/>
      <c r="Q56" s="137"/>
      <c r="R56" s="137"/>
      <c r="S56" s="137"/>
      <c r="T56" s="137"/>
      <c r="U56" s="137"/>
      <c r="V56" s="137"/>
      <c r="W56" s="137"/>
      <c r="X56" s="137"/>
      <c r="Y56" s="137"/>
      <c r="Z56" s="137"/>
      <c r="AA56" s="137"/>
      <c r="AB56" s="137"/>
      <c r="AC56" s="137"/>
      <c r="AD56" s="137"/>
      <c r="AE56" s="137"/>
      <c r="AF56" s="137"/>
      <c r="AG56" s="178"/>
      <c r="AH56" s="178"/>
      <c r="AI56" s="178"/>
      <c r="AJ56" s="178"/>
      <c r="AK56" s="178"/>
      <c r="AL56" s="178"/>
      <c r="AM56" s="178"/>
      <c r="AN56" s="178"/>
      <c r="AO56" s="178"/>
      <c r="AP56" s="178"/>
      <c r="AQ56" s="69"/>
      <c r="AR56" s="69"/>
      <c r="AS56" s="69"/>
      <c r="AT56" s="69"/>
      <c r="AU56" s="69"/>
      <c r="AV56" s="69"/>
      <c r="AW56" s="69"/>
      <c r="AX56" s="69"/>
      <c r="AY56" s="69"/>
      <c r="AZ56" s="69"/>
      <c r="BA56" s="69"/>
      <c r="BB56" s="69"/>
      <c r="BC56" s="69"/>
      <c r="BD56" s="69"/>
      <c r="BE56" s="69"/>
      <c r="BF56" s="69"/>
      <c r="BG56" s="69"/>
      <c r="BH56" s="69"/>
      <c r="BI56" s="69"/>
      <c r="BJ56" s="69"/>
      <c r="BK56" s="69"/>
    </row>
    <row r="57" spans="1:63" s="124" customFormat="1" ht="18" customHeight="1" x14ac:dyDescent="0.3">
      <c r="C57" s="189"/>
      <c r="D57" s="190"/>
      <c r="E57" s="190"/>
      <c r="F57" s="190"/>
      <c r="G57" s="190"/>
      <c r="H57" s="190"/>
      <c r="I57" s="190"/>
      <c r="J57" s="190"/>
      <c r="K57" s="190"/>
      <c r="L57" s="190"/>
      <c r="M57" s="190"/>
      <c r="N57" s="190"/>
      <c r="P57" s="208"/>
      <c r="Q57" s="137"/>
      <c r="R57" s="137"/>
      <c r="S57" s="137"/>
      <c r="T57" s="137"/>
      <c r="U57" s="137"/>
      <c r="V57" s="137"/>
      <c r="W57" s="137"/>
      <c r="X57" s="137"/>
      <c r="Y57" s="137"/>
      <c r="Z57" s="137"/>
      <c r="AA57" s="137"/>
      <c r="AB57" s="137"/>
      <c r="AC57" s="137"/>
      <c r="AD57" s="137"/>
      <c r="AE57" s="137"/>
      <c r="AF57" s="137"/>
      <c r="AG57" s="178"/>
      <c r="AH57" s="178"/>
      <c r="AI57" s="178"/>
      <c r="AJ57" s="178"/>
      <c r="AK57" s="178"/>
      <c r="AL57" s="178"/>
      <c r="AM57" s="178"/>
      <c r="AN57" s="178"/>
      <c r="AO57" s="178"/>
      <c r="AP57" s="178"/>
      <c r="AQ57" s="69"/>
      <c r="AR57" s="69"/>
      <c r="AS57" s="69"/>
      <c r="AT57" s="69"/>
      <c r="AU57" s="69"/>
      <c r="AV57" s="69"/>
      <c r="AW57" s="69"/>
      <c r="AX57" s="69"/>
      <c r="AY57" s="69"/>
      <c r="AZ57" s="69"/>
      <c r="BA57" s="69"/>
      <c r="BB57" s="69"/>
      <c r="BC57" s="69"/>
      <c r="BD57" s="69"/>
      <c r="BE57" s="69"/>
      <c r="BF57" s="69"/>
      <c r="BG57" s="69"/>
      <c r="BH57" s="69"/>
      <c r="BI57" s="69"/>
      <c r="BJ57" s="69"/>
      <c r="BK57" s="69"/>
    </row>
    <row r="58" spans="1:63" s="124" customFormat="1" ht="18" customHeight="1" x14ac:dyDescent="0.3">
      <c r="C58" s="189"/>
      <c r="D58" s="190"/>
      <c r="E58" s="190"/>
      <c r="F58" s="190"/>
      <c r="G58" s="190"/>
      <c r="H58" s="190"/>
      <c r="I58" s="190"/>
      <c r="J58" s="190"/>
      <c r="K58" s="190"/>
      <c r="L58" s="190"/>
      <c r="M58" s="190"/>
      <c r="N58" s="190"/>
      <c r="P58" s="208"/>
      <c r="Q58" s="137"/>
      <c r="R58" s="137"/>
      <c r="S58" s="137"/>
      <c r="T58" s="137"/>
      <c r="U58" s="137"/>
      <c r="V58" s="137"/>
      <c r="W58" s="137"/>
      <c r="X58" s="137"/>
      <c r="Y58" s="137"/>
      <c r="Z58" s="137"/>
      <c r="AA58" s="137"/>
      <c r="AB58" s="137"/>
      <c r="AC58" s="137"/>
      <c r="AD58" s="137"/>
      <c r="AE58" s="137"/>
      <c r="AF58" s="137"/>
      <c r="AG58" s="178"/>
      <c r="AH58" s="178"/>
      <c r="AI58" s="178"/>
      <c r="AJ58" s="178"/>
      <c r="AK58" s="178"/>
      <c r="AL58" s="178"/>
      <c r="AM58" s="178"/>
      <c r="AN58" s="178"/>
      <c r="AO58" s="178"/>
      <c r="AP58" s="178"/>
      <c r="AQ58" s="69"/>
      <c r="AR58" s="69"/>
      <c r="AS58" s="69"/>
      <c r="AT58" s="69"/>
      <c r="AU58" s="69"/>
      <c r="AV58" s="69"/>
      <c r="AW58" s="69"/>
      <c r="AX58" s="69"/>
      <c r="AY58" s="69"/>
      <c r="AZ58" s="69"/>
      <c r="BA58" s="69"/>
      <c r="BB58" s="69"/>
      <c r="BC58" s="69"/>
      <c r="BD58" s="69"/>
      <c r="BE58" s="69"/>
      <c r="BF58" s="69"/>
      <c r="BG58" s="69"/>
      <c r="BH58" s="69"/>
      <c r="BI58" s="69"/>
      <c r="BJ58" s="69"/>
      <c r="BK58" s="69"/>
    </row>
    <row r="59" spans="1:63" s="124" customFormat="1" ht="18" customHeight="1" x14ac:dyDescent="0.3">
      <c r="C59" s="189"/>
      <c r="D59" s="190"/>
      <c r="E59" s="190"/>
      <c r="F59" s="190"/>
      <c r="G59" s="190"/>
      <c r="H59" s="190"/>
      <c r="I59" s="190"/>
      <c r="J59" s="190"/>
      <c r="K59" s="190"/>
      <c r="L59" s="190"/>
      <c r="M59" s="190"/>
      <c r="N59" s="190"/>
      <c r="P59" s="208"/>
      <c r="Q59" s="137"/>
      <c r="R59" s="137"/>
      <c r="S59" s="137"/>
      <c r="T59" s="137"/>
      <c r="U59" s="137"/>
      <c r="V59" s="137"/>
      <c r="W59" s="137"/>
      <c r="X59" s="137"/>
      <c r="Y59" s="137"/>
      <c r="Z59" s="137"/>
      <c r="AA59" s="137"/>
      <c r="AB59" s="137"/>
      <c r="AC59" s="137"/>
      <c r="AD59" s="137"/>
      <c r="AE59" s="137"/>
      <c r="AF59" s="137"/>
      <c r="AG59" s="178"/>
      <c r="AH59" s="178"/>
      <c r="AI59" s="178"/>
      <c r="AJ59" s="178"/>
      <c r="AK59" s="178"/>
      <c r="AL59" s="178"/>
      <c r="AM59" s="178"/>
      <c r="AN59" s="178"/>
      <c r="AO59" s="178"/>
      <c r="AP59" s="178"/>
      <c r="AQ59" s="69"/>
      <c r="AR59" s="69"/>
      <c r="AS59" s="69"/>
      <c r="AT59" s="69"/>
      <c r="AU59" s="69"/>
      <c r="AV59" s="69"/>
      <c r="AW59" s="69"/>
      <c r="AX59" s="69"/>
      <c r="AY59" s="69"/>
      <c r="AZ59" s="69"/>
      <c r="BA59" s="69"/>
      <c r="BB59" s="69"/>
      <c r="BC59" s="69"/>
      <c r="BD59" s="69"/>
      <c r="BE59" s="69"/>
      <c r="BF59" s="69"/>
      <c r="BG59" s="69"/>
      <c r="BH59" s="69"/>
      <c r="BI59" s="69"/>
      <c r="BJ59" s="69"/>
      <c r="BK59" s="69"/>
    </row>
    <row r="60" spans="1:63" s="124" customFormat="1" ht="18" customHeight="1" x14ac:dyDescent="0.3">
      <c r="C60" s="189"/>
      <c r="D60" s="190"/>
      <c r="E60" s="190"/>
      <c r="F60" s="190"/>
      <c r="G60" s="190"/>
      <c r="H60" s="190"/>
      <c r="I60" s="190"/>
      <c r="J60" s="190"/>
      <c r="K60" s="190"/>
      <c r="L60" s="190"/>
      <c r="M60" s="190"/>
      <c r="N60" s="190"/>
      <c r="P60" s="208"/>
      <c r="Q60" s="137"/>
      <c r="R60" s="137"/>
      <c r="S60" s="137"/>
      <c r="T60" s="137"/>
      <c r="U60" s="137"/>
      <c r="V60" s="137"/>
      <c r="W60" s="137"/>
      <c r="X60" s="137"/>
      <c r="Y60" s="137"/>
      <c r="Z60" s="137"/>
      <c r="AA60" s="137"/>
      <c r="AB60" s="137"/>
      <c r="AC60" s="137"/>
      <c r="AD60" s="137"/>
      <c r="AE60" s="137"/>
      <c r="AF60" s="137"/>
      <c r="AG60" s="178"/>
      <c r="AH60" s="178"/>
      <c r="AI60" s="178"/>
      <c r="AJ60" s="178"/>
      <c r="AK60" s="178"/>
      <c r="AL60" s="178"/>
      <c r="AM60" s="178"/>
      <c r="AN60" s="178"/>
      <c r="AO60" s="178"/>
      <c r="AP60" s="178"/>
      <c r="AQ60" s="69"/>
      <c r="AR60" s="69"/>
      <c r="AS60" s="69"/>
      <c r="AT60" s="69"/>
      <c r="AU60" s="69"/>
      <c r="AV60" s="69"/>
      <c r="AW60" s="69"/>
      <c r="AX60" s="69"/>
      <c r="AY60" s="69"/>
      <c r="AZ60" s="69"/>
      <c r="BA60" s="69"/>
      <c r="BB60" s="69"/>
      <c r="BC60" s="69"/>
      <c r="BD60" s="69"/>
      <c r="BE60" s="69"/>
      <c r="BF60" s="69"/>
      <c r="BG60" s="69"/>
      <c r="BH60" s="69"/>
      <c r="BI60" s="69"/>
      <c r="BJ60" s="69"/>
      <c r="BK60" s="69"/>
    </row>
    <row r="61" spans="1:63" s="124" customFormat="1" ht="18" customHeight="1" x14ac:dyDescent="0.3">
      <c r="C61" s="189"/>
      <c r="D61" s="190"/>
      <c r="E61" s="190"/>
      <c r="F61" s="190"/>
      <c r="G61" s="190"/>
      <c r="H61" s="190"/>
      <c r="I61" s="190"/>
      <c r="J61" s="190"/>
      <c r="K61" s="190"/>
      <c r="L61" s="190"/>
      <c r="M61" s="190"/>
      <c r="N61" s="190"/>
      <c r="P61" s="208"/>
      <c r="Q61" s="137"/>
      <c r="R61" s="137"/>
      <c r="S61" s="137"/>
      <c r="T61" s="137"/>
      <c r="U61" s="137"/>
      <c r="V61" s="137"/>
      <c r="W61" s="137"/>
      <c r="X61" s="137"/>
      <c r="Y61" s="137"/>
      <c r="Z61" s="137"/>
      <c r="AA61" s="137"/>
      <c r="AB61" s="137"/>
      <c r="AC61" s="137"/>
      <c r="AD61" s="137"/>
      <c r="AE61" s="137"/>
      <c r="AF61" s="137"/>
      <c r="AG61" s="178"/>
      <c r="AH61" s="178"/>
      <c r="AI61" s="178"/>
      <c r="AJ61" s="178"/>
      <c r="AK61" s="178"/>
      <c r="AL61" s="178"/>
      <c r="AM61" s="178"/>
      <c r="AN61" s="178"/>
      <c r="AO61" s="178"/>
      <c r="AP61" s="178"/>
      <c r="AQ61" s="69"/>
      <c r="AR61" s="69"/>
      <c r="AS61" s="69"/>
      <c r="AT61" s="69"/>
      <c r="AU61" s="69"/>
      <c r="AV61" s="69"/>
      <c r="AW61" s="69"/>
      <c r="AX61" s="69"/>
      <c r="AY61" s="69"/>
      <c r="AZ61" s="69"/>
      <c r="BA61" s="69"/>
      <c r="BB61" s="69"/>
      <c r="BC61" s="69"/>
      <c r="BD61" s="69"/>
      <c r="BE61" s="69"/>
      <c r="BF61" s="69"/>
      <c r="BG61" s="69"/>
      <c r="BH61" s="69"/>
      <c r="BI61" s="69"/>
      <c r="BJ61" s="69"/>
      <c r="BK61" s="69"/>
    </row>
    <row r="62" spans="1:63" s="124" customFormat="1" ht="18" customHeight="1" x14ac:dyDescent="0.3">
      <c r="C62" s="189"/>
      <c r="D62" s="190"/>
      <c r="E62" s="190"/>
      <c r="F62" s="190"/>
      <c r="G62" s="190"/>
      <c r="H62" s="190"/>
      <c r="I62" s="190"/>
      <c r="J62" s="190"/>
      <c r="K62" s="190"/>
      <c r="L62" s="190"/>
      <c r="M62" s="190"/>
      <c r="N62" s="190"/>
      <c r="P62" s="208"/>
      <c r="Q62" s="137"/>
      <c r="R62" s="137"/>
      <c r="S62" s="137"/>
      <c r="T62" s="137"/>
      <c r="U62" s="137"/>
      <c r="V62" s="137"/>
      <c r="W62" s="137"/>
      <c r="X62" s="137"/>
      <c r="Y62" s="137"/>
      <c r="Z62" s="137"/>
      <c r="AA62" s="137"/>
      <c r="AB62" s="137"/>
      <c r="AC62" s="137"/>
      <c r="AD62" s="137"/>
      <c r="AE62" s="137"/>
      <c r="AF62" s="137"/>
      <c r="AG62" s="178"/>
      <c r="AH62" s="178"/>
      <c r="AI62" s="178"/>
      <c r="AJ62" s="178"/>
      <c r="AK62" s="178"/>
      <c r="AL62" s="178"/>
      <c r="AM62" s="178"/>
      <c r="AN62" s="178"/>
      <c r="AO62" s="178"/>
      <c r="AP62" s="178"/>
      <c r="AQ62" s="69"/>
      <c r="AR62" s="69"/>
      <c r="AS62" s="69"/>
      <c r="AT62" s="69"/>
      <c r="AU62" s="69"/>
      <c r="AV62" s="69"/>
      <c r="AW62" s="69"/>
      <c r="AX62" s="69"/>
      <c r="AY62" s="69"/>
      <c r="AZ62" s="69"/>
      <c r="BA62" s="69"/>
      <c r="BB62" s="69"/>
      <c r="BC62" s="69"/>
      <c r="BD62" s="69"/>
      <c r="BE62" s="69"/>
      <c r="BF62" s="69"/>
      <c r="BG62" s="69"/>
      <c r="BH62" s="69"/>
      <c r="BI62" s="69"/>
      <c r="BJ62" s="69"/>
      <c r="BK62" s="69"/>
    </row>
    <row r="63" spans="1:63" s="124" customFormat="1" ht="18" customHeight="1" x14ac:dyDescent="0.3">
      <c r="C63" s="189"/>
      <c r="D63" s="190"/>
      <c r="E63" s="190"/>
      <c r="F63" s="190"/>
      <c r="G63" s="190"/>
      <c r="H63" s="190"/>
      <c r="I63" s="190"/>
      <c r="J63" s="190"/>
      <c r="K63" s="190"/>
      <c r="L63" s="190"/>
      <c r="M63" s="190"/>
      <c r="N63" s="190"/>
      <c r="P63" s="208"/>
      <c r="Q63" s="137"/>
      <c r="R63" s="137"/>
      <c r="S63" s="137"/>
      <c r="T63" s="137"/>
      <c r="U63" s="137"/>
      <c r="V63" s="137"/>
      <c r="W63" s="137"/>
      <c r="X63" s="137"/>
      <c r="Y63" s="137"/>
      <c r="Z63" s="137"/>
      <c r="AA63" s="137"/>
      <c r="AB63" s="137"/>
      <c r="AC63" s="137"/>
      <c r="AD63" s="137"/>
      <c r="AE63" s="137"/>
      <c r="AF63" s="137"/>
      <c r="AG63" s="178"/>
      <c r="AH63" s="178"/>
      <c r="AI63" s="178"/>
      <c r="AJ63" s="178"/>
      <c r="AK63" s="178"/>
      <c r="AL63" s="178"/>
      <c r="AM63" s="178"/>
      <c r="AN63" s="178"/>
      <c r="AO63" s="178"/>
      <c r="AP63" s="178"/>
      <c r="AQ63" s="69"/>
      <c r="AR63" s="69"/>
      <c r="AS63" s="69"/>
      <c r="AT63" s="69"/>
      <c r="AU63" s="69"/>
      <c r="AV63" s="69"/>
      <c r="AW63" s="69"/>
      <c r="AX63" s="69"/>
      <c r="AY63" s="69"/>
      <c r="AZ63" s="69"/>
      <c r="BA63" s="69"/>
      <c r="BB63" s="69"/>
      <c r="BC63" s="69"/>
      <c r="BD63" s="69"/>
      <c r="BE63" s="69"/>
      <c r="BF63" s="69"/>
      <c r="BG63" s="69"/>
      <c r="BH63" s="69"/>
      <c r="BI63" s="69"/>
      <c r="BJ63" s="69"/>
      <c r="BK63" s="69"/>
    </row>
    <row r="64" spans="1:63" s="124" customFormat="1" ht="18" customHeight="1" x14ac:dyDescent="0.3">
      <c r="C64" s="189"/>
      <c r="D64" s="190"/>
      <c r="E64" s="190"/>
      <c r="F64" s="190"/>
      <c r="G64" s="190"/>
      <c r="H64" s="190"/>
      <c r="I64" s="190"/>
      <c r="J64" s="190"/>
      <c r="K64" s="190"/>
      <c r="L64" s="190"/>
      <c r="M64" s="190"/>
      <c r="N64" s="190"/>
      <c r="P64" s="208"/>
      <c r="Q64" s="137"/>
      <c r="R64" s="137"/>
      <c r="S64" s="137"/>
      <c r="T64" s="137"/>
      <c r="U64" s="137"/>
      <c r="V64" s="137"/>
      <c r="W64" s="137"/>
      <c r="X64" s="137"/>
      <c r="Y64" s="137"/>
      <c r="Z64" s="137"/>
      <c r="AA64" s="137"/>
      <c r="AB64" s="137"/>
      <c r="AC64" s="137"/>
      <c r="AD64" s="137"/>
      <c r="AE64" s="137"/>
      <c r="AF64" s="137"/>
      <c r="AG64" s="178"/>
      <c r="AH64" s="178"/>
      <c r="AI64" s="178"/>
      <c r="AJ64" s="178"/>
      <c r="AK64" s="178"/>
      <c r="AL64" s="178"/>
      <c r="AM64" s="178"/>
      <c r="AN64" s="178"/>
      <c r="AO64" s="178"/>
      <c r="AP64" s="178"/>
      <c r="AQ64" s="69"/>
      <c r="AR64" s="69"/>
      <c r="AS64" s="69"/>
      <c r="AT64" s="69"/>
      <c r="AU64" s="69"/>
      <c r="AV64" s="69"/>
      <c r="AW64" s="69"/>
      <c r="AX64" s="69"/>
      <c r="AY64" s="69"/>
      <c r="AZ64" s="69"/>
      <c r="BA64" s="69"/>
      <c r="BB64" s="69"/>
      <c r="BC64" s="69"/>
      <c r="BD64" s="69"/>
      <c r="BE64" s="69"/>
      <c r="BF64" s="69"/>
      <c r="BG64" s="69"/>
      <c r="BH64" s="69"/>
      <c r="BI64" s="69"/>
      <c r="BJ64" s="69"/>
      <c r="BK64" s="69"/>
    </row>
    <row r="65" spans="3:63" s="124" customFormat="1" ht="18" customHeight="1" x14ac:dyDescent="0.3">
      <c r="C65" s="189"/>
      <c r="D65" s="190"/>
      <c r="E65" s="190"/>
      <c r="F65" s="190"/>
      <c r="G65" s="190"/>
      <c r="H65" s="190"/>
      <c r="I65" s="190"/>
      <c r="J65" s="190"/>
      <c r="K65" s="190"/>
      <c r="L65" s="190"/>
      <c r="M65" s="190"/>
      <c r="N65" s="190"/>
      <c r="P65" s="208"/>
      <c r="Q65" s="137"/>
      <c r="R65" s="137"/>
      <c r="S65" s="137"/>
      <c r="T65" s="137"/>
      <c r="U65" s="137"/>
      <c r="V65" s="137"/>
      <c r="W65" s="137"/>
      <c r="X65" s="137"/>
      <c r="Y65" s="137"/>
      <c r="Z65" s="137"/>
      <c r="AA65" s="137"/>
      <c r="AB65" s="137"/>
      <c r="AC65" s="137"/>
      <c r="AD65" s="137"/>
      <c r="AE65" s="137"/>
      <c r="AF65" s="137"/>
      <c r="AG65" s="178"/>
      <c r="AH65" s="178"/>
      <c r="AI65" s="178"/>
      <c r="AJ65" s="178"/>
      <c r="AK65" s="178"/>
      <c r="AL65" s="178"/>
      <c r="AM65" s="178"/>
      <c r="AN65" s="178"/>
      <c r="AO65" s="178"/>
      <c r="AP65" s="178"/>
      <c r="AQ65" s="69"/>
      <c r="AR65" s="69"/>
      <c r="AS65" s="69"/>
      <c r="AT65" s="69"/>
      <c r="AU65" s="69"/>
      <c r="AV65" s="69"/>
      <c r="AW65" s="69"/>
      <c r="AX65" s="69"/>
      <c r="AY65" s="69"/>
      <c r="AZ65" s="69"/>
      <c r="BA65" s="69"/>
      <c r="BB65" s="69"/>
      <c r="BC65" s="69"/>
      <c r="BD65" s="69"/>
      <c r="BE65" s="69"/>
      <c r="BF65" s="69"/>
      <c r="BG65" s="69"/>
      <c r="BH65" s="69"/>
      <c r="BI65" s="69"/>
      <c r="BJ65" s="69"/>
      <c r="BK65" s="69"/>
    </row>
    <row r="66" spans="3:63" s="124" customFormat="1" ht="18" customHeight="1" x14ac:dyDescent="0.3">
      <c r="C66" s="189"/>
      <c r="D66" s="190"/>
      <c r="E66" s="190"/>
      <c r="F66" s="190"/>
      <c r="G66" s="190"/>
      <c r="H66" s="190"/>
      <c r="I66" s="190"/>
      <c r="J66" s="190"/>
      <c r="K66" s="190"/>
      <c r="L66" s="190"/>
      <c r="M66" s="190"/>
      <c r="N66" s="190"/>
      <c r="P66" s="208"/>
      <c r="Q66" s="137"/>
      <c r="R66" s="137"/>
      <c r="S66" s="137"/>
      <c r="T66" s="137"/>
      <c r="U66" s="137"/>
      <c r="V66" s="137"/>
      <c r="W66" s="137"/>
      <c r="X66" s="137"/>
      <c r="Y66" s="137"/>
      <c r="Z66" s="137"/>
      <c r="AA66" s="137"/>
      <c r="AB66" s="137"/>
      <c r="AC66" s="137"/>
      <c r="AD66" s="137"/>
      <c r="AE66" s="137"/>
      <c r="AF66" s="137"/>
      <c r="AG66" s="178"/>
      <c r="AH66" s="178"/>
      <c r="AI66" s="178"/>
      <c r="AJ66" s="178"/>
      <c r="AK66" s="178"/>
      <c r="AL66" s="178"/>
      <c r="AM66" s="178"/>
      <c r="AN66" s="178"/>
      <c r="AO66" s="178"/>
      <c r="AP66" s="178"/>
      <c r="AQ66" s="69"/>
      <c r="AR66" s="69"/>
      <c r="AS66" s="69"/>
      <c r="AT66" s="69"/>
      <c r="AU66" s="69"/>
      <c r="AV66" s="69"/>
      <c r="AW66" s="69"/>
      <c r="AX66" s="69"/>
      <c r="AY66" s="69"/>
      <c r="AZ66" s="69"/>
      <c r="BA66" s="69"/>
      <c r="BB66" s="69"/>
      <c r="BC66" s="69"/>
      <c r="BD66" s="69"/>
      <c r="BE66" s="69"/>
      <c r="BF66" s="69"/>
      <c r="BG66" s="69"/>
      <c r="BH66" s="69"/>
      <c r="BI66" s="69"/>
      <c r="BJ66" s="69"/>
      <c r="BK66" s="69"/>
    </row>
    <row r="67" spans="3:63" s="124" customFormat="1" ht="18" customHeight="1" x14ac:dyDescent="0.3">
      <c r="C67" s="189"/>
      <c r="D67" s="190"/>
      <c r="E67" s="190"/>
      <c r="F67" s="190"/>
      <c r="G67" s="190"/>
      <c r="H67" s="190"/>
      <c r="I67" s="190"/>
      <c r="J67" s="190"/>
      <c r="K67" s="190"/>
      <c r="L67" s="190"/>
      <c r="M67" s="190"/>
      <c r="N67" s="190"/>
      <c r="P67" s="208"/>
      <c r="Q67" s="137"/>
      <c r="R67" s="137"/>
      <c r="S67" s="137"/>
      <c r="T67" s="137"/>
      <c r="U67" s="137"/>
      <c r="V67" s="137"/>
      <c r="W67" s="137"/>
      <c r="X67" s="137"/>
      <c r="Y67" s="137"/>
      <c r="Z67" s="137"/>
      <c r="AA67" s="137"/>
      <c r="AB67" s="137"/>
      <c r="AC67" s="137"/>
      <c r="AD67" s="137"/>
      <c r="AE67" s="137"/>
      <c r="AF67" s="137"/>
      <c r="AG67" s="178"/>
      <c r="AH67" s="178"/>
      <c r="AI67" s="178"/>
      <c r="AJ67" s="178"/>
      <c r="AK67" s="178"/>
      <c r="AL67" s="178"/>
      <c r="AM67" s="178"/>
      <c r="AN67" s="178"/>
      <c r="AO67" s="178"/>
      <c r="AP67" s="178"/>
      <c r="AQ67" s="69"/>
      <c r="AR67" s="69"/>
      <c r="AS67" s="69"/>
      <c r="AT67" s="69"/>
      <c r="AU67" s="69"/>
      <c r="AV67" s="69"/>
      <c r="AW67" s="69"/>
      <c r="AX67" s="69"/>
      <c r="AY67" s="69"/>
      <c r="AZ67" s="69"/>
      <c r="BA67" s="69"/>
      <c r="BB67" s="69"/>
      <c r="BC67" s="69"/>
      <c r="BD67" s="69"/>
      <c r="BE67" s="69"/>
      <c r="BF67" s="69"/>
      <c r="BG67" s="69"/>
      <c r="BH67" s="69"/>
      <c r="BI67" s="69"/>
      <c r="BJ67" s="69"/>
      <c r="BK67" s="69"/>
    </row>
    <row r="68" spans="3:63" s="124" customFormat="1" ht="18" customHeight="1" x14ac:dyDescent="0.3">
      <c r="C68" s="189"/>
      <c r="D68" s="190"/>
      <c r="E68" s="190"/>
      <c r="F68" s="190"/>
      <c r="G68" s="190"/>
      <c r="H68" s="190"/>
      <c r="I68" s="190"/>
      <c r="J68" s="190"/>
      <c r="K68" s="190"/>
      <c r="L68" s="190"/>
      <c r="M68" s="190"/>
      <c r="N68" s="190"/>
      <c r="P68" s="208"/>
      <c r="Q68" s="137"/>
      <c r="R68" s="137"/>
      <c r="S68" s="137"/>
      <c r="T68" s="137"/>
      <c r="U68" s="137"/>
      <c r="V68" s="137"/>
      <c r="W68" s="137"/>
      <c r="X68" s="137"/>
      <c r="Y68" s="137"/>
      <c r="Z68" s="137"/>
      <c r="AA68" s="137"/>
      <c r="AB68" s="137"/>
      <c r="AC68" s="137"/>
      <c r="AD68" s="137"/>
      <c r="AE68" s="137"/>
      <c r="AF68" s="137"/>
      <c r="AG68" s="178"/>
      <c r="AH68" s="178"/>
      <c r="AI68" s="178"/>
      <c r="AJ68" s="178"/>
      <c r="AK68" s="178"/>
      <c r="AL68" s="178"/>
      <c r="AM68" s="178"/>
      <c r="AN68" s="178"/>
      <c r="AO68" s="178"/>
      <c r="AP68" s="178"/>
      <c r="AQ68" s="69"/>
      <c r="AR68" s="69"/>
      <c r="AS68" s="69"/>
      <c r="AT68" s="69"/>
      <c r="AU68" s="69"/>
      <c r="AV68" s="69"/>
      <c r="AW68" s="69"/>
      <c r="AX68" s="69"/>
      <c r="AY68" s="69"/>
      <c r="AZ68" s="69"/>
      <c r="BA68" s="69"/>
      <c r="BB68" s="69"/>
      <c r="BC68" s="69"/>
      <c r="BD68" s="69"/>
      <c r="BE68" s="69"/>
      <c r="BF68" s="69"/>
      <c r="BG68" s="69"/>
      <c r="BH68" s="69"/>
      <c r="BI68" s="69"/>
      <c r="BJ68" s="69"/>
      <c r="BK68" s="69"/>
    </row>
    <row r="69" spans="3:63" s="124" customFormat="1" ht="18" customHeight="1" x14ac:dyDescent="0.3">
      <c r="C69" s="189"/>
      <c r="D69" s="190"/>
      <c r="E69" s="190"/>
      <c r="F69" s="190"/>
      <c r="G69" s="190"/>
      <c r="H69" s="190"/>
      <c r="I69" s="190"/>
      <c r="J69" s="190"/>
      <c r="K69" s="190"/>
      <c r="L69" s="190"/>
      <c r="M69" s="190"/>
      <c r="N69" s="190"/>
      <c r="P69" s="208"/>
      <c r="Q69" s="137"/>
      <c r="R69" s="137"/>
      <c r="S69" s="137"/>
      <c r="T69" s="137"/>
      <c r="U69" s="137"/>
      <c r="V69" s="137"/>
      <c r="W69" s="137"/>
      <c r="X69" s="137"/>
      <c r="Y69" s="137"/>
      <c r="Z69" s="137"/>
      <c r="AA69" s="137"/>
      <c r="AB69" s="137"/>
      <c r="AC69" s="137"/>
      <c r="AD69" s="137"/>
      <c r="AE69" s="137"/>
      <c r="AF69" s="137"/>
      <c r="AG69" s="178"/>
      <c r="AH69" s="178"/>
      <c r="AI69" s="178"/>
      <c r="AJ69" s="178"/>
      <c r="AK69" s="178"/>
      <c r="AL69" s="178"/>
      <c r="AM69" s="178"/>
      <c r="AN69" s="178"/>
      <c r="AO69" s="178"/>
      <c r="AP69" s="178"/>
      <c r="AQ69" s="69"/>
      <c r="AR69" s="69"/>
      <c r="AS69" s="69"/>
      <c r="AT69" s="69"/>
      <c r="AU69" s="69"/>
      <c r="AV69" s="69"/>
      <c r="AW69" s="69"/>
      <c r="AX69" s="69"/>
      <c r="AY69" s="69"/>
      <c r="AZ69" s="69"/>
      <c r="BA69" s="69"/>
      <c r="BB69" s="69"/>
      <c r="BC69" s="69"/>
      <c r="BD69" s="69"/>
      <c r="BE69" s="69"/>
      <c r="BF69" s="69"/>
      <c r="BG69" s="69"/>
      <c r="BH69" s="69"/>
      <c r="BI69" s="69"/>
      <c r="BJ69" s="69"/>
      <c r="BK69" s="69"/>
    </row>
    <row r="70" spans="3:63" s="124" customFormat="1" ht="18" customHeight="1" x14ac:dyDescent="0.3">
      <c r="C70" s="189"/>
      <c r="D70" s="190"/>
      <c r="E70" s="190"/>
      <c r="F70" s="190"/>
      <c r="G70" s="190"/>
      <c r="H70" s="190"/>
      <c r="I70" s="190"/>
      <c r="J70" s="190"/>
      <c r="K70" s="190"/>
      <c r="L70" s="190"/>
      <c r="M70" s="190"/>
      <c r="N70" s="190"/>
      <c r="P70" s="208"/>
      <c r="Q70" s="137"/>
      <c r="R70" s="137"/>
      <c r="S70" s="137"/>
      <c r="T70" s="137"/>
      <c r="U70" s="137"/>
      <c r="V70" s="137"/>
      <c r="W70" s="137"/>
      <c r="X70" s="137"/>
      <c r="Y70" s="137"/>
      <c r="Z70" s="137"/>
      <c r="AA70" s="137"/>
      <c r="AB70" s="137"/>
      <c r="AC70" s="137"/>
      <c r="AD70" s="137"/>
      <c r="AE70" s="137"/>
      <c r="AF70" s="137"/>
      <c r="AG70" s="178"/>
      <c r="AH70" s="178"/>
      <c r="AI70" s="178"/>
      <c r="AJ70" s="178"/>
      <c r="AK70" s="178"/>
      <c r="AL70" s="178"/>
      <c r="AM70" s="178"/>
      <c r="AN70" s="178"/>
      <c r="AO70" s="178"/>
      <c r="AP70" s="178"/>
      <c r="AQ70" s="69"/>
      <c r="AR70" s="69"/>
      <c r="AS70" s="69"/>
      <c r="AT70" s="69"/>
      <c r="AU70" s="69"/>
      <c r="AV70" s="69"/>
      <c r="AW70" s="69"/>
      <c r="AX70" s="69"/>
      <c r="AY70" s="69"/>
      <c r="AZ70" s="69"/>
      <c r="BA70" s="69"/>
      <c r="BB70" s="69"/>
      <c r="BC70" s="69"/>
      <c r="BD70" s="69"/>
      <c r="BE70" s="69"/>
      <c r="BF70" s="69"/>
      <c r="BG70" s="69"/>
      <c r="BH70" s="69"/>
      <c r="BI70" s="69"/>
      <c r="BJ70" s="69"/>
      <c r="BK70" s="69"/>
    </row>
    <row r="71" spans="3:63" s="124" customFormat="1" ht="18" customHeight="1" x14ac:dyDescent="0.3">
      <c r="C71" s="189"/>
      <c r="D71" s="190"/>
      <c r="E71" s="190"/>
      <c r="F71" s="190"/>
      <c r="G71" s="190"/>
      <c r="H71" s="190"/>
      <c r="I71" s="190"/>
      <c r="J71" s="190"/>
      <c r="K71" s="190"/>
      <c r="L71" s="190"/>
      <c r="M71" s="190"/>
      <c r="N71" s="190"/>
      <c r="P71" s="208"/>
      <c r="Q71" s="137"/>
      <c r="R71" s="137"/>
      <c r="S71" s="137"/>
      <c r="T71" s="137"/>
      <c r="U71" s="137"/>
      <c r="V71" s="137"/>
      <c r="W71" s="137"/>
      <c r="X71" s="137"/>
      <c r="Y71" s="137"/>
      <c r="Z71" s="137"/>
      <c r="AA71" s="137"/>
      <c r="AB71" s="137"/>
      <c r="AC71" s="137"/>
      <c r="AD71" s="137"/>
      <c r="AE71" s="137"/>
      <c r="AF71" s="137"/>
      <c r="AG71" s="178"/>
      <c r="AH71" s="178"/>
      <c r="AI71" s="178"/>
      <c r="AJ71" s="178"/>
      <c r="AK71" s="178"/>
      <c r="AL71" s="178"/>
      <c r="AM71" s="178"/>
      <c r="AN71" s="178"/>
      <c r="AO71" s="178"/>
      <c r="AP71" s="178"/>
      <c r="AQ71" s="69"/>
      <c r="AR71" s="69"/>
      <c r="AS71" s="69"/>
      <c r="AT71" s="69"/>
      <c r="AU71" s="69"/>
      <c r="AV71" s="69"/>
      <c r="AW71" s="69"/>
      <c r="AX71" s="69"/>
      <c r="AY71" s="69"/>
      <c r="AZ71" s="69"/>
      <c r="BA71" s="69"/>
      <c r="BB71" s="69"/>
      <c r="BC71" s="69"/>
      <c r="BD71" s="69"/>
      <c r="BE71" s="69"/>
      <c r="BF71" s="69"/>
      <c r="BG71" s="69"/>
      <c r="BH71" s="69"/>
      <c r="BI71" s="69"/>
      <c r="BJ71" s="69"/>
      <c r="BK71" s="69"/>
    </row>
    <row r="72" spans="3:63" s="124" customFormat="1" ht="18" customHeight="1" x14ac:dyDescent="0.3">
      <c r="C72" s="189"/>
      <c r="D72" s="190"/>
      <c r="E72" s="190"/>
      <c r="F72" s="190"/>
      <c r="G72" s="190"/>
      <c r="H72" s="190"/>
      <c r="I72" s="190"/>
      <c r="J72" s="190"/>
      <c r="K72" s="190"/>
      <c r="L72" s="190"/>
      <c r="M72" s="190"/>
      <c r="N72" s="190"/>
      <c r="P72" s="208"/>
      <c r="Q72" s="137"/>
      <c r="R72" s="137"/>
      <c r="S72" s="137"/>
      <c r="T72" s="137"/>
      <c r="U72" s="137"/>
      <c r="V72" s="137"/>
      <c r="W72" s="137"/>
      <c r="X72" s="137"/>
      <c r="Y72" s="137"/>
      <c r="Z72" s="137"/>
      <c r="AA72" s="137"/>
      <c r="AB72" s="137"/>
      <c r="AC72" s="137"/>
      <c r="AD72" s="137"/>
      <c r="AE72" s="137"/>
      <c r="AF72" s="137"/>
      <c r="AG72" s="178"/>
      <c r="AH72" s="178"/>
      <c r="AI72" s="178"/>
      <c r="AJ72" s="178"/>
      <c r="AK72" s="178"/>
      <c r="AL72" s="178"/>
      <c r="AM72" s="178"/>
      <c r="AN72" s="178"/>
      <c r="AO72" s="178"/>
      <c r="AP72" s="178"/>
      <c r="AQ72" s="69"/>
      <c r="AR72" s="69"/>
      <c r="AS72" s="69"/>
      <c r="AT72" s="69"/>
      <c r="AU72" s="69"/>
      <c r="AV72" s="69"/>
      <c r="AW72" s="69"/>
      <c r="AX72" s="69"/>
      <c r="AY72" s="69"/>
      <c r="AZ72" s="69"/>
      <c r="BA72" s="69"/>
      <c r="BB72" s="69"/>
      <c r="BC72" s="69"/>
      <c r="BD72" s="69"/>
      <c r="BE72" s="69"/>
      <c r="BF72" s="69"/>
      <c r="BG72" s="69"/>
      <c r="BH72" s="69"/>
      <c r="BI72" s="69"/>
      <c r="BJ72" s="69"/>
      <c r="BK72" s="69"/>
    </row>
    <row r="73" spans="3:63" s="124" customFormat="1" ht="18" customHeight="1" x14ac:dyDescent="0.3">
      <c r="C73" s="189"/>
      <c r="D73" s="190"/>
      <c r="E73" s="190"/>
      <c r="F73" s="190"/>
      <c r="G73" s="190"/>
      <c r="H73" s="190"/>
      <c r="I73" s="190"/>
      <c r="J73" s="190"/>
      <c r="K73" s="190"/>
      <c r="L73" s="190"/>
      <c r="M73" s="190"/>
      <c r="N73" s="190"/>
      <c r="P73" s="208"/>
      <c r="Q73" s="137"/>
      <c r="R73" s="137"/>
      <c r="S73" s="137"/>
      <c r="T73" s="137"/>
      <c r="U73" s="137"/>
      <c r="V73" s="137"/>
      <c r="W73" s="137"/>
      <c r="X73" s="137"/>
      <c r="Y73" s="137"/>
      <c r="Z73" s="137"/>
      <c r="AA73" s="137"/>
      <c r="AB73" s="137"/>
      <c r="AC73" s="137"/>
      <c r="AD73" s="137"/>
      <c r="AE73" s="137"/>
      <c r="AF73" s="137"/>
      <c r="AG73" s="178"/>
      <c r="AH73" s="178"/>
      <c r="AI73" s="178"/>
      <c r="AJ73" s="178"/>
      <c r="AK73" s="178"/>
      <c r="AL73" s="178"/>
      <c r="AM73" s="178"/>
      <c r="AN73" s="178"/>
      <c r="AO73" s="178"/>
      <c r="AP73" s="178"/>
      <c r="AQ73" s="69"/>
      <c r="AR73" s="69"/>
      <c r="AS73" s="69"/>
      <c r="AT73" s="69"/>
      <c r="AU73" s="69"/>
      <c r="AV73" s="69"/>
      <c r="AW73" s="69"/>
      <c r="AX73" s="69"/>
      <c r="AY73" s="69"/>
      <c r="AZ73" s="69"/>
      <c r="BA73" s="69"/>
      <c r="BB73" s="69"/>
      <c r="BC73" s="69"/>
      <c r="BD73" s="69"/>
      <c r="BE73" s="69"/>
      <c r="BF73" s="69"/>
      <c r="BG73" s="69"/>
      <c r="BH73" s="69"/>
      <c r="BI73" s="69"/>
      <c r="BJ73" s="69"/>
      <c r="BK73" s="69"/>
    </row>
    <row r="74" spans="3:63" s="124" customFormat="1" ht="18" customHeight="1" x14ac:dyDescent="0.3">
      <c r="C74" s="189"/>
      <c r="D74" s="190"/>
      <c r="E74" s="190"/>
      <c r="F74" s="190"/>
      <c r="G74" s="190"/>
      <c r="H74" s="190"/>
      <c r="I74" s="190"/>
      <c r="J74" s="190"/>
      <c r="K74" s="190"/>
      <c r="L74" s="190"/>
      <c r="M74" s="190"/>
      <c r="N74" s="190"/>
      <c r="P74" s="208"/>
      <c r="Q74" s="137"/>
      <c r="R74" s="137"/>
      <c r="S74" s="137"/>
      <c r="T74" s="137"/>
      <c r="U74" s="137"/>
      <c r="V74" s="137"/>
      <c r="W74" s="137"/>
      <c r="X74" s="137"/>
      <c r="Y74" s="137"/>
      <c r="Z74" s="137"/>
      <c r="AA74" s="137"/>
      <c r="AB74" s="137"/>
      <c r="AC74" s="137"/>
      <c r="AD74" s="137"/>
      <c r="AE74" s="137"/>
      <c r="AF74" s="137"/>
      <c r="AG74" s="178"/>
      <c r="AH74" s="178"/>
      <c r="AI74" s="178"/>
      <c r="AJ74" s="178"/>
      <c r="AK74" s="178"/>
      <c r="AL74" s="178"/>
      <c r="AM74" s="178"/>
      <c r="AN74" s="178"/>
      <c r="AO74" s="178"/>
      <c r="AP74" s="178"/>
      <c r="AQ74" s="69"/>
      <c r="AR74" s="69"/>
      <c r="AS74" s="69"/>
      <c r="AT74" s="69"/>
      <c r="AU74" s="69"/>
      <c r="AV74" s="69"/>
      <c r="AW74" s="69"/>
      <c r="AX74" s="69"/>
      <c r="AY74" s="69"/>
      <c r="AZ74" s="69"/>
      <c r="BA74" s="69"/>
      <c r="BB74" s="69"/>
      <c r="BC74" s="69"/>
      <c r="BD74" s="69"/>
      <c r="BE74" s="69"/>
      <c r="BF74" s="69"/>
      <c r="BG74" s="69"/>
      <c r="BH74" s="69"/>
      <c r="BI74" s="69"/>
      <c r="BJ74" s="69"/>
      <c r="BK74" s="69"/>
    </row>
    <row r="75" spans="3:63" s="124" customFormat="1" ht="18" customHeight="1" x14ac:dyDescent="0.3">
      <c r="C75" s="189"/>
      <c r="D75" s="190"/>
      <c r="E75" s="190"/>
      <c r="F75" s="190"/>
      <c r="G75" s="190"/>
      <c r="H75" s="190"/>
      <c r="I75" s="190"/>
      <c r="J75" s="190"/>
      <c r="K75" s="190"/>
      <c r="L75" s="190"/>
      <c r="M75" s="190"/>
      <c r="N75" s="190"/>
      <c r="P75" s="208"/>
      <c r="Q75" s="137"/>
      <c r="R75" s="137"/>
      <c r="S75" s="137"/>
      <c r="T75" s="137"/>
      <c r="U75" s="137"/>
      <c r="V75" s="137"/>
      <c r="W75" s="137"/>
      <c r="X75" s="137"/>
      <c r="Y75" s="137"/>
      <c r="Z75" s="137"/>
      <c r="AA75" s="137"/>
      <c r="AB75" s="137"/>
      <c r="AC75" s="137"/>
      <c r="AD75" s="137"/>
      <c r="AE75" s="137"/>
      <c r="AF75" s="137"/>
      <c r="AG75" s="178"/>
      <c r="AH75" s="178"/>
      <c r="AI75" s="178"/>
      <c r="AJ75" s="178"/>
      <c r="AK75" s="178"/>
      <c r="AL75" s="178"/>
      <c r="AM75" s="178"/>
      <c r="AN75" s="178"/>
      <c r="AO75" s="178"/>
      <c r="AP75" s="178"/>
      <c r="AQ75" s="69"/>
      <c r="AR75" s="69"/>
      <c r="AS75" s="69"/>
      <c r="AT75" s="69"/>
      <c r="AU75" s="69"/>
      <c r="AV75" s="69"/>
      <c r="AW75" s="69"/>
      <c r="AX75" s="69"/>
      <c r="AY75" s="69"/>
      <c r="AZ75" s="69"/>
      <c r="BA75" s="69"/>
      <c r="BB75" s="69"/>
      <c r="BC75" s="69"/>
      <c r="BD75" s="69"/>
      <c r="BE75" s="69"/>
      <c r="BF75" s="69"/>
      <c r="BG75" s="69"/>
      <c r="BH75" s="69"/>
      <c r="BI75" s="69"/>
      <c r="BJ75" s="69"/>
      <c r="BK75" s="69"/>
    </row>
    <row r="76" spans="3:63" s="124" customFormat="1" ht="18" customHeight="1" x14ac:dyDescent="0.3">
      <c r="C76" s="189"/>
      <c r="D76" s="190"/>
      <c r="E76" s="190"/>
      <c r="F76" s="190"/>
      <c r="G76" s="190"/>
      <c r="H76" s="190"/>
      <c r="I76" s="190"/>
      <c r="J76" s="190"/>
      <c r="K76" s="190"/>
      <c r="L76" s="190"/>
      <c r="M76" s="190"/>
      <c r="N76" s="190"/>
      <c r="P76" s="208"/>
      <c r="Q76" s="137"/>
      <c r="R76" s="137"/>
      <c r="S76" s="137"/>
      <c r="T76" s="137"/>
      <c r="U76" s="137"/>
      <c r="V76" s="137"/>
      <c r="W76" s="137"/>
      <c r="X76" s="137"/>
      <c r="Y76" s="137"/>
      <c r="Z76" s="137"/>
      <c r="AA76" s="137"/>
      <c r="AB76" s="137"/>
      <c r="AC76" s="137"/>
      <c r="AD76" s="137"/>
      <c r="AE76" s="137"/>
      <c r="AF76" s="137"/>
      <c r="AG76" s="178"/>
      <c r="AH76" s="178"/>
      <c r="AI76" s="178"/>
      <c r="AJ76" s="178"/>
      <c r="AK76" s="178"/>
      <c r="AL76" s="178"/>
      <c r="AM76" s="178"/>
      <c r="AN76" s="178"/>
      <c r="AO76" s="178"/>
      <c r="AP76" s="178"/>
      <c r="AQ76" s="69"/>
      <c r="AR76" s="69"/>
      <c r="AS76" s="69"/>
      <c r="AT76" s="69"/>
      <c r="AU76" s="69"/>
      <c r="AV76" s="69"/>
      <c r="AW76" s="69"/>
      <c r="AX76" s="69"/>
      <c r="AY76" s="69"/>
      <c r="AZ76" s="69"/>
      <c r="BA76" s="69"/>
      <c r="BB76" s="69"/>
      <c r="BC76" s="69"/>
      <c r="BD76" s="69"/>
      <c r="BE76" s="69"/>
      <c r="BF76" s="69"/>
      <c r="BG76" s="69"/>
      <c r="BH76" s="69"/>
      <c r="BI76" s="69"/>
      <c r="BJ76" s="69"/>
      <c r="BK76" s="69"/>
    </row>
    <row r="77" spans="3:63" s="124" customFormat="1" ht="18" customHeight="1" x14ac:dyDescent="0.3">
      <c r="C77" s="189"/>
      <c r="D77" s="190"/>
      <c r="E77" s="190"/>
      <c r="F77" s="190"/>
      <c r="G77" s="190"/>
      <c r="H77" s="190"/>
      <c r="I77" s="190"/>
      <c r="J77" s="190"/>
      <c r="K77" s="190"/>
      <c r="L77" s="190"/>
      <c r="M77" s="190"/>
      <c r="N77" s="190"/>
      <c r="P77" s="208"/>
      <c r="Q77" s="137"/>
      <c r="R77" s="137"/>
      <c r="S77" s="137"/>
      <c r="T77" s="137"/>
      <c r="U77" s="137"/>
      <c r="V77" s="137"/>
      <c r="W77" s="137"/>
      <c r="X77" s="137"/>
      <c r="Y77" s="137"/>
      <c r="Z77" s="137"/>
      <c r="AA77" s="137"/>
      <c r="AB77" s="137"/>
      <c r="AC77" s="137"/>
      <c r="AD77" s="137"/>
      <c r="AE77" s="137"/>
      <c r="AF77" s="137"/>
      <c r="AG77" s="178"/>
      <c r="AH77" s="178"/>
      <c r="AI77" s="178"/>
      <c r="AJ77" s="178"/>
      <c r="AK77" s="178"/>
      <c r="AL77" s="178"/>
      <c r="AM77" s="178"/>
      <c r="AN77" s="178"/>
      <c r="AO77" s="178"/>
      <c r="AP77" s="178"/>
      <c r="AQ77" s="69"/>
      <c r="AR77" s="69"/>
      <c r="AS77" s="69"/>
      <c r="AT77" s="69"/>
      <c r="AU77" s="69"/>
      <c r="AV77" s="69"/>
      <c r="AW77" s="69"/>
      <c r="AX77" s="69"/>
      <c r="AY77" s="69"/>
      <c r="AZ77" s="69"/>
      <c r="BA77" s="69"/>
      <c r="BB77" s="69"/>
      <c r="BC77" s="69"/>
      <c r="BD77" s="69"/>
      <c r="BE77" s="69"/>
      <c r="BF77" s="69"/>
      <c r="BG77" s="69"/>
      <c r="BH77" s="69"/>
      <c r="BI77" s="69"/>
      <c r="BJ77" s="69"/>
      <c r="BK77" s="69"/>
    </row>
    <row r="78" spans="3:63" s="124" customFormat="1" ht="18" customHeight="1" x14ac:dyDescent="0.3">
      <c r="C78" s="189"/>
      <c r="D78" s="190"/>
      <c r="E78" s="190"/>
      <c r="F78" s="190"/>
      <c r="G78" s="190"/>
      <c r="H78" s="190"/>
      <c r="I78" s="190"/>
      <c r="J78" s="190"/>
      <c r="K78" s="190"/>
      <c r="L78" s="190"/>
      <c r="M78" s="190"/>
      <c r="N78" s="190"/>
      <c r="P78" s="208"/>
      <c r="Q78" s="137"/>
      <c r="R78" s="137"/>
      <c r="S78" s="137"/>
      <c r="T78" s="137"/>
      <c r="U78" s="137"/>
      <c r="V78" s="137"/>
      <c r="W78" s="137"/>
      <c r="X78" s="137"/>
      <c r="Y78" s="137"/>
      <c r="Z78" s="137"/>
      <c r="AA78" s="137"/>
      <c r="AB78" s="137"/>
      <c r="AC78" s="137"/>
      <c r="AD78" s="137"/>
      <c r="AE78" s="137"/>
      <c r="AF78" s="137"/>
      <c r="AG78" s="178"/>
      <c r="AH78" s="178"/>
      <c r="AI78" s="178"/>
      <c r="AJ78" s="178"/>
      <c r="AK78" s="178"/>
      <c r="AL78" s="178"/>
      <c r="AM78" s="178"/>
      <c r="AN78" s="178"/>
      <c r="AO78" s="178"/>
      <c r="AP78" s="178"/>
      <c r="AQ78" s="69"/>
      <c r="AR78" s="69"/>
      <c r="AS78" s="69"/>
      <c r="AT78" s="69"/>
      <c r="AU78" s="69"/>
      <c r="AV78" s="69"/>
      <c r="AW78" s="69"/>
      <c r="AX78" s="69"/>
      <c r="AY78" s="69"/>
      <c r="AZ78" s="69"/>
      <c r="BA78" s="69"/>
      <c r="BB78" s="69"/>
      <c r="BC78" s="69"/>
      <c r="BD78" s="69"/>
      <c r="BE78" s="69"/>
      <c r="BF78" s="69"/>
      <c r="BG78" s="69"/>
      <c r="BH78" s="69"/>
      <c r="BI78" s="69"/>
      <c r="BJ78" s="69"/>
      <c r="BK78" s="69"/>
    </row>
    <row r="79" spans="3:63" s="124" customFormat="1" ht="18" customHeight="1" x14ac:dyDescent="0.3">
      <c r="C79" s="189"/>
      <c r="D79" s="190"/>
      <c r="E79" s="190"/>
      <c r="F79" s="190"/>
      <c r="G79" s="190"/>
      <c r="H79" s="190"/>
      <c r="I79" s="190"/>
      <c r="J79" s="190"/>
      <c r="K79" s="190"/>
      <c r="L79" s="190"/>
      <c r="M79" s="190"/>
      <c r="N79" s="190"/>
      <c r="P79" s="208"/>
      <c r="Q79" s="137"/>
      <c r="R79" s="137"/>
      <c r="S79" s="137"/>
      <c r="T79" s="137"/>
      <c r="U79" s="137"/>
      <c r="V79" s="137"/>
      <c r="W79" s="137"/>
      <c r="X79" s="137"/>
      <c r="Y79" s="137"/>
      <c r="Z79" s="137"/>
      <c r="AA79" s="137"/>
      <c r="AB79" s="137"/>
      <c r="AC79" s="137"/>
      <c r="AD79" s="137"/>
      <c r="AE79" s="137"/>
      <c r="AF79" s="137"/>
      <c r="AG79" s="178"/>
      <c r="AH79" s="178"/>
      <c r="AI79" s="178"/>
      <c r="AJ79" s="178"/>
      <c r="AK79" s="178"/>
      <c r="AL79" s="178"/>
      <c r="AM79" s="178"/>
      <c r="AN79" s="178"/>
      <c r="AO79" s="178"/>
      <c r="AP79" s="178"/>
      <c r="AQ79" s="69"/>
      <c r="AR79" s="69"/>
      <c r="AS79" s="69"/>
      <c r="AT79" s="69"/>
      <c r="AU79" s="69"/>
      <c r="AV79" s="69"/>
      <c r="AW79" s="69"/>
      <c r="AX79" s="69"/>
      <c r="AY79" s="69"/>
      <c r="AZ79" s="69"/>
      <c r="BA79" s="69"/>
      <c r="BB79" s="69"/>
      <c r="BC79" s="69"/>
      <c r="BD79" s="69"/>
      <c r="BE79" s="69"/>
      <c r="BF79" s="69"/>
      <c r="BG79" s="69"/>
      <c r="BH79" s="69"/>
      <c r="BI79" s="69"/>
      <c r="BJ79" s="69"/>
      <c r="BK79" s="69"/>
    </row>
    <row r="80" spans="3:63" s="124" customFormat="1" ht="18" customHeight="1" x14ac:dyDescent="0.3">
      <c r="C80" s="189"/>
      <c r="D80" s="190"/>
      <c r="E80" s="190"/>
      <c r="F80" s="190"/>
      <c r="G80" s="190"/>
      <c r="H80" s="190"/>
      <c r="I80" s="190"/>
      <c r="J80" s="190"/>
      <c r="K80" s="190"/>
      <c r="L80" s="190"/>
      <c r="M80" s="190"/>
      <c r="N80" s="190"/>
      <c r="P80" s="208"/>
      <c r="Q80" s="137"/>
      <c r="R80" s="137"/>
      <c r="S80" s="137"/>
      <c r="T80" s="137"/>
      <c r="U80" s="137"/>
      <c r="V80" s="137"/>
      <c r="W80" s="137"/>
      <c r="X80" s="137"/>
      <c r="Y80" s="137"/>
      <c r="Z80" s="137"/>
      <c r="AA80" s="137"/>
      <c r="AB80" s="137"/>
      <c r="AC80" s="137"/>
      <c r="AD80" s="137"/>
      <c r="AE80" s="137"/>
      <c r="AF80" s="137"/>
      <c r="AG80" s="178"/>
      <c r="AH80" s="178"/>
      <c r="AI80" s="178"/>
      <c r="AJ80" s="178"/>
      <c r="AK80" s="178"/>
      <c r="AL80" s="178"/>
      <c r="AM80" s="178"/>
      <c r="AN80" s="178"/>
      <c r="AO80" s="178"/>
      <c r="AP80" s="178"/>
      <c r="AQ80" s="69"/>
      <c r="AR80" s="69"/>
      <c r="AS80" s="69"/>
      <c r="AT80" s="69"/>
      <c r="AU80" s="69"/>
      <c r="AV80" s="69"/>
      <c r="AW80" s="69"/>
      <c r="AX80" s="69"/>
      <c r="AY80" s="69"/>
      <c r="AZ80" s="69"/>
      <c r="BA80" s="69"/>
      <c r="BB80" s="69"/>
      <c r="BC80" s="69"/>
      <c r="BD80" s="69"/>
      <c r="BE80" s="69"/>
      <c r="BF80" s="69"/>
      <c r="BG80" s="69"/>
      <c r="BH80" s="69"/>
      <c r="BI80" s="69"/>
      <c r="BJ80" s="69"/>
      <c r="BK80" s="69"/>
    </row>
    <row r="81" spans="3:63" s="124" customFormat="1" ht="18" customHeight="1" x14ac:dyDescent="0.3">
      <c r="C81" s="189"/>
      <c r="D81" s="190"/>
      <c r="E81" s="190"/>
      <c r="F81" s="190"/>
      <c r="G81" s="190"/>
      <c r="H81" s="190"/>
      <c r="I81" s="190"/>
      <c r="J81" s="190"/>
      <c r="K81" s="190"/>
      <c r="L81" s="190"/>
      <c r="M81" s="190"/>
      <c r="N81" s="190"/>
      <c r="P81" s="208"/>
      <c r="Q81" s="137"/>
      <c r="R81" s="137"/>
      <c r="S81" s="137"/>
      <c r="T81" s="137"/>
      <c r="U81" s="137"/>
      <c r="V81" s="137"/>
      <c r="W81" s="137"/>
      <c r="X81" s="137"/>
      <c r="Y81" s="137"/>
      <c r="Z81" s="137"/>
      <c r="AA81" s="137"/>
      <c r="AB81" s="137"/>
      <c r="AC81" s="137"/>
      <c r="AD81" s="137"/>
      <c r="AE81" s="137"/>
      <c r="AF81" s="137"/>
      <c r="AG81" s="178"/>
      <c r="AH81" s="178"/>
      <c r="AI81" s="178"/>
      <c r="AJ81" s="178"/>
      <c r="AK81" s="178"/>
      <c r="AL81" s="178"/>
      <c r="AM81" s="178"/>
      <c r="AN81" s="178"/>
      <c r="AO81" s="178"/>
      <c r="AP81" s="178"/>
      <c r="AQ81" s="69"/>
      <c r="AR81" s="69"/>
      <c r="AS81" s="69"/>
      <c r="AT81" s="69"/>
      <c r="AU81" s="69"/>
      <c r="AV81" s="69"/>
      <c r="AW81" s="69"/>
      <c r="AX81" s="69"/>
      <c r="AY81" s="69"/>
      <c r="AZ81" s="69"/>
      <c r="BA81" s="69"/>
      <c r="BB81" s="69"/>
      <c r="BC81" s="69"/>
      <c r="BD81" s="69"/>
      <c r="BE81" s="69"/>
      <c r="BF81" s="69"/>
      <c r="BG81" s="69"/>
      <c r="BH81" s="69"/>
      <c r="BI81" s="69"/>
      <c r="BJ81" s="69"/>
      <c r="BK81" s="69"/>
    </row>
    <row r="82" spans="3:63" s="124" customFormat="1" ht="18" customHeight="1" x14ac:dyDescent="0.3">
      <c r="C82" s="189"/>
      <c r="D82" s="190"/>
      <c r="E82" s="190"/>
      <c r="F82" s="190"/>
      <c r="G82" s="190"/>
      <c r="H82" s="190"/>
      <c r="I82" s="190"/>
      <c r="J82" s="190"/>
      <c r="K82" s="190"/>
      <c r="L82" s="190"/>
      <c r="M82" s="190"/>
      <c r="N82" s="190"/>
      <c r="P82" s="208"/>
      <c r="Q82" s="137"/>
      <c r="R82" s="137"/>
      <c r="S82" s="137"/>
      <c r="T82" s="137"/>
      <c r="U82" s="137"/>
      <c r="V82" s="137"/>
      <c r="W82" s="137"/>
      <c r="X82" s="137"/>
      <c r="Y82" s="137"/>
      <c r="Z82" s="137"/>
      <c r="AA82" s="137"/>
      <c r="AB82" s="137"/>
      <c r="AC82" s="137"/>
      <c r="AD82" s="137"/>
      <c r="AE82" s="137"/>
      <c r="AF82" s="137"/>
      <c r="AG82" s="178"/>
      <c r="AH82" s="178"/>
      <c r="AI82" s="178"/>
      <c r="AJ82" s="178"/>
      <c r="AK82" s="178"/>
      <c r="AL82" s="178"/>
      <c r="AM82" s="178"/>
      <c r="AN82" s="178"/>
      <c r="AO82" s="178"/>
      <c r="AP82" s="178"/>
      <c r="AQ82" s="69"/>
      <c r="AR82" s="69"/>
      <c r="AS82" s="69"/>
      <c r="AT82" s="69"/>
      <c r="AU82" s="69"/>
      <c r="AV82" s="69"/>
      <c r="AW82" s="69"/>
      <c r="AX82" s="69"/>
      <c r="AY82" s="69"/>
      <c r="AZ82" s="69"/>
      <c r="BA82" s="69"/>
      <c r="BB82" s="69"/>
      <c r="BC82" s="69"/>
      <c r="BD82" s="69"/>
      <c r="BE82" s="69"/>
      <c r="BF82" s="69"/>
      <c r="BG82" s="69"/>
      <c r="BH82" s="69"/>
      <c r="BI82" s="69"/>
      <c r="BJ82" s="69"/>
      <c r="BK82" s="69"/>
    </row>
    <row r="83" spans="3:63" s="124" customFormat="1" ht="18" customHeight="1" x14ac:dyDescent="0.3">
      <c r="C83" s="189"/>
      <c r="D83" s="190"/>
      <c r="E83" s="190"/>
      <c r="F83" s="190"/>
      <c r="G83" s="190"/>
      <c r="H83" s="190"/>
      <c r="I83" s="190"/>
      <c r="J83" s="190"/>
      <c r="K83" s="190"/>
      <c r="L83" s="190"/>
      <c r="M83" s="190"/>
      <c r="N83" s="190"/>
      <c r="P83" s="208"/>
      <c r="Q83" s="137"/>
      <c r="R83" s="137"/>
      <c r="S83" s="137"/>
      <c r="T83" s="137"/>
      <c r="U83" s="137"/>
      <c r="V83" s="137"/>
      <c r="W83" s="137"/>
      <c r="X83" s="137"/>
      <c r="Y83" s="137"/>
      <c r="Z83" s="137"/>
      <c r="AA83" s="137"/>
      <c r="AB83" s="137"/>
      <c r="AC83" s="137"/>
      <c r="AD83" s="137"/>
      <c r="AE83" s="137"/>
      <c r="AF83" s="137"/>
      <c r="AG83" s="178"/>
      <c r="AH83" s="178"/>
      <c r="AI83" s="178"/>
      <c r="AJ83" s="178"/>
      <c r="AK83" s="178"/>
      <c r="AL83" s="178"/>
      <c r="AM83" s="178"/>
      <c r="AN83" s="178"/>
      <c r="AO83" s="178"/>
      <c r="AP83" s="178"/>
      <c r="AQ83" s="69"/>
      <c r="AR83" s="69"/>
      <c r="AS83" s="69"/>
      <c r="AT83" s="69"/>
      <c r="AU83" s="69"/>
      <c r="AV83" s="69"/>
      <c r="AW83" s="69"/>
      <c r="AX83" s="69"/>
      <c r="AY83" s="69"/>
      <c r="AZ83" s="69"/>
      <c r="BA83" s="69"/>
      <c r="BB83" s="69"/>
      <c r="BC83" s="69"/>
      <c r="BD83" s="69"/>
      <c r="BE83" s="69"/>
      <c r="BF83" s="69"/>
      <c r="BG83" s="69"/>
      <c r="BH83" s="69"/>
      <c r="BI83" s="69"/>
      <c r="BJ83" s="69"/>
      <c r="BK83" s="69"/>
    </row>
    <row r="84" spans="3:63" s="124" customFormat="1" ht="18" customHeight="1" x14ac:dyDescent="0.3">
      <c r="C84" s="189"/>
      <c r="D84" s="190"/>
      <c r="E84" s="190"/>
      <c r="F84" s="190"/>
      <c r="G84" s="190"/>
      <c r="H84" s="190"/>
      <c r="I84" s="190"/>
      <c r="J84" s="190"/>
      <c r="K84" s="190"/>
      <c r="L84" s="190"/>
      <c r="M84" s="190"/>
      <c r="N84" s="190"/>
      <c r="P84" s="208"/>
      <c r="Q84" s="137"/>
      <c r="R84" s="137"/>
      <c r="S84" s="137"/>
      <c r="T84" s="137"/>
      <c r="U84" s="137"/>
      <c r="V84" s="137"/>
      <c r="W84" s="137"/>
      <c r="X84" s="137"/>
      <c r="Y84" s="137"/>
      <c r="Z84" s="137"/>
      <c r="AA84" s="137"/>
      <c r="AB84" s="137"/>
      <c r="AC84" s="137"/>
      <c r="AD84" s="137"/>
      <c r="AE84" s="137"/>
      <c r="AF84" s="137"/>
      <c r="AG84" s="178"/>
      <c r="AH84" s="178"/>
      <c r="AI84" s="178"/>
      <c r="AJ84" s="178"/>
      <c r="AK84" s="178"/>
      <c r="AL84" s="178"/>
      <c r="AM84" s="178"/>
      <c r="AN84" s="178"/>
      <c r="AO84" s="178"/>
      <c r="AP84" s="178"/>
      <c r="AQ84" s="69"/>
      <c r="AR84" s="69"/>
      <c r="AS84" s="69"/>
      <c r="AT84" s="69"/>
      <c r="AU84" s="69"/>
      <c r="AV84" s="69"/>
      <c r="AW84" s="69"/>
      <c r="AX84" s="69"/>
      <c r="AY84" s="69"/>
      <c r="AZ84" s="69"/>
      <c r="BA84" s="69"/>
      <c r="BB84" s="69"/>
      <c r="BC84" s="69"/>
      <c r="BD84" s="69"/>
      <c r="BE84" s="69"/>
      <c r="BF84" s="69"/>
      <c r="BG84" s="69"/>
      <c r="BH84" s="69"/>
      <c r="BI84" s="69"/>
      <c r="BJ84" s="69"/>
      <c r="BK84" s="69"/>
    </row>
    <row r="85" spans="3:63" s="124" customFormat="1" x14ac:dyDescent="0.3">
      <c r="D85" s="190"/>
      <c r="E85" s="190"/>
      <c r="F85" s="190"/>
      <c r="G85" s="190"/>
      <c r="H85" s="190"/>
      <c r="I85" s="190"/>
      <c r="J85" s="190"/>
      <c r="K85" s="190"/>
      <c r="L85" s="190"/>
      <c r="M85" s="190"/>
      <c r="N85" s="190"/>
      <c r="P85" s="208"/>
      <c r="Q85" s="137"/>
      <c r="R85" s="137"/>
      <c r="S85" s="137"/>
      <c r="T85" s="137"/>
      <c r="U85" s="137"/>
      <c r="V85" s="137"/>
      <c r="W85" s="137"/>
      <c r="X85" s="137"/>
      <c r="Y85" s="137"/>
      <c r="Z85" s="137"/>
      <c r="AA85" s="137"/>
      <c r="AB85" s="137"/>
      <c r="AC85" s="137"/>
      <c r="AD85" s="137"/>
      <c r="AE85" s="137"/>
      <c r="AF85" s="137"/>
      <c r="AG85" s="178"/>
      <c r="AH85" s="178"/>
      <c r="AI85" s="178"/>
      <c r="AJ85" s="178"/>
      <c r="AK85" s="178"/>
      <c r="AL85" s="178"/>
      <c r="AM85" s="178"/>
      <c r="AN85" s="178"/>
      <c r="AO85" s="178"/>
      <c r="AP85" s="178"/>
      <c r="AQ85" s="69"/>
      <c r="AR85" s="69"/>
      <c r="AS85" s="69"/>
      <c r="AT85" s="69"/>
      <c r="AU85" s="69"/>
      <c r="AV85" s="69"/>
      <c r="AW85" s="69"/>
      <c r="AX85" s="69"/>
      <c r="AY85" s="69"/>
      <c r="AZ85" s="69"/>
      <c r="BA85" s="69"/>
      <c r="BB85" s="69"/>
      <c r="BC85" s="69"/>
      <c r="BD85" s="69"/>
      <c r="BE85" s="69"/>
      <c r="BF85" s="69"/>
      <c r="BG85" s="69"/>
      <c r="BH85" s="69"/>
      <c r="BI85" s="69"/>
      <c r="BJ85" s="69"/>
      <c r="BK85" s="69"/>
    </row>
    <row r="86" spans="3:63" s="124" customFormat="1" x14ac:dyDescent="0.3">
      <c r="D86" s="190"/>
      <c r="E86" s="190"/>
      <c r="F86" s="190"/>
      <c r="G86" s="190"/>
      <c r="H86" s="190"/>
      <c r="I86" s="190"/>
      <c r="J86" s="190"/>
      <c r="K86" s="190"/>
      <c r="L86" s="190"/>
      <c r="M86" s="190"/>
      <c r="N86" s="190"/>
      <c r="P86" s="208"/>
      <c r="Q86" s="137"/>
      <c r="R86" s="137"/>
      <c r="S86" s="137"/>
      <c r="T86" s="137"/>
      <c r="U86" s="137"/>
      <c r="V86" s="137"/>
      <c r="W86" s="137"/>
      <c r="X86" s="137"/>
      <c r="Y86" s="137"/>
      <c r="Z86" s="137"/>
      <c r="AA86" s="137"/>
      <c r="AB86" s="137"/>
      <c r="AC86" s="137"/>
      <c r="AD86" s="137"/>
      <c r="AE86" s="137"/>
      <c r="AF86" s="137"/>
      <c r="AG86" s="178"/>
      <c r="AH86" s="178"/>
      <c r="AI86" s="178"/>
      <c r="AJ86" s="178"/>
      <c r="AK86" s="178"/>
      <c r="AL86" s="178"/>
      <c r="AM86" s="178"/>
      <c r="AN86" s="178"/>
      <c r="AO86" s="178"/>
      <c r="AP86" s="178"/>
      <c r="AQ86" s="69"/>
      <c r="AR86" s="69"/>
      <c r="AS86" s="69"/>
      <c r="AT86" s="69"/>
      <c r="AU86" s="69"/>
      <c r="AV86" s="69"/>
      <c r="AW86" s="69"/>
      <c r="AX86" s="69"/>
      <c r="AY86" s="69"/>
      <c r="AZ86" s="69"/>
      <c r="BA86" s="69"/>
      <c r="BB86" s="69"/>
      <c r="BC86" s="69"/>
      <c r="BD86" s="69"/>
      <c r="BE86" s="69"/>
      <c r="BF86" s="69"/>
      <c r="BG86" s="69"/>
      <c r="BH86" s="69"/>
      <c r="BI86" s="69"/>
      <c r="BJ86" s="69"/>
      <c r="BK86" s="69"/>
    </row>
    <row r="87" spans="3:63" s="124" customFormat="1" x14ac:dyDescent="0.3">
      <c r="D87" s="190"/>
      <c r="E87" s="190"/>
      <c r="F87" s="190"/>
      <c r="G87" s="190"/>
      <c r="H87" s="190"/>
      <c r="I87" s="190"/>
      <c r="J87" s="190"/>
      <c r="K87" s="190"/>
      <c r="L87" s="190"/>
      <c r="M87" s="190"/>
      <c r="N87" s="190"/>
      <c r="P87" s="208"/>
      <c r="Q87" s="137"/>
      <c r="R87" s="137"/>
      <c r="S87" s="137"/>
      <c r="T87" s="137"/>
      <c r="U87" s="137"/>
      <c r="V87" s="137"/>
      <c r="W87" s="137"/>
      <c r="X87" s="137"/>
      <c r="Y87" s="137"/>
      <c r="Z87" s="137"/>
      <c r="AA87" s="137"/>
      <c r="AB87" s="137"/>
      <c r="AC87" s="137"/>
      <c r="AD87" s="137"/>
      <c r="AE87" s="137"/>
      <c r="AF87" s="137"/>
      <c r="AG87" s="178"/>
      <c r="AH87" s="178"/>
      <c r="AI87" s="178"/>
      <c r="AJ87" s="178"/>
      <c r="AK87" s="178"/>
      <c r="AL87" s="178"/>
      <c r="AM87" s="178"/>
      <c r="AN87" s="178"/>
      <c r="AO87" s="178"/>
      <c r="AP87" s="178"/>
      <c r="AQ87" s="69"/>
      <c r="AR87" s="69"/>
      <c r="AS87" s="69"/>
      <c r="AT87" s="69"/>
      <c r="AU87" s="69"/>
      <c r="AV87" s="69"/>
      <c r="AW87" s="69"/>
      <c r="AX87" s="69"/>
      <c r="AY87" s="69"/>
      <c r="AZ87" s="69"/>
      <c r="BA87" s="69"/>
      <c r="BB87" s="69"/>
      <c r="BC87" s="69"/>
      <c r="BD87" s="69"/>
      <c r="BE87" s="69"/>
      <c r="BF87" s="69"/>
      <c r="BG87" s="69"/>
      <c r="BH87" s="69"/>
      <c r="BI87" s="69"/>
      <c r="BJ87" s="69"/>
      <c r="BK87" s="69"/>
    </row>
    <row r="88" spans="3:63" s="124" customFormat="1" x14ac:dyDescent="0.3">
      <c r="D88" s="190"/>
      <c r="E88" s="190"/>
      <c r="F88" s="190"/>
      <c r="G88" s="190"/>
      <c r="H88" s="190"/>
      <c r="I88" s="190"/>
      <c r="J88" s="190"/>
      <c r="K88" s="190"/>
      <c r="L88" s="190"/>
      <c r="M88" s="190"/>
      <c r="N88" s="190"/>
      <c r="P88" s="208"/>
      <c r="Q88" s="137"/>
      <c r="R88" s="137"/>
      <c r="S88" s="137"/>
      <c r="T88" s="137"/>
      <c r="U88" s="137"/>
      <c r="V88" s="137"/>
      <c r="W88" s="137"/>
      <c r="X88" s="137"/>
      <c r="Y88" s="137"/>
      <c r="Z88" s="137"/>
      <c r="AA88" s="137"/>
      <c r="AB88" s="137"/>
      <c r="AC88" s="137"/>
      <c r="AD88" s="137"/>
      <c r="AE88" s="137"/>
      <c r="AF88" s="137"/>
      <c r="AG88" s="178"/>
      <c r="AH88" s="178"/>
      <c r="AI88" s="178"/>
      <c r="AJ88" s="178"/>
      <c r="AK88" s="178"/>
      <c r="AL88" s="178"/>
      <c r="AM88" s="178"/>
      <c r="AN88" s="178"/>
      <c r="AO88" s="178"/>
      <c r="AP88" s="178"/>
      <c r="AQ88" s="69"/>
      <c r="AR88" s="69"/>
      <c r="AS88" s="69"/>
      <c r="AT88" s="69"/>
      <c r="AU88" s="69"/>
      <c r="AV88" s="69"/>
      <c r="AW88" s="69"/>
      <c r="AX88" s="69"/>
      <c r="AY88" s="69"/>
      <c r="AZ88" s="69"/>
      <c r="BA88" s="69"/>
      <c r="BB88" s="69"/>
      <c r="BC88" s="69"/>
      <c r="BD88" s="69"/>
      <c r="BE88" s="69"/>
      <c r="BF88" s="69"/>
      <c r="BG88" s="69"/>
      <c r="BH88" s="69"/>
      <c r="BI88" s="69"/>
      <c r="BJ88" s="69"/>
      <c r="BK88" s="69"/>
    </row>
    <row r="89" spans="3:63" s="124" customFormat="1" x14ac:dyDescent="0.3">
      <c r="D89" s="190"/>
      <c r="E89" s="190"/>
      <c r="F89" s="190"/>
      <c r="G89" s="190"/>
      <c r="H89" s="190"/>
      <c r="I89" s="190"/>
      <c r="J89" s="190"/>
      <c r="K89" s="190"/>
      <c r="L89" s="190"/>
      <c r="M89" s="190"/>
      <c r="N89" s="190"/>
      <c r="P89" s="208"/>
      <c r="Q89" s="137"/>
      <c r="R89" s="137"/>
      <c r="S89" s="137"/>
      <c r="T89" s="137"/>
      <c r="U89" s="137"/>
      <c r="V89" s="137"/>
      <c r="W89" s="137"/>
      <c r="X89" s="137"/>
      <c r="Y89" s="137"/>
      <c r="Z89" s="137"/>
      <c r="AA89" s="137"/>
      <c r="AB89" s="137"/>
      <c r="AC89" s="137"/>
      <c r="AD89" s="137"/>
      <c r="AE89" s="137"/>
      <c r="AF89" s="137"/>
      <c r="AG89" s="178"/>
      <c r="AH89" s="178"/>
      <c r="AI89" s="178"/>
      <c r="AJ89" s="178"/>
      <c r="AK89" s="178"/>
      <c r="AL89" s="178"/>
      <c r="AM89" s="178"/>
      <c r="AN89" s="178"/>
      <c r="AO89" s="178"/>
      <c r="AP89" s="178"/>
      <c r="AQ89" s="69"/>
      <c r="AR89" s="69"/>
      <c r="AS89" s="69"/>
      <c r="AT89" s="69"/>
      <c r="AU89" s="69"/>
      <c r="AV89" s="69"/>
      <c r="AW89" s="69"/>
      <c r="AX89" s="69"/>
      <c r="AY89" s="69"/>
      <c r="AZ89" s="69"/>
      <c r="BA89" s="69"/>
      <c r="BB89" s="69"/>
      <c r="BC89" s="69"/>
      <c r="BD89" s="69"/>
      <c r="BE89" s="69"/>
      <c r="BF89" s="69"/>
      <c r="BG89" s="69"/>
      <c r="BH89" s="69"/>
      <c r="BI89" s="69"/>
      <c r="BJ89" s="69"/>
      <c r="BK89" s="69"/>
    </row>
    <row r="90" spans="3:63" s="124" customFormat="1" x14ac:dyDescent="0.3">
      <c r="D90" s="190"/>
      <c r="E90" s="190"/>
      <c r="F90" s="190"/>
      <c r="G90" s="190"/>
      <c r="H90" s="190"/>
      <c r="I90" s="190"/>
      <c r="J90" s="190"/>
      <c r="K90" s="190"/>
      <c r="L90" s="190"/>
      <c r="M90" s="190"/>
      <c r="N90" s="190"/>
      <c r="P90" s="208"/>
      <c r="Q90" s="137"/>
      <c r="R90" s="137"/>
      <c r="S90" s="137"/>
      <c r="T90" s="137"/>
      <c r="U90" s="137"/>
      <c r="V90" s="137"/>
      <c r="W90" s="137"/>
      <c r="X90" s="137"/>
      <c r="Y90" s="137"/>
      <c r="Z90" s="137"/>
      <c r="AA90" s="137"/>
      <c r="AB90" s="137"/>
      <c r="AC90" s="137"/>
      <c r="AD90" s="137"/>
      <c r="AE90" s="137"/>
      <c r="AF90" s="137"/>
      <c r="AG90" s="178"/>
      <c r="AH90" s="178"/>
      <c r="AI90" s="178"/>
      <c r="AJ90" s="178"/>
      <c r="AK90" s="178"/>
      <c r="AL90" s="178"/>
      <c r="AM90" s="178"/>
      <c r="AN90" s="178"/>
      <c r="AO90" s="178"/>
      <c r="AP90" s="178"/>
      <c r="AQ90" s="69"/>
      <c r="AR90" s="69"/>
      <c r="AS90" s="69"/>
      <c r="AT90" s="69"/>
      <c r="AU90" s="69"/>
      <c r="AV90" s="69"/>
      <c r="AW90" s="69"/>
      <c r="AX90" s="69"/>
      <c r="AY90" s="69"/>
      <c r="AZ90" s="69"/>
      <c r="BA90" s="69"/>
      <c r="BB90" s="69"/>
      <c r="BC90" s="69"/>
      <c r="BD90" s="69"/>
      <c r="BE90" s="69"/>
      <c r="BF90" s="69"/>
      <c r="BG90" s="69"/>
      <c r="BH90" s="69"/>
      <c r="BI90" s="69"/>
      <c r="BJ90" s="69"/>
      <c r="BK90" s="69"/>
    </row>
    <row r="91" spans="3:63" s="124" customFormat="1" x14ac:dyDescent="0.3">
      <c r="D91" s="190"/>
      <c r="E91" s="190"/>
      <c r="F91" s="190"/>
      <c r="G91" s="190"/>
      <c r="H91" s="190"/>
      <c r="I91" s="190"/>
      <c r="J91" s="190"/>
      <c r="K91" s="190"/>
      <c r="L91" s="190"/>
      <c r="M91" s="190"/>
      <c r="N91" s="190"/>
      <c r="P91" s="208"/>
      <c r="Q91" s="137"/>
      <c r="R91" s="137"/>
      <c r="S91" s="137"/>
      <c r="T91" s="137"/>
      <c r="U91" s="137"/>
      <c r="V91" s="137"/>
      <c r="W91" s="137"/>
      <c r="X91" s="137"/>
      <c r="Y91" s="137"/>
      <c r="Z91" s="137"/>
      <c r="AA91" s="137"/>
      <c r="AB91" s="137"/>
      <c r="AC91" s="137"/>
      <c r="AD91" s="137"/>
      <c r="AE91" s="137"/>
      <c r="AF91" s="137"/>
      <c r="AG91" s="178"/>
      <c r="AH91" s="178"/>
      <c r="AI91" s="178"/>
      <c r="AJ91" s="178"/>
      <c r="AK91" s="178"/>
      <c r="AL91" s="178"/>
      <c r="AM91" s="178"/>
      <c r="AN91" s="178"/>
      <c r="AO91" s="178"/>
      <c r="AP91" s="178"/>
      <c r="AQ91" s="69"/>
      <c r="AR91" s="69"/>
      <c r="AS91" s="69"/>
      <c r="AT91" s="69"/>
      <c r="AU91" s="69"/>
      <c r="AV91" s="69"/>
      <c r="AW91" s="69"/>
      <c r="AX91" s="69"/>
      <c r="AY91" s="69"/>
      <c r="AZ91" s="69"/>
      <c r="BA91" s="69"/>
      <c r="BB91" s="69"/>
      <c r="BC91" s="69"/>
      <c r="BD91" s="69"/>
      <c r="BE91" s="69"/>
      <c r="BF91" s="69"/>
      <c r="BG91" s="69"/>
      <c r="BH91" s="69"/>
      <c r="BI91" s="69"/>
      <c r="BJ91" s="69"/>
      <c r="BK91" s="69"/>
    </row>
    <row r="92" spans="3:63" s="124" customFormat="1" x14ac:dyDescent="0.3">
      <c r="D92" s="190"/>
      <c r="E92" s="190"/>
      <c r="F92" s="190"/>
      <c r="G92" s="190"/>
      <c r="H92" s="190"/>
      <c r="I92" s="190"/>
      <c r="J92" s="190"/>
      <c r="K92" s="190"/>
      <c r="L92" s="190"/>
      <c r="M92" s="190"/>
      <c r="N92" s="190"/>
      <c r="P92" s="208"/>
      <c r="Q92" s="137"/>
      <c r="R92" s="137"/>
      <c r="S92" s="137"/>
      <c r="T92" s="137"/>
      <c r="U92" s="137"/>
      <c r="V92" s="137"/>
      <c r="W92" s="137"/>
      <c r="X92" s="137"/>
      <c r="Y92" s="137"/>
      <c r="Z92" s="137"/>
      <c r="AA92" s="137"/>
      <c r="AB92" s="137"/>
      <c r="AC92" s="137"/>
      <c r="AD92" s="137"/>
      <c r="AE92" s="137"/>
      <c r="AF92" s="137"/>
      <c r="AG92" s="178"/>
      <c r="AH92" s="178"/>
      <c r="AI92" s="178"/>
      <c r="AJ92" s="178"/>
      <c r="AK92" s="178"/>
      <c r="AL92" s="178"/>
      <c r="AM92" s="178"/>
      <c r="AN92" s="178"/>
      <c r="AO92" s="178"/>
      <c r="AP92" s="178"/>
      <c r="AQ92" s="69"/>
      <c r="AR92" s="69"/>
      <c r="AS92" s="69"/>
      <c r="AT92" s="69"/>
      <c r="AU92" s="69"/>
      <c r="AV92" s="69"/>
      <c r="AW92" s="69"/>
      <c r="AX92" s="69"/>
      <c r="AY92" s="69"/>
      <c r="AZ92" s="69"/>
      <c r="BA92" s="69"/>
      <c r="BB92" s="69"/>
      <c r="BC92" s="69"/>
      <c r="BD92" s="69"/>
      <c r="BE92" s="69"/>
      <c r="BF92" s="69"/>
      <c r="BG92" s="69"/>
      <c r="BH92" s="69"/>
      <c r="BI92" s="69"/>
      <c r="BJ92" s="69"/>
      <c r="BK92" s="69"/>
    </row>
    <row r="93" spans="3:63" s="124" customFormat="1" x14ac:dyDescent="0.3">
      <c r="D93" s="190"/>
      <c r="E93" s="190"/>
      <c r="F93" s="190"/>
      <c r="G93" s="190"/>
      <c r="H93" s="190"/>
      <c r="I93" s="190"/>
      <c r="J93" s="190"/>
      <c r="K93" s="190"/>
      <c r="L93" s="190"/>
      <c r="M93" s="190"/>
      <c r="N93" s="190"/>
      <c r="P93" s="208"/>
      <c r="Q93" s="137"/>
      <c r="R93" s="137"/>
      <c r="S93" s="137"/>
      <c r="T93" s="137"/>
      <c r="U93" s="137"/>
      <c r="V93" s="137"/>
      <c r="W93" s="137"/>
      <c r="X93" s="137"/>
      <c r="Y93" s="137"/>
      <c r="Z93" s="137"/>
      <c r="AA93" s="137"/>
      <c r="AB93" s="137"/>
      <c r="AC93" s="137"/>
      <c r="AD93" s="137"/>
      <c r="AE93" s="137"/>
      <c r="AF93" s="137"/>
      <c r="AG93" s="178"/>
      <c r="AH93" s="178"/>
      <c r="AI93" s="178"/>
      <c r="AJ93" s="178"/>
      <c r="AK93" s="178"/>
      <c r="AL93" s="178"/>
      <c r="AM93" s="178"/>
      <c r="AN93" s="178"/>
      <c r="AO93" s="178"/>
      <c r="AP93" s="178"/>
      <c r="AQ93" s="69"/>
      <c r="AR93" s="69"/>
      <c r="AS93" s="69"/>
      <c r="AT93" s="69"/>
      <c r="AU93" s="69"/>
      <c r="AV93" s="69"/>
      <c r="AW93" s="69"/>
      <c r="AX93" s="69"/>
      <c r="AY93" s="69"/>
      <c r="AZ93" s="69"/>
      <c r="BA93" s="69"/>
      <c r="BB93" s="69"/>
      <c r="BC93" s="69"/>
      <c r="BD93" s="69"/>
      <c r="BE93" s="69"/>
      <c r="BF93" s="69"/>
      <c r="BG93" s="69"/>
      <c r="BH93" s="69"/>
      <c r="BI93" s="69"/>
      <c r="BJ93" s="69"/>
      <c r="BK93" s="69"/>
    </row>
    <row r="94" spans="3:63" s="124" customFormat="1" x14ac:dyDescent="0.3">
      <c r="D94" s="190"/>
      <c r="E94" s="190"/>
      <c r="F94" s="190"/>
      <c r="G94" s="190"/>
      <c r="H94" s="190"/>
      <c r="I94" s="190"/>
      <c r="J94" s="190"/>
      <c r="K94" s="190"/>
      <c r="L94" s="190"/>
      <c r="M94" s="190"/>
      <c r="N94" s="190"/>
      <c r="P94" s="208"/>
      <c r="Q94" s="137"/>
      <c r="R94" s="137"/>
      <c r="S94" s="137"/>
      <c r="T94" s="137"/>
      <c r="U94" s="137"/>
      <c r="V94" s="137"/>
      <c r="W94" s="137"/>
      <c r="X94" s="137"/>
      <c r="Y94" s="137"/>
      <c r="Z94" s="137"/>
      <c r="AA94" s="137"/>
      <c r="AB94" s="137"/>
      <c r="AC94" s="137"/>
      <c r="AD94" s="137"/>
      <c r="AE94" s="137"/>
      <c r="AF94" s="137"/>
      <c r="AG94" s="178"/>
      <c r="AH94" s="178"/>
      <c r="AI94" s="178"/>
      <c r="AJ94" s="178"/>
      <c r="AK94" s="178"/>
      <c r="AL94" s="178"/>
      <c r="AM94" s="178"/>
      <c r="AN94" s="178"/>
      <c r="AO94" s="178"/>
      <c r="AP94" s="178"/>
      <c r="AQ94" s="69"/>
      <c r="AR94" s="69"/>
      <c r="AS94" s="69"/>
      <c r="AT94" s="69"/>
      <c r="AU94" s="69"/>
      <c r="AV94" s="69"/>
      <c r="AW94" s="69"/>
      <c r="AX94" s="69"/>
      <c r="AY94" s="69"/>
      <c r="AZ94" s="69"/>
      <c r="BA94" s="69"/>
      <c r="BB94" s="69"/>
      <c r="BC94" s="69"/>
      <c r="BD94" s="69"/>
      <c r="BE94" s="69"/>
      <c r="BF94" s="69"/>
      <c r="BG94" s="69"/>
      <c r="BH94" s="69"/>
      <c r="BI94" s="69"/>
      <c r="BJ94" s="69"/>
      <c r="BK94" s="69"/>
    </row>
    <row r="95" spans="3:63" s="124" customFormat="1" x14ac:dyDescent="0.3">
      <c r="D95" s="190"/>
      <c r="E95" s="190"/>
      <c r="F95" s="190"/>
      <c r="G95" s="190"/>
      <c r="H95" s="190"/>
      <c r="I95" s="190"/>
      <c r="J95" s="190"/>
      <c r="K95" s="190"/>
      <c r="L95" s="190"/>
      <c r="M95" s="190"/>
      <c r="N95" s="190"/>
      <c r="P95" s="208"/>
      <c r="Q95" s="137"/>
      <c r="R95" s="137"/>
      <c r="S95" s="137"/>
      <c r="T95" s="137"/>
      <c r="U95" s="137"/>
      <c r="V95" s="137"/>
      <c r="W95" s="137"/>
      <c r="X95" s="137"/>
      <c r="Y95" s="137"/>
      <c r="Z95" s="137"/>
      <c r="AA95" s="137"/>
      <c r="AB95" s="137"/>
      <c r="AC95" s="137"/>
      <c r="AD95" s="137"/>
      <c r="AE95" s="137"/>
      <c r="AF95" s="137"/>
      <c r="AG95" s="178"/>
      <c r="AH95" s="178"/>
      <c r="AI95" s="178"/>
      <c r="AJ95" s="178"/>
      <c r="AK95" s="178"/>
      <c r="AL95" s="178"/>
      <c r="AM95" s="178"/>
      <c r="AN95" s="178"/>
      <c r="AO95" s="178"/>
      <c r="AP95" s="178"/>
      <c r="AQ95" s="69"/>
      <c r="AR95" s="69"/>
      <c r="AS95" s="69"/>
      <c r="AT95" s="69"/>
      <c r="AU95" s="69"/>
      <c r="AV95" s="69"/>
      <c r="AW95" s="69"/>
      <c r="AX95" s="69"/>
      <c r="AY95" s="69"/>
      <c r="AZ95" s="69"/>
      <c r="BA95" s="69"/>
      <c r="BB95" s="69"/>
      <c r="BC95" s="69"/>
      <c r="BD95" s="69"/>
      <c r="BE95" s="69"/>
      <c r="BF95" s="69"/>
      <c r="BG95" s="69"/>
      <c r="BH95" s="69"/>
      <c r="BI95" s="69"/>
      <c r="BJ95" s="69"/>
      <c r="BK95" s="69"/>
    </row>
    <row r="96" spans="3:63" s="124" customFormat="1" x14ac:dyDescent="0.3">
      <c r="D96" s="190"/>
      <c r="E96" s="190"/>
      <c r="F96" s="190"/>
      <c r="G96" s="190"/>
      <c r="H96" s="190"/>
      <c r="I96" s="190"/>
      <c r="J96" s="190"/>
      <c r="K96" s="190"/>
      <c r="L96" s="190"/>
      <c r="M96" s="190"/>
      <c r="N96" s="190"/>
      <c r="P96" s="208"/>
      <c r="Q96" s="137"/>
      <c r="R96" s="137"/>
      <c r="S96" s="137"/>
      <c r="T96" s="137"/>
      <c r="U96" s="137"/>
      <c r="V96" s="137"/>
      <c r="W96" s="137"/>
      <c r="X96" s="137"/>
      <c r="Y96" s="137"/>
      <c r="Z96" s="137"/>
      <c r="AA96" s="137"/>
      <c r="AB96" s="137"/>
      <c r="AC96" s="137"/>
      <c r="AD96" s="137"/>
      <c r="AE96" s="137"/>
      <c r="AF96" s="137"/>
      <c r="AG96" s="178"/>
      <c r="AH96" s="178"/>
      <c r="AI96" s="178"/>
      <c r="AJ96" s="178"/>
      <c r="AK96" s="178"/>
      <c r="AL96" s="178"/>
      <c r="AM96" s="178"/>
      <c r="AN96" s="178"/>
      <c r="AO96" s="178"/>
      <c r="AP96" s="178"/>
      <c r="AQ96" s="69"/>
      <c r="AR96" s="69"/>
      <c r="AS96" s="69"/>
      <c r="AT96" s="69"/>
      <c r="AU96" s="69"/>
      <c r="AV96" s="69"/>
      <c r="AW96" s="69"/>
      <c r="AX96" s="69"/>
      <c r="AY96" s="69"/>
      <c r="AZ96" s="69"/>
      <c r="BA96" s="69"/>
      <c r="BB96" s="69"/>
      <c r="BC96" s="69"/>
      <c r="BD96" s="69"/>
      <c r="BE96" s="69"/>
      <c r="BF96" s="69"/>
      <c r="BG96" s="69"/>
      <c r="BH96" s="69"/>
      <c r="BI96" s="69"/>
      <c r="BJ96" s="69"/>
      <c r="BK96" s="69"/>
    </row>
    <row r="97" spans="4:63" s="124" customFormat="1" x14ac:dyDescent="0.3">
      <c r="D97" s="190"/>
      <c r="E97" s="190"/>
      <c r="F97" s="190"/>
      <c r="G97" s="190"/>
      <c r="H97" s="190"/>
      <c r="I97" s="190"/>
      <c r="J97" s="190"/>
      <c r="K97" s="190"/>
      <c r="L97" s="190"/>
      <c r="M97" s="190"/>
      <c r="N97" s="190"/>
      <c r="P97" s="208"/>
      <c r="Q97" s="137"/>
      <c r="R97" s="137"/>
      <c r="S97" s="137"/>
      <c r="T97" s="137"/>
      <c r="U97" s="137"/>
      <c r="V97" s="137"/>
      <c r="W97" s="137"/>
      <c r="X97" s="137"/>
      <c r="Y97" s="137"/>
      <c r="Z97" s="137"/>
      <c r="AA97" s="137"/>
      <c r="AB97" s="137"/>
      <c r="AC97" s="137"/>
      <c r="AD97" s="137"/>
      <c r="AE97" s="137"/>
      <c r="AF97" s="137"/>
      <c r="AG97" s="178"/>
      <c r="AH97" s="178"/>
      <c r="AI97" s="178"/>
      <c r="AJ97" s="178"/>
      <c r="AK97" s="178"/>
      <c r="AL97" s="178"/>
      <c r="AM97" s="178"/>
      <c r="AN97" s="178"/>
      <c r="AO97" s="178"/>
      <c r="AP97" s="178"/>
      <c r="AQ97" s="69"/>
      <c r="AR97" s="69"/>
      <c r="AS97" s="69"/>
      <c r="AT97" s="69"/>
      <c r="AU97" s="69"/>
      <c r="AV97" s="69"/>
      <c r="AW97" s="69"/>
      <c r="AX97" s="69"/>
      <c r="AY97" s="69"/>
      <c r="AZ97" s="69"/>
      <c r="BA97" s="69"/>
      <c r="BB97" s="69"/>
      <c r="BC97" s="69"/>
      <c r="BD97" s="69"/>
      <c r="BE97" s="69"/>
      <c r="BF97" s="69"/>
      <c r="BG97" s="69"/>
      <c r="BH97" s="69"/>
      <c r="BI97" s="69"/>
      <c r="BJ97" s="69"/>
      <c r="BK97" s="69"/>
    </row>
    <row r="98" spans="4:63" s="124" customFormat="1" x14ac:dyDescent="0.3">
      <c r="D98" s="190"/>
      <c r="E98" s="190"/>
      <c r="F98" s="190"/>
      <c r="G98" s="190"/>
      <c r="H98" s="190"/>
      <c r="I98" s="190"/>
      <c r="J98" s="190"/>
      <c r="K98" s="190"/>
      <c r="L98" s="190"/>
      <c r="M98" s="190"/>
      <c r="N98" s="190"/>
      <c r="P98" s="208"/>
      <c r="Q98" s="137"/>
      <c r="R98" s="137"/>
      <c r="S98" s="137"/>
      <c r="T98" s="137"/>
      <c r="U98" s="137"/>
      <c r="V98" s="137"/>
      <c r="W98" s="137"/>
      <c r="X98" s="137"/>
      <c r="Y98" s="137"/>
      <c r="Z98" s="137"/>
      <c r="AA98" s="137"/>
      <c r="AB98" s="137"/>
      <c r="AC98" s="137"/>
      <c r="AD98" s="137"/>
      <c r="AE98" s="137"/>
      <c r="AF98" s="137"/>
      <c r="AG98" s="178"/>
      <c r="AH98" s="178"/>
      <c r="AI98" s="178"/>
      <c r="AJ98" s="178"/>
      <c r="AK98" s="178"/>
      <c r="AL98" s="178"/>
      <c r="AM98" s="178"/>
      <c r="AN98" s="178"/>
      <c r="AO98" s="178"/>
      <c r="AP98" s="178"/>
      <c r="AQ98" s="69"/>
      <c r="AR98" s="69"/>
      <c r="AS98" s="69"/>
      <c r="AT98" s="69"/>
      <c r="AU98" s="69"/>
      <c r="AV98" s="69"/>
      <c r="AW98" s="69"/>
      <c r="AX98" s="69"/>
      <c r="AY98" s="69"/>
      <c r="AZ98" s="69"/>
      <c r="BA98" s="69"/>
      <c r="BB98" s="69"/>
      <c r="BC98" s="69"/>
      <c r="BD98" s="69"/>
      <c r="BE98" s="69"/>
      <c r="BF98" s="69"/>
      <c r="BG98" s="69"/>
      <c r="BH98" s="69"/>
      <c r="BI98" s="69"/>
      <c r="BJ98" s="69"/>
      <c r="BK98" s="69"/>
    </row>
    <row r="99" spans="4:63" s="124" customFormat="1" x14ac:dyDescent="0.3">
      <c r="D99" s="190"/>
      <c r="E99" s="190"/>
      <c r="F99" s="190"/>
      <c r="G99" s="190"/>
      <c r="H99" s="190"/>
      <c r="I99" s="190"/>
      <c r="J99" s="190"/>
      <c r="K99" s="190"/>
      <c r="L99" s="190"/>
      <c r="M99" s="190"/>
      <c r="N99" s="190"/>
      <c r="P99" s="208"/>
      <c r="Q99" s="137"/>
      <c r="R99" s="137"/>
      <c r="S99" s="137"/>
      <c r="T99" s="137"/>
      <c r="U99" s="137"/>
      <c r="V99" s="137"/>
      <c r="W99" s="137"/>
      <c r="X99" s="137"/>
      <c r="Y99" s="137"/>
      <c r="Z99" s="137"/>
      <c r="AA99" s="137"/>
      <c r="AB99" s="137"/>
      <c r="AC99" s="137"/>
      <c r="AD99" s="137"/>
      <c r="AE99" s="137"/>
      <c r="AF99" s="137"/>
      <c r="AG99" s="178"/>
      <c r="AH99" s="178"/>
      <c r="AI99" s="178"/>
      <c r="AJ99" s="178"/>
      <c r="AK99" s="178"/>
      <c r="AL99" s="178"/>
      <c r="AM99" s="178"/>
      <c r="AN99" s="178"/>
      <c r="AO99" s="178"/>
      <c r="AP99" s="178"/>
      <c r="AQ99" s="69"/>
      <c r="AR99" s="69"/>
      <c r="AS99" s="69"/>
      <c r="AT99" s="69"/>
      <c r="AU99" s="69"/>
      <c r="AV99" s="69"/>
      <c r="AW99" s="69"/>
      <c r="AX99" s="69"/>
      <c r="AY99" s="69"/>
      <c r="AZ99" s="69"/>
      <c r="BA99" s="69"/>
      <c r="BB99" s="69"/>
      <c r="BC99" s="69"/>
      <c r="BD99" s="69"/>
      <c r="BE99" s="69"/>
      <c r="BF99" s="69"/>
      <c r="BG99" s="69"/>
      <c r="BH99" s="69"/>
      <c r="BI99" s="69"/>
      <c r="BJ99" s="69"/>
      <c r="BK99" s="69"/>
    </row>
    <row r="100" spans="4:63" s="124" customFormat="1" x14ac:dyDescent="0.3">
      <c r="D100" s="190"/>
      <c r="E100" s="190"/>
      <c r="F100" s="190"/>
      <c r="G100" s="190"/>
      <c r="H100" s="190"/>
      <c r="I100" s="190"/>
      <c r="J100" s="190"/>
      <c r="K100" s="190"/>
      <c r="L100" s="190"/>
      <c r="M100" s="190"/>
      <c r="N100" s="190"/>
      <c r="P100" s="208"/>
      <c r="Q100" s="137"/>
      <c r="R100" s="137"/>
      <c r="S100" s="137"/>
      <c r="T100" s="137"/>
      <c r="U100" s="137"/>
      <c r="V100" s="137"/>
      <c r="W100" s="137"/>
      <c r="X100" s="137"/>
      <c r="Y100" s="137"/>
      <c r="Z100" s="137"/>
      <c r="AA100" s="137"/>
      <c r="AB100" s="137"/>
      <c r="AC100" s="137"/>
      <c r="AD100" s="137"/>
      <c r="AE100" s="137"/>
      <c r="AF100" s="137"/>
      <c r="AG100" s="178"/>
      <c r="AH100" s="178"/>
      <c r="AI100" s="178"/>
      <c r="AJ100" s="178"/>
      <c r="AK100" s="178"/>
      <c r="AL100" s="178"/>
      <c r="AM100" s="178"/>
      <c r="AN100" s="178"/>
      <c r="AO100" s="178"/>
      <c r="AP100" s="178"/>
      <c r="AQ100" s="69"/>
      <c r="AR100" s="69"/>
      <c r="AS100" s="69"/>
      <c r="AT100" s="69"/>
      <c r="AU100" s="69"/>
      <c r="AV100" s="69"/>
      <c r="AW100" s="69"/>
      <c r="AX100" s="69"/>
      <c r="AY100" s="69"/>
      <c r="AZ100" s="69"/>
      <c r="BA100" s="69"/>
      <c r="BB100" s="69"/>
      <c r="BC100" s="69"/>
      <c r="BD100" s="69"/>
      <c r="BE100" s="69"/>
      <c r="BF100" s="69"/>
      <c r="BG100" s="69"/>
      <c r="BH100" s="69"/>
      <c r="BI100" s="69"/>
      <c r="BJ100" s="69"/>
      <c r="BK100" s="69"/>
    </row>
    <row r="101" spans="4:63" s="124" customFormat="1" x14ac:dyDescent="0.3">
      <c r="D101" s="190"/>
      <c r="E101" s="190"/>
      <c r="F101" s="190"/>
      <c r="G101" s="190"/>
      <c r="H101" s="190"/>
      <c r="I101" s="190"/>
      <c r="J101" s="190"/>
      <c r="K101" s="190"/>
      <c r="L101" s="190"/>
      <c r="M101" s="190"/>
      <c r="N101" s="190"/>
      <c r="P101" s="208"/>
      <c r="Q101" s="137"/>
      <c r="R101" s="137"/>
      <c r="S101" s="137"/>
      <c r="T101" s="137"/>
      <c r="U101" s="137"/>
      <c r="V101" s="137"/>
      <c r="W101" s="137"/>
      <c r="X101" s="137"/>
      <c r="Y101" s="137"/>
      <c r="Z101" s="137"/>
      <c r="AA101" s="137"/>
      <c r="AB101" s="137"/>
      <c r="AC101" s="137"/>
      <c r="AD101" s="137"/>
      <c r="AE101" s="137"/>
      <c r="AF101" s="137"/>
      <c r="AG101" s="178"/>
      <c r="AH101" s="178"/>
      <c r="AI101" s="178"/>
      <c r="AJ101" s="178"/>
      <c r="AK101" s="178"/>
      <c r="AL101" s="178"/>
      <c r="AM101" s="178"/>
      <c r="AN101" s="178"/>
      <c r="AO101" s="178"/>
      <c r="AP101" s="178"/>
      <c r="AQ101" s="69"/>
      <c r="AR101" s="69"/>
      <c r="AS101" s="69"/>
      <c r="AT101" s="69"/>
      <c r="AU101" s="69"/>
      <c r="AV101" s="69"/>
      <c r="AW101" s="69"/>
      <c r="AX101" s="69"/>
      <c r="AY101" s="69"/>
      <c r="AZ101" s="69"/>
      <c r="BA101" s="69"/>
      <c r="BB101" s="69"/>
      <c r="BC101" s="69"/>
      <c r="BD101" s="69"/>
      <c r="BE101" s="69"/>
      <c r="BF101" s="69"/>
      <c r="BG101" s="69"/>
      <c r="BH101" s="69"/>
      <c r="BI101" s="69"/>
      <c r="BJ101" s="69"/>
      <c r="BK101" s="69"/>
    </row>
    <row r="102" spans="4:63" s="124" customFormat="1" x14ac:dyDescent="0.3">
      <c r="D102" s="190"/>
      <c r="E102" s="190"/>
      <c r="F102" s="190"/>
      <c r="G102" s="190"/>
      <c r="H102" s="190"/>
      <c r="I102" s="190"/>
      <c r="J102" s="190"/>
      <c r="K102" s="190"/>
      <c r="L102" s="190"/>
      <c r="M102" s="190"/>
      <c r="N102" s="190"/>
      <c r="P102" s="208"/>
      <c r="Q102" s="137"/>
      <c r="R102" s="137"/>
      <c r="S102" s="137"/>
      <c r="T102" s="137"/>
      <c r="U102" s="137"/>
      <c r="V102" s="137"/>
      <c r="W102" s="137"/>
      <c r="X102" s="137"/>
      <c r="Y102" s="137"/>
      <c r="Z102" s="137"/>
      <c r="AA102" s="137"/>
      <c r="AB102" s="137"/>
      <c r="AC102" s="137"/>
      <c r="AD102" s="137"/>
      <c r="AE102" s="137"/>
      <c r="AF102" s="137"/>
      <c r="AG102" s="178"/>
      <c r="AH102" s="178"/>
      <c r="AI102" s="178"/>
      <c r="AJ102" s="178"/>
      <c r="AK102" s="178"/>
      <c r="AL102" s="178"/>
      <c r="AM102" s="178"/>
      <c r="AN102" s="178"/>
      <c r="AO102" s="178"/>
      <c r="AP102" s="178"/>
      <c r="AQ102" s="69"/>
      <c r="AR102" s="69"/>
      <c r="AS102" s="69"/>
      <c r="AT102" s="69"/>
      <c r="AU102" s="69"/>
      <c r="AV102" s="69"/>
      <c r="AW102" s="69"/>
      <c r="AX102" s="69"/>
      <c r="AY102" s="69"/>
      <c r="AZ102" s="69"/>
      <c r="BA102" s="69"/>
      <c r="BB102" s="69"/>
      <c r="BC102" s="69"/>
      <c r="BD102" s="69"/>
      <c r="BE102" s="69"/>
      <c r="BF102" s="69"/>
      <c r="BG102" s="69"/>
      <c r="BH102" s="69"/>
      <c r="BI102" s="69"/>
      <c r="BJ102" s="69"/>
      <c r="BK102" s="69"/>
    </row>
    <row r="103" spans="4:63" s="124" customFormat="1" x14ac:dyDescent="0.3">
      <c r="D103" s="190"/>
      <c r="E103" s="190"/>
      <c r="F103" s="190"/>
      <c r="G103" s="190"/>
      <c r="H103" s="190"/>
      <c r="I103" s="190"/>
      <c r="J103" s="190"/>
      <c r="K103" s="190"/>
      <c r="L103" s="190"/>
      <c r="M103" s="190"/>
      <c r="N103" s="190"/>
      <c r="P103" s="208"/>
      <c r="Q103" s="137"/>
      <c r="R103" s="137"/>
      <c r="S103" s="137"/>
      <c r="T103" s="137"/>
      <c r="U103" s="137"/>
      <c r="V103" s="137"/>
      <c r="W103" s="137"/>
      <c r="X103" s="137"/>
      <c r="Y103" s="137"/>
      <c r="Z103" s="137"/>
      <c r="AA103" s="137"/>
      <c r="AB103" s="137"/>
      <c r="AC103" s="137"/>
      <c r="AD103" s="137"/>
      <c r="AE103" s="137"/>
      <c r="AF103" s="137"/>
      <c r="AG103" s="178"/>
      <c r="AH103" s="178"/>
      <c r="AI103" s="178"/>
      <c r="AJ103" s="178"/>
      <c r="AK103" s="178"/>
      <c r="AL103" s="178"/>
      <c r="AM103" s="178"/>
      <c r="AN103" s="178"/>
      <c r="AO103" s="178"/>
      <c r="AP103" s="178"/>
      <c r="AQ103" s="69"/>
      <c r="AR103" s="69"/>
      <c r="AS103" s="69"/>
      <c r="AT103" s="69"/>
      <c r="AU103" s="69"/>
      <c r="AV103" s="69"/>
      <c r="AW103" s="69"/>
      <c r="AX103" s="69"/>
      <c r="AY103" s="69"/>
      <c r="AZ103" s="69"/>
      <c r="BA103" s="69"/>
      <c r="BB103" s="69"/>
      <c r="BC103" s="69"/>
      <c r="BD103" s="69"/>
      <c r="BE103" s="69"/>
      <c r="BF103" s="69"/>
      <c r="BG103" s="69"/>
      <c r="BH103" s="69"/>
      <c r="BI103" s="69"/>
      <c r="BJ103" s="69"/>
      <c r="BK103" s="69"/>
    </row>
    <row r="104" spans="4:63" s="124" customFormat="1" x14ac:dyDescent="0.3">
      <c r="D104" s="190"/>
      <c r="E104" s="190"/>
      <c r="F104" s="190"/>
      <c r="G104" s="190"/>
      <c r="H104" s="190"/>
      <c r="I104" s="190"/>
      <c r="J104" s="190"/>
      <c r="K104" s="190"/>
      <c r="L104" s="190"/>
      <c r="M104" s="190"/>
      <c r="N104" s="190"/>
      <c r="P104" s="208"/>
      <c r="Q104" s="137"/>
      <c r="R104" s="137"/>
      <c r="S104" s="137"/>
      <c r="T104" s="137"/>
      <c r="U104" s="137"/>
      <c r="V104" s="137"/>
      <c r="W104" s="137"/>
      <c r="X104" s="137"/>
      <c r="Y104" s="137"/>
      <c r="Z104" s="137"/>
      <c r="AA104" s="137"/>
      <c r="AB104" s="137"/>
      <c r="AC104" s="137"/>
      <c r="AD104" s="137"/>
      <c r="AE104" s="137"/>
      <c r="AF104" s="137"/>
      <c r="AG104" s="178"/>
      <c r="AH104" s="178"/>
      <c r="AI104" s="178"/>
      <c r="AJ104" s="178"/>
      <c r="AK104" s="178"/>
      <c r="AL104" s="178"/>
      <c r="AM104" s="178"/>
      <c r="AN104" s="178"/>
      <c r="AO104" s="178"/>
      <c r="AP104" s="178"/>
      <c r="AQ104" s="69"/>
      <c r="AR104" s="69"/>
      <c r="AS104" s="69"/>
      <c r="AT104" s="69"/>
      <c r="AU104" s="69"/>
      <c r="AV104" s="69"/>
      <c r="AW104" s="69"/>
      <c r="AX104" s="69"/>
      <c r="AY104" s="69"/>
      <c r="AZ104" s="69"/>
      <c r="BA104" s="69"/>
      <c r="BB104" s="69"/>
      <c r="BC104" s="69"/>
      <c r="BD104" s="69"/>
      <c r="BE104" s="69"/>
      <c r="BF104" s="69"/>
      <c r="BG104" s="69"/>
      <c r="BH104" s="69"/>
      <c r="BI104" s="69"/>
      <c r="BJ104" s="69"/>
      <c r="BK104" s="69"/>
    </row>
    <row r="105" spans="4:63" s="124" customFormat="1" x14ac:dyDescent="0.3">
      <c r="D105" s="190"/>
      <c r="E105" s="190"/>
      <c r="F105" s="190"/>
      <c r="G105" s="190"/>
      <c r="H105" s="190"/>
      <c r="I105" s="190"/>
      <c r="J105" s="190"/>
      <c r="K105" s="190"/>
      <c r="L105" s="190"/>
      <c r="M105" s="190"/>
      <c r="N105" s="190"/>
      <c r="P105" s="208"/>
      <c r="Q105" s="137"/>
      <c r="R105" s="137"/>
      <c r="S105" s="137"/>
      <c r="T105" s="137"/>
      <c r="U105" s="137"/>
      <c r="V105" s="137"/>
      <c r="W105" s="137"/>
      <c r="X105" s="137"/>
      <c r="Y105" s="137"/>
      <c r="Z105" s="137"/>
      <c r="AA105" s="137"/>
      <c r="AB105" s="137"/>
      <c r="AC105" s="137"/>
      <c r="AD105" s="137"/>
      <c r="AE105" s="137"/>
      <c r="AF105" s="137"/>
      <c r="AG105" s="178"/>
      <c r="AH105" s="178"/>
      <c r="AI105" s="178"/>
      <c r="AJ105" s="178"/>
      <c r="AK105" s="178"/>
      <c r="AL105" s="178"/>
      <c r="AM105" s="178"/>
      <c r="AN105" s="178"/>
      <c r="AO105" s="178"/>
      <c r="AP105" s="178"/>
      <c r="AQ105" s="69"/>
      <c r="AR105" s="69"/>
      <c r="AS105" s="69"/>
      <c r="AT105" s="69"/>
      <c r="AU105" s="69"/>
      <c r="AV105" s="69"/>
      <c r="AW105" s="69"/>
      <c r="AX105" s="69"/>
      <c r="AY105" s="69"/>
      <c r="AZ105" s="69"/>
      <c r="BA105" s="69"/>
      <c r="BB105" s="69"/>
      <c r="BC105" s="69"/>
      <c r="BD105" s="69"/>
      <c r="BE105" s="69"/>
      <c r="BF105" s="69"/>
      <c r="BG105" s="69"/>
      <c r="BH105" s="69"/>
      <c r="BI105" s="69"/>
      <c r="BJ105" s="69"/>
      <c r="BK105" s="69"/>
    </row>
    <row r="106" spans="4:63" s="124" customFormat="1" x14ac:dyDescent="0.3">
      <c r="D106" s="190"/>
      <c r="E106" s="190"/>
      <c r="F106" s="190"/>
      <c r="G106" s="190"/>
      <c r="H106" s="190"/>
      <c r="I106" s="190"/>
      <c r="J106" s="190"/>
      <c r="K106" s="190"/>
      <c r="L106" s="190"/>
      <c r="M106" s="190"/>
      <c r="N106" s="190"/>
      <c r="P106" s="208"/>
      <c r="Q106" s="137"/>
      <c r="R106" s="137"/>
      <c r="S106" s="137"/>
      <c r="T106" s="137"/>
      <c r="U106" s="137"/>
      <c r="V106" s="137"/>
      <c r="W106" s="137"/>
      <c r="X106" s="137"/>
      <c r="Y106" s="137"/>
      <c r="Z106" s="137"/>
      <c r="AA106" s="137"/>
      <c r="AB106" s="137"/>
      <c r="AC106" s="137"/>
      <c r="AD106" s="137"/>
      <c r="AE106" s="137"/>
      <c r="AF106" s="137"/>
      <c r="AG106" s="178"/>
      <c r="AH106" s="178"/>
      <c r="AI106" s="178"/>
      <c r="AJ106" s="178"/>
      <c r="AK106" s="178"/>
      <c r="AL106" s="178"/>
      <c r="AM106" s="178"/>
      <c r="AN106" s="178"/>
      <c r="AO106" s="178"/>
      <c r="AP106" s="178"/>
      <c r="AQ106" s="69"/>
      <c r="AR106" s="69"/>
      <c r="AS106" s="69"/>
      <c r="AT106" s="69"/>
      <c r="AU106" s="69"/>
      <c r="AV106" s="69"/>
      <c r="AW106" s="69"/>
      <c r="AX106" s="69"/>
      <c r="AY106" s="69"/>
      <c r="AZ106" s="69"/>
      <c r="BA106" s="69"/>
      <c r="BB106" s="69"/>
      <c r="BC106" s="69"/>
      <c r="BD106" s="69"/>
      <c r="BE106" s="69"/>
      <c r="BF106" s="69"/>
      <c r="BG106" s="69"/>
      <c r="BH106" s="69"/>
      <c r="BI106" s="69"/>
      <c r="BJ106" s="69"/>
      <c r="BK106" s="69"/>
    </row>
    <row r="107" spans="4:63" s="124" customFormat="1" x14ac:dyDescent="0.3">
      <c r="D107" s="190"/>
      <c r="E107" s="190"/>
      <c r="F107" s="190"/>
      <c r="G107" s="190"/>
      <c r="H107" s="190"/>
      <c r="I107" s="190"/>
      <c r="J107" s="190"/>
      <c r="K107" s="190"/>
      <c r="L107" s="190"/>
      <c r="M107" s="190"/>
      <c r="N107" s="190"/>
      <c r="P107" s="208"/>
      <c r="Q107" s="137"/>
      <c r="R107" s="137"/>
      <c r="S107" s="137"/>
      <c r="T107" s="137"/>
      <c r="U107" s="137"/>
      <c r="V107" s="137"/>
      <c r="W107" s="137"/>
      <c r="X107" s="137"/>
      <c r="Y107" s="137"/>
      <c r="Z107" s="137"/>
      <c r="AA107" s="137"/>
      <c r="AB107" s="137"/>
      <c r="AC107" s="137"/>
      <c r="AD107" s="137"/>
      <c r="AE107" s="137"/>
      <c r="AF107" s="137"/>
      <c r="AG107" s="178"/>
      <c r="AH107" s="178"/>
      <c r="AI107" s="178"/>
      <c r="AJ107" s="178"/>
      <c r="AK107" s="178"/>
      <c r="AL107" s="178"/>
      <c r="AM107" s="178"/>
      <c r="AN107" s="178"/>
      <c r="AO107" s="178"/>
      <c r="AP107" s="178"/>
      <c r="AQ107" s="69"/>
      <c r="AR107" s="69"/>
      <c r="AS107" s="69"/>
      <c r="AT107" s="69"/>
      <c r="AU107" s="69"/>
      <c r="AV107" s="69"/>
      <c r="AW107" s="69"/>
      <c r="AX107" s="69"/>
      <c r="AY107" s="69"/>
      <c r="AZ107" s="69"/>
      <c r="BA107" s="69"/>
      <c r="BB107" s="69"/>
      <c r="BC107" s="69"/>
      <c r="BD107" s="69"/>
      <c r="BE107" s="69"/>
      <c r="BF107" s="69"/>
      <c r="BG107" s="69"/>
      <c r="BH107" s="69"/>
      <c r="BI107" s="69"/>
      <c r="BJ107" s="69"/>
      <c r="BK107" s="69"/>
    </row>
    <row r="108" spans="4:63" s="124" customFormat="1" x14ac:dyDescent="0.3">
      <c r="D108" s="190"/>
      <c r="E108" s="190"/>
      <c r="F108" s="190"/>
      <c r="G108" s="190"/>
      <c r="H108" s="190"/>
      <c r="I108" s="190"/>
      <c r="J108" s="190"/>
      <c r="K108" s="190"/>
      <c r="L108" s="190"/>
      <c r="M108" s="190"/>
      <c r="N108" s="190"/>
      <c r="P108" s="208"/>
      <c r="Q108" s="137"/>
      <c r="R108" s="137"/>
      <c r="S108" s="137"/>
      <c r="T108" s="137"/>
      <c r="U108" s="137"/>
      <c r="V108" s="137"/>
      <c r="W108" s="137"/>
      <c r="X108" s="137"/>
      <c r="Y108" s="137"/>
      <c r="Z108" s="137"/>
      <c r="AA108" s="137"/>
      <c r="AB108" s="137"/>
      <c r="AC108" s="137"/>
      <c r="AD108" s="137"/>
      <c r="AE108" s="137"/>
      <c r="AF108" s="137"/>
      <c r="AG108" s="178"/>
      <c r="AH108" s="178"/>
      <c r="AI108" s="178"/>
      <c r="AJ108" s="178"/>
      <c r="AK108" s="178"/>
      <c r="AL108" s="178"/>
      <c r="AM108" s="178"/>
      <c r="AN108" s="178"/>
      <c r="AO108" s="178"/>
      <c r="AP108" s="178"/>
      <c r="AQ108" s="69"/>
      <c r="AR108" s="69"/>
      <c r="AS108" s="69"/>
      <c r="AT108" s="69"/>
      <c r="AU108" s="69"/>
      <c r="AV108" s="69"/>
      <c r="AW108" s="69"/>
      <c r="AX108" s="69"/>
      <c r="AY108" s="69"/>
      <c r="AZ108" s="69"/>
      <c r="BA108" s="69"/>
      <c r="BB108" s="69"/>
      <c r="BC108" s="69"/>
      <c r="BD108" s="69"/>
      <c r="BE108" s="69"/>
      <c r="BF108" s="69"/>
      <c r="BG108" s="69"/>
      <c r="BH108" s="69"/>
      <c r="BI108" s="69"/>
      <c r="BJ108" s="69"/>
      <c r="BK108" s="69"/>
    </row>
    <row r="109" spans="4:63" s="124" customFormat="1" x14ac:dyDescent="0.3">
      <c r="D109" s="190"/>
      <c r="E109" s="190"/>
      <c r="F109" s="190"/>
      <c r="G109" s="190"/>
      <c r="H109" s="190"/>
      <c r="I109" s="190"/>
      <c r="J109" s="190"/>
      <c r="K109" s="190"/>
      <c r="L109" s="190"/>
      <c r="M109" s="190"/>
      <c r="N109" s="190"/>
      <c r="P109" s="208"/>
      <c r="Q109" s="137"/>
      <c r="R109" s="137"/>
      <c r="S109" s="137"/>
      <c r="T109" s="137"/>
      <c r="U109" s="137"/>
      <c r="V109" s="137"/>
      <c r="W109" s="137"/>
      <c r="X109" s="137"/>
      <c r="Y109" s="137"/>
      <c r="Z109" s="137"/>
      <c r="AA109" s="137"/>
      <c r="AB109" s="137"/>
      <c r="AC109" s="137"/>
      <c r="AD109" s="137"/>
      <c r="AE109" s="137"/>
      <c r="AF109" s="137"/>
      <c r="AG109" s="178"/>
      <c r="AH109" s="178"/>
      <c r="AI109" s="178"/>
      <c r="AJ109" s="178"/>
      <c r="AK109" s="178"/>
      <c r="AL109" s="178"/>
      <c r="AM109" s="178"/>
      <c r="AN109" s="178"/>
      <c r="AO109" s="178"/>
      <c r="AP109" s="178"/>
      <c r="AQ109" s="69"/>
      <c r="AR109" s="69"/>
      <c r="AS109" s="69"/>
      <c r="AT109" s="69"/>
      <c r="AU109" s="69"/>
      <c r="AV109" s="69"/>
      <c r="AW109" s="69"/>
      <c r="AX109" s="69"/>
      <c r="AY109" s="69"/>
      <c r="AZ109" s="69"/>
      <c r="BA109" s="69"/>
      <c r="BB109" s="69"/>
      <c r="BC109" s="69"/>
      <c r="BD109" s="69"/>
      <c r="BE109" s="69"/>
      <c r="BF109" s="69"/>
      <c r="BG109" s="69"/>
      <c r="BH109" s="69"/>
      <c r="BI109" s="69"/>
      <c r="BJ109" s="69"/>
      <c r="BK109" s="69"/>
    </row>
    <row r="110" spans="4:63" s="124" customFormat="1" x14ac:dyDescent="0.3">
      <c r="D110" s="190"/>
      <c r="E110" s="190"/>
      <c r="F110" s="190"/>
      <c r="G110" s="190"/>
      <c r="H110" s="190"/>
      <c r="I110" s="190"/>
      <c r="J110" s="190"/>
      <c r="K110" s="190"/>
      <c r="L110" s="190"/>
      <c r="M110" s="190"/>
      <c r="N110" s="190"/>
      <c r="P110" s="208"/>
      <c r="Q110" s="137"/>
      <c r="R110" s="137"/>
      <c r="S110" s="137"/>
      <c r="T110" s="137"/>
      <c r="U110" s="137"/>
      <c r="V110" s="137"/>
      <c r="W110" s="137"/>
      <c r="X110" s="137"/>
      <c r="Y110" s="137"/>
      <c r="Z110" s="137"/>
      <c r="AA110" s="137"/>
      <c r="AB110" s="137"/>
      <c r="AC110" s="137"/>
      <c r="AD110" s="137"/>
      <c r="AE110" s="137"/>
      <c r="AF110" s="137"/>
      <c r="AG110" s="178"/>
      <c r="AH110" s="178"/>
      <c r="AI110" s="178"/>
      <c r="AJ110" s="178"/>
      <c r="AK110" s="178"/>
      <c r="AL110" s="178"/>
      <c r="AM110" s="178"/>
      <c r="AN110" s="178"/>
      <c r="AO110" s="178"/>
      <c r="AP110" s="178"/>
      <c r="AQ110" s="69"/>
      <c r="AR110" s="69"/>
      <c r="AS110" s="69"/>
      <c r="AT110" s="69"/>
      <c r="AU110" s="69"/>
      <c r="AV110" s="69"/>
      <c r="AW110" s="69"/>
      <c r="AX110" s="69"/>
      <c r="AY110" s="69"/>
      <c r="AZ110" s="69"/>
      <c r="BA110" s="69"/>
      <c r="BB110" s="69"/>
      <c r="BC110" s="69"/>
      <c r="BD110" s="69"/>
      <c r="BE110" s="69"/>
      <c r="BF110" s="69"/>
      <c r="BG110" s="69"/>
      <c r="BH110" s="69"/>
      <c r="BI110" s="69"/>
      <c r="BJ110" s="69"/>
      <c r="BK110" s="69"/>
    </row>
    <row r="111" spans="4:63" s="124" customFormat="1" x14ac:dyDescent="0.3">
      <c r="D111" s="190"/>
      <c r="E111" s="190"/>
      <c r="F111" s="190"/>
      <c r="G111" s="190"/>
      <c r="H111" s="190"/>
      <c r="I111" s="190"/>
      <c r="J111" s="190"/>
      <c r="K111" s="190"/>
      <c r="L111" s="190"/>
      <c r="M111" s="190"/>
      <c r="N111" s="190"/>
      <c r="P111" s="208"/>
      <c r="Q111" s="137"/>
      <c r="R111" s="137"/>
      <c r="S111" s="137"/>
      <c r="T111" s="137"/>
      <c r="U111" s="137"/>
      <c r="V111" s="137"/>
      <c r="W111" s="137"/>
      <c r="X111" s="137"/>
      <c r="Y111" s="137"/>
      <c r="Z111" s="137"/>
      <c r="AA111" s="137"/>
      <c r="AB111" s="137"/>
      <c r="AC111" s="137"/>
      <c r="AD111" s="137"/>
      <c r="AE111" s="137"/>
      <c r="AF111" s="137"/>
      <c r="AG111" s="178"/>
      <c r="AH111" s="178"/>
      <c r="AI111" s="178"/>
      <c r="AJ111" s="178"/>
      <c r="AK111" s="178"/>
      <c r="AL111" s="178"/>
      <c r="AM111" s="178"/>
      <c r="AN111" s="178"/>
      <c r="AO111" s="178"/>
      <c r="AP111" s="178"/>
      <c r="AQ111" s="69"/>
      <c r="AR111" s="69"/>
      <c r="AS111" s="69"/>
      <c r="AT111" s="69"/>
      <c r="AU111" s="69"/>
      <c r="AV111" s="69"/>
      <c r="AW111" s="69"/>
      <c r="AX111" s="69"/>
      <c r="AY111" s="69"/>
      <c r="AZ111" s="69"/>
      <c r="BA111" s="69"/>
      <c r="BB111" s="69"/>
      <c r="BC111" s="69"/>
      <c r="BD111" s="69"/>
      <c r="BE111" s="69"/>
      <c r="BF111" s="69"/>
      <c r="BG111" s="69"/>
      <c r="BH111" s="69"/>
      <c r="BI111" s="69"/>
      <c r="BJ111" s="69"/>
      <c r="BK111" s="69"/>
    </row>
    <row r="112" spans="4:63" s="124" customFormat="1" x14ac:dyDescent="0.3">
      <c r="D112" s="190"/>
      <c r="E112" s="190"/>
      <c r="F112" s="190"/>
      <c r="G112" s="190"/>
      <c r="H112" s="190"/>
      <c r="I112" s="190"/>
      <c r="J112" s="190"/>
      <c r="K112" s="190"/>
      <c r="L112" s="190"/>
      <c r="M112" s="190"/>
      <c r="N112" s="190"/>
      <c r="P112" s="208"/>
      <c r="Q112" s="137"/>
      <c r="R112" s="137"/>
      <c r="S112" s="137"/>
      <c r="T112" s="137"/>
      <c r="U112" s="137"/>
      <c r="V112" s="137"/>
      <c r="W112" s="137"/>
      <c r="X112" s="137"/>
      <c r="Y112" s="137"/>
      <c r="Z112" s="137"/>
      <c r="AA112" s="137"/>
      <c r="AB112" s="137"/>
      <c r="AC112" s="137"/>
      <c r="AD112" s="137"/>
      <c r="AE112" s="137"/>
      <c r="AF112" s="137"/>
      <c r="AG112" s="178"/>
      <c r="AH112" s="178"/>
      <c r="AI112" s="178"/>
      <c r="AJ112" s="178"/>
      <c r="AK112" s="178"/>
      <c r="AL112" s="178"/>
      <c r="AM112" s="178"/>
      <c r="AN112" s="178"/>
      <c r="AO112" s="178"/>
      <c r="AP112" s="178"/>
      <c r="AQ112" s="69"/>
      <c r="AR112" s="69"/>
      <c r="AS112" s="69"/>
      <c r="AT112" s="69"/>
      <c r="AU112" s="69"/>
      <c r="AV112" s="69"/>
      <c r="AW112" s="69"/>
      <c r="AX112" s="69"/>
      <c r="AY112" s="69"/>
      <c r="AZ112" s="69"/>
      <c r="BA112" s="69"/>
      <c r="BB112" s="69"/>
      <c r="BC112" s="69"/>
      <c r="BD112" s="69"/>
      <c r="BE112" s="69"/>
      <c r="BF112" s="69"/>
      <c r="BG112" s="69"/>
      <c r="BH112" s="69"/>
      <c r="BI112" s="69"/>
      <c r="BJ112" s="69"/>
      <c r="BK112" s="69"/>
    </row>
    <row r="113" spans="1:63" s="124" customFormat="1" x14ac:dyDescent="0.3">
      <c r="D113" s="190"/>
      <c r="E113" s="190"/>
      <c r="F113" s="190"/>
      <c r="G113" s="190"/>
      <c r="H113" s="190"/>
      <c r="I113" s="190"/>
      <c r="J113" s="190"/>
      <c r="K113" s="190"/>
      <c r="L113" s="190"/>
      <c r="M113" s="190"/>
      <c r="N113" s="190"/>
      <c r="P113" s="208"/>
      <c r="Q113" s="137"/>
      <c r="R113" s="137"/>
      <c r="S113" s="137"/>
      <c r="T113" s="137"/>
      <c r="U113" s="137"/>
      <c r="V113" s="137"/>
      <c r="W113" s="137"/>
      <c r="X113" s="137"/>
      <c r="Y113" s="137"/>
      <c r="Z113" s="137"/>
      <c r="AA113" s="137"/>
      <c r="AB113" s="137"/>
      <c r="AC113" s="137"/>
      <c r="AD113" s="137"/>
      <c r="AE113" s="137"/>
      <c r="AF113" s="137"/>
      <c r="AG113" s="178"/>
      <c r="AH113" s="178"/>
      <c r="AI113" s="178"/>
      <c r="AJ113" s="178"/>
      <c r="AK113" s="178"/>
      <c r="AL113" s="178"/>
      <c r="AM113" s="178"/>
      <c r="AN113" s="178"/>
      <c r="AO113" s="178"/>
      <c r="AP113" s="178"/>
      <c r="AQ113" s="69"/>
      <c r="AR113" s="69"/>
      <c r="AS113" s="69"/>
      <c r="AT113" s="69"/>
      <c r="AU113" s="69"/>
      <c r="AV113" s="69"/>
      <c r="AW113" s="69"/>
      <c r="AX113" s="69"/>
      <c r="AY113" s="69"/>
      <c r="AZ113" s="69"/>
      <c r="BA113" s="69"/>
      <c r="BB113" s="69"/>
      <c r="BC113" s="69"/>
      <c r="BD113" s="69"/>
      <c r="BE113" s="69"/>
      <c r="BF113" s="69"/>
      <c r="BG113" s="69"/>
      <c r="BH113" s="69"/>
      <c r="BI113" s="69"/>
      <c r="BJ113" s="69"/>
      <c r="BK113" s="69"/>
    </row>
    <row r="114" spans="1:63" s="124" customFormat="1" x14ac:dyDescent="0.3">
      <c r="D114" s="190"/>
      <c r="E114" s="190"/>
      <c r="F114" s="190"/>
      <c r="G114" s="190"/>
      <c r="H114" s="190"/>
      <c r="I114" s="190"/>
      <c r="J114" s="190"/>
      <c r="K114" s="190"/>
      <c r="L114" s="190"/>
      <c r="M114" s="190"/>
      <c r="N114" s="190"/>
      <c r="P114" s="208"/>
      <c r="Q114" s="137"/>
      <c r="R114" s="137"/>
      <c r="S114" s="137"/>
      <c r="T114" s="137"/>
      <c r="U114" s="137"/>
      <c r="V114" s="137"/>
      <c r="W114" s="137"/>
      <c r="X114" s="137"/>
      <c r="Y114" s="137"/>
      <c r="Z114" s="137"/>
      <c r="AA114" s="137"/>
      <c r="AB114" s="137"/>
      <c r="AC114" s="137"/>
      <c r="AD114" s="137"/>
      <c r="AE114" s="137"/>
      <c r="AF114" s="137"/>
      <c r="AG114" s="178"/>
      <c r="AH114" s="178"/>
      <c r="AI114" s="178"/>
      <c r="AJ114" s="178"/>
      <c r="AK114" s="178"/>
      <c r="AL114" s="178"/>
      <c r="AM114" s="178"/>
      <c r="AN114" s="178"/>
      <c r="AO114" s="178"/>
      <c r="AP114" s="178"/>
      <c r="AQ114" s="69"/>
      <c r="AR114" s="69"/>
      <c r="AS114" s="69"/>
      <c r="AT114" s="69"/>
      <c r="AU114" s="69"/>
      <c r="AV114" s="69"/>
      <c r="AW114" s="69"/>
      <c r="AX114" s="69"/>
      <c r="AY114" s="69"/>
      <c r="AZ114" s="69"/>
      <c r="BA114" s="69"/>
      <c r="BB114" s="69"/>
      <c r="BC114" s="69"/>
      <c r="BD114" s="69"/>
      <c r="BE114" s="69"/>
      <c r="BF114" s="69"/>
      <c r="BG114" s="69"/>
      <c r="BH114" s="69"/>
      <c r="BI114" s="69"/>
      <c r="BJ114" s="69"/>
      <c r="BK114" s="69"/>
    </row>
    <row r="115" spans="1:63" s="124" customFormat="1" x14ac:dyDescent="0.3">
      <c r="D115" s="190"/>
      <c r="E115" s="190"/>
      <c r="F115" s="190"/>
      <c r="G115" s="190"/>
      <c r="H115" s="190"/>
      <c r="I115" s="190"/>
      <c r="J115" s="190"/>
      <c r="K115" s="190"/>
      <c r="L115" s="190"/>
      <c r="M115" s="190"/>
      <c r="N115" s="190"/>
      <c r="P115" s="208"/>
      <c r="Q115" s="137"/>
      <c r="R115" s="137"/>
      <c r="S115" s="137"/>
      <c r="T115" s="137"/>
      <c r="U115" s="137"/>
      <c r="V115" s="137"/>
      <c r="W115" s="137"/>
      <c r="X115" s="137"/>
      <c r="Y115" s="137"/>
      <c r="Z115" s="137"/>
      <c r="AA115" s="137"/>
      <c r="AB115" s="137"/>
      <c r="AC115" s="137"/>
      <c r="AD115" s="137"/>
      <c r="AE115" s="137"/>
      <c r="AF115" s="137"/>
      <c r="AG115" s="178"/>
      <c r="AH115" s="178"/>
      <c r="AI115" s="178"/>
      <c r="AJ115" s="178"/>
      <c r="AK115" s="178"/>
      <c r="AL115" s="178"/>
      <c r="AM115" s="178"/>
      <c r="AN115" s="178"/>
      <c r="AO115" s="178"/>
      <c r="AP115" s="178"/>
      <c r="AQ115" s="69"/>
      <c r="AR115" s="69"/>
      <c r="AS115" s="69"/>
      <c r="AT115" s="69"/>
      <c r="AU115" s="69"/>
      <c r="AV115" s="69"/>
      <c r="AW115" s="69"/>
      <c r="AX115" s="69"/>
      <c r="AY115" s="69"/>
      <c r="AZ115" s="69"/>
      <c r="BA115" s="69"/>
      <c r="BB115" s="69"/>
      <c r="BC115" s="69"/>
      <c r="BD115" s="69"/>
      <c r="BE115" s="69"/>
      <c r="BF115" s="69"/>
      <c r="BG115" s="69"/>
      <c r="BH115" s="69"/>
      <c r="BI115" s="69"/>
      <c r="BJ115" s="69"/>
      <c r="BK115" s="69"/>
    </row>
    <row r="116" spans="1:63" s="124" customFormat="1" x14ac:dyDescent="0.3">
      <c r="D116" s="190"/>
      <c r="E116" s="190"/>
      <c r="F116" s="190"/>
      <c r="G116" s="190"/>
      <c r="H116" s="190"/>
      <c r="I116" s="190"/>
      <c r="J116" s="190"/>
      <c r="K116" s="190"/>
      <c r="L116" s="190"/>
      <c r="M116" s="190"/>
      <c r="N116" s="190"/>
      <c r="P116" s="208"/>
      <c r="Q116" s="137"/>
      <c r="R116" s="137"/>
      <c r="S116" s="137"/>
      <c r="T116" s="137"/>
      <c r="U116" s="137"/>
      <c r="V116" s="137"/>
      <c r="W116" s="137"/>
      <c r="X116" s="137"/>
      <c r="Y116" s="137"/>
      <c r="Z116" s="137"/>
      <c r="AA116" s="137"/>
      <c r="AB116" s="137"/>
      <c r="AC116" s="137"/>
      <c r="AD116" s="137"/>
      <c r="AE116" s="137"/>
      <c r="AF116" s="137"/>
      <c r="AG116" s="178"/>
      <c r="AH116" s="178"/>
      <c r="AI116" s="178"/>
      <c r="AJ116" s="178"/>
      <c r="AK116" s="178"/>
      <c r="AL116" s="178"/>
      <c r="AM116" s="178"/>
      <c r="AN116" s="178"/>
      <c r="AO116" s="178"/>
      <c r="AP116" s="178"/>
      <c r="AQ116" s="69"/>
      <c r="AR116" s="69"/>
      <c r="AS116" s="69"/>
      <c r="AT116" s="69"/>
      <c r="AU116" s="69"/>
      <c r="AV116" s="69"/>
      <c r="AW116" s="69"/>
      <c r="AX116" s="69"/>
      <c r="AY116" s="69"/>
      <c r="AZ116" s="69"/>
      <c r="BA116" s="69"/>
      <c r="BB116" s="69"/>
      <c r="BC116" s="69"/>
      <c r="BD116" s="69"/>
      <c r="BE116" s="69"/>
      <c r="BF116" s="69"/>
      <c r="BG116" s="69"/>
      <c r="BH116" s="69"/>
      <c r="BI116" s="69"/>
      <c r="BJ116" s="69"/>
      <c r="BK116" s="69"/>
    </row>
    <row r="117" spans="1:63" s="124" customFormat="1" x14ac:dyDescent="0.3">
      <c r="D117" s="190"/>
      <c r="E117" s="190"/>
      <c r="F117" s="190"/>
      <c r="G117" s="190"/>
      <c r="H117" s="190"/>
      <c r="I117" s="190"/>
      <c r="J117" s="190"/>
      <c r="K117" s="190"/>
      <c r="L117" s="190"/>
      <c r="M117" s="190"/>
      <c r="N117" s="190"/>
      <c r="P117" s="208"/>
      <c r="Q117" s="137"/>
      <c r="R117" s="137"/>
      <c r="S117" s="137"/>
      <c r="T117" s="137"/>
      <c r="U117" s="137"/>
      <c r="V117" s="137"/>
      <c r="W117" s="137"/>
      <c r="X117" s="137"/>
      <c r="Y117" s="137"/>
      <c r="Z117" s="137"/>
      <c r="AA117" s="137"/>
      <c r="AB117" s="137"/>
      <c r="AC117" s="137"/>
      <c r="AD117" s="137"/>
      <c r="AE117" s="137"/>
      <c r="AF117" s="137"/>
      <c r="AG117" s="178"/>
      <c r="AH117" s="178"/>
      <c r="AI117" s="178"/>
      <c r="AJ117" s="178"/>
      <c r="AK117" s="178"/>
      <c r="AL117" s="178"/>
      <c r="AM117" s="178"/>
      <c r="AN117" s="178"/>
      <c r="AO117" s="178"/>
      <c r="AP117" s="178"/>
      <c r="AQ117" s="69"/>
      <c r="AR117" s="69"/>
      <c r="AS117" s="69"/>
      <c r="AT117" s="69"/>
      <c r="AU117" s="69"/>
      <c r="AV117" s="69"/>
      <c r="AW117" s="69"/>
      <c r="AX117" s="69"/>
      <c r="AY117" s="69"/>
      <c r="AZ117" s="69"/>
      <c r="BA117" s="69"/>
      <c r="BB117" s="69"/>
      <c r="BC117" s="69"/>
      <c r="BD117" s="69"/>
      <c r="BE117" s="69"/>
      <c r="BF117" s="69"/>
      <c r="BG117" s="69"/>
      <c r="BH117" s="69"/>
      <c r="BI117" s="69"/>
      <c r="BJ117" s="69"/>
      <c r="BK117" s="69"/>
    </row>
    <row r="118" spans="1:63" s="124" customFormat="1" x14ac:dyDescent="0.3">
      <c r="D118" s="190"/>
      <c r="E118" s="190"/>
      <c r="F118" s="190"/>
      <c r="G118" s="190"/>
      <c r="H118" s="190"/>
      <c r="I118" s="190"/>
      <c r="J118" s="190"/>
      <c r="K118" s="190"/>
      <c r="L118" s="190"/>
      <c r="M118" s="190"/>
      <c r="N118" s="190"/>
      <c r="P118" s="208"/>
      <c r="Q118" s="137"/>
      <c r="R118" s="137"/>
      <c r="S118" s="137"/>
      <c r="T118" s="137"/>
      <c r="U118" s="137"/>
      <c r="V118" s="137"/>
      <c r="W118" s="137"/>
      <c r="X118" s="137"/>
      <c r="Y118" s="137"/>
      <c r="Z118" s="137"/>
      <c r="AA118" s="137"/>
      <c r="AB118" s="137"/>
      <c r="AC118" s="137"/>
      <c r="AD118" s="137"/>
      <c r="AE118" s="137"/>
      <c r="AF118" s="137"/>
      <c r="AG118" s="178"/>
      <c r="AH118" s="178"/>
      <c r="AI118" s="178"/>
      <c r="AJ118" s="178"/>
      <c r="AK118" s="178"/>
      <c r="AL118" s="178"/>
      <c r="AM118" s="178"/>
      <c r="AN118" s="178"/>
      <c r="AO118" s="178"/>
      <c r="AP118" s="178"/>
      <c r="AQ118" s="69"/>
      <c r="AR118" s="69"/>
      <c r="AS118" s="69"/>
      <c r="AT118" s="69"/>
      <c r="AU118" s="69"/>
      <c r="AV118" s="69"/>
      <c r="AW118" s="69"/>
      <c r="AX118" s="69"/>
      <c r="AY118" s="69"/>
      <c r="AZ118" s="69"/>
      <c r="BA118" s="69"/>
      <c r="BB118" s="69"/>
      <c r="BC118" s="69"/>
      <c r="BD118" s="69"/>
      <c r="BE118" s="69"/>
      <c r="BF118" s="69"/>
      <c r="BG118" s="69"/>
      <c r="BH118" s="69"/>
      <c r="BI118" s="69"/>
      <c r="BJ118" s="69"/>
      <c r="BK118" s="69"/>
    </row>
    <row r="119" spans="1:63" s="124" customFormat="1" x14ac:dyDescent="0.3">
      <c r="D119" s="190"/>
      <c r="E119" s="190"/>
      <c r="F119" s="190"/>
      <c r="G119" s="190"/>
      <c r="H119" s="190"/>
      <c r="I119" s="190"/>
      <c r="J119" s="190"/>
      <c r="K119" s="190"/>
      <c r="L119" s="190"/>
      <c r="M119" s="190"/>
      <c r="N119" s="190"/>
      <c r="P119" s="208"/>
      <c r="Q119" s="137"/>
      <c r="R119" s="137"/>
      <c r="S119" s="137"/>
      <c r="T119" s="137"/>
      <c r="U119" s="137"/>
      <c r="V119" s="137"/>
      <c r="W119" s="137"/>
      <c r="X119" s="137"/>
      <c r="Y119" s="137"/>
      <c r="Z119" s="137"/>
      <c r="AA119" s="137"/>
      <c r="AB119" s="137"/>
      <c r="AC119" s="137"/>
      <c r="AD119" s="137"/>
      <c r="AE119" s="137"/>
      <c r="AF119" s="137"/>
      <c r="AG119" s="178"/>
      <c r="AH119" s="178"/>
      <c r="AI119" s="178"/>
      <c r="AJ119" s="178"/>
      <c r="AK119" s="178"/>
      <c r="AL119" s="178"/>
      <c r="AM119" s="178"/>
      <c r="AN119" s="178"/>
      <c r="AO119" s="178"/>
      <c r="AP119" s="178"/>
      <c r="AQ119" s="69"/>
      <c r="AR119" s="69"/>
      <c r="AS119" s="69"/>
      <c r="AT119" s="69"/>
      <c r="AU119" s="69"/>
      <c r="AV119" s="69"/>
      <c r="AW119" s="69"/>
      <c r="AX119" s="69"/>
      <c r="AY119" s="69"/>
      <c r="AZ119" s="69"/>
      <c r="BA119" s="69"/>
      <c r="BB119" s="69"/>
      <c r="BC119" s="69"/>
      <c r="BD119" s="69"/>
      <c r="BE119" s="69"/>
      <c r="BF119" s="69"/>
      <c r="BG119" s="69"/>
      <c r="BH119" s="69"/>
      <c r="BI119" s="69"/>
      <c r="BJ119" s="69"/>
      <c r="BK119" s="69"/>
    </row>
    <row r="120" spans="1:63" s="124" customFormat="1" x14ac:dyDescent="0.3">
      <c r="D120" s="190"/>
      <c r="E120" s="190"/>
      <c r="F120" s="190"/>
      <c r="G120" s="190"/>
      <c r="H120" s="190"/>
      <c r="I120" s="190"/>
      <c r="J120" s="190"/>
      <c r="K120" s="190"/>
      <c r="L120" s="190"/>
      <c r="M120" s="190"/>
      <c r="N120" s="190"/>
      <c r="P120" s="208"/>
      <c r="Q120" s="137"/>
      <c r="R120" s="137"/>
      <c r="S120" s="137"/>
      <c r="T120" s="137"/>
      <c r="U120" s="137"/>
      <c r="V120" s="137"/>
      <c r="W120" s="137"/>
      <c r="X120" s="137"/>
      <c r="Y120" s="137"/>
      <c r="Z120" s="137"/>
      <c r="AA120" s="137"/>
      <c r="AB120" s="137"/>
      <c r="AC120" s="137"/>
      <c r="AD120" s="137"/>
      <c r="AE120" s="137"/>
      <c r="AF120" s="137"/>
      <c r="AG120" s="178"/>
      <c r="AH120" s="178"/>
      <c r="AI120" s="178"/>
      <c r="AJ120" s="178"/>
      <c r="AK120" s="178"/>
      <c r="AL120" s="178"/>
      <c r="AM120" s="178"/>
      <c r="AN120" s="178"/>
      <c r="AO120" s="178"/>
      <c r="AP120" s="178"/>
      <c r="AQ120" s="69"/>
      <c r="AR120" s="69"/>
      <c r="AS120" s="69"/>
      <c r="AT120" s="69"/>
      <c r="AU120" s="69"/>
      <c r="AV120" s="69"/>
      <c r="AW120" s="69"/>
      <c r="AX120" s="69"/>
      <c r="AY120" s="69"/>
      <c r="AZ120" s="69"/>
      <c r="BA120" s="69"/>
      <c r="BB120" s="69"/>
      <c r="BC120" s="69"/>
      <c r="BD120" s="69"/>
      <c r="BE120" s="69"/>
      <c r="BF120" s="69"/>
      <c r="BG120" s="69"/>
      <c r="BH120" s="69"/>
      <c r="BI120" s="69"/>
      <c r="BJ120" s="69"/>
      <c r="BK120" s="69"/>
    </row>
    <row r="121" spans="1:63" s="124" customFormat="1" x14ac:dyDescent="0.3">
      <c r="D121" s="190"/>
      <c r="E121" s="190"/>
      <c r="F121" s="190"/>
      <c r="G121" s="190"/>
      <c r="H121" s="190"/>
      <c r="I121" s="190"/>
      <c r="J121" s="190"/>
      <c r="K121" s="190"/>
      <c r="L121" s="190"/>
      <c r="M121" s="190"/>
      <c r="N121" s="190"/>
      <c r="P121" s="208"/>
      <c r="Q121" s="137"/>
      <c r="R121" s="137"/>
      <c r="S121" s="137"/>
      <c r="T121" s="137"/>
      <c r="U121" s="137"/>
      <c r="V121" s="137"/>
      <c r="W121" s="137"/>
      <c r="X121" s="137"/>
      <c r="Y121" s="137"/>
      <c r="Z121" s="137"/>
      <c r="AA121" s="137"/>
      <c r="AB121" s="137"/>
      <c r="AC121" s="137"/>
      <c r="AD121" s="137"/>
      <c r="AE121" s="137"/>
      <c r="AF121" s="137"/>
      <c r="AG121" s="178"/>
      <c r="AH121" s="178"/>
      <c r="AI121" s="178"/>
      <c r="AJ121" s="178"/>
      <c r="AK121" s="178"/>
      <c r="AL121" s="178"/>
      <c r="AM121" s="178"/>
      <c r="AN121" s="178"/>
      <c r="AO121" s="178"/>
      <c r="AP121" s="178"/>
      <c r="AQ121" s="69"/>
      <c r="AR121" s="69"/>
      <c r="AS121" s="69"/>
      <c r="AT121" s="69"/>
      <c r="AU121" s="69"/>
      <c r="AV121" s="69"/>
      <c r="AW121" s="69"/>
      <c r="AX121" s="69"/>
      <c r="AY121" s="69"/>
      <c r="AZ121" s="69"/>
      <c r="BA121" s="69"/>
      <c r="BB121" s="69"/>
      <c r="BC121" s="69"/>
      <c r="BD121" s="69"/>
      <c r="BE121" s="69"/>
      <c r="BF121" s="69"/>
      <c r="BG121" s="69"/>
      <c r="BH121" s="69"/>
      <c r="BI121" s="69"/>
      <c r="BJ121" s="69"/>
      <c r="BK121" s="69"/>
    </row>
    <row r="122" spans="1:63" s="124" customFormat="1" x14ac:dyDescent="0.3">
      <c r="D122" s="190"/>
      <c r="E122" s="190"/>
      <c r="F122" s="190"/>
      <c r="G122" s="190"/>
      <c r="H122" s="190"/>
      <c r="I122" s="190"/>
      <c r="J122" s="190"/>
      <c r="K122" s="190"/>
      <c r="L122" s="190"/>
      <c r="M122" s="190"/>
      <c r="N122" s="190"/>
      <c r="P122" s="208"/>
      <c r="Q122" s="137"/>
      <c r="R122" s="137"/>
      <c r="S122" s="137"/>
      <c r="T122" s="137"/>
      <c r="U122" s="137"/>
      <c r="V122" s="137"/>
      <c r="W122" s="137"/>
      <c r="X122" s="137"/>
      <c r="Y122" s="137"/>
      <c r="Z122" s="137"/>
      <c r="AA122" s="137"/>
      <c r="AB122" s="137"/>
      <c r="AC122" s="137"/>
      <c r="AD122" s="137"/>
      <c r="AE122" s="137"/>
      <c r="AF122" s="137"/>
      <c r="AG122" s="178"/>
      <c r="AH122" s="178"/>
      <c r="AI122" s="178"/>
      <c r="AJ122" s="178"/>
      <c r="AK122" s="178"/>
      <c r="AL122" s="178"/>
      <c r="AM122" s="178"/>
      <c r="AN122" s="178"/>
      <c r="AO122" s="178"/>
      <c r="AP122" s="178"/>
      <c r="AQ122" s="69"/>
      <c r="AR122" s="69"/>
      <c r="AS122" s="69"/>
      <c r="AT122" s="69"/>
      <c r="AU122" s="69"/>
      <c r="AV122" s="69"/>
      <c r="AW122" s="69"/>
      <c r="AX122" s="69"/>
      <c r="AY122" s="69"/>
      <c r="AZ122" s="69"/>
      <c r="BA122" s="69"/>
      <c r="BB122" s="69"/>
      <c r="BC122" s="69"/>
      <c r="BD122" s="69"/>
      <c r="BE122" s="69"/>
      <c r="BF122" s="69"/>
      <c r="BG122" s="69"/>
      <c r="BH122" s="69"/>
      <c r="BI122" s="69"/>
      <c r="BJ122" s="69"/>
      <c r="BK122" s="69"/>
    </row>
    <row r="123" spans="1:63" s="124" customFormat="1" x14ac:dyDescent="0.3">
      <c r="D123" s="190"/>
      <c r="E123" s="190"/>
      <c r="F123" s="190"/>
      <c r="G123" s="190"/>
      <c r="H123" s="190"/>
      <c r="I123" s="190"/>
      <c r="J123" s="190"/>
      <c r="K123" s="190"/>
      <c r="L123" s="190"/>
      <c r="M123" s="190"/>
      <c r="N123" s="190"/>
      <c r="P123" s="208"/>
      <c r="Q123" s="137"/>
      <c r="R123" s="137"/>
      <c r="S123" s="137"/>
      <c r="T123" s="137"/>
      <c r="U123" s="137"/>
      <c r="V123" s="137"/>
      <c r="W123" s="137"/>
      <c r="X123" s="137"/>
      <c r="Y123" s="137"/>
      <c r="Z123" s="137"/>
      <c r="AA123" s="137"/>
      <c r="AB123" s="137"/>
      <c r="AC123" s="137"/>
      <c r="AD123" s="137"/>
      <c r="AE123" s="137"/>
      <c r="AF123" s="137"/>
      <c r="AG123" s="178"/>
      <c r="AH123" s="178"/>
      <c r="AI123" s="178"/>
      <c r="AJ123" s="178"/>
      <c r="AK123" s="178"/>
      <c r="AL123" s="178"/>
      <c r="AM123" s="178"/>
      <c r="AN123" s="178"/>
      <c r="AO123" s="178"/>
      <c r="AP123" s="178"/>
      <c r="AQ123" s="69"/>
      <c r="AR123" s="69"/>
      <c r="AS123" s="69"/>
      <c r="AT123" s="69"/>
      <c r="AU123" s="69"/>
      <c r="AV123" s="69"/>
      <c r="AW123" s="69"/>
      <c r="AX123" s="69"/>
      <c r="AY123" s="69"/>
      <c r="AZ123" s="69"/>
      <c r="BA123" s="69"/>
      <c r="BB123" s="69"/>
      <c r="BC123" s="69"/>
      <c r="BD123" s="69"/>
      <c r="BE123" s="69"/>
      <c r="BF123" s="69"/>
      <c r="BG123" s="69"/>
      <c r="BH123" s="69"/>
      <c r="BI123" s="69"/>
      <c r="BJ123" s="69"/>
      <c r="BK123" s="69"/>
    </row>
    <row r="124" spans="1:63" s="124" customFormat="1" x14ac:dyDescent="0.3">
      <c r="D124" s="190"/>
      <c r="E124" s="190"/>
      <c r="F124" s="190"/>
      <c r="G124" s="190"/>
      <c r="H124" s="190"/>
      <c r="I124" s="190"/>
      <c r="J124" s="190"/>
      <c r="K124" s="190"/>
      <c r="L124" s="190"/>
      <c r="M124" s="190"/>
      <c r="N124" s="190"/>
      <c r="P124" s="208"/>
      <c r="Q124" s="137"/>
      <c r="R124" s="137"/>
      <c r="S124" s="137"/>
      <c r="T124" s="137"/>
      <c r="U124" s="137"/>
      <c r="V124" s="137"/>
      <c r="W124" s="137"/>
      <c r="X124" s="137"/>
      <c r="Y124" s="137"/>
      <c r="Z124" s="137"/>
      <c r="AA124" s="137"/>
      <c r="AB124" s="137"/>
      <c r="AC124" s="137"/>
      <c r="AD124" s="137"/>
      <c r="AE124" s="137"/>
      <c r="AF124" s="137"/>
      <c r="AG124" s="178"/>
      <c r="AH124" s="178"/>
      <c r="AI124" s="178"/>
      <c r="AJ124" s="178"/>
      <c r="AK124" s="178"/>
      <c r="AL124" s="178"/>
      <c r="AM124" s="178"/>
      <c r="AN124" s="178"/>
      <c r="AO124" s="178"/>
      <c r="AP124" s="178"/>
      <c r="AQ124" s="69"/>
      <c r="AR124" s="69"/>
      <c r="AS124" s="69"/>
      <c r="AT124" s="69"/>
      <c r="AU124" s="69"/>
      <c r="AV124" s="69"/>
      <c r="AW124" s="69"/>
      <c r="AX124" s="69"/>
      <c r="AY124" s="69"/>
      <c r="AZ124" s="69"/>
      <c r="BA124" s="69"/>
      <c r="BB124" s="69"/>
      <c r="BC124" s="69"/>
      <c r="BD124" s="69"/>
      <c r="BE124" s="69"/>
      <c r="BF124" s="69"/>
      <c r="BG124" s="69"/>
      <c r="BH124" s="69"/>
      <c r="BI124" s="69"/>
      <c r="BJ124" s="69"/>
      <c r="BK124" s="69"/>
    </row>
    <row r="125" spans="1:63" s="124" customFormat="1" x14ac:dyDescent="0.3">
      <c r="D125" s="190"/>
      <c r="E125" s="190"/>
      <c r="F125" s="190"/>
      <c r="G125" s="190"/>
      <c r="H125" s="190"/>
      <c r="I125" s="190"/>
      <c r="J125" s="190"/>
      <c r="K125" s="190"/>
      <c r="L125" s="190"/>
      <c r="M125" s="190"/>
      <c r="N125" s="190"/>
      <c r="P125" s="208"/>
      <c r="Q125" s="137"/>
      <c r="R125" s="137"/>
      <c r="S125" s="137"/>
      <c r="T125" s="137"/>
      <c r="U125" s="137"/>
      <c r="V125" s="137"/>
      <c r="W125" s="137"/>
      <c r="X125" s="137"/>
      <c r="Y125" s="137"/>
      <c r="Z125" s="137"/>
      <c r="AA125" s="137"/>
      <c r="AB125" s="137"/>
      <c r="AC125" s="137"/>
      <c r="AD125" s="137"/>
      <c r="AE125" s="137"/>
      <c r="AF125" s="137"/>
      <c r="AG125" s="178"/>
      <c r="AH125" s="178"/>
      <c r="AI125" s="178"/>
      <c r="AJ125" s="178"/>
      <c r="AK125" s="178"/>
      <c r="AL125" s="178"/>
      <c r="AM125" s="178"/>
      <c r="AN125" s="178"/>
      <c r="AO125" s="178"/>
      <c r="AP125" s="178"/>
      <c r="AQ125" s="69"/>
      <c r="AR125" s="69"/>
      <c r="AS125" s="69"/>
      <c r="AT125" s="69"/>
      <c r="AU125" s="69"/>
      <c r="AV125" s="69"/>
      <c r="AW125" s="69"/>
      <c r="AX125" s="69"/>
      <c r="AY125" s="69"/>
      <c r="AZ125" s="69"/>
      <c r="BA125" s="69"/>
      <c r="BB125" s="69"/>
      <c r="BC125" s="69"/>
      <c r="BD125" s="69"/>
      <c r="BE125" s="69"/>
      <c r="BF125" s="69"/>
      <c r="BG125" s="69"/>
      <c r="BH125" s="69"/>
      <c r="BI125" s="69"/>
      <c r="BJ125" s="69"/>
      <c r="BK125" s="69"/>
    </row>
    <row r="126" spans="1:63" s="124" customFormat="1" x14ac:dyDescent="0.3">
      <c r="D126" s="190"/>
      <c r="E126" s="190"/>
      <c r="F126" s="190"/>
      <c r="G126" s="190"/>
      <c r="H126" s="190"/>
      <c r="I126" s="190"/>
      <c r="J126" s="190"/>
      <c r="K126" s="190"/>
      <c r="L126" s="190"/>
      <c r="M126" s="190"/>
      <c r="N126" s="190"/>
      <c r="P126" s="208"/>
      <c r="Q126" s="137"/>
      <c r="R126" s="137"/>
      <c r="S126" s="137"/>
      <c r="T126" s="137"/>
      <c r="U126" s="137"/>
      <c r="V126" s="137"/>
      <c r="W126" s="137"/>
      <c r="X126" s="137"/>
      <c r="Y126" s="137"/>
      <c r="Z126" s="137"/>
      <c r="AA126" s="137"/>
      <c r="AB126" s="137"/>
      <c r="AC126" s="137"/>
      <c r="AD126" s="137"/>
      <c r="AE126" s="137"/>
      <c r="AF126" s="137"/>
      <c r="AG126" s="178"/>
      <c r="AH126" s="178"/>
      <c r="AI126" s="178"/>
      <c r="AJ126" s="178"/>
      <c r="AK126" s="178"/>
      <c r="AL126" s="178"/>
      <c r="AM126" s="178"/>
      <c r="AN126" s="178"/>
      <c r="AO126" s="178"/>
      <c r="AP126" s="178"/>
      <c r="AQ126" s="69"/>
      <c r="AR126" s="69"/>
      <c r="AS126" s="69"/>
      <c r="AT126" s="69"/>
      <c r="AU126" s="69"/>
      <c r="AV126" s="69"/>
      <c r="AW126" s="69"/>
      <c r="AX126" s="69"/>
      <c r="AY126" s="69"/>
      <c r="AZ126" s="69"/>
      <c r="BA126" s="69"/>
      <c r="BB126" s="69"/>
      <c r="BC126" s="69"/>
      <c r="BD126" s="69"/>
      <c r="BE126" s="69"/>
      <c r="BF126" s="69"/>
      <c r="BG126" s="69"/>
      <c r="BH126" s="69"/>
      <c r="BI126" s="69"/>
      <c r="BJ126" s="69"/>
      <c r="BK126" s="69"/>
    </row>
    <row r="127" spans="1:63" s="124" customFormat="1" x14ac:dyDescent="0.3">
      <c r="D127" s="190"/>
      <c r="E127" s="190"/>
      <c r="F127" s="190"/>
      <c r="G127" s="190"/>
      <c r="H127" s="190"/>
      <c r="I127" s="190"/>
      <c r="J127" s="190"/>
      <c r="K127" s="190"/>
      <c r="L127" s="190"/>
      <c r="M127" s="190"/>
      <c r="N127" s="190"/>
      <c r="P127" s="208"/>
      <c r="Q127" s="137"/>
      <c r="R127" s="137"/>
      <c r="S127" s="137"/>
      <c r="T127" s="137"/>
      <c r="U127" s="137"/>
      <c r="V127" s="137"/>
      <c r="W127" s="137"/>
      <c r="X127" s="137"/>
      <c r="Y127" s="137"/>
      <c r="Z127" s="137"/>
      <c r="AA127" s="137"/>
      <c r="AB127" s="137"/>
      <c r="AC127" s="137"/>
      <c r="AD127" s="137"/>
      <c r="AE127" s="137"/>
      <c r="AF127" s="137"/>
      <c r="AG127" s="178"/>
      <c r="AH127" s="178"/>
      <c r="AI127" s="178"/>
      <c r="AJ127" s="178"/>
      <c r="AK127" s="178"/>
      <c r="AL127" s="178"/>
      <c r="AM127" s="178"/>
      <c r="AN127" s="178"/>
      <c r="AO127" s="178"/>
      <c r="AP127" s="178"/>
      <c r="AQ127" s="69"/>
      <c r="AR127" s="69"/>
      <c r="AS127" s="69"/>
      <c r="AT127" s="69"/>
      <c r="AU127" s="69"/>
      <c r="AV127" s="69"/>
      <c r="AW127" s="69"/>
      <c r="AX127" s="69"/>
      <c r="AY127" s="69"/>
      <c r="AZ127" s="69"/>
      <c r="BA127" s="69"/>
      <c r="BB127" s="69"/>
      <c r="BC127" s="69"/>
      <c r="BD127" s="69"/>
      <c r="BE127" s="69"/>
      <c r="BF127" s="69"/>
      <c r="BG127" s="69"/>
      <c r="BH127" s="69"/>
      <c r="BI127" s="69"/>
      <c r="BJ127" s="69"/>
      <c r="BK127" s="69"/>
    </row>
    <row r="128" spans="1:63" s="69" customFormat="1" x14ac:dyDescent="0.3">
      <c r="A128" s="70"/>
      <c r="D128" s="178"/>
      <c r="E128" s="178"/>
      <c r="F128" s="178"/>
      <c r="G128" s="178"/>
      <c r="H128" s="178"/>
      <c r="I128" s="178"/>
      <c r="J128" s="178"/>
      <c r="K128" s="178"/>
      <c r="L128" s="178"/>
      <c r="M128" s="178"/>
      <c r="N128" s="178"/>
      <c r="P128" s="191"/>
      <c r="Q128" s="137"/>
      <c r="R128" s="137"/>
      <c r="S128" s="137"/>
      <c r="T128" s="137"/>
      <c r="U128" s="137"/>
      <c r="V128" s="137"/>
      <c r="W128" s="137"/>
      <c r="X128" s="137"/>
      <c r="Y128" s="137"/>
      <c r="Z128" s="137"/>
      <c r="AA128" s="137"/>
      <c r="AB128" s="137"/>
      <c r="AC128" s="137"/>
      <c r="AD128" s="137"/>
      <c r="AE128" s="137"/>
      <c r="AF128" s="137"/>
      <c r="AG128" s="178"/>
      <c r="AH128" s="178"/>
      <c r="AI128" s="178"/>
      <c r="AJ128" s="178"/>
      <c r="AK128" s="178"/>
      <c r="AL128" s="178"/>
      <c r="AM128" s="178"/>
      <c r="AN128" s="178"/>
      <c r="AO128" s="178"/>
      <c r="AP128" s="178"/>
    </row>
    <row r="129" spans="1:42" s="69" customFormat="1" x14ac:dyDescent="0.3">
      <c r="A129" s="70"/>
      <c r="D129" s="178"/>
      <c r="E129" s="178"/>
      <c r="F129" s="178"/>
      <c r="G129" s="178"/>
      <c r="H129" s="178"/>
      <c r="I129" s="178"/>
      <c r="J129" s="178"/>
      <c r="K129" s="178"/>
      <c r="L129" s="178"/>
      <c r="M129" s="178"/>
      <c r="N129" s="178"/>
      <c r="P129" s="191"/>
      <c r="Q129" s="137"/>
      <c r="R129" s="137"/>
      <c r="S129" s="137"/>
      <c r="T129" s="137"/>
      <c r="U129" s="137"/>
      <c r="V129" s="137"/>
      <c r="W129" s="137"/>
      <c r="X129" s="137"/>
      <c r="Y129" s="137"/>
      <c r="Z129" s="137"/>
      <c r="AA129" s="137"/>
      <c r="AB129" s="137"/>
      <c r="AC129" s="137"/>
      <c r="AD129" s="137"/>
      <c r="AE129" s="137"/>
      <c r="AF129" s="137"/>
      <c r="AG129" s="178"/>
      <c r="AH129" s="178"/>
      <c r="AI129" s="178"/>
      <c r="AJ129" s="178"/>
      <c r="AK129" s="178"/>
      <c r="AL129" s="178"/>
      <c r="AM129" s="178"/>
      <c r="AN129" s="178"/>
      <c r="AO129" s="178"/>
      <c r="AP129" s="178"/>
    </row>
    <row r="130" spans="1:42" s="69" customFormat="1" x14ac:dyDescent="0.3">
      <c r="A130" s="70"/>
      <c r="D130" s="178"/>
      <c r="E130" s="178"/>
      <c r="F130" s="178"/>
      <c r="G130" s="178"/>
      <c r="H130" s="178"/>
      <c r="I130" s="178"/>
      <c r="J130" s="178"/>
      <c r="K130" s="178"/>
      <c r="L130" s="178"/>
      <c r="M130" s="178"/>
      <c r="N130" s="178"/>
      <c r="P130" s="191"/>
      <c r="Q130" s="137"/>
      <c r="R130" s="137"/>
      <c r="S130" s="137"/>
      <c r="T130" s="137"/>
      <c r="U130" s="137"/>
      <c r="V130" s="137"/>
      <c r="W130" s="137"/>
      <c r="X130" s="137"/>
      <c r="Y130" s="137"/>
      <c r="Z130" s="137"/>
      <c r="AA130" s="137"/>
      <c r="AB130" s="137"/>
      <c r="AC130" s="137"/>
      <c r="AD130" s="137"/>
      <c r="AE130" s="137"/>
      <c r="AF130" s="137"/>
      <c r="AG130" s="178"/>
      <c r="AH130" s="178"/>
      <c r="AI130" s="178"/>
      <c r="AJ130" s="178"/>
      <c r="AK130" s="178"/>
      <c r="AL130" s="178"/>
      <c r="AM130" s="178"/>
      <c r="AN130" s="178"/>
      <c r="AO130" s="178"/>
      <c r="AP130" s="178"/>
    </row>
    <row r="131" spans="1:42" s="69" customFormat="1" x14ac:dyDescent="0.3">
      <c r="A131" s="70"/>
      <c r="D131" s="178"/>
      <c r="E131" s="178"/>
      <c r="F131" s="178"/>
      <c r="G131" s="178"/>
      <c r="H131" s="178"/>
      <c r="I131" s="178"/>
      <c r="J131" s="178"/>
      <c r="K131" s="178"/>
      <c r="L131" s="178"/>
      <c r="M131" s="178"/>
      <c r="N131" s="178"/>
      <c r="P131" s="191"/>
      <c r="Q131" s="137"/>
      <c r="R131" s="137"/>
      <c r="S131" s="137"/>
      <c r="T131" s="137"/>
      <c r="U131" s="137"/>
      <c r="V131" s="137"/>
      <c r="W131" s="137"/>
      <c r="X131" s="137"/>
      <c r="Y131" s="137"/>
      <c r="Z131" s="137"/>
      <c r="AA131" s="137"/>
      <c r="AB131" s="137"/>
      <c r="AC131" s="137"/>
      <c r="AD131" s="137"/>
      <c r="AE131" s="137"/>
      <c r="AF131" s="137"/>
      <c r="AG131" s="178"/>
      <c r="AH131" s="178"/>
      <c r="AI131" s="178"/>
      <c r="AJ131" s="178"/>
      <c r="AK131" s="178"/>
      <c r="AL131" s="178"/>
      <c r="AM131" s="178"/>
      <c r="AN131" s="178"/>
      <c r="AO131" s="178"/>
      <c r="AP131" s="178"/>
    </row>
    <row r="132" spans="1:42" s="69" customFormat="1" x14ac:dyDescent="0.3">
      <c r="A132" s="70"/>
      <c r="D132" s="178"/>
      <c r="E132" s="178"/>
      <c r="F132" s="178"/>
      <c r="G132" s="178"/>
      <c r="H132" s="178"/>
      <c r="I132" s="178"/>
      <c r="J132" s="178"/>
      <c r="K132" s="178"/>
      <c r="L132" s="178"/>
      <c r="M132" s="178"/>
      <c r="N132" s="178"/>
      <c r="P132" s="191"/>
      <c r="Q132" s="137"/>
      <c r="R132" s="137"/>
      <c r="S132" s="137"/>
      <c r="T132" s="137"/>
      <c r="U132" s="137"/>
      <c r="V132" s="137"/>
      <c r="W132" s="137"/>
      <c r="X132" s="137"/>
      <c r="Y132" s="137"/>
      <c r="Z132" s="137"/>
      <c r="AA132" s="137"/>
      <c r="AB132" s="137"/>
      <c r="AC132" s="137"/>
      <c r="AD132" s="137"/>
      <c r="AE132" s="137"/>
      <c r="AF132" s="137"/>
      <c r="AG132" s="178"/>
      <c r="AH132" s="178"/>
      <c r="AI132" s="178"/>
      <c r="AJ132" s="178"/>
      <c r="AK132" s="178"/>
      <c r="AL132" s="178"/>
      <c r="AM132" s="178"/>
      <c r="AN132" s="178"/>
      <c r="AO132" s="178"/>
      <c r="AP132" s="178"/>
    </row>
    <row r="133" spans="1:42" s="69" customFormat="1" x14ac:dyDescent="0.3">
      <c r="A133" s="70"/>
      <c r="D133" s="178"/>
      <c r="E133" s="178"/>
      <c r="F133" s="178"/>
      <c r="G133" s="178"/>
      <c r="H133" s="178"/>
      <c r="I133" s="178"/>
      <c r="J133" s="178"/>
      <c r="K133" s="178"/>
      <c r="L133" s="178"/>
      <c r="M133" s="178"/>
      <c r="N133" s="178"/>
      <c r="P133" s="191"/>
      <c r="Q133" s="137"/>
      <c r="R133" s="137"/>
      <c r="S133" s="137"/>
      <c r="T133" s="137"/>
      <c r="U133" s="137"/>
      <c r="V133" s="137"/>
      <c r="W133" s="137"/>
      <c r="X133" s="137"/>
      <c r="Y133" s="137"/>
      <c r="Z133" s="137"/>
      <c r="AA133" s="137"/>
      <c r="AB133" s="137"/>
      <c r="AC133" s="137"/>
      <c r="AD133" s="137"/>
      <c r="AE133" s="137"/>
      <c r="AF133" s="137"/>
      <c r="AG133" s="178"/>
      <c r="AH133" s="178"/>
      <c r="AI133" s="178"/>
      <c r="AJ133" s="178"/>
      <c r="AK133" s="178"/>
      <c r="AL133" s="178"/>
      <c r="AM133" s="178"/>
      <c r="AN133" s="178"/>
      <c r="AO133" s="178"/>
      <c r="AP133" s="178"/>
    </row>
    <row r="134" spans="1:42" s="69" customFormat="1" x14ac:dyDescent="0.3">
      <c r="A134" s="70"/>
      <c r="D134" s="178"/>
      <c r="E134" s="178"/>
      <c r="F134" s="178"/>
      <c r="G134" s="178"/>
      <c r="H134" s="178"/>
      <c r="I134" s="178"/>
      <c r="J134" s="178"/>
      <c r="K134" s="178"/>
      <c r="L134" s="178"/>
      <c r="M134" s="178"/>
      <c r="N134" s="178"/>
      <c r="P134" s="191"/>
      <c r="Q134" s="137"/>
      <c r="R134" s="137"/>
      <c r="S134" s="137"/>
      <c r="T134" s="137"/>
      <c r="U134" s="137"/>
      <c r="V134" s="137"/>
      <c r="W134" s="137"/>
      <c r="X134" s="137"/>
      <c r="Y134" s="137"/>
      <c r="Z134" s="137"/>
      <c r="AA134" s="137"/>
      <c r="AB134" s="137"/>
      <c r="AC134" s="137"/>
      <c r="AD134" s="137"/>
      <c r="AE134" s="137"/>
      <c r="AF134" s="137"/>
      <c r="AG134" s="178"/>
      <c r="AH134" s="178"/>
      <c r="AI134" s="178"/>
      <c r="AJ134" s="178"/>
      <c r="AK134" s="178"/>
      <c r="AL134" s="178"/>
      <c r="AM134" s="178"/>
      <c r="AN134" s="178"/>
      <c r="AO134" s="178"/>
      <c r="AP134" s="178"/>
    </row>
    <row r="135" spans="1:42" s="69" customFormat="1" x14ac:dyDescent="0.3">
      <c r="A135" s="70"/>
      <c r="D135" s="178"/>
      <c r="E135" s="178"/>
      <c r="F135" s="178"/>
      <c r="G135" s="178"/>
      <c r="H135" s="178"/>
      <c r="I135" s="178"/>
      <c r="J135" s="178"/>
      <c r="K135" s="178"/>
      <c r="L135" s="178"/>
      <c r="M135" s="178"/>
      <c r="N135" s="178"/>
      <c r="P135" s="191"/>
      <c r="Q135" s="137"/>
      <c r="R135" s="137"/>
      <c r="S135" s="137"/>
      <c r="T135" s="137"/>
      <c r="U135" s="137"/>
      <c r="V135" s="137"/>
      <c r="W135" s="137"/>
      <c r="X135" s="137"/>
      <c r="Y135" s="137"/>
      <c r="Z135" s="137"/>
      <c r="AA135" s="137"/>
      <c r="AB135" s="137"/>
      <c r="AC135" s="137"/>
      <c r="AD135" s="137"/>
      <c r="AE135" s="137"/>
      <c r="AF135" s="137"/>
      <c r="AG135" s="178"/>
      <c r="AH135" s="178"/>
      <c r="AI135" s="178"/>
      <c r="AJ135" s="178"/>
      <c r="AK135" s="178"/>
      <c r="AL135" s="178"/>
      <c r="AM135" s="178"/>
      <c r="AN135" s="178"/>
      <c r="AO135" s="178"/>
      <c r="AP135" s="178"/>
    </row>
    <row r="136" spans="1:42" s="69" customFormat="1" x14ac:dyDescent="0.3">
      <c r="A136" s="70"/>
      <c r="D136" s="178"/>
      <c r="E136" s="178"/>
      <c r="F136" s="178"/>
      <c r="G136" s="178"/>
      <c r="H136" s="178"/>
      <c r="I136" s="178"/>
      <c r="J136" s="178"/>
      <c r="K136" s="178"/>
      <c r="L136" s="178"/>
      <c r="M136" s="178"/>
      <c r="N136" s="178"/>
      <c r="P136" s="191"/>
      <c r="Q136" s="137"/>
      <c r="R136" s="137"/>
      <c r="S136" s="137"/>
      <c r="T136" s="137"/>
      <c r="U136" s="137"/>
      <c r="V136" s="137"/>
      <c r="W136" s="137"/>
      <c r="X136" s="137"/>
      <c r="Y136" s="137"/>
      <c r="Z136" s="137"/>
      <c r="AA136" s="137"/>
      <c r="AB136" s="137"/>
      <c r="AC136" s="137"/>
      <c r="AD136" s="137"/>
      <c r="AE136" s="137"/>
      <c r="AF136" s="137"/>
      <c r="AG136" s="178"/>
      <c r="AH136" s="178"/>
      <c r="AI136" s="178"/>
      <c r="AJ136" s="178"/>
      <c r="AK136" s="178"/>
      <c r="AL136" s="178"/>
      <c r="AM136" s="178"/>
      <c r="AN136" s="178"/>
      <c r="AO136" s="178"/>
      <c r="AP136" s="178"/>
    </row>
    <row r="137" spans="1:42" s="69" customFormat="1" x14ac:dyDescent="0.3">
      <c r="A137" s="70"/>
      <c r="D137" s="178"/>
      <c r="E137" s="178"/>
      <c r="F137" s="178"/>
      <c r="G137" s="178"/>
      <c r="H137" s="178"/>
      <c r="I137" s="178"/>
      <c r="J137" s="178"/>
      <c r="K137" s="178"/>
      <c r="L137" s="178"/>
      <c r="M137" s="178"/>
      <c r="N137" s="178"/>
      <c r="P137" s="191"/>
      <c r="Q137" s="137"/>
      <c r="R137" s="137"/>
      <c r="S137" s="137"/>
      <c r="T137" s="137"/>
      <c r="U137" s="137"/>
      <c r="V137" s="137"/>
      <c r="W137" s="137"/>
      <c r="X137" s="137"/>
      <c r="Y137" s="137"/>
      <c r="Z137" s="137"/>
      <c r="AA137" s="137"/>
      <c r="AB137" s="137"/>
      <c r="AC137" s="137"/>
      <c r="AD137" s="137"/>
      <c r="AE137" s="137"/>
      <c r="AF137" s="137"/>
      <c r="AG137" s="178"/>
      <c r="AH137" s="178"/>
      <c r="AI137" s="178"/>
      <c r="AJ137" s="178"/>
      <c r="AK137" s="178"/>
      <c r="AL137" s="178"/>
      <c r="AM137" s="178"/>
      <c r="AN137" s="178"/>
      <c r="AO137" s="178"/>
      <c r="AP137" s="178"/>
    </row>
    <row r="138" spans="1:42" s="69" customFormat="1" x14ac:dyDescent="0.3">
      <c r="A138" s="70"/>
      <c r="D138" s="178"/>
      <c r="E138" s="178"/>
      <c r="F138" s="178"/>
      <c r="G138" s="178"/>
      <c r="H138" s="178"/>
      <c r="I138" s="178"/>
      <c r="J138" s="178"/>
      <c r="K138" s="178"/>
      <c r="L138" s="178"/>
      <c r="M138" s="178"/>
      <c r="N138" s="178"/>
      <c r="P138" s="191"/>
      <c r="Q138" s="137"/>
      <c r="R138" s="137"/>
      <c r="S138" s="137"/>
      <c r="T138" s="137"/>
      <c r="U138" s="137"/>
      <c r="V138" s="137"/>
      <c r="W138" s="137"/>
      <c r="X138" s="137"/>
      <c r="Y138" s="137"/>
      <c r="Z138" s="137"/>
      <c r="AA138" s="137"/>
      <c r="AB138" s="137"/>
      <c r="AC138" s="137"/>
      <c r="AD138" s="137"/>
      <c r="AE138" s="137"/>
      <c r="AF138" s="137"/>
      <c r="AG138" s="178"/>
      <c r="AH138" s="178"/>
      <c r="AI138" s="178"/>
      <c r="AJ138" s="178"/>
      <c r="AK138" s="178"/>
      <c r="AL138" s="178"/>
      <c r="AM138" s="178"/>
      <c r="AN138" s="178"/>
      <c r="AO138" s="178"/>
      <c r="AP138" s="178"/>
    </row>
    <row r="139" spans="1:42" s="69" customFormat="1" x14ac:dyDescent="0.3">
      <c r="A139" s="70"/>
      <c r="D139" s="178"/>
      <c r="E139" s="178"/>
      <c r="F139" s="178"/>
      <c r="G139" s="178"/>
      <c r="H139" s="178"/>
      <c r="I139" s="178"/>
      <c r="J139" s="178"/>
      <c r="K139" s="178"/>
      <c r="L139" s="178"/>
      <c r="M139" s="178"/>
      <c r="N139" s="178"/>
      <c r="P139" s="191"/>
      <c r="Q139" s="137"/>
      <c r="R139" s="137"/>
      <c r="S139" s="137"/>
      <c r="T139" s="137"/>
      <c r="U139" s="137"/>
      <c r="V139" s="137"/>
      <c r="W139" s="137"/>
      <c r="X139" s="137"/>
      <c r="Y139" s="137"/>
      <c r="Z139" s="137"/>
      <c r="AA139" s="137"/>
      <c r="AB139" s="137"/>
      <c r="AC139" s="137"/>
      <c r="AD139" s="137"/>
      <c r="AE139" s="137"/>
      <c r="AF139" s="137"/>
      <c r="AG139" s="178"/>
      <c r="AH139" s="178"/>
      <c r="AI139" s="178"/>
      <c r="AJ139" s="178"/>
      <c r="AK139" s="178"/>
      <c r="AL139" s="178"/>
      <c r="AM139" s="178"/>
      <c r="AN139" s="178"/>
      <c r="AO139" s="178"/>
      <c r="AP139" s="178"/>
    </row>
    <row r="140" spans="1:42" s="69" customFormat="1" x14ac:dyDescent="0.3">
      <c r="A140" s="70"/>
      <c r="D140" s="178"/>
      <c r="E140" s="178"/>
      <c r="F140" s="178"/>
      <c r="G140" s="178"/>
      <c r="H140" s="178"/>
      <c r="I140" s="178"/>
      <c r="J140" s="178"/>
      <c r="K140" s="178"/>
      <c r="L140" s="178"/>
      <c r="M140" s="178"/>
      <c r="N140" s="178"/>
      <c r="P140" s="191"/>
      <c r="Q140" s="137"/>
      <c r="R140" s="137"/>
      <c r="S140" s="137"/>
      <c r="T140" s="137"/>
      <c r="U140" s="137"/>
      <c r="V140" s="137"/>
      <c r="W140" s="137"/>
      <c r="X140" s="137"/>
      <c r="Y140" s="137"/>
      <c r="Z140" s="137"/>
      <c r="AA140" s="137"/>
      <c r="AB140" s="137"/>
      <c r="AC140" s="137"/>
      <c r="AD140" s="137"/>
      <c r="AE140" s="137"/>
      <c r="AF140" s="137"/>
      <c r="AG140" s="178"/>
      <c r="AH140" s="178"/>
      <c r="AI140" s="178"/>
      <c r="AJ140" s="178"/>
      <c r="AK140" s="178"/>
      <c r="AL140" s="178"/>
      <c r="AM140" s="178"/>
      <c r="AN140" s="178"/>
      <c r="AO140" s="178"/>
      <c r="AP140" s="178"/>
    </row>
    <row r="141" spans="1:42" s="69" customFormat="1" x14ac:dyDescent="0.3">
      <c r="A141" s="70"/>
      <c r="D141" s="178"/>
      <c r="E141" s="178"/>
      <c r="F141" s="178"/>
      <c r="G141" s="178"/>
      <c r="H141" s="178"/>
      <c r="I141" s="178"/>
      <c r="J141" s="178"/>
      <c r="K141" s="178"/>
      <c r="L141" s="178"/>
      <c r="M141" s="178"/>
      <c r="N141" s="178"/>
      <c r="P141" s="191"/>
      <c r="Q141" s="137"/>
      <c r="R141" s="137"/>
      <c r="S141" s="137"/>
      <c r="T141" s="137"/>
      <c r="U141" s="137"/>
      <c r="V141" s="137"/>
      <c r="W141" s="137"/>
      <c r="X141" s="137"/>
      <c r="Y141" s="137"/>
      <c r="Z141" s="137"/>
      <c r="AA141" s="137"/>
      <c r="AB141" s="137"/>
      <c r="AC141" s="137"/>
      <c r="AD141" s="137"/>
      <c r="AE141" s="137"/>
      <c r="AF141" s="137"/>
      <c r="AG141" s="178"/>
      <c r="AH141" s="178"/>
      <c r="AI141" s="178"/>
      <c r="AJ141" s="178"/>
      <c r="AK141" s="178"/>
      <c r="AL141" s="178"/>
      <c r="AM141" s="178"/>
      <c r="AN141" s="178"/>
      <c r="AO141" s="178"/>
      <c r="AP141" s="178"/>
    </row>
    <row r="142" spans="1:42" s="69" customFormat="1" x14ac:dyDescent="0.3">
      <c r="A142" s="70"/>
      <c r="D142" s="178"/>
      <c r="E142" s="178"/>
      <c r="F142" s="178"/>
      <c r="G142" s="178"/>
      <c r="H142" s="178"/>
      <c r="I142" s="178"/>
      <c r="J142" s="178"/>
      <c r="K142" s="178"/>
      <c r="L142" s="178"/>
      <c r="M142" s="178"/>
      <c r="N142" s="178"/>
      <c r="P142" s="191"/>
      <c r="Q142" s="137"/>
      <c r="R142" s="137"/>
      <c r="S142" s="137"/>
      <c r="T142" s="137"/>
      <c r="U142" s="137"/>
      <c r="V142" s="137"/>
      <c r="W142" s="137"/>
      <c r="X142" s="137"/>
      <c r="Y142" s="137"/>
      <c r="Z142" s="137"/>
      <c r="AA142" s="137"/>
      <c r="AB142" s="137"/>
      <c r="AC142" s="137"/>
      <c r="AD142" s="137"/>
      <c r="AE142" s="137"/>
      <c r="AF142" s="137"/>
      <c r="AG142" s="178"/>
      <c r="AH142" s="178"/>
      <c r="AI142" s="178"/>
      <c r="AJ142" s="178"/>
      <c r="AK142" s="178"/>
      <c r="AL142" s="178"/>
      <c r="AM142" s="178"/>
      <c r="AN142" s="178"/>
      <c r="AO142" s="178"/>
      <c r="AP142" s="178"/>
    </row>
    <row r="143" spans="1:42" s="69" customFormat="1" x14ac:dyDescent="0.3">
      <c r="A143" s="70"/>
      <c r="D143" s="178"/>
      <c r="E143" s="178"/>
      <c r="F143" s="178"/>
      <c r="G143" s="178"/>
      <c r="H143" s="178"/>
      <c r="I143" s="178"/>
      <c r="J143" s="178"/>
      <c r="K143" s="178"/>
      <c r="L143" s="178"/>
      <c r="M143" s="178"/>
      <c r="N143" s="178"/>
      <c r="P143" s="191"/>
      <c r="Q143" s="137"/>
      <c r="R143" s="137"/>
      <c r="S143" s="137"/>
      <c r="T143" s="137"/>
      <c r="U143" s="137"/>
      <c r="V143" s="137"/>
      <c r="W143" s="137"/>
      <c r="X143" s="137"/>
      <c r="Y143" s="137"/>
      <c r="Z143" s="137"/>
      <c r="AA143" s="137"/>
      <c r="AB143" s="137"/>
      <c r="AC143" s="137"/>
      <c r="AD143" s="137"/>
      <c r="AE143" s="137"/>
      <c r="AF143" s="137"/>
      <c r="AG143" s="178"/>
      <c r="AH143" s="178"/>
      <c r="AI143" s="178"/>
      <c r="AJ143" s="178"/>
      <c r="AK143" s="178"/>
      <c r="AL143" s="178"/>
      <c r="AM143" s="178"/>
      <c r="AN143" s="178"/>
      <c r="AO143" s="178"/>
      <c r="AP143" s="178"/>
    </row>
    <row r="144" spans="1:42" s="69" customFormat="1" x14ac:dyDescent="0.3">
      <c r="A144" s="70"/>
      <c r="D144" s="178"/>
      <c r="E144" s="178"/>
      <c r="F144" s="178"/>
      <c r="G144" s="178"/>
      <c r="H144" s="178"/>
      <c r="I144" s="178"/>
      <c r="J144" s="178"/>
      <c r="K144" s="178"/>
      <c r="L144" s="178"/>
      <c r="M144" s="178"/>
      <c r="N144" s="178"/>
      <c r="P144" s="191"/>
      <c r="Q144" s="137"/>
      <c r="R144" s="137"/>
      <c r="S144" s="137"/>
      <c r="T144" s="137"/>
      <c r="U144" s="137"/>
      <c r="V144" s="137"/>
      <c r="W144" s="137"/>
      <c r="X144" s="137"/>
      <c r="Y144" s="137"/>
      <c r="Z144" s="137"/>
      <c r="AA144" s="137"/>
      <c r="AB144" s="137"/>
      <c r="AC144" s="137"/>
      <c r="AD144" s="137"/>
      <c r="AE144" s="137"/>
      <c r="AF144" s="137"/>
      <c r="AG144" s="178"/>
      <c r="AH144" s="178"/>
      <c r="AI144" s="178"/>
      <c r="AJ144" s="178"/>
      <c r="AK144" s="178"/>
      <c r="AL144" s="178"/>
      <c r="AM144" s="178"/>
      <c r="AN144" s="178"/>
      <c r="AO144" s="178"/>
      <c r="AP144" s="178"/>
    </row>
    <row r="145" spans="1:42" s="69" customFormat="1" x14ac:dyDescent="0.3">
      <c r="A145" s="70"/>
      <c r="D145" s="178"/>
      <c r="E145" s="178"/>
      <c r="F145" s="178"/>
      <c r="G145" s="178"/>
      <c r="H145" s="178"/>
      <c r="I145" s="178"/>
      <c r="J145" s="178"/>
      <c r="K145" s="178"/>
      <c r="L145" s="178"/>
      <c r="M145" s="178"/>
      <c r="N145" s="178"/>
      <c r="P145" s="191"/>
      <c r="Q145" s="137"/>
      <c r="R145" s="137"/>
      <c r="S145" s="137"/>
      <c r="T145" s="137"/>
      <c r="U145" s="137"/>
      <c r="V145" s="137"/>
      <c r="W145" s="137"/>
      <c r="X145" s="137"/>
      <c r="Y145" s="137"/>
      <c r="Z145" s="137"/>
      <c r="AA145" s="137"/>
      <c r="AB145" s="137"/>
      <c r="AC145" s="137"/>
      <c r="AD145" s="137"/>
      <c r="AE145" s="137"/>
      <c r="AF145" s="137"/>
      <c r="AG145" s="178"/>
      <c r="AH145" s="178"/>
      <c r="AI145" s="178"/>
      <c r="AJ145" s="178"/>
      <c r="AK145" s="178"/>
      <c r="AL145" s="178"/>
      <c r="AM145" s="178"/>
      <c r="AN145" s="178"/>
      <c r="AO145" s="178"/>
      <c r="AP145" s="178"/>
    </row>
    <row r="146" spans="1:42" s="69" customFormat="1" x14ac:dyDescent="0.3">
      <c r="A146" s="70"/>
      <c r="D146" s="178"/>
      <c r="E146" s="178"/>
      <c r="F146" s="178"/>
      <c r="G146" s="178"/>
      <c r="H146" s="178"/>
      <c r="I146" s="178"/>
      <c r="J146" s="178"/>
      <c r="K146" s="178"/>
      <c r="L146" s="178"/>
      <c r="M146" s="178"/>
      <c r="N146" s="178"/>
      <c r="P146" s="191"/>
      <c r="Q146" s="137"/>
      <c r="R146" s="137"/>
      <c r="S146" s="137"/>
      <c r="T146" s="137"/>
      <c r="U146" s="137"/>
      <c r="V146" s="137"/>
      <c r="W146" s="137"/>
      <c r="X146" s="137"/>
      <c r="Y146" s="137"/>
      <c r="Z146" s="137"/>
      <c r="AA146" s="137"/>
      <c r="AB146" s="137"/>
      <c r="AC146" s="137"/>
      <c r="AD146" s="137"/>
      <c r="AE146" s="137"/>
      <c r="AF146" s="137"/>
      <c r="AG146" s="178"/>
      <c r="AH146" s="178"/>
      <c r="AI146" s="178"/>
      <c r="AJ146" s="178"/>
      <c r="AK146" s="178"/>
      <c r="AL146" s="178"/>
      <c r="AM146" s="178"/>
      <c r="AN146" s="178"/>
      <c r="AO146" s="178"/>
      <c r="AP146" s="178"/>
    </row>
    <row r="147" spans="1:42" s="69" customFormat="1" x14ac:dyDescent="0.3">
      <c r="A147" s="70"/>
      <c r="D147" s="178"/>
      <c r="E147" s="178"/>
      <c r="F147" s="178"/>
      <c r="G147" s="178"/>
      <c r="H147" s="178"/>
      <c r="I147" s="178"/>
      <c r="J147" s="178"/>
      <c r="K147" s="178"/>
      <c r="L147" s="178"/>
      <c r="M147" s="178"/>
      <c r="N147" s="178"/>
      <c r="P147" s="191"/>
      <c r="Q147" s="137"/>
      <c r="R147" s="137"/>
      <c r="S147" s="137"/>
      <c r="T147" s="137"/>
      <c r="U147" s="137"/>
      <c r="V147" s="137"/>
      <c r="W147" s="137"/>
      <c r="X147" s="137"/>
      <c r="Y147" s="137"/>
      <c r="Z147" s="137"/>
      <c r="AA147" s="137"/>
      <c r="AB147" s="137"/>
      <c r="AC147" s="137"/>
      <c r="AD147" s="137"/>
      <c r="AE147" s="137"/>
      <c r="AF147" s="137"/>
      <c r="AG147" s="178"/>
      <c r="AH147" s="178"/>
      <c r="AI147" s="178"/>
      <c r="AJ147" s="178"/>
      <c r="AK147" s="178"/>
      <c r="AL147" s="178"/>
      <c r="AM147" s="178"/>
      <c r="AN147" s="178"/>
      <c r="AO147" s="178"/>
      <c r="AP147" s="178"/>
    </row>
    <row r="148" spans="1:42" s="69" customFormat="1" x14ac:dyDescent="0.3">
      <c r="A148" s="70"/>
      <c r="D148" s="178"/>
      <c r="E148" s="178"/>
      <c r="F148" s="178"/>
      <c r="G148" s="178"/>
      <c r="H148" s="178"/>
      <c r="I148" s="178"/>
      <c r="J148" s="178"/>
      <c r="K148" s="178"/>
      <c r="L148" s="178"/>
      <c r="M148" s="178"/>
      <c r="N148" s="178"/>
      <c r="P148" s="191"/>
      <c r="Q148" s="137"/>
      <c r="R148" s="137"/>
      <c r="S148" s="137"/>
      <c r="T148" s="137"/>
      <c r="U148" s="137"/>
      <c r="V148" s="137"/>
      <c r="W148" s="137"/>
      <c r="X148" s="137"/>
      <c r="Y148" s="137"/>
      <c r="Z148" s="137"/>
      <c r="AA148" s="137"/>
      <c r="AB148" s="137"/>
      <c r="AC148" s="137"/>
      <c r="AD148" s="137"/>
      <c r="AE148" s="137"/>
      <c r="AF148" s="137"/>
      <c r="AG148" s="178"/>
      <c r="AH148" s="178"/>
      <c r="AI148" s="178"/>
      <c r="AJ148" s="178"/>
      <c r="AK148" s="178"/>
      <c r="AL148" s="178"/>
      <c r="AM148" s="178"/>
      <c r="AN148" s="178"/>
      <c r="AO148" s="178"/>
      <c r="AP148" s="178"/>
    </row>
    <row r="149" spans="1:42" s="69" customFormat="1" x14ac:dyDescent="0.3">
      <c r="A149" s="70"/>
      <c r="D149" s="178"/>
      <c r="E149" s="178"/>
      <c r="F149" s="178"/>
      <c r="G149" s="178"/>
      <c r="H149" s="178"/>
      <c r="I149" s="178"/>
      <c r="J149" s="178"/>
      <c r="K149" s="178"/>
      <c r="L149" s="178"/>
      <c r="M149" s="178"/>
      <c r="N149" s="178"/>
      <c r="P149" s="191"/>
      <c r="Q149" s="137"/>
      <c r="R149" s="137"/>
      <c r="S149" s="137"/>
      <c r="T149" s="137"/>
      <c r="U149" s="137"/>
      <c r="V149" s="137"/>
      <c r="W149" s="137"/>
      <c r="X149" s="137"/>
      <c r="Y149" s="137"/>
      <c r="Z149" s="137"/>
      <c r="AA149" s="137"/>
      <c r="AB149" s="137"/>
      <c r="AC149" s="137"/>
      <c r="AD149" s="137"/>
      <c r="AE149" s="137"/>
      <c r="AF149" s="137"/>
      <c r="AG149" s="178"/>
      <c r="AH149" s="178"/>
      <c r="AI149" s="178"/>
      <c r="AJ149" s="178"/>
      <c r="AK149" s="178"/>
      <c r="AL149" s="178"/>
      <c r="AM149" s="178"/>
      <c r="AN149" s="178"/>
      <c r="AO149" s="178"/>
      <c r="AP149" s="178"/>
    </row>
    <row r="150" spans="1:42" s="69" customFormat="1" x14ac:dyDescent="0.3">
      <c r="A150" s="70"/>
      <c r="D150" s="178"/>
      <c r="E150" s="178"/>
      <c r="F150" s="178"/>
      <c r="G150" s="178"/>
      <c r="H150" s="178"/>
      <c r="I150" s="178"/>
      <c r="J150" s="178"/>
      <c r="K150" s="178"/>
      <c r="L150" s="178"/>
      <c r="M150" s="178"/>
      <c r="N150" s="178"/>
      <c r="P150" s="191"/>
      <c r="Q150" s="137"/>
      <c r="R150" s="137"/>
      <c r="S150" s="137"/>
      <c r="T150" s="137"/>
      <c r="U150" s="137"/>
      <c r="V150" s="137"/>
      <c r="W150" s="137"/>
      <c r="X150" s="137"/>
      <c r="Y150" s="137"/>
      <c r="Z150" s="137"/>
      <c r="AA150" s="137"/>
      <c r="AB150" s="137"/>
      <c r="AC150" s="137"/>
      <c r="AD150" s="137"/>
      <c r="AE150" s="137"/>
      <c r="AF150" s="137"/>
      <c r="AG150" s="178"/>
      <c r="AH150" s="178"/>
      <c r="AI150" s="178"/>
      <c r="AJ150" s="178"/>
      <c r="AK150" s="178"/>
      <c r="AL150" s="178"/>
      <c r="AM150" s="178"/>
      <c r="AN150" s="178"/>
      <c r="AO150" s="178"/>
      <c r="AP150" s="178"/>
    </row>
    <row r="151" spans="1:42" s="69" customFormat="1" x14ac:dyDescent="0.3">
      <c r="A151" s="70"/>
      <c r="D151" s="178"/>
      <c r="E151" s="178"/>
      <c r="F151" s="178"/>
      <c r="G151" s="178"/>
      <c r="H151" s="178"/>
      <c r="I151" s="178"/>
      <c r="J151" s="178"/>
      <c r="K151" s="178"/>
      <c r="L151" s="178"/>
      <c r="M151" s="178"/>
      <c r="N151" s="178"/>
      <c r="P151" s="191"/>
      <c r="Q151" s="137"/>
      <c r="R151" s="137"/>
      <c r="S151" s="137"/>
      <c r="T151" s="137"/>
      <c r="U151" s="137"/>
      <c r="V151" s="137"/>
      <c r="W151" s="137"/>
      <c r="X151" s="137"/>
      <c r="Y151" s="137"/>
      <c r="Z151" s="137"/>
      <c r="AA151" s="137"/>
      <c r="AB151" s="137"/>
      <c r="AC151" s="137"/>
      <c r="AD151" s="137"/>
      <c r="AE151" s="137"/>
      <c r="AF151" s="137"/>
      <c r="AG151" s="178"/>
      <c r="AH151" s="178"/>
      <c r="AI151" s="178"/>
      <c r="AJ151" s="178"/>
      <c r="AK151" s="178"/>
      <c r="AL151" s="178"/>
      <c r="AM151" s="178"/>
      <c r="AN151" s="178"/>
      <c r="AO151" s="178"/>
      <c r="AP151" s="178"/>
    </row>
    <row r="152" spans="1:42" s="69" customFormat="1" x14ac:dyDescent="0.3">
      <c r="A152" s="70"/>
      <c r="D152" s="178"/>
      <c r="E152" s="178"/>
      <c r="F152" s="178"/>
      <c r="G152" s="178"/>
      <c r="H152" s="178"/>
      <c r="I152" s="178"/>
      <c r="J152" s="178"/>
      <c r="K152" s="178"/>
      <c r="L152" s="178"/>
      <c r="M152" s="178"/>
      <c r="N152" s="178"/>
      <c r="P152" s="191"/>
      <c r="Q152" s="137"/>
      <c r="R152" s="137"/>
      <c r="S152" s="137"/>
      <c r="T152" s="137"/>
      <c r="U152" s="137"/>
      <c r="V152" s="137"/>
      <c r="W152" s="137"/>
      <c r="X152" s="137"/>
      <c r="Y152" s="137"/>
      <c r="Z152" s="137"/>
      <c r="AA152" s="137"/>
      <c r="AB152" s="137"/>
      <c r="AC152" s="137"/>
      <c r="AD152" s="137"/>
      <c r="AE152" s="137"/>
      <c r="AF152" s="137"/>
      <c r="AG152" s="178"/>
      <c r="AH152" s="178"/>
      <c r="AI152" s="178"/>
      <c r="AJ152" s="178"/>
      <c r="AK152" s="178"/>
      <c r="AL152" s="178"/>
      <c r="AM152" s="178"/>
      <c r="AN152" s="178"/>
      <c r="AO152" s="178"/>
      <c r="AP152" s="178"/>
    </row>
    <row r="153" spans="1:42" s="69" customFormat="1" x14ac:dyDescent="0.3">
      <c r="A153" s="70"/>
      <c r="D153" s="178"/>
      <c r="E153" s="178"/>
      <c r="F153" s="178"/>
      <c r="G153" s="178"/>
      <c r="H153" s="178"/>
      <c r="I153" s="178"/>
      <c r="J153" s="178"/>
      <c r="K153" s="178"/>
      <c r="L153" s="178"/>
      <c r="M153" s="178"/>
      <c r="N153" s="178"/>
      <c r="P153" s="191"/>
      <c r="Q153" s="137"/>
      <c r="R153" s="137"/>
      <c r="S153" s="137"/>
      <c r="T153" s="137"/>
      <c r="U153" s="137"/>
      <c r="V153" s="137"/>
      <c r="W153" s="137"/>
      <c r="X153" s="137"/>
      <c r="Y153" s="137"/>
      <c r="Z153" s="137"/>
      <c r="AA153" s="137"/>
      <c r="AB153" s="137"/>
      <c r="AC153" s="137"/>
      <c r="AD153" s="137"/>
      <c r="AE153" s="137"/>
      <c r="AF153" s="137"/>
      <c r="AG153" s="178"/>
      <c r="AH153" s="178"/>
      <c r="AI153" s="178"/>
      <c r="AJ153" s="178"/>
      <c r="AK153" s="178"/>
      <c r="AL153" s="178"/>
      <c r="AM153" s="178"/>
      <c r="AN153" s="178"/>
      <c r="AO153" s="178"/>
      <c r="AP153" s="178"/>
    </row>
    <row r="154" spans="1:42" s="69" customFormat="1" x14ac:dyDescent="0.3">
      <c r="A154" s="70"/>
      <c r="D154" s="178"/>
      <c r="E154" s="178"/>
      <c r="F154" s="178"/>
      <c r="G154" s="178"/>
      <c r="H154" s="178"/>
      <c r="I154" s="178"/>
      <c r="J154" s="178"/>
      <c r="K154" s="178"/>
      <c r="L154" s="178"/>
      <c r="M154" s="178"/>
      <c r="N154" s="178"/>
      <c r="P154" s="191"/>
      <c r="Q154" s="137"/>
      <c r="R154" s="137"/>
      <c r="S154" s="137"/>
      <c r="T154" s="137"/>
      <c r="U154" s="137"/>
      <c r="V154" s="137"/>
      <c r="W154" s="137"/>
      <c r="X154" s="137"/>
      <c r="Y154" s="137"/>
      <c r="Z154" s="137"/>
      <c r="AA154" s="137"/>
      <c r="AB154" s="137"/>
      <c r="AC154" s="137"/>
      <c r="AD154" s="137"/>
      <c r="AE154" s="137"/>
      <c r="AF154" s="137"/>
      <c r="AG154" s="178"/>
      <c r="AH154" s="178"/>
      <c r="AI154" s="178"/>
      <c r="AJ154" s="178"/>
      <c r="AK154" s="178"/>
      <c r="AL154" s="178"/>
      <c r="AM154" s="178"/>
      <c r="AN154" s="178"/>
      <c r="AO154" s="178"/>
      <c r="AP154" s="178"/>
    </row>
    <row r="155" spans="1:42" s="69" customFormat="1" x14ac:dyDescent="0.3">
      <c r="A155" s="70"/>
      <c r="D155" s="178"/>
      <c r="E155" s="178"/>
      <c r="F155" s="178"/>
      <c r="G155" s="178"/>
      <c r="H155" s="178"/>
      <c r="I155" s="178"/>
      <c r="J155" s="178"/>
      <c r="K155" s="178"/>
      <c r="L155" s="178"/>
      <c r="M155" s="178"/>
      <c r="N155" s="178"/>
      <c r="P155" s="191"/>
      <c r="Q155" s="137"/>
      <c r="R155" s="137"/>
      <c r="S155" s="137"/>
      <c r="T155" s="137"/>
      <c r="U155" s="137"/>
      <c r="V155" s="137"/>
      <c r="W155" s="137"/>
      <c r="X155" s="137"/>
      <c r="Y155" s="137"/>
      <c r="Z155" s="137"/>
      <c r="AA155" s="137"/>
      <c r="AB155" s="137"/>
      <c r="AC155" s="137"/>
      <c r="AD155" s="137"/>
      <c r="AE155" s="137"/>
      <c r="AF155" s="137"/>
      <c r="AG155" s="178"/>
      <c r="AH155" s="178"/>
      <c r="AI155" s="178"/>
      <c r="AJ155" s="178"/>
      <c r="AK155" s="178"/>
      <c r="AL155" s="178"/>
      <c r="AM155" s="178"/>
      <c r="AN155" s="178"/>
      <c r="AO155" s="178"/>
      <c r="AP155" s="178"/>
    </row>
    <row r="156" spans="1:42" s="69" customFormat="1" x14ac:dyDescent="0.3">
      <c r="A156" s="70"/>
      <c r="D156" s="178"/>
      <c r="E156" s="178"/>
      <c r="F156" s="178"/>
      <c r="G156" s="178"/>
      <c r="H156" s="178"/>
      <c r="I156" s="178"/>
      <c r="J156" s="178"/>
      <c r="K156" s="178"/>
      <c r="L156" s="178"/>
      <c r="M156" s="178"/>
      <c r="N156" s="178"/>
      <c r="P156" s="191"/>
      <c r="Q156" s="137"/>
      <c r="R156" s="137"/>
      <c r="S156" s="137"/>
      <c r="T156" s="137"/>
      <c r="U156" s="137"/>
      <c r="V156" s="137"/>
      <c r="W156" s="137"/>
      <c r="X156" s="137"/>
      <c r="Y156" s="137"/>
      <c r="Z156" s="137"/>
      <c r="AA156" s="137"/>
      <c r="AB156" s="137"/>
      <c r="AC156" s="137"/>
      <c r="AD156" s="137"/>
      <c r="AE156" s="137"/>
      <c r="AF156" s="137"/>
      <c r="AG156" s="178"/>
      <c r="AH156" s="178"/>
      <c r="AI156" s="178"/>
      <c r="AJ156" s="178"/>
      <c r="AK156" s="178"/>
      <c r="AL156" s="178"/>
      <c r="AM156" s="178"/>
      <c r="AN156" s="178"/>
      <c r="AO156" s="178"/>
      <c r="AP156" s="178"/>
    </row>
    <row r="157" spans="1:42" s="69" customFormat="1" x14ac:dyDescent="0.3">
      <c r="A157" s="70"/>
      <c r="D157" s="178"/>
      <c r="E157" s="178"/>
      <c r="F157" s="178"/>
      <c r="G157" s="178"/>
      <c r="H157" s="178"/>
      <c r="I157" s="178"/>
      <c r="J157" s="178"/>
      <c r="K157" s="178"/>
      <c r="L157" s="178"/>
      <c r="M157" s="178"/>
      <c r="N157" s="178"/>
      <c r="P157" s="191"/>
      <c r="Q157" s="137"/>
      <c r="R157" s="137"/>
      <c r="S157" s="137"/>
      <c r="T157" s="137"/>
      <c r="U157" s="137"/>
      <c r="V157" s="137"/>
      <c r="W157" s="137"/>
      <c r="X157" s="137"/>
      <c r="Y157" s="137"/>
      <c r="Z157" s="137"/>
      <c r="AA157" s="137"/>
      <c r="AB157" s="137"/>
      <c r="AC157" s="137"/>
      <c r="AD157" s="137"/>
      <c r="AE157" s="137"/>
      <c r="AF157" s="137"/>
      <c r="AG157" s="178"/>
      <c r="AH157" s="178"/>
      <c r="AI157" s="178"/>
      <c r="AJ157" s="178"/>
      <c r="AK157" s="178"/>
      <c r="AL157" s="178"/>
      <c r="AM157" s="178"/>
      <c r="AN157" s="178"/>
      <c r="AO157" s="178"/>
      <c r="AP157" s="178"/>
    </row>
    <row r="158" spans="1:42" s="69" customFormat="1" x14ac:dyDescent="0.3">
      <c r="A158" s="70"/>
      <c r="D158" s="178"/>
      <c r="E158" s="178"/>
      <c r="F158" s="178"/>
      <c r="G158" s="178"/>
      <c r="H158" s="178"/>
      <c r="I158" s="178"/>
      <c r="J158" s="178"/>
      <c r="K158" s="178"/>
      <c r="L158" s="178"/>
      <c r="M158" s="178"/>
      <c r="N158" s="178"/>
      <c r="P158" s="191"/>
      <c r="Q158" s="137"/>
      <c r="R158" s="137"/>
      <c r="S158" s="137"/>
      <c r="T158" s="137"/>
      <c r="U158" s="137"/>
      <c r="V158" s="137"/>
      <c r="W158" s="137"/>
      <c r="X158" s="137"/>
      <c r="Y158" s="137"/>
      <c r="Z158" s="137"/>
      <c r="AA158" s="137"/>
      <c r="AB158" s="137"/>
      <c r="AC158" s="137"/>
      <c r="AD158" s="137"/>
      <c r="AE158" s="137"/>
      <c r="AF158" s="137"/>
      <c r="AG158" s="178"/>
      <c r="AH158" s="178"/>
      <c r="AI158" s="178"/>
      <c r="AJ158" s="178"/>
      <c r="AK158" s="178"/>
      <c r="AL158" s="178"/>
      <c r="AM158" s="178"/>
      <c r="AN158" s="178"/>
      <c r="AO158" s="178"/>
      <c r="AP158" s="178"/>
    </row>
    <row r="159" spans="1:42" s="69" customFormat="1" x14ac:dyDescent="0.3">
      <c r="A159" s="70"/>
      <c r="D159" s="178"/>
      <c r="E159" s="178"/>
      <c r="F159" s="178"/>
      <c r="G159" s="178"/>
      <c r="H159" s="178"/>
      <c r="I159" s="178"/>
      <c r="J159" s="178"/>
      <c r="K159" s="178"/>
      <c r="L159" s="178"/>
      <c r="M159" s="178"/>
      <c r="N159" s="178"/>
      <c r="P159" s="191"/>
      <c r="Q159" s="137"/>
      <c r="R159" s="137"/>
      <c r="S159" s="137"/>
      <c r="T159" s="137"/>
      <c r="U159" s="137"/>
      <c r="V159" s="137"/>
      <c r="W159" s="137"/>
      <c r="X159" s="137"/>
      <c r="Y159" s="137"/>
      <c r="Z159" s="137"/>
      <c r="AA159" s="137"/>
      <c r="AB159" s="137"/>
      <c r="AC159" s="137"/>
      <c r="AD159" s="137"/>
      <c r="AE159" s="137"/>
      <c r="AF159" s="137"/>
      <c r="AG159" s="178"/>
      <c r="AH159" s="178"/>
      <c r="AI159" s="178"/>
      <c r="AJ159" s="178"/>
      <c r="AK159" s="178"/>
      <c r="AL159" s="178"/>
      <c r="AM159" s="178"/>
      <c r="AN159" s="178"/>
      <c r="AO159" s="178"/>
      <c r="AP159" s="178"/>
    </row>
    <row r="160" spans="1:42" s="69" customFormat="1" x14ac:dyDescent="0.3">
      <c r="A160" s="70"/>
      <c r="D160" s="178"/>
      <c r="E160" s="178"/>
      <c r="F160" s="178"/>
      <c r="G160" s="178"/>
      <c r="H160" s="178"/>
      <c r="I160" s="178"/>
      <c r="J160" s="178"/>
      <c r="K160" s="178"/>
      <c r="L160" s="178"/>
      <c r="M160" s="178"/>
      <c r="N160" s="178"/>
      <c r="P160" s="191"/>
      <c r="Q160" s="137"/>
      <c r="R160" s="137"/>
      <c r="S160" s="137"/>
      <c r="T160" s="137"/>
      <c r="U160" s="137"/>
      <c r="V160" s="137"/>
      <c r="W160" s="137"/>
      <c r="X160" s="137"/>
      <c r="Y160" s="137"/>
      <c r="Z160" s="137"/>
      <c r="AA160" s="137"/>
      <c r="AB160" s="137"/>
      <c r="AC160" s="137"/>
      <c r="AD160" s="137"/>
      <c r="AE160" s="137"/>
      <c r="AF160" s="137"/>
      <c r="AG160" s="178"/>
      <c r="AH160" s="178"/>
      <c r="AI160" s="178"/>
      <c r="AJ160" s="178"/>
      <c r="AK160" s="178"/>
      <c r="AL160" s="178"/>
      <c r="AM160" s="178"/>
      <c r="AN160" s="178"/>
      <c r="AO160" s="178"/>
      <c r="AP160" s="178"/>
    </row>
    <row r="161" spans="1:42" s="69" customFormat="1" x14ac:dyDescent="0.3">
      <c r="A161" s="70"/>
      <c r="D161" s="178"/>
      <c r="E161" s="178"/>
      <c r="F161" s="178"/>
      <c r="G161" s="178"/>
      <c r="H161" s="178"/>
      <c r="I161" s="178"/>
      <c r="J161" s="178"/>
      <c r="K161" s="178"/>
      <c r="L161" s="178"/>
      <c r="M161" s="178"/>
      <c r="N161" s="178"/>
      <c r="P161" s="191"/>
      <c r="Q161" s="137"/>
      <c r="R161" s="137"/>
      <c r="S161" s="137"/>
      <c r="T161" s="137"/>
      <c r="U161" s="137"/>
      <c r="V161" s="137"/>
      <c r="W161" s="137"/>
      <c r="X161" s="137"/>
      <c r="Y161" s="137"/>
      <c r="Z161" s="137"/>
      <c r="AA161" s="137"/>
      <c r="AB161" s="137"/>
      <c r="AC161" s="137"/>
      <c r="AD161" s="137"/>
      <c r="AE161" s="137"/>
      <c r="AF161" s="137"/>
      <c r="AG161" s="178"/>
      <c r="AH161" s="178"/>
      <c r="AI161" s="178"/>
      <c r="AJ161" s="178"/>
      <c r="AK161" s="178"/>
      <c r="AL161" s="178"/>
      <c r="AM161" s="178"/>
      <c r="AN161" s="178"/>
      <c r="AO161" s="178"/>
      <c r="AP161" s="178"/>
    </row>
    <row r="162" spans="1:42" s="69" customFormat="1" x14ac:dyDescent="0.3">
      <c r="A162" s="70"/>
      <c r="D162" s="178"/>
      <c r="E162" s="178"/>
      <c r="F162" s="178"/>
      <c r="G162" s="178"/>
      <c r="H162" s="178"/>
      <c r="I162" s="178"/>
      <c r="J162" s="178"/>
      <c r="K162" s="178"/>
      <c r="L162" s="178"/>
      <c r="M162" s="178"/>
      <c r="N162" s="178"/>
      <c r="P162" s="191"/>
      <c r="Q162" s="137"/>
      <c r="R162" s="137"/>
      <c r="S162" s="137"/>
      <c r="T162" s="137"/>
      <c r="U162" s="137"/>
      <c r="V162" s="137"/>
      <c r="W162" s="137"/>
      <c r="X162" s="137"/>
      <c r="Y162" s="137"/>
      <c r="Z162" s="137"/>
      <c r="AA162" s="137"/>
      <c r="AB162" s="137"/>
      <c r="AC162" s="137"/>
      <c r="AD162" s="137"/>
      <c r="AE162" s="137"/>
      <c r="AF162" s="137"/>
      <c r="AG162" s="178"/>
      <c r="AH162" s="178"/>
      <c r="AI162" s="178"/>
      <c r="AJ162" s="178"/>
      <c r="AK162" s="178"/>
      <c r="AL162" s="178"/>
      <c r="AM162" s="178"/>
      <c r="AN162" s="178"/>
      <c r="AO162" s="178"/>
      <c r="AP162" s="178"/>
    </row>
    <row r="163" spans="1:42" s="69" customFormat="1" x14ac:dyDescent="0.3">
      <c r="A163" s="70"/>
      <c r="D163" s="178"/>
      <c r="E163" s="178"/>
      <c r="F163" s="178"/>
      <c r="G163" s="178"/>
      <c r="H163" s="178"/>
      <c r="I163" s="178"/>
      <c r="J163" s="178"/>
      <c r="K163" s="178"/>
      <c r="L163" s="178"/>
      <c r="M163" s="178"/>
      <c r="N163" s="178"/>
      <c r="P163" s="191"/>
      <c r="Q163" s="137"/>
      <c r="R163" s="137"/>
      <c r="S163" s="137"/>
      <c r="T163" s="137"/>
      <c r="U163" s="137"/>
      <c r="V163" s="137"/>
      <c r="W163" s="137"/>
      <c r="X163" s="137"/>
      <c r="Y163" s="137"/>
      <c r="Z163" s="137"/>
      <c r="AA163" s="137"/>
      <c r="AB163" s="137"/>
      <c r="AC163" s="137"/>
      <c r="AD163" s="137"/>
      <c r="AE163" s="137"/>
      <c r="AF163" s="137"/>
      <c r="AG163" s="178"/>
      <c r="AH163" s="178"/>
      <c r="AI163" s="178"/>
      <c r="AJ163" s="178"/>
      <c r="AK163" s="178"/>
      <c r="AL163" s="178"/>
      <c r="AM163" s="178"/>
      <c r="AN163" s="178"/>
      <c r="AO163" s="178"/>
      <c r="AP163" s="178"/>
    </row>
    <row r="164" spans="1:42" s="69" customFormat="1" x14ac:dyDescent="0.3">
      <c r="A164" s="70"/>
      <c r="D164" s="178"/>
      <c r="E164" s="178"/>
      <c r="F164" s="178"/>
      <c r="G164" s="178"/>
      <c r="H164" s="178"/>
      <c r="I164" s="178"/>
      <c r="J164" s="178"/>
      <c r="K164" s="178"/>
      <c r="L164" s="178"/>
      <c r="M164" s="178"/>
      <c r="N164" s="178"/>
      <c r="P164" s="191"/>
      <c r="Q164" s="137"/>
      <c r="R164" s="137"/>
      <c r="S164" s="137"/>
      <c r="T164" s="137"/>
      <c r="U164" s="137"/>
      <c r="V164" s="137"/>
      <c r="W164" s="137"/>
      <c r="X164" s="137"/>
      <c r="Y164" s="137"/>
      <c r="Z164" s="137"/>
      <c r="AA164" s="137"/>
      <c r="AB164" s="137"/>
      <c r="AC164" s="137"/>
      <c r="AD164" s="137"/>
      <c r="AE164" s="137"/>
      <c r="AF164" s="137"/>
      <c r="AG164" s="178"/>
      <c r="AH164" s="178"/>
      <c r="AI164" s="178"/>
      <c r="AJ164" s="178"/>
      <c r="AK164" s="178"/>
      <c r="AL164" s="178"/>
      <c r="AM164" s="178"/>
      <c r="AN164" s="178"/>
      <c r="AO164" s="178"/>
      <c r="AP164" s="178"/>
    </row>
    <row r="165" spans="1:42" s="69" customFormat="1" x14ac:dyDescent="0.3">
      <c r="A165" s="70"/>
      <c r="D165" s="178"/>
      <c r="E165" s="178"/>
      <c r="F165" s="178"/>
      <c r="G165" s="178"/>
      <c r="H165" s="178"/>
      <c r="I165" s="178"/>
      <c r="J165" s="178"/>
      <c r="K165" s="178"/>
      <c r="L165" s="178"/>
      <c r="M165" s="178"/>
      <c r="N165" s="178"/>
      <c r="P165" s="191"/>
      <c r="Q165" s="137"/>
      <c r="R165" s="137"/>
      <c r="S165" s="137"/>
      <c r="T165" s="137"/>
      <c r="U165" s="137"/>
      <c r="V165" s="137"/>
      <c r="W165" s="137"/>
      <c r="X165" s="137"/>
      <c r="Y165" s="137"/>
      <c r="Z165" s="137"/>
      <c r="AA165" s="137"/>
      <c r="AB165" s="137"/>
      <c r="AC165" s="137"/>
      <c r="AD165" s="137"/>
      <c r="AE165" s="137"/>
      <c r="AF165" s="137"/>
      <c r="AG165" s="178"/>
      <c r="AH165" s="178"/>
      <c r="AI165" s="178"/>
      <c r="AJ165" s="178"/>
      <c r="AK165" s="178"/>
      <c r="AL165" s="178"/>
      <c r="AM165" s="178"/>
      <c r="AN165" s="178"/>
      <c r="AO165" s="178"/>
      <c r="AP165" s="178"/>
    </row>
    <row r="166" spans="1:42" s="69" customFormat="1" x14ac:dyDescent="0.3">
      <c r="A166" s="70"/>
      <c r="D166" s="178"/>
      <c r="E166" s="178"/>
      <c r="F166" s="178"/>
      <c r="G166" s="178"/>
      <c r="H166" s="178"/>
      <c r="I166" s="178"/>
      <c r="J166" s="178"/>
      <c r="K166" s="178"/>
      <c r="L166" s="178"/>
      <c r="M166" s="178"/>
      <c r="N166" s="178"/>
      <c r="P166" s="191"/>
      <c r="Q166" s="137"/>
      <c r="R166" s="137"/>
      <c r="S166" s="137"/>
      <c r="T166" s="137"/>
      <c r="U166" s="137"/>
      <c r="V166" s="137"/>
      <c r="W166" s="137"/>
      <c r="X166" s="137"/>
      <c r="Y166" s="137"/>
      <c r="Z166" s="137"/>
      <c r="AA166" s="137"/>
      <c r="AB166" s="137"/>
      <c r="AC166" s="137"/>
      <c r="AD166" s="137"/>
      <c r="AE166" s="137"/>
      <c r="AF166" s="137"/>
      <c r="AG166" s="178"/>
      <c r="AH166" s="178"/>
      <c r="AI166" s="178"/>
      <c r="AJ166" s="178"/>
      <c r="AK166" s="178"/>
      <c r="AL166" s="178"/>
      <c r="AM166" s="178"/>
      <c r="AN166" s="178"/>
      <c r="AO166" s="178"/>
      <c r="AP166" s="178"/>
    </row>
    <row r="167" spans="1:42" s="69" customFormat="1" x14ac:dyDescent="0.3">
      <c r="A167" s="70"/>
      <c r="D167" s="178"/>
      <c r="E167" s="178"/>
      <c r="F167" s="178"/>
      <c r="G167" s="178"/>
      <c r="H167" s="178"/>
      <c r="I167" s="178"/>
      <c r="J167" s="178"/>
      <c r="K167" s="178"/>
      <c r="L167" s="178"/>
      <c r="M167" s="178"/>
      <c r="N167" s="178"/>
      <c r="P167" s="191"/>
      <c r="Q167" s="137"/>
      <c r="R167" s="137"/>
      <c r="S167" s="137"/>
      <c r="T167" s="137"/>
      <c r="U167" s="137"/>
      <c r="V167" s="137"/>
      <c r="W167" s="137"/>
      <c r="X167" s="137"/>
      <c r="Y167" s="137"/>
      <c r="Z167" s="137"/>
      <c r="AA167" s="137"/>
      <c r="AB167" s="137"/>
      <c r="AC167" s="137"/>
      <c r="AD167" s="137"/>
      <c r="AE167" s="137"/>
      <c r="AF167" s="137"/>
      <c r="AG167" s="178"/>
      <c r="AH167" s="178"/>
      <c r="AI167" s="178"/>
      <c r="AJ167" s="178"/>
      <c r="AK167" s="178"/>
      <c r="AL167" s="178"/>
      <c r="AM167" s="178"/>
      <c r="AN167" s="178"/>
      <c r="AO167" s="178"/>
      <c r="AP167" s="178"/>
    </row>
    <row r="168" spans="1:42" s="69" customFormat="1" x14ac:dyDescent="0.3">
      <c r="A168" s="70"/>
      <c r="D168" s="178"/>
      <c r="E168" s="178"/>
      <c r="F168" s="178"/>
      <c r="G168" s="178"/>
      <c r="H168" s="178"/>
      <c r="I168" s="178"/>
      <c r="J168" s="178"/>
      <c r="K168" s="178"/>
      <c r="L168" s="178"/>
      <c r="M168" s="178"/>
      <c r="N168" s="178"/>
      <c r="P168" s="191"/>
      <c r="Q168" s="137"/>
      <c r="R168" s="137"/>
      <c r="S168" s="137"/>
      <c r="T168" s="137"/>
      <c r="U168" s="137"/>
      <c r="V168" s="137"/>
      <c r="W168" s="137"/>
      <c r="X168" s="137"/>
      <c r="Y168" s="137"/>
      <c r="Z168" s="137"/>
      <c r="AA168" s="137"/>
      <c r="AB168" s="137"/>
      <c r="AC168" s="137"/>
      <c r="AD168" s="137"/>
      <c r="AE168" s="137"/>
      <c r="AF168" s="137"/>
      <c r="AG168" s="178"/>
      <c r="AH168" s="178"/>
      <c r="AI168" s="178"/>
      <c r="AJ168" s="178"/>
      <c r="AK168" s="178"/>
      <c r="AL168" s="178"/>
      <c r="AM168" s="178"/>
      <c r="AN168" s="178"/>
      <c r="AO168" s="178"/>
      <c r="AP168" s="178"/>
    </row>
    <row r="169" spans="1:42" s="69" customFormat="1" x14ac:dyDescent="0.3">
      <c r="A169" s="70"/>
      <c r="D169" s="178"/>
      <c r="E169" s="178"/>
      <c r="F169" s="178"/>
      <c r="G169" s="178"/>
      <c r="H169" s="178"/>
      <c r="I169" s="178"/>
      <c r="J169" s="178"/>
      <c r="K169" s="178"/>
      <c r="L169" s="178"/>
      <c r="M169" s="178"/>
      <c r="N169" s="178"/>
      <c r="P169" s="191"/>
      <c r="Q169" s="137"/>
      <c r="R169" s="137"/>
      <c r="S169" s="137"/>
      <c r="T169" s="137"/>
      <c r="U169" s="137"/>
      <c r="V169" s="137"/>
      <c r="W169" s="137"/>
      <c r="X169" s="137"/>
      <c r="Y169" s="137"/>
      <c r="Z169" s="137"/>
      <c r="AA169" s="137"/>
      <c r="AB169" s="137"/>
      <c r="AC169" s="137"/>
      <c r="AD169" s="137"/>
      <c r="AE169" s="137"/>
      <c r="AF169" s="137"/>
      <c r="AG169" s="178"/>
      <c r="AH169" s="178"/>
      <c r="AI169" s="178"/>
      <c r="AJ169" s="178"/>
      <c r="AK169" s="178"/>
      <c r="AL169" s="178"/>
      <c r="AM169" s="178"/>
      <c r="AN169" s="178"/>
      <c r="AO169" s="178"/>
      <c r="AP169" s="178"/>
    </row>
    <row r="170" spans="1:42" s="69" customFormat="1" x14ac:dyDescent="0.3">
      <c r="A170" s="70"/>
      <c r="D170" s="178"/>
      <c r="E170" s="178"/>
      <c r="F170" s="178"/>
      <c r="G170" s="178"/>
      <c r="H170" s="178"/>
      <c r="I170" s="178"/>
      <c r="J170" s="178"/>
      <c r="K170" s="178"/>
      <c r="L170" s="178"/>
      <c r="M170" s="178"/>
      <c r="N170" s="178"/>
      <c r="P170" s="191"/>
      <c r="Q170" s="137"/>
      <c r="R170" s="137"/>
      <c r="S170" s="137"/>
      <c r="T170" s="137"/>
      <c r="U170" s="137"/>
      <c r="V170" s="137"/>
      <c r="W170" s="137"/>
      <c r="X170" s="137"/>
      <c r="Y170" s="137"/>
      <c r="Z170" s="137"/>
      <c r="AA170" s="137"/>
      <c r="AB170" s="137"/>
      <c r="AC170" s="137"/>
      <c r="AD170" s="137"/>
      <c r="AE170" s="137"/>
      <c r="AF170" s="137"/>
      <c r="AG170" s="178"/>
      <c r="AH170" s="178"/>
      <c r="AI170" s="178"/>
      <c r="AJ170" s="178"/>
      <c r="AK170" s="178"/>
      <c r="AL170" s="178"/>
      <c r="AM170" s="178"/>
      <c r="AN170" s="178"/>
      <c r="AO170" s="178"/>
      <c r="AP170" s="178"/>
    </row>
    <row r="171" spans="1:42" s="69" customFormat="1" x14ac:dyDescent="0.3">
      <c r="A171" s="70"/>
      <c r="D171" s="178"/>
      <c r="E171" s="178"/>
      <c r="F171" s="178"/>
      <c r="G171" s="178"/>
      <c r="H171" s="178"/>
      <c r="I171" s="178"/>
      <c r="J171" s="178"/>
      <c r="K171" s="178"/>
      <c r="L171" s="178"/>
      <c r="M171" s="178"/>
      <c r="N171" s="178"/>
      <c r="P171" s="191"/>
      <c r="Q171" s="137"/>
      <c r="R171" s="137"/>
      <c r="S171" s="137"/>
      <c r="T171" s="137"/>
      <c r="U171" s="137"/>
      <c r="V171" s="137"/>
      <c r="W171" s="137"/>
      <c r="X171" s="137"/>
      <c r="Y171" s="137"/>
      <c r="Z171" s="137"/>
      <c r="AA171" s="137"/>
      <c r="AB171" s="137"/>
      <c r="AC171" s="137"/>
      <c r="AD171" s="137"/>
      <c r="AE171" s="137"/>
      <c r="AF171" s="137"/>
      <c r="AG171" s="178"/>
      <c r="AH171" s="178"/>
      <c r="AI171" s="178"/>
      <c r="AJ171" s="178"/>
      <c r="AK171" s="178"/>
      <c r="AL171" s="178"/>
      <c r="AM171" s="178"/>
      <c r="AN171" s="178"/>
      <c r="AO171" s="178"/>
      <c r="AP171" s="178"/>
    </row>
    <row r="172" spans="1:42" s="69" customFormat="1" x14ac:dyDescent="0.3">
      <c r="A172" s="70"/>
      <c r="D172" s="178"/>
      <c r="E172" s="178"/>
      <c r="F172" s="178"/>
      <c r="G172" s="178"/>
      <c r="H172" s="178"/>
      <c r="I172" s="178"/>
      <c r="J172" s="178"/>
      <c r="K172" s="178"/>
      <c r="L172" s="178"/>
      <c r="M172" s="178"/>
      <c r="N172" s="178"/>
      <c r="P172" s="191"/>
      <c r="Q172" s="137"/>
      <c r="R172" s="137"/>
      <c r="S172" s="137"/>
      <c r="T172" s="137"/>
      <c r="U172" s="137"/>
      <c r="V172" s="137"/>
      <c r="W172" s="137"/>
      <c r="X172" s="137"/>
      <c r="Y172" s="137"/>
      <c r="Z172" s="137"/>
      <c r="AA172" s="137"/>
      <c r="AB172" s="137"/>
      <c r="AC172" s="137"/>
      <c r="AD172" s="137"/>
      <c r="AE172" s="137"/>
      <c r="AF172" s="137"/>
      <c r="AG172" s="178"/>
      <c r="AH172" s="178"/>
      <c r="AI172" s="178"/>
      <c r="AJ172" s="178"/>
      <c r="AK172" s="178"/>
      <c r="AL172" s="178"/>
      <c r="AM172" s="178"/>
      <c r="AN172" s="178"/>
      <c r="AO172" s="178"/>
      <c r="AP172" s="178"/>
    </row>
    <row r="173" spans="1:42" s="69" customFormat="1" x14ac:dyDescent="0.3">
      <c r="A173" s="70"/>
      <c r="D173" s="178"/>
      <c r="E173" s="178"/>
      <c r="F173" s="178"/>
      <c r="G173" s="178"/>
      <c r="H173" s="178"/>
      <c r="I173" s="178"/>
      <c r="J173" s="178"/>
      <c r="K173" s="178"/>
      <c r="L173" s="178"/>
      <c r="M173" s="178"/>
      <c r="N173" s="178"/>
      <c r="P173" s="191"/>
      <c r="Q173" s="137"/>
      <c r="R173" s="137"/>
      <c r="S173" s="137"/>
      <c r="T173" s="137"/>
      <c r="U173" s="137"/>
      <c r="V173" s="137"/>
      <c r="W173" s="137"/>
      <c r="X173" s="137"/>
      <c r="Y173" s="137"/>
      <c r="Z173" s="137"/>
      <c r="AA173" s="137"/>
      <c r="AB173" s="137"/>
      <c r="AC173" s="137"/>
      <c r="AD173" s="137"/>
      <c r="AE173" s="137"/>
      <c r="AF173" s="137"/>
      <c r="AG173" s="178"/>
      <c r="AH173" s="178"/>
      <c r="AI173" s="178"/>
      <c r="AJ173" s="178"/>
      <c r="AK173" s="178"/>
      <c r="AL173" s="178"/>
      <c r="AM173" s="178"/>
      <c r="AN173" s="178"/>
      <c r="AO173" s="178"/>
      <c r="AP173" s="178"/>
    </row>
    <row r="174" spans="1:42" s="69" customFormat="1" x14ac:dyDescent="0.3">
      <c r="A174" s="70"/>
      <c r="D174" s="178"/>
      <c r="E174" s="178"/>
      <c r="F174" s="178"/>
      <c r="G174" s="178"/>
      <c r="H174" s="178"/>
      <c r="I174" s="178"/>
      <c r="J174" s="178"/>
      <c r="K174" s="178"/>
      <c r="L174" s="178"/>
      <c r="M174" s="178"/>
      <c r="N174" s="178"/>
      <c r="P174" s="191"/>
      <c r="Q174" s="137"/>
      <c r="R174" s="137"/>
      <c r="S174" s="137"/>
      <c r="T174" s="137"/>
      <c r="U174" s="137"/>
      <c r="V174" s="137"/>
      <c r="W174" s="137"/>
      <c r="X174" s="137"/>
      <c r="Y174" s="137"/>
      <c r="Z174" s="137"/>
      <c r="AA174" s="137"/>
      <c r="AB174" s="137"/>
      <c r="AC174" s="137"/>
      <c r="AD174" s="137"/>
      <c r="AE174" s="137"/>
      <c r="AF174" s="137"/>
      <c r="AG174" s="178"/>
      <c r="AH174" s="178"/>
      <c r="AI174" s="178"/>
      <c r="AJ174" s="178"/>
      <c r="AK174" s="178"/>
      <c r="AL174" s="178"/>
      <c r="AM174" s="178"/>
      <c r="AN174" s="178"/>
      <c r="AO174" s="178"/>
      <c r="AP174" s="178"/>
    </row>
    <row r="175" spans="1:42" s="69" customFormat="1" x14ac:dyDescent="0.3">
      <c r="A175" s="70"/>
      <c r="D175" s="178"/>
      <c r="E175" s="178"/>
      <c r="F175" s="178"/>
      <c r="G175" s="178"/>
      <c r="H175" s="178"/>
      <c r="I175" s="178"/>
      <c r="J175" s="178"/>
      <c r="K175" s="178"/>
      <c r="L175" s="178"/>
      <c r="M175" s="178"/>
      <c r="N175" s="178"/>
      <c r="P175" s="191"/>
      <c r="Q175" s="137"/>
      <c r="R175" s="137"/>
      <c r="S175" s="137"/>
      <c r="T175" s="137"/>
      <c r="U175" s="137"/>
      <c r="V175" s="137"/>
      <c r="W175" s="137"/>
      <c r="X175" s="137"/>
      <c r="Y175" s="137"/>
      <c r="Z175" s="137"/>
      <c r="AA175" s="137"/>
      <c r="AB175" s="137"/>
      <c r="AC175" s="137"/>
      <c r="AD175" s="137"/>
      <c r="AE175" s="137"/>
      <c r="AF175" s="137"/>
      <c r="AG175" s="178"/>
      <c r="AH175" s="178"/>
      <c r="AI175" s="178"/>
      <c r="AJ175" s="178"/>
      <c r="AK175" s="178"/>
      <c r="AL175" s="178"/>
      <c r="AM175" s="178"/>
      <c r="AN175" s="178"/>
      <c r="AO175" s="178"/>
      <c r="AP175" s="178"/>
    </row>
    <row r="176" spans="1:42" s="69" customFormat="1" x14ac:dyDescent="0.3">
      <c r="A176" s="70"/>
      <c r="D176" s="178"/>
      <c r="E176" s="178"/>
      <c r="F176" s="178"/>
      <c r="G176" s="178"/>
      <c r="H176" s="178"/>
      <c r="I176" s="178"/>
      <c r="J176" s="178"/>
      <c r="K176" s="178"/>
      <c r="L176" s="178"/>
      <c r="M176" s="178"/>
      <c r="N176" s="178"/>
      <c r="P176" s="191"/>
      <c r="Q176" s="137"/>
      <c r="R176" s="137"/>
      <c r="S176" s="137"/>
      <c r="T176" s="137"/>
      <c r="U176" s="137"/>
      <c r="V176" s="137"/>
      <c r="W176" s="137"/>
      <c r="X176" s="137"/>
      <c r="Y176" s="137"/>
      <c r="Z176" s="137"/>
      <c r="AA176" s="137"/>
      <c r="AB176" s="137"/>
      <c r="AC176" s="137"/>
      <c r="AD176" s="137"/>
      <c r="AE176" s="137"/>
      <c r="AF176" s="137"/>
      <c r="AG176" s="178"/>
      <c r="AH176" s="178"/>
      <c r="AI176" s="178"/>
      <c r="AJ176" s="178"/>
      <c r="AK176" s="178"/>
      <c r="AL176" s="178"/>
      <c r="AM176" s="178"/>
      <c r="AN176" s="178"/>
      <c r="AO176" s="178"/>
      <c r="AP176" s="178"/>
    </row>
    <row r="177" spans="1:42" s="69" customFormat="1" x14ac:dyDescent="0.3">
      <c r="A177" s="70"/>
      <c r="D177" s="178"/>
      <c r="E177" s="178"/>
      <c r="F177" s="178"/>
      <c r="G177" s="178"/>
      <c r="H177" s="178"/>
      <c r="I177" s="178"/>
      <c r="J177" s="178"/>
      <c r="K177" s="178"/>
      <c r="L177" s="178"/>
      <c r="M177" s="178"/>
      <c r="N177" s="178"/>
      <c r="P177" s="191"/>
      <c r="Q177" s="137"/>
      <c r="R177" s="137"/>
      <c r="S177" s="137"/>
      <c r="T177" s="137"/>
      <c r="U177" s="137"/>
      <c r="V177" s="137"/>
      <c r="W177" s="137"/>
      <c r="X177" s="137"/>
      <c r="Y177" s="137"/>
      <c r="Z177" s="137"/>
      <c r="AA177" s="137"/>
      <c r="AB177" s="137"/>
      <c r="AC177" s="137"/>
      <c r="AD177" s="137"/>
      <c r="AE177" s="137"/>
      <c r="AF177" s="137"/>
      <c r="AG177" s="178"/>
      <c r="AH177" s="178"/>
      <c r="AI177" s="178"/>
      <c r="AJ177" s="178"/>
      <c r="AK177" s="178"/>
      <c r="AL177" s="178"/>
      <c r="AM177" s="178"/>
      <c r="AN177" s="178"/>
      <c r="AO177" s="178"/>
      <c r="AP177" s="178"/>
    </row>
    <row r="178" spans="1:42" s="69" customFormat="1" x14ac:dyDescent="0.3">
      <c r="A178" s="70"/>
      <c r="D178" s="178"/>
      <c r="E178" s="178"/>
      <c r="F178" s="178"/>
      <c r="G178" s="178"/>
      <c r="H178" s="178"/>
      <c r="I178" s="178"/>
      <c r="J178" s="178"/>
      <c r="K178" s="178"/>
      <c r="L178" s="178"/>
      <c r="M178" s="178"/>
      <c r="N178" s="178"/>
      <c r="P178" s="191"/>
      <c r="Q178" s="137"/>
      <c r="R178" s="137"/>
      <c r="S178" s="137"/>
      <c r="T178" s="137"/>
      <c r="U178" s="137"/>
      <c r="V178" s="137"/>
      <c r="W178" s="137"/>
      <c r="X178" s="137"/>
      <c r="Y178" s="137"/>
      <c r="Z178" s="137"/>
      <c r="AA178" s="137"/>
      <c r="AB178" s="137"/>
      <c r="AC178" s="137"/>
      <c r="AD178" s="137"/>
      <c r="AE178" s="137"/>
      <c r="AF178" s="137"/>
      <c r="AG178" s="178"/>
      <c r="AH178" s="178"/>
      <c r="AI178" s="178"/>
      <c r="AJ178" s="178"/>
      <c r="AK178" s="178"/>
      <c r="AL178" s="178"/>
      <c r="AM178" s="178"/>
      <c r="AN178" s="178"/>
      <c r="AO178" s="178"/>
      <c r="AP178" s="178"/>
    </row>
    <row r="179" spans="1:42" s="69" customFormat="1" x14ac:dyDescent="0.3">
      <c r="A179" s="70"/>
      <c r="D179" s="178"/>
      <c r="E179" s="178"/>
      <c r="F179" s="178"/>
      <c r="G179" s="178"/>
      <c r="H179" s="178"/>
      <c r="I179" s="178"/>
      <c r="J179" s="178"/>
      <c r="K179" s="178"/>
      <c r="L179" s="178"/>
      <c r="M179" s="178"/>
      <c r="N179" s="178"/>
      <c r="P179" s="191"/>
      <c r="Q179" s="137"/>
      <c r="R179" s="137"/>
      <c r="S179" s="137"/>
      <c r="T179" s="137"/>
      <c r="U179" s="137"/>
      <c r="V179" s="137"/>
      <c r="W179" s="137"/>
      <c r="X179" s="137"/>
      <c r="Y179" s="137"/>
      <c r="Z179" s="137"/>
      <c r="AA179" s="137"/>
      <c r="AB179" s="137"/>
      <c r="AC179" s="137"/>
      <c r="AD179" s="137"/>
      <c r="AE179" s="137"/>
      <c r="AF179" s="137"/>
      <c r="AG179" s="178"/>
      <c r="AH179" s="178"/>
      <c r="AI179" s="178"/>
      <c r="AJ179" s="178"/>
      <c r="AK179" s="178"/>
      <c r="AL179" s="178"/>
      <c r="AM179" s="178"/>
      <c r="AN179" s="178"/>
      <c r="AO179" s="178"/>
      <c r="AP179" s="178"/>
    </row>
    <row r="180" spans="1:42" s="69" customFormat="1" x14ac:dyDescent="0.3">
      <c r="A180" s="70"/>
      <c r="D180" s="178"/>
      <c r="E180" s="178"/>
      <c r="F180" s="178"/>
      <c r="G180" s="178"/>
      <c r="H180" s="178"/>
      <c r="I180" s="178"/>
      <c r="J180" s="178"/>
      <c r="K180" s="178"/>
      <c r="L180" s="178"/>
      <c r="M180" s="178"/>
      <c r="N180" s="178"/>
      <c r="P180" s="191"/>
      <c r="Q180" s="137"/>
      <c r="R180" s="137"/>
      <c r="S180" s="137"/>
      <c r="T180" s="137"/>
      <c r="U180" s="137"/>
      <c r="V180" s="137"/>
      <c r="W180" s="137"/>
      <c r="X180" s="137"/>
      <c r="Y180" s="137"/>
      <c r="Z180" s="137"/>
      <c r="AA180" s="137"/>
      <c r="AB180" s="137"/>
      <c r="AC180" s="137"/>
      <c r="AD180" s="137"/>
      <c r="AE180" s="137"/>
      <c r="AF180" s="137"/>
      <c r="AG180" s="178"/>
      <c r="AH180" s="178"/>
      <c r="AI180" s="178"/>
      <c r="AJ180" s="178"/>
      <c r="AK180" s="178"/>
      <c r="AL180" s="178"/>
      <c r="AM180" s="178"/>
      <c r="AN180" s="178"/>
      <c r="AO180" s="178"/>
      <c r="AP180" s="178"/>
    </row>
    <row r="181" spans="1:42" s="69" customFormat="1" x14ac:dyDescent="0.3">
      <c r="A181" s="70"/>
      <c r="D181" s="178"/>
      <c r="E181" s="178"/>
      <c r="F181" s="178"/>
      <c r="G181" s="178"/>
      <c r="H181" s="178"/>
      <c r="I181" s="178"/>
      <c r="J181" s="178"/>
      <c r="K181" s="178"/>
      <c r="L181" s="178"/>
      <c r="M181" s="178"/>
      <c r="N181" s="178"/>
      <c r="P181" s="191"/>
      <c r="Q181" s="137"/>
      <c r="R181" s="137"/>
      <c r="S181" s="137"/>
      <c r="T181" s="137"/>
      <c r="U181" s="137"/>
      <c r="V181" s="137"/>
      <c r="W181" s="137"/>
      <c r="X181" s="137"/>
      <c r="Y181" s="137"/>
      <c r="Z181" s="137"/>
      <c r="AA181" s="137"/>
      <c r="AB181" s="137"/>
      <c r="AC181" s="137"/>
      <c r="AD181" s="137"/>
      <c r="AE181" s="137"/>
      <c r="AF181" s="137"/>
      <c r="AG181" s="178"/>
      <c r="AH181" s="178"/>
      <c r="AI181" s="178"/>
      <c r="AJ181" s="178"/>
      <c r="AK181" s="178"/>
      <c r="AL181" s="178"/>
      <c r="AM181" s="178"/>
      <c r="AN181" s="178"/>
      <c r="AO181" s="178"/>
      <c r="AP181" s="178"/>
    </row>
    <row r="182" spans="1:42" s="69" customFormat="1" x14ac:dyDescent="0.3">
      <c r="A182" s="70"/>
      <c r="D182" s="178"/>
      <c r="E182" s="178"/>
      <c r="F182" s="178"/>
      <c r="G182" s="178"/>
      <c r="H182" s="178"/>
      <c r="I182" s="178"/>
      <c r="J182" s="178"/>
      <c r="K182" s="178"/>
      <c r="L182" s="178"/>
      <c r="M182" s="178"/>
      <c r="N182" s="178"/>
      <c r="P182" s="191"/>
      <c r="Q182" s="137"/>
      <c r="R182" s="137"/>
      <c r="S182" s="137"/>
      <c r="T182" s="137"/>
      <c r="U182" s="137"/>
      <c r="V182" s="137"/>
      <c r="W182" s="137"/>
      <c r="X182" s="137"/>
      <c r="Y182" s="137"/>
      <c r="Z182" s="137"/>
      <c r="AA182" s="137"/>
      <c r="AB182" s="137"/>
      <c r="AC182" s="137"/>
      <c r="AD182" s="137"/>
      <c r="AE182" s="137"/>
      <c r="AF182" s="137"/>
      <c r="AG182" s="178"/>
      <c r="AH182" s="178"/>
      <c r="AI182" s="178"/>
      <c r="AJ182" s="178"/>
      <c r="AK182" s="178"/>
      <c r="AL182" s="178"/>
      <c r="AM182" s="178"/>
      <c r="AN182" s="178"/>
      <c r="AO182" s="178"/>
      <c r="AP182" s="178"/>
    </row>
    <row r="183" spans="1:42" s="69" customFormat="1" x14ac:dyDescent="0.3">
      <c r="A183" s="70"/>
      <c r="D183" s="178"/>
      <c r="E183" s="178"/>
      <c r="F183" s="178"/>
      <c r="G183" s="178"/>
      <c r="H183" s="178"/>
      <c r="I183" s="178"/>
      <c r="J183" s="178"/>
      <c r="K183" s="178"/>
      <c r="L183" s="178"/>
      <c r="M183" s="178"/>
      <c r="N183" s="178"/>
      <c r="P183" s="191"/>
      <c r="Q183" s="137"/>
      <c r="R183" s="137"/>
      <c r="S183" s="137"/>
      <c r="T183" s="137"/>
      <c r="U183" s="137"/>
      <c r="V183" s="137"/>
      <c r="W183" s="137"/>
      <c r="X183" s="137"/>
      <c r="Y183" s="137"/>
      <c r="Z183" s="137"/>
      <c r="AA183" s="137"/>
      <c r="AB183" s="137"/>
      <c r="AC183" s="137"/>
      <c r="AD183" s="137"/>
      <c r="AE183" s="137"/>
      <c r="AF183" s="137"/>
      <c r="AG183" s="178"/>
      <c r="AH183" s="178"/>
      <c r="AI183" s="178"/>
      <c r="AJ183" s="178"/>
      <c r="AK183" s="178"/>
      <c r="AL183" s="178"/>
      <c r="AM183" s="178"/>
      <c r="AN183" s="178"/>
      <c r="AO183" s="178"/>
      <c r="AP183" s="178"/>
    </row>
    <row r="184" spans="1:42" s="69" customFormat="1" x14ac:dyDescent="0.3">
      <c r="A184" s="70"/>
      <c r="D184" s="178"/>
      <c r="E184" s="178"/>
      <c r="F184" s="178"/>
      <c r="G184" s="178"/>
      <c r="H184" s="178"/>
      <c r="I184" s="178"/>
      <c r="J184" s="178"/>
      <c r="K184" s="178"/>
      <c r="L184" s="178"/>
      <c r="M184" s="178"/>
      <c r="N184" s="178"/>
      <c r="P184" s="191"/>
      <c r="Q184" s="137"/>
      <c r="R184" s="137"/>
      <c r="S184" s="137"/>
      <c r="T184" s="137"/>
      <c r="U184" s="137"/>
      <c r="V184" s="137"/>
      <c r="W184" s="137"/>
      <c r="X184" s="137"/>
      <c r="Y184" s="137"/>
      <c r="Z184" s="137"/>
      <c r="AA184" s="137"/>
      <c r="AB184" s="137"/>
      <c r="AC184" s="137"/>
      <c r="AD184" s="137"/>
      <c r="AE184" s="137"/>
      <c r="AF184" s="137"/>
      <c r="AG184" s="178"/>
      <c r="AH184" s="178"/>
      <c r="AI184" s="178"/>
      <c r="AJ184" s="178"/>
      <c r="AK184" s="178"/>
      <c r="AL184" s="178"/>
      <c r="AM184" s="178"/>
      <c r="AN184" s="178"/>
      <c r="AO184" s="178"/>
      <c r="AP184" s="178"/>
    </row>
    <row r="185" spans="1:42" s="69" customFormat="1" x14ac:dyDescent="0.3">
      <c r="A185" s="70"/>
      <c r="D185" s="178"/>
      <c r="E185" s="178"/>
      <c r="F185" s="178"/>
      <c r="G185" s="178"/>
      <c r="H185" s="178"/>
      <c r="I185" s="178"/>
      <c r="J185" s="178"/>
      <c r="K185" s="178"/>
      <c r="L185" s="178"/>
      <c r="M185" s="178"/>
      <c r="N185" s="178"/>
      <c r="P185" s="191"/>
      <c r="Q185" s="137"/>
      <c r="R185" s="137"/>
      <c r="S185" s="137"/>
      <c r="T185" s="137"/>
      <c r="U185" s="137"/>
      <c r="V185" s="137"/>
      <c r="W185" s="137"/>
      <c r="X185" s="137"/>
      <c r="Y185" s="137"/>
      <c r="Z185" s="137"/>
      <c r="AA185" s="137"/>
      <c r="AB185" s="137"/>
      <c r="AC185" s="137"/>
      <c r="AD185" s="137"/>
      <c r="AE185" s="137"/>
      <c r="AF185" s="137"/>
      <c r="AG185" s="178"/>
      <c r="AH185" s="178"/>
      <c r="AI185" s="178"/>
      <c r="AJ185" s="178"/>
      <c r="AK185" s="178"/>
      <c r="AL185" s="178"/>
      <c r="AM185" s="178"/>
      <c r="AN185" s="178"/>
      <c r="AO185" s="178"/>
      <c r="AP185" s="178"/>
    </row>
    <row r="186" spans="1:42" s="69" customFormat="1" x14ac:dyDescent="0.3">
      <c r="A186" s="70"/>
      <c r="D186" s="178"/>
      <c r="E186" s="178"/>
      <c r="F186" s="178"/>
      <c r="G186" s="178"/>
      <c r="H186" s="178"/>
      <c r="I186" s="178"/>
      <c r="J186" s="178"/>
      <c r="K186" s="178"/>
      <c r="L186" s="178"/>
      <c r="M186" s="178"/>
      <c r="N186" s="178"/>
      <c r="P186" s="191"/>
      <c r="Q186" s="137"/>
      <c r="R186" s="137"/>
      <c r="S186" s="137"/>
      <c r="T186" s="137"/>
      <c r="U186" s="137"/>
      <c r="V186" s="137"/>
      <c r="W186" s="137"/>
      <c r="X186" s="137"/>
      <c r="Y186" s="137"/>
      <c r="Z186" s="137"/>
      <c r="AA186" s="137"/>
      <c r="AB186" s="137"/>
      <c r="AC186" s="137"/>
      <c r="AD186" s="137"/>
      <c r="AE186" s="137"/>
      <c r="AF186" s="137"/>
      <c r="AG186" s="178"/>
      <c r="AH186" s="178"/>
      <c r="AI186" s="178"/>
      <c r="AJ186" s="178"/>
      <c r="AK186" s="178"/>
      <c r="AL186" s="178"/>
      <c r="AM186" s="178"/>
      <c r="AN186" s="178"/>
      <c r="AO186" s="178"/>
      <c r="AP186" s="178"/>
    </row>
    <row r="187" spans="1:42" s="69" customFormat="1" x14ac:dyDescent="0.3">
      <c r="A187" s="70"/>
      <c r="D187" s="178"/>
      <c r="E187" s="178"/>
      <c r="F187" s="178"/>
      <c r="G187" s="178"/>
      <c r="H187" s="178"/>
      <c r="I187" s="178"/>
      <c r="J187" s="178"/>
      <c r="K187" s="178"/>
      <c r="L187" s="178"/>
      <c r="M187" s="178"/>
      <c r="N187" s="178"/>
      <c r="P187" s="191"/>
      <c r="Q187" s="137"/>
      <c r="R187" s="137"/>
      <c r="S187" s="137"/>
      <c r="T187" s="137"/>
      <c r="U187" s="137"/>
      <c r="V187" s="137"/>
      <c r="W187" s="137"/>
      <c r="X187" s="137"/>
      <c r="Y187" s="137"/>
      <c r="Z187" s="137"/>
      <c r="AA187" s="137"/>
      <c r="AB187" s="137"/>
      <c r="AC187" s="137"/>
      <c r="AD187" s="137"/>
      <c r="AE187" s="137"/>
      <c r="AF187" s="137"/>
      <c r="AG187" s="178"/>
      <c r="AH187" s="178"/>
      <c r="AI187" s="178"/>
      <c r="AJ187" s="178"/>
      <c r="AK187" s="178"/>
      <c r="AL187" s="178"/>
      <c r="AM187" s="178"/>
      <c r="AN187" s="178"/>
      <c r="AO187" s="178"/>
      <c r="AP187" s="178"/>
    </row>
    <row r="188" spans="1:42" s="69" customFormat="1" x14ac:dyDescent="0.3">
      <c r="A188" s="70"/>
      <c r="D188" s="178"/>
      <c r="E188" s="178"/>
      <c r="F188" s="178"/>
      <c r="G188" s="178"/>
      <c r="H188" s="178"/>
      <c r="I188" s="178"/>
      <c r="J188" s="178"/>
      <c r="K188" s="178"/>
      <c r="L188" s="178"/>
      <c r="M188" s="178"/>
      <c r="N188" s="178"/>
      <c r="P188" s="191"/>
      <c r="Q188" s="137"/>
      <c r="R188" s="137"/>
      <c r="S188" s="137"/>
      <c r="T188" s="137"/>
      <c r="U188" s="137"/>
      <c r="V188" s="137"/>
      <c r="W188" s="137"/>
      <c r="X188" s="137"/>
      <c r="Y188" s="137"/>
      <c r="Z188" s="137"/>
      <c r="AA188" s="137"/>
      <c r="AB188" s="137"/>
      <c r="AC188" s="137"/>
      <c r="AD188" s="137"/>
      <c r="AE188" s="137"/>
      <c r="AF188" s="137"/>
      <c r="AG188" s="178"/>
      <c r="AH188" s="178"/>
      <c r="AI188" s="178"/>
      <c r="AJ188" s="178"/>
      <c r="AK188" s="178"/>
      <c r="AL188" s="178"/>
      <c r="AM188" s="178"/>
      <c r="AN188" s="178"/>
      <c r="AO188" s="178"/>
      <c r="AP188" s="178"/>
    </row>
    <row r="189" spans="1:42" s="69" customFormat="1" x14ac:dyDescent="0.3">
      <c r="A189" s="70"/>
      <c r="D189" s="178"/>
      <c r="E189" s="178"/>
      <c r="F189" s="178"/>
      <c r="G189" s="178"/>
      <c r="H189" s="178"/>
      <c r="I189" s="178"/>
      <c r="J189" s="178"/>
      <c r="K189" s="178"/>
      <c r="L189" s="178"/>
      <c r="M189" s="178"/>
      <c r="N189" s="178"/>
      <c r="P189" s="191"/>
      <c r="Q189" s="137"/>
      <c r="R189" s="137"/>
      <c r="S189" s="137"/>
      <c r="T189" s="137"/>
      <c r="U189" s="137"/>
      <c r="V189" s="137"/>
      <c r="W189" s="137"/>
      <c r="X189" s="137"/>
      <c r="Y189" s="137"/>
      <c r="Z189" s="137"/>
      <c r="AA189" s="137"/>
      <c r="AB189" s="137"/>
      <c r="AC189" s="137"/>
      <c r="AD189" s="137"/>
      <c r="AE189" s="137"/>
      <c r="AF189" s="137"/>
      <c r="AG189" s="178"/>
      <c r="AH189" s="178"/>
      <c r="AI189" s="178"/>
      <c r="AJ189" s="178"/>
      <c r="AK189" s="178"/>
      <c r="AL189" s="178"/>
      <c r="AM189" s="178"/>
      <c r="AN189" s="178"/>
      <c r="AO189" s="178"/>
      <c r="AP189" s="178"/>
    </row>
    <row r="190" spans="1:42" s="69" customFormat="1" x14ac:dyDescent="0.3">
      <c r="A190" s="70"/>
      <c r="D190" s="178"/>
      <c r="E190" s="178"/>
      <c r="F190" s="178"/>
      <c r="G190" s="178"/>
      <c r="H190" s="178"/>
      <c r="I190" s="178"/>
      <c r="J190" s="178"/>
      <c r="K190" s="178"/>
      <c r="L190" s="178"/>
      <c r="M190" s="178"/>
      <c r="N190" s="178"/>
      <c r="P190" s="191"/>
      <c r="Q190" s="137"/>
      <c r="R190" s="137"/>
      <c r="S190" s="137"/>
      <c r="T190" s="137"/>
      <c r="U190" s="137"/>
      <c r="V190" s="137"/>
      <c r="W190" s="137"/>
      <c r="X190" s="137"/>
      <c r="Y190" s="137"/>
      <c r="Z190" s="137"/>
      <c r="AA190" s="137"/>
      <c r="AB190" s="137"/>
      <c r="AC190" s="137"/>
      <c r="AD190" s="137"/>
      <c r="AE190" s="137"/>
      <c r="AF190" s="137"/>
      <c r="AG190" s="178"/>
      <c r="AH190" s="178"/>
      <c r="AI190" s="178"/>
      <c r="AJ190" s="178"/>
      <c r="AK190" s="178"/>
      <c r="AL190" s="178"/>
      <c r="AM190" s="178"/>
      <c r="AN190" s="178"/>
      <c r="AO190" s="178"/>
      <c r="AP190" s="178"/>
    </row>
    <row r="191" spans="1:42" s="69" customFormat="1" x14ac:dyDescent="0.3">
      <c r="A191" s="70"/>
      <c r="D191" s="178"/>
      <c r="E191" s="178"/>
      <c r="F191" s="178"/>
      <c r="G191" s="178"/>
      <c r="H191" s="178"/>
      <c r="I191" s="178"/>
      <c r="J191" s="178"/>
      <c r="K191" s="178"/>
      <c r="L191" s="178"/>
      <c r="M191" s="178"/>
      <c r="N191" s="178"/>
      <c r="P191" s="191"/>
      <c r="Q191" s="137"/>
      <c r="R191" s="137"/>
      <c r="S191" s="137"/>
      <c r="T191" s="137"/>
      <c r="U191" s="137"/>
      <c r="V191" s="137"/>
      <c r="W191" s="137"/>
      <c r="X191" s="137"/>
      <c r="Y191" s="137"/>
      <c r="Z191" s="137"/>
      <c r="AA191" s="137"/>
      <c r="AB191" s="137"/>
      <c r="AC191" s="137"/>
      <c r="AD191" s="137"/>
      <c r="AE191" s="137"/>
      <c r="AF191" s="137"/>
      <c r="AG191" s="178"/>
      <c r="AH191" s="178"/>
      <c r="AI191" s="178"/>
      <c r="AJ191" s="178"/>
      <c r="AK191" s="178"/>
      <c r="AL191" s="178"/>
      <c r="AM191" s="178"/>
      <c r="AN191" s="178"/>
      <c r="AO191" s="178"/>
      <c r="AP191" s="178"/>
    </row>
    <row r="192" spans="1:42" s="69" customFormat="1" x14ac:dyDescent="0.3">
      <c r="A192" s="70"/>
      <c r="D192" s="178"/>
      <c r="E192" s="178"/>
      <c r="F192" s="178"/>
      <c r="G192" s="178"/>
      <c r="H192" s="178"/>
      <c r="I192" s="178"/>
      <c r="J192" s="178"/>
      <c r="K192" s="178"/>
      <c r="L192" s="178"/>
      <c r="M192" s="178"/>
      <c r="N192" s="178"/>
      <c r="P192" s="191"/>
      <c r="Q192" s="137"/>
      <c r="R192" s="137"/>
      <c r="S192" s="137"/>
      <c r="T192" s="137"/>
      <c r="U192" s="137"/>
      <c r="V192" s="137"/>
      <c r="W192" s="137"/>
      <c r="X192" s="137"/>
      <c r="Y192" s="137"/>
      <c r="Z192" s="137"/>
      <c r="AA192" s="137"/>
      <c r="AB192" s="137"/>
      <c r="AC192" s="137"/>
      <c r="AD192" s="137"/>
      <c r="AE192" s="137"/>
      <c r="AF192" s="137"/>
      <c r="AG192" s="178"/>
      <c r="AH192" s="178"/>
      <c r="AI192" s="178"/>
      <c r="AJ192" s="178"/>
      <c r="AK192" s="178"/>
      <c r="AL192" s="178"/>
      <c r="AM192" s="178"/>
      <c r="AN192" s="178"/>
      <c r="AO192" s="178"/>
      <c r="AP192" s="178"/>
    </row>
    <row r="193" spans="1:42" s="69" customFormat="1" x14ac:dyDescent="0.3">
      <c r="A193" s="70"/>
      <c r="D193" s="178"/>
      <c r="E193" s="178"/>
      <c r="F193" s="178"/>
      <c r="G193" s="178"/>
      <c r="H193" s="178"/>
      <c r="I193" s="178"/>
      <c r="J193" s="178"/>
      <c r="K193" s="178"/>
      <c r="L193" s="178"/>
      <c r="M193" s="178"/>
      <c r="N193" s="178"/>
      <c r="P193" s="191"/>
      <c r="Q193" s="137"/>
      <c r="R193" s="137"/>
      <c r="S193" s="137"/>
      <c r="T193" s="137"/>
      <c r="U193" s="137"/>
      <c r="V193" s="137"/>
      <c r="W193" s="137"/>
      <c r="X193" s="137"/>
      <c r="Y193" s="137"/>
      <c r="Z193" s="137"/>
      <c r="AA193" s="137"/>
      <c r="AB193" s="137"/>
      <c r="AC193" s="137"/>
      <c r="AD193" s="137"/>
      <c r="AE193" s="137"/>
      <c r="AF193" s="137"/>
      <c r="AG193" s="178"/>
      <c r="AH193" s="178"/>
      <c r="AI193" s="178"/>
      <c r="AJ193" s="178"/>
      <c r="AK193" s="178"/>
      <c r="AL193" s="178"/>
      <c r="AM193" s="178"/>
      <c r="AN193" s="178"/>
      <c r="AO193" s="178"/>
      <c r="AP193" s="178"/>
    </row>
    <row r="194" spans="1:42" s="69" customFormat="1" x14ac:dyDescent="0.3">
      <c r="A194" s="70"/>
      <c r="D194" s="178"/>
      <c r="E194" s="178"/>
      <c r="F194" s="178"/>
      <c r="G194" s="178"/>
      <c r="H194" s="178"/>
      <c r="I194" s="178"/>
      <c r="J194" s="178"/>
      <c r="K194" s="178"/>
      <c r="L194" s="178"/>
      <c r="M194" s="178"/>
      <c r="N194" s="178"/>
      <c r="P194" s="191"/>
      <c r="Q194" s="137"/>
      <c r="R194" s="137"/>
      <c r="S194" s="137"/>
      <c r="T194" s="137"/>
      <c r="U194" s="137"/>
      <c r="V194" s="137"/>
      <c r="W194" s="137"/>
      <c r="X194" s="137"/>
      <c r="Y194" s="137"/>
      <c r="Z194" s="137"/>
      <c r="AA194" s="137"/>
      <c r="AB194" s="137"/>
      <c r="AC194" s="137"/>
      <c r="AD194" s="137"/>
      <c r="AE194" s="137"/>
      <c r="AF194" s="137"/>
      <c r="AG194" s="178"/>
      <c r="AH194" s="178"/>
      <c r="AI194" s="178"/>
      <c r="AJ194" s="178"/>
      <c r="AK194" s="178"/>
      <c r="AL194" s="178"/>
      <c r="AM194" s="178"/>
      <c r="AN194" s="178"/>
      <c r="AO194" s="178"/>
      <c r="AP194" s="178"/>
    </row>
    <row r="195" spans="1:42" s="69" customFormat="1" x14ac:dyDescent="0.3">
      <c r="A195" s="70"/>
      <c r="D195" s="178"/>
      <c r="E195" s="178"/>
      <c r="F195" s="178"/>
      <c r="G195" s="178"/>
      <c r="H195" s="178"/>
      <c r="I195" s="178"/>
      <c r="J195" s="178"/>
      <c r="K195" s="178"/>
      <c r="L195" s="178"/>
      <c r="M195" s="178"/>
      <c r="N195" s="178"/>
      <c r="P195" s="191"/>
      <c r="Q195" s="137"/>
      <c r="R195" s="137"/>
      <c r="S195" s="137"/>
      <c r="T195" s="137"/>
      <c r="U195" s="137"/>
      <c r="V195" s="137"/>
      <c r="W195" s="137"/>
      <c r="X195" s="137"/>
      <c r="Y195" s="137"/>
      <c r="Z195" s="137"/>
      <c r="AA195" s="137"/>
      <c r="AB195" s="137"/>
      <c r="AC195" s="137"/>
      <c r="AD195" s="137"/>
      <c r="AE195" s="137"/>
      <c r="AF195" s="137"/>
      <c r="AG195" s="178"/>
      <c r="AH195" s="178"/>
      <c r="AI195" s="178"/>
      <c r="AJ195" s="178"/>
      <c r="AK195" s="178"/>
      <c r="AL195" s="178"/>
      <c r="AM195" s="178"/>
      <c r="AN195" s="178"/>
      <c r="AO195" s="178"/>
      <c r="AP195" s="178"/>
    </row>
    <row r="196" spans="1:42" s="69" customFormat="1" x14ac:dyDescent="0.3">
      <c r="A196" s="70"/>
      <c r="D196" s="178"/>
      <c r="E196" s="178"/>
      <c r="F196" s="178"/>
      <c r="G196" s="178"/>
      <c r="H196" s="178"/>
      <c r="I196" s="178"/>
      <c r="J196" s="178"/>
      <c r="K196" s="178"/>
      <c r="L196" s="178"/>
      <c r="M196" s="178"/>
      <c r="N196" s="178"/>
      <c r="P196" s="191"/>
      <c r="Q196" s="137"/>
      <c r="R196" s="137"/>
      <c r="S196" s="137"/>
      <c r="T196" s="137"/>
      <c r="U196" s="137"/>
      <c r="V196" s="137"/>
      <c r="W196" s="137"/>
      <c r="X196" s="137"/>
      <c r="Y196" s="137"/>
      <c r="Z196" s="137"/>
      <c r="AA196" s="137"/>
      <c r="AB196" s="137"/>
      <c r="AC196" s="137"/>
      <c r="AD196" s="137"/>
      <c r="AE196" s="137"/>
      <c r="AF196" s="137"/>
      <c r="AG196" s="178"/>
      <c r="AH196" s="178"/>
      <c r="AI196" s="178"/>
      <c r="AJ196" s="178"/>
      <c r="AK196" s="178"/>
      <c r="AL196" s="178"/>
      <c r="AM196" s="178"/>
      <c r="AN196" s="178"/>
      <c r="AO196" s="178"/>
      <c r="AP196" s="178"/>
    </row>
    <row r="197" spans="1:42" s="69" customFormat="1" x14ac:dyDescent="0.3">
      <c r="A197" s="70"/>
      <c r="D197" s="178"/>
      <c r="E197" s="178"/>
      <c r="F197" s="178"/>
      <c r="G197" s="178"/>
      <c r="H197" s="178"/>
      <c r="I197" s="178"/>
      <c r="J197" s="178"/>
      <c r="K197" s="178"/>
      <c r="L197" s="178"/>
      <c r="M197" s="178"/>
      <c r="N197" s="178"/>
      <c r="P197" s="191"/>
      <c r="Q197" s="137"/>
      <c r="R197" s="137"/>
      <c r="S197" s="137"/>
      <c r="T197" s="137"/>
      <c r="U197" s="137"/>
      <c r="V197" s="137"/>
      <c r="W197" s="137"/>
      <c r="X197" s="137"/>
      <c r="Y197" s="137"/>
      <c r="Z197" s="137"/>
      <c r="AA197" s="137"/>
      <c r="AB197" s="137"/>
      <c r="AC197" s="137"/>
      <c r="AD197" s="137"/>
      <c r="AE197" s="137"/>
      <c r="AF197" s="137"/>
      <c r="AG197" s="178"/>
      <c r="AH197" s="178"/>
      <c r="AI197" s="178"/>
      <c r="AJ197" s="178"/>
      <c r="AK197" s="178"/>
      <c r="AL197" s="178"/>
      <c r="AM197" s="178"/>
      <c r="AN197" s="178"/>
      <c r="AO197" s="178"/>
      <c r="AP197" s="178"/>
    </row>
    <row r="198" spans="1:42" s="69" customFormat="1" x14ac:dyDescent="0.3">
      <c r="A198" s="70"/>
      <c r="D198" s="178"/>
      <c r="E198" s="178"/>
      <c r="F198" s="178"/>
      <c r="G198" s="178"/>
      <c r="H198" s="178"/>
      <c r="I198" s="178"/>
      <c r="J198" s="178"/>
      <c r="K198" s="178"/>
      <c r="L198" s="178"/>
      <c r="M198" s="178"/>
      <c r="N198" s="178"/>
      <c r="P198" s="191"/>
      <c r="Q198" s="137"/>
      <c r="R198" s="137"/>
      <c r="S198" s="137"/>
      <c r="T198" s="137"/>
      <c r="U198" s="137"/>
      <c r="V198" s="137"/>
      <c r="W198" s="137"/>
      <c r="X198" s="137"/>
      <c r="Y198" s="137"/>
      <c r="Z198" s="137"/>
      <c r="AA198" s="137"/>
      <c r="AB198" s="137"/>
      <c r="AC198" s="137"/>
      <c r="AD198" s="137"/>
      <c r="AE198" s="137"/>
      <c r="AF198" s="137"/>
      <c r="AG198" s="178"/>
      <c r="AH198" s="178"/>
      <c r="AI198" s="178"/>
      <c r="AJ198" s="178"/>
      <c r="AK198" s="178"/>
      <c r="AL198" s="178"/>
      <c r="AM198" s="178"/>
      <c r="AN198" s="178"/>
      <c r="AO198" s="178"/>
      <c r="AP198" s="178"/>
    </row>
    <row r="199" spans="1:42" s="69" customFormat="1" x14ac:dyDescent="0.3">
      <c r="A199" s="70"/>
      <c r="D199" s="178"/>
      <c r="E199" s="178"/>
      <c r="F199" s="178"/>
      <c r="G199" s="178"/>
      <c r="H199" s="178"/>
      <c r="I199" s="178"/>
      <c r="J199" s="178"/>
      <c r="K199" s="178"/>
      <c r="L199" s="178"/>
      <c r="M199" s="178"/>
      <c r="N199" s="178"/>
      <c r="P199" s="191"/>
      <c r="Q199" s="137"/>
      <c r="R199" s="137"/>
      <c r="S199" s="137"/>
      <c r="T199" s="137"/>
      <c r="U199" s="137"/>
      <c r="V199" s="137"/>
      <c r="W199" s="137"/>
      <c r="X199" s="137"/>
      <c r="Y199" s="137"/>
      <c r="Z199" s="137"/>
      <c r="AA199" s="137"/>
      <c r="AB199" s="137"/>
      <c r="AC199" s="137"/>
      <c r="AD199" s="137"/>
      <c r="AE199" s="137"/>
      <c r="AF199" s="137"/>
      <c r="AG199" s="178"/>
      <c r="AH199" s="178"/>
      <c r="AI199" s="178"/>
      <c r="AJ199" s="178"/>
      <c r="AK199" s="178"/>
      <c r="AL199" s="178"/>
      <c r="AM199" s="178"/>
      <c r="AN199" s="178"/>
      <c r="AO199" s="178"/>
      <c r="AP199" s="178"/>
    </row>
    <row r="200" spans="1:42" s="69" customFormat="1" x14ac:dyDescent="0.3">
      <c r="A200" s="70"/>
      <c r="D200" s="178"/>
      <c r="E200" s="178"/>
      <c r="F200" s="178"/>
      <c r="G200" s="178"/>
      <c r="H200" s="178"/>
      <c r="I200" s="178"/>
      <c r="J200" s="178"/>
      <c r="K200" s="178"/>
      <c r="L200" s="178"/>
      <c r="M200" s="178"/>
      <c r="N200" s="178"/>
      <c r="P200" s="191"/>
      <c r="Q200" s="137"/>
      <c r="R200" s="137"/>
      <c r="S200" s="137"/>
      <c r="T200" s="137"/>
      <c r="U200" s="137"/>
      <c r="V200" s="137"/>
      <c r="W200" s="137"/>
      <c r="X200" s="137"/>
      <c r="Y200" s="137"/>
      <c r="Z200" s="137"/>
      <c r="AA200" s="137"/>
      <c r="AB200" s="137"/>
      <c r="AC200" s="137"/>
      <c r="AD200" s="137"/>
      <c r="AE200" s="137"/>
      <c r="AF200" s="137"/>
      <c r="AG200" s="178"/>
      <c r="AH200" s="178"/>
      <c r="AI200" s="178"/>
      <c r="AJ200" s="178"/>
      <c r="AK200" s="178"/>
      <c r="AL200" s="178"/>
      <c r="AM200" s="178"/>
      <c r="AN200" s="178"/>
      <c r="AO200" s="178"/>
      <c r="AP200" s="178"/>
    </row>
    <row r="201" spans="1:42" s="69" customFormat="1" x14ac:dyDescent="0.3">
      <c r="A201" s="70"/>
      <c r="D201" s="178"/>
      <c r="E201" s="178"/>
      <c r="F201" s="178"/>
      <c r="G201" s="178"/>
      <c r="H201" s="178"/>
      <c r="I201" s="178"/>
      <c r="J201" s="178"/>
      <c r="K201" s="178"/>
      <c r="L201" s="178"/>
      <c r="M201" s="178"/>
      <c r="N201" s="178"/>
      <c r="P201" s="191"/>
      <c r="Q201" s="137"/>
      <c r="R201" s="137"/>
      <c r="S201" s="137"/>
      <c r="T201" s="137"/>
      <c r="U201" s="137"/>
      <c r="V201" s="137"/>
      <c r="W201" s="137"/>
      <c r="X201" s="137"/>
      <c r="Y201" s="137"/>
      <c r="Z201" s="137"/>
      <c r="AA201" s="137"/>
      <c r="AB201" s="137"/>
      <c r="AC201" s="137"/>
      <c r="AD201" s="137"/>
      <c r="AE201" s="137"/>
      <c r="AF201" s="137"/>
      <c r="AG201" s="178"/>
      <c r="AH201" s="178"/>
      <c r="AI201" s="178"/>
      <c r="AJ201" s="178"/>
      <c r="AK201" s="178"/>
      <c r="AL201" s="178"/>
      <c r="AM201" s="178"/>
      <c r="AN201" s="178"/>
      <c r="AO201" s="178"/>
      <c r="AP201" s="178"/>
    </row>
    <row r="202" spans="1:42" s="69" customFormat="1" x14ac:dyDescent="0.3">
      <c r="A202" s="70"/>
      <c r="D202" s="178"/>
      <c r="E202" s="178"/>
      <c r="F202" s="178"/>
      <c r="G202" s="178"/>
      <c r="H202" s="178"/>
      <c r="I202" s="178"/>
      <c r="J202" s="178"/>
      <c r="K202" s="178"/>
      <c r="L202" s="178"/>
      <c r="M202" s="178"/>
      <c r="N202" s="178"/>
      <c r="P202" s="191"/>
      <c r="Q202" s="137"/>
      <c r="R202" s="137"/>
      <c r="S202" s="137"/>
      <c r="T202" s="137"/>
      <c r="U202" s="137"/>
      <c r="V202" s="137"/>
      <c r="W202" s="137"/>
      <c r="X202" s="137"/>
      <c r="Y202" s="137"/>
      <c r="Z202" s="137"/>
      <c r="AA202" s="137"/>
      <c r="AB202" s="137"/>
      <c r="AC202" s="137"/>
      <c r="AD202" s="137"/>
      <c r="AE202" s="137"/>
      <c r="AF202" s="137"/>
      <c r="AG202" s="178"/>
      <c r="AH202" s="178"/>
      <c r="AI202" s="178"/>
      <c r="AJ202" s="178"/>
      <c r="AK202" s="178"/>
      <c r="AL202" s="178"/>
      <c r="AM202" s="178"/>
      <c r="AN202" s="178"/>
      <c r="AO202" s="178"/>
      <c r="AP202" s="178"/>
    </row>
    <row r="203" spans="1:42" s="69" customFormat="1" x14ac:dyDescent="0.3">
      <c r="A203" s="70"/>
      <c r="D203" s="178"/>
      <c r="E203" s="178"/>
      <c r="F203" s="178"/>
      <c r="G203" s="178"/>
      <c r="H203" s="178"/>
      <c r="I203" s="178"/>
      <c r="J203" s="178"/>
      <c r="K203" s="178"/>
      <c r="L203" s="178"/>
      <c r="M203" s="178"/>
      <c r="N203" s="178"/>
      <c r="P203" s="191"/>
      <c r="Q203" s="137"/>
      <c r="R203" s="137"/>
      <c r="S203" s="137"/>
      <c r="T203" s="137"/>
      <c r="U203" s="137"/>
      <c r="V203" s="137"/>
      <c r="W203" s="137"/>
      <c r="X203" s="137"/>
      <c r="Y203" s="137"/>
      <c r="Z203" s="137"/>
      <c r="AA203" s="137"/>
      <c r="AB203" s="137"/>
      <c r="AC203" s="137"/>
      <c r="AD203" s="137"/>
      <c r="AE203" s="137"/>
      <c r="AF203" s="137"/>
      <c r="AG203" s="178"/>
      <c r="AH203" s="178"/>
      <c r="AI203" s="178"/>
      <c r="AJ203" s="178"/>
      <c r="AK203" s="178"/>
      <c r="AL203" s="178"/>
      <c r="AM203" s="178"/>
      <c r="AN203" s="178"/>
      <c r="AO203" s="178"/>
      <c r="AP203" s="178"/>
    </row>
    <row r="204" spans="1:42" s="69" customFormat="1" x14ac:dyDescent="0.3">
      <c r="A204" s="70"/>
      <c r="D204" s="178"/>
      <c r="E204" s="178"/>
      <c r="F204" s="178"/>
      <c r="G204" s="178"/>
      <c r="H204" s="178"/>
      <c r="I204" s="178"/>
      <c r="J204" s="178"/>
      <c r="K204" s="178"/>
      <c r="L204" s="178"/>
      <c r="M204" s="178"/>
      <c r="N204" s="178"/>
      <c r="P204" s="191"/>
      <c r="Q204" s="137"/>
      <c r="R204" s="137"/>
      <c r="S204" s="137"/>
      <c r="T204" s="137"/>
      <c r="U204" s="137"/>
      <c r="V204" s="137"/>
      <c r="W204" s="137"/>
      <c r="X204" s="137"/>
      <c r="Y204" s="137"/>
      <c r="Z204" s="137"/>
      <c r="AA204" s="137"/>
      <c r="AB204" s="137"/>
      <c r="AC204" s="137"/>
      <c r="AD204" s="137"/>
      <c r="AE204" s="137"/>
      <c r="AF204" s="137"/>
      <c r="AG204" s="178"/>
      <c r="AH204" s="178"/>
      <c r="AI204" s="178"/>
      <c r="AJ204" s="178"/>
      <c r="AK204" s="178"/>
      <c r="AL204" s="178"/>
      <c r="AM204" s="178"/>
      <c r="AN204" s="178"/>
      <c r="AO204" s="178"/>
      <c r="AP204" s="178"/>
    </row>
    <row r="205" spans="1:42" s="69" customFormat="1" x14ac:dyDescent="0.3">
      <c r="A205" s="70"/>
      <c r="D205" s="178"/>
      <c r="E205" s="178"/>
      <c r="F205" s="178"/>
      <c r="G205" s="178"/>
      <c r="H205" s="178"/>
      <c r="I205" s="178"/>
      <c r="J205" s="178"/>
      <c r="K205" s="178"/>
      <c r="L205" s="178"/>
      <c r="M205" s="178"/>
      <c r="N205" s="178"/>
      <c r="P205" s="191"/>
      <c r="Q205" s="137"/>
      <c r="R205" s="137"/>
      <c r="S205" s="137"/>
      <c r="T205" s="137"/>
      <c r="U205" s="137"/>
      <c r="V205" s="137"/>
      <c r="W205" s="137"/>
      <c r="X205" s="137"/>
      <c r="Y205" s="137"/>
      <c r="Z205" s="137"/>
      <c r="AA205" s="137"/>
      <c r="AB205" s="137"/>
      <c r="AC205" s="137"/>
      <c r="AD205" s="137"/>
      <c r="AE205" s="137"/>
      <c r="AF205" s="137"/>
      <c r="AG205" s="178"/>
      <c r="AH205" s="178"/>
      <c r="AI205" s="178"/>
      <c r="AJ205" s="178"/>
      <c r="AK205" s="178"/>
      <c r="AL205" s="178"/>
      <c r="AM205" s="178"/>
      <c r="AN205" s="178"/>
      <c r="AO205" s="178"/>
      <c r="AP205" s="178"/>
    </row>
    <row r="206" spans="1:42" s="69" customFormat="1" x14ac:dyDescent="0.3">
      <c r="A206" s="70"/>
      <c r="D206" s="178"/>
      <c r="E206" s="178"/>
      <c r="F206" s="178"/>
      <c r="G206" s="178"/>
      <c r="H206" s="178"/>
      <c r="I206" s="178"/>
      <c r="J206" s="178"/>
      <c r="K206" s="178"/>
      <c r="L206" s="178"/>
      <c r="M206" s="178"/>
      <c r="N206" s="178"/>
      <c r="P206" s="191"/>
      <c r="Q206" s="137"/>
      <c r="R206" s="137"/>
      <c r="S206" s="137"/>
      <c r="T206" s="137"/>
      <c r="U206" s="137"/>
      <c r="V206" s="137"/>
      <c r="W206" s="137"/>
      <c r="X206" s="137"/>
      <c r="Y206" s="137"/>
      <c r="Z206" s="137"/>
      <c r="AA206" s="137"/>
      <c r="AB206" s="137"/>
      <c r="AC206" s="137"/>
      <c r="AD206" s="137"/>
      <c r="AE206" s="137"/>
      <c r="AF206" s="137"/>
      <c r="AG206" s="178"/>
      <c r="AH206" s="178"/>
      <c r="AI206" s="178"/>
      <c r="AJ206" s="178"/>
      <c r="AK206" s="178"/>
      <c r="AL206" s="178"/>
      <c r="AM206" s="178"/>
      <c r="AN206" s="178"/>
      <c r="AO206" s="178"/>
      <c r="AP206" s="178"/>
    </row>
    <row r="207" spans="1:42" s="69" customFormat="1" x14ac:dyDescent="0.3">
      <c r="A207" s="70"/>
      <c r="D207" s="178"/>
      <c r="E207" s="178"/>
      <c r="F207" s="178"/>
      <c r="G207" s="178"/>
      <c r="H207" s="178"/>
      <c r="I207" s="178"/>
      <c r="J207" s="178"/>
      <c r="K207" s="178"/>
      <c r="L207" s="178"/>
      <c r="M207" s="178"/>
      <c r="N207" s="178"/>
      <c r="P207" s="191"/>
      <c r="Q207" s="137"/>
      <c r="R207" s="137"/>
      <c r="S207" s="137"/>
      <c r="T207" s="137"/>
      <c r="U207" s="137"/>
      <c r="V207" s="137"/>
      <c r="W207" s="137"/>
      <c r="X207" s="137"/>
      <c r="Y207" s="137"/>
      <c r="Z207" s="137"/>
      <c r="AA207" s="137"/>
      <c r="AB207" s="137"/>
      <c r="AC207" s="137"/>
      <c r="AD207" s="137"/>
      <c r="AE207" s="137"/>
      <c r="AF207" s="137"/>
      <c r="AG207" s="178"/>
      <c r="AH207" s="178"/>
      <c r="AI207" s="178"/>
      <c r="AJ207" s="178"/>
      <c r="AK207" s="178"/>
      <c r="AL207" s="178"/>
      <c r="AM207" s="178"/>
      <c r="AN207" s="178"/>
      <c r="AO207" s="178"/>
      <c r="AP207" s="178"/>
    </row>
    <row r="208" spans="1:42" s="69" customFormat="1" x14ac:dyDescent="0.3">
      <c r="A208" s="70"/>
      <c r="D208" s="178"/>
      <c r="E208" s="178"/>
      <c r="F208" s="178"/>
      <c r="G208" s="178"/>
      <c r="H208" s="178"/>
      <c r="I208" s="178"/>
      <c r="J208" s="178"/>
      <c r="K208" s="178"/>
      <c r="L208" s="178"/>
      <c r="M208" s="178"/>
      <c r="N208" s="178"/>
      <c r="P208" s="191"/>
      <c r="Q208" s="137"/>
      <c r="R208" s="137"/>
      <c r="S208" s="137"/>
      <c r="T208" s="137"/>
      <c r="U208" s="137"/>
      <c r="V208" s="137"/>
      <c r="W208" s="137"/>
      <c r="X208" s="137"/>
      <c r="Y208" s="137"/>
      <c r="Z208" s="137"/>
      <c r="AA208" s="137"/>
      <c r="AB208" s="137"/>
      <c r="AC208" s="137"/>
      <c r="AD208" s="137"/>
      <c r="AE208" s="137"/>
      <c r="AF208" s="137"/>
      <c r="AG208" s="178"/>
      <c r="AH208" s="178"/>
      <c r="AI208" s="178"/>
      <c r="AJ208" s="178"/>
      <c r="AK208" s="178"/>
      <c r="AL208" s="178"/>
      <c r="AM208" s="178"/>
      <c r="AN208" s="178"/>
      <c r="AO208" s="178"/>
      <c r="AP208" s="178"/>
    </row>
    <row r="209" spans="1:42" s="69" customFormat="1" x14ac:dyDescent="0.3">
      <c r="A209" s="70"/>
      <c r="D209" s="178"/>
      <c r="E209" s="178"/>
      <c r="F209" s="178"/>
      <c r="G209" s="178"/>
      <c r="H209" s="178"/>
      <c r="I209" s="178"/>
      <c r="J209" s="178"/>
      <c r="K209" s="178"/>
      <c r="L209" s="178"/>
      <c r="M209" s="178"/>
      <c r="N209" s="178"/>
      <c r="P209" s="191"/>
      <c r="Q209" s="137"/>
      <c r="R209" s="137"/>
      <c r="S209" s="137"/>
      <c r="T209" s="137"/>
      <c r="U209" s="137"/>
      <c r="V209" s="137"/>
      <c r="W209" s="137"/>
      <c r="X209" s="137"/>
      <c r="Y209" s="137"/>
      <c r="Z209" s="137"/>
      <c r="AA209" s="137"/>
      <c r="AB209" s="137"/>
      <c r="AC209" s="137"/>
      <c r="AD209" s="137"/>
      <c r="AE209" s="137"/>
      <c r="AF209" s="137"/>
      <c r="AG209" s="178"/>
      <c r="AH209" s="178"/>
      <c r="AI209" s="178"/>
      <c r="AJ209" s="178"/>
      <c r="AK209" s="178"/>
      <c r="AL209" s="178"/>
      <c r="AM209" s="178"/>
      <c r="AN209" s="178"/>
      <c r="AO209" s="178"/>
      <c r="AP209" s="178"/>
    </row>
    <row r="210" spans="1:42" s="69" customFormat="1" x14ac:dyDescent="0.3">
      <c r="A210" s="70"/>
      <c r="D210" s="178"/>
      <c r="E210" s="178"/>
      <c r="F210" s="178"/>
      <c r="G210" s="178"/>
      <c r="H210" s="178"/>
      <c r="I210" s="178"/>
      <c r="J210" s="178"/>
      <c r="K210" s="178"/>
      <c r="L210" s="178"/>
      <c r="M210" s="178"/>
      <c r="N210" s="178"/>
      <c r="P210" s="191"/>
      <c r="Q210" s="137"/>
      <c r="R210" s="137"/>
      <c r="S210" s="137"/>
      <c r="T210" s="137"/>
      <c r="U210" s="137"/>
      <c r="V210" s="137"/>
      <c r="W210" s="137"/>
      <c r="X210" s="137"/>
      <c r="Y210" s="137"/>
      <c r="Z210" s="137"/>
      <c r="AA210" s="137"/>
      <c r="AB210" s="137"/>
      <c r="AC210" s="137"/>
      <c r="AD210" s="137"/>
      <c r="AE210" s="137"/>
      <c r="AF210" s="137"/>
      <c r="AG210" s="178"/>
      <c r="AH210" s="178"/>
      <c r="AI210" s="178"/>
      <c r="AJ210" s="178"/>
      <c r="AK210" s="178"/>
      <c r="AL210" s="178"/>
      <c r="AM210" s="178"/>
      <c r="AN210" s="178"/>
      <c r="AO210" s="178"/>
      <c r="AP210" s="178"/>
    </row>
    <row r="211" spans="1:42" s="69" customFormat="1" x14ac:dyDescent="0.3">
      <c r="A211" s="70"/>
      <c r="D211" s="178"/>
      <c r="E211" s="178"/>
      <c r="F211" s="178"/>
      <c r="G211" s="178"/>
      <c r="H211" s="178"/>
      <c r="I211" s="178"/>
      <c r="J211" s="178"/>
      <c r="K211" s="178"/>
      <c r="L211" s="178"/>
      <c r="M211" s="178"/>
      <c r="N211" s="178"/>
      <c r="P211" s="191"/>
      <c r="Q211" s="137"/>
      <c r="R211" s="137"/>
      <c r="S211" s="137"/>
      <c r="T211" s="137"/>
      <c r="U211" s="137"/>
      <c r="V211" s="137"/>
      <c r="W211" s="137"/>
      <c r="X211" s="137"/>
      <c r="Y211" s="137"/>
      <c r="Z211" s="137"/>
      <c r="AA211" s="137"/>
      <c r="AB211" s="137"/>
      <c r="AC211" s="137"/>
      <c r="AD211" s="137"/>
      <c r="AE211" s="137"/>
      <c r="AF211" s="137"/>
      <c r="AG211" s="178"/>
      <c r="AH211" s="178"/>
      <c r="AI211" s="178"/>
      <c r="AJ211" s="178"/>
      <c r="AK211" s="178"/>
      <c r="AL211" s="178"/>
      <c r="AM211" s="178"/>
      <c r="AN211" s="178"/>
      <c r="AO211" s="178"/>
      <c r="AP211" s="178"/>
    </row>
    <row r="212" spans="1:42" s="69" customFormat="1" x14ac:dyDescent="0.3">
      <c r="A212" s="70"/>
      <c r="D212" s="178"/>
      <c r="E212" s="178"/>
      <c r="F212" s="178"/>
      <c r="G212" s="178"/>
      <c r="H212" s="178"/>
      <c r="I212" s="178"/>
      <c r="J212" s="178"/>
      <c r="K212" s="178"/>
      <c r="L212" s="178"/>
      <c r="M212" s="178"/>
      <c r="N212" s="178"/>
      <c r="P212" s="191"/>
      <c r="Q212" s="137"/>
      <c r="R212" s="137"/>
      <c r="S212" s="137"/>
      <c r="T212" s="137"/>
      <c r="U212" s="137"/>
      <c r="V212" s="137"/>
      <c r="W212" s="137"/>
      <c r="X212" s="137"/>
      <c r="Y212" s="137"/>
      <c r="Z212" s="137"/>
      <c r="AA212" s="137"/>
      <c r="AB212" s="137"/>
      <c r="AC212" s="137"/>
      <c r="AD212" s="137"/>
      <c r="AE212" s="137"/>
      <c r="AF212" s="137"/>
      <c r="AG212" s="178"/>
      <c r="AH212" s="178"/>
      <c r="AI212" s="178"/>
      <c r="AJ212" s="178"/>
      <c r="AK212" s="178"/>
      <c r="AL212" s="178"/>
      <c r="AM212" s="178"/>
      <c r="AN212" s="178"/>
      <c r="AO212" s="178"/>
      <c r="AP212" s="178"/>
    </row>
    <row r="213" spans="1:42" s="69" customFormat="1" x14ac:dyDescent="0.3">
      <c r="A213" s="70"/>
      <c r="D213" s="178"/>
      <c r="E213" s="178"/>
      <c r="F213" s="178"/>
      <c r="G213" s="178"/>
      <c r="H213" s="178"/>
      <c r="I213" s="178"/>
      <c r="J213" s="178"/>
      <c r="K213" s="178"/>
      <c r="L213" s="178"/>
      <c r="M213" s="178"/>
      <c r="N213" s="178"/>
      <c r="P213" s="191"/>
      <c r="Q213" s="137"/>
      <c r="R213" s="137"/>
      <c r="S213" s="137"/>
      <c r="T213" s="137"/>
      <c r="U213" s="137"/>
      <c r="V213" s="137"/>
      <c r="W213" s="137"/>
      <c r="X213" s="137"/>
      <c r="Y213" s="137"/>
      <c r="Z213" s="137"/>
      <c r="AA213" s="137"/>
      <c r="AB213" s="137"/>
      <c r="AC213" s="137"/>
      <c r="AD213" s="137"/>
      <c r="AE213" s="137"/>
      <c r="AF213" s="137"/>
      <c r="AG213" s="178"/>
      <c r="AH213" s="178"/>
      <c r="AI213" s="178"/>
      <c r="AJ213" s="178"/>
      <c r="AK213" s="178"/>
      <c r="AL213" s="178"/>
      <c r="AM213" s="178"/>
      <c r="AN213" s="178"/>
      <c r="AO213" s="178"/>
      <c r="AP213" s="178"/>
    </row>
    <row r="214" spans="1:42" s="69" customFormat="1" x14ac:dyDescent="0.3">
      <c r="A214" s="70"/>
      <c r="D214" s="178"/>
      <c r="E214" s="178"/>
      <c r="F214" s="178"/>
      <c r="G214" s="178"/>
      <c r="H214" s="178"/>
      <c r="I214" s="178"/>
      <c r="J214" s="178"/>
      <c r="K214" s="178"/>
      <c r="L214" s="178"/>
      <c r="M214" s="178"/>
      <c r="N214" s="178"/>
      <c r="P214" s="191"/>
      <c r="Q214" s="137"/>
      <c r="R214" s="137"/>
      <c r="S214" s="137"/>
      <c r="T214" s="137"/>
      <c r="U214" s="137"/>
      <c r="V214" s="137"/>
      <c r="W214" s="137"/>
      <c r="X214" s="137"/>
      <c r="Y214" s="137"/>
      <c r="Z214" s="137"/>
      <c r="AA214" s="137"/>
      <c r="AB214" s="137"/>
      <c r="AC214" s="137"/>
      <c r="AD214" s="137"/>
      <c r="AE214" s="137"/>
      <c r="AF214" s="137"/>
      <c r="AG214" s="178"/>
      <c r="AH214" s="178"/>
      <c r="AI214" s="178"/>
      <c r="AJ214" s="178"/>
      <c r="AK214" s="178"/>
      <c r="AL214" s="178"/>
      <c r="AM214" s="178"/>
      <c r="AN214" s="178"/>
      <c r="AO214" s="178"/>
      <c r="AP214" s="178"/>
    </row>
    <row r="215" spans="1:42" s="69" customFormat="1" x14ac:dyDescent="0.3">
      <c r="A215" s="70"/>
      <c r="D215" s="178"/>
      <c r="E215" s="178"/>
      <c r="F215" s="178"/>
      <c r="G215" s="178"/>
      <c r="H215" s="178"/>
      <c r="I215" s="178"/>
      <c r="J215" s="178"/>
      <c r="K215" s="178"/>
      <c r="L215" s="178"/>
      <c r="M215" s="178"/>
      <c r="N215" s="178"/>
      <c r="P215" s="191"/>
      <c r="Q215" s="137"/>
      <c r="R215" s="137"/>
      <c r="S215" s="137"/>
      <c r="T215" s="137"/>
      <c r="U215" s="137"/>
      <c r="V215" s="137"/>
      <c r="W215" s="137"/>
      <c r="X215" s="137"/>
      <c r="Y215" s="137"/>
      <c r="Z215" s="137"/>
      <c r="AA215" s="137"/>
      <c r="AB215" s="137"/>
      <c r="AC215" s="137"/>
      <c r="AD215" s="137"/>
      <c r="AE215" s="137"/>
      <c r="AF215" s="137"/>
      <c r="AG215" s="178"/>
      <c r="AH215" s="178"/>
      <c r="AI215" s="178"/>
      <c r="AJ215" s="178"/>
      <c r="AK215" s="178"/>
      <c r="AL215" s="178"/>
      <c r="AM215" s="178"/>
      <c r="AN215" s="178"/>
      <c r="AO215" s="178"/>
      <c r="AP215" s="178"/>
    </row>
    <row r="216" spans="1:42" s="69" customFormat="1" x14ac:dyDescent="0.3">
      <c r="A216" s="70"/>
      <c r="D216" s="178"/>
      <c r="E216" s="178"/>
      <c r="F216" s="178"/>
      <c r="G216" s="178"/>
      <c r="H216" s="178"/>
      <c r="I216" s="178"/>
      <c r="J216" s="178"/>
      <c r="K216" s="178"/>
      <c r="L216" s="178"/>
      <c r="M216" s="178"/>
      <c r="N216" s="178"/>
      <c r="P216" s="191"/>
      <c r="Q216" s="137"/>
      <c r="R216" s="137"/>
      <c r="S216" s="137"/>
      <c r="T216" s="137"/>
      <c r="U216" s="137"/>
      <c r="V216" s="137"/>
      <c r="W216" s="137"/>
      <c r="X216" s="137"/>
      <c r="Y216" s="137"/>
      <c r="Z216" s="137"/>
      <c r="AA216" s="137"/>
      <c r="AB216" s="137"/>
      <c r="AC216" s="137"/>
      <c r="AD216" s="137"/>
      <c r="AE216" s="137"/>
      <c r="AF216" s="137"/>
      <c r="AG216" s="178"/>
      <c r="AH216" s="178"/>
      <c r="AI216" s="178"/>
      <c r="AJ216" s="178"/>
      <c r="AK216" s="178"/>
      <c r="AL216" s="178"/>
      <c r="AM216" s="178"/>
      <c r="AN216" s="178"/>
      <c r="AO216" s="178"/>
      <c r="AP216" s="178"/>
    </row>
    <row r="217" spans="1:42" s="69" customFormat="1" x14ac:dyDescent="0.3">
      <c r="A217" s="70"/>
      <c r="D217" s="178"/>
      <c r="E217" s="178"/>
      <c r="F217" s="178"/>
      <c r="G217" s="178"/>
      <c r="H217" s="178"/>
      <c r="I217" s="178"/>
      <c r="J217" s="178"/>
      <c r="K217" s="178"/>
      <c r="L217" s="178"/>
      <c r="M217" s="178"/>
      <c r="N217" s="178"/>
      <c r="P217" s="191"/>
      <c r="Q217" s="137"/>
      <c r="R217" s="137"/>
      <c r="S217" s="137"/>
      <c r="T217" s="137"/>
      <c r="U217" s="137"/>
      <c r="V217" s="137"/>
      <c r="W217" s="137"/>
      <c r="X217" s="137"/>
      <c r="Y217" s="137"/>
      <c r="Z217" s="137"/>
      <c r="AA217" s="137"/>
      <c r="AB217" s="137"/>
      <c r="AC217" s="137"/>
      <c r="AD217" s="137"/>
      <c r="AE217" s="137"/>
      <c r="AF217" s="137"/>
      <c r="AG217" s="178"/>
      <c r="AH217" s="178"/>
      <c r="AI217" s="178"/>
      <c r="AJ217" s="178"/>
      <c r="AK217" s="178"/>
      <c r="AL217" s="178"/>
      <c r="AM217" s="178"/>
      <c r="AN217" s="178"/>
      <c r="AO217" s="178"/>
      <c r="AP217" s="178"/>
    </row>
    <row r="218" spans="1:42" s="69" customFormat="1" x14ac:dyDescent="0.3">
      <c r="A218" s="70"/>
      <c r="D218" s="178"/>
      <c r="E218" s="178"/>
      <c r="F218" s="178"/>
      <c r="G218" s="178"/>
      <c r="H218" s="178"/>
      <c r="I218" s="178"/>
      <c r="J218" s="178"/>
      <c r="K218" s="178"/>
      <c r="L218" s="178"/>
      <c r="M218" s="178"/>
      <c r="N218" s="178"/>
      <c r="P218" s="191"/>
      <c r="Q218" s="137"/>
      <c r="R218" s="137"/>
      <c r="S218" s="137"/>
      <c r="T218" s="137"/>
      <c r="U218" s="137"/>
      <c r="V218" s="137"/>
      <c r="W218" s="137"/>
      <c r="X218" s="137"/>
      <c r="Y218" s="137"/>
      <c r="Z218" s="137"/>
      <c r="AA218" s="137"/>
      <c r="AB218" s="137"/>
      <c r="AC218" s="137"/>
      <c r="AD218" s="137"/>
      <c r="AE218" s="137"/>
      <c r="AF218" s="137"/>
      <c r="AG218" s="178"/>
      <c r="AH218" s="178"/>
      <c r="AI218" s="178"/>
      <c r="AJ218" s="178"/>
      <c r="AK218" s="178"/>
      <c r="AL218" s="178"/>
      <c r="AM218" s="178"/>
      <c r="AN218" s="178"/>
      <c r="AO218" s="178"/>
      <c r="AP218" s="178"/>
    </row>
    <row r="219" spans="1:42" s="69" customFormat="1" x14ac:dyDescent="0.3">
      <c r="A219" s="70"/>
      <c r="D219" s="178"/>
      <c r="E219" s="178"/>
      <c r="F219" s="178"/>
      <c r="G219" s="178"/>
      <c r="H219" s="178"/>
      <c r="I219" s="178"/>
      <c r="J219" s="178"/>
      <c r="K219" s="178"/>
      <c r="L219" s="178"/>
      <c r="M219" s="178"/>
      <c r="N219" s="178"/>
      <c r="P219" s="191"/>
      <c r="Q219" s="137"/>
      <c r="R219" s="137"/>
      <c r="S219" s="137"/>
      <c r="T219" s="137"/>
      <c r="U219" s="137"/>
      <c r="V219" s="137"/>
      <c r="W219" s="137"/>
      <c r="X219" s="137"/>
      <c r="Y219" s="137"/>
      <c r="Z219" s="137"/>
      <c r="AA219" s="137"/>
      <c r="AB219" s="137"/>
      <c r="AC219" s="137"/>
      <c r="AD219" s="137"/>
      <c r="AE219" s="137"/>
      <c r="AF219" s="137"/>
      <c r="AG219" s="178"/>
      <c r="AH219" s="178"/>
      <c r="AI219" s="178"/>
      <c r="AJ219" s="178"/>
      <c r="AK219" s="178"/>
      <c r="AL219" s="178"/>
      <c r="AM219" s="178"/>
      <c r="AN219" s="178"/>
      <c r="AO219" s="178"/>
      <c r="AP219" s="178"/>
    </row>
    <row r="220" spans="1:42" s="69" customFormat="1" x14ac:dyDescent="0.3">
      <c r="A220" s="70"/>
      <c r="D220" s="178"/>
      <c r="E220" s="178"/>
      <c r="F220" s="178"/>
      <c r="G220" s="178"/>
      <c r="H220" s="178"/>
      <c r="I220" s="178"/>
      <c r="J220" s="178"/>
      <c r="K220" s="178"/>
      <c r="L220" s="178"/>
      <c r="M220" s="178"/>
      <c r="N220" s="178"/>
      <c r="P220" s="191"/>
      <c r="Q220" s="137"/>
      <c r="R220" s="137"/>
      <c r="S220" s="137"/>
      <c r="T220" s="137"/>
      <c r="U220" s="137"/>
      <c r="V220" s="137"/>
      <c r="W220" s="137"/>
      <c r="X220" s="137"/>
      <c r="Y220" s="137"/>
      <c r="Z220" s="137"/>
      <c r="AA220" s="137"/>
      <c r="AB220" s="137"/>
      <c r="AC220" s="137"/>
      <c r="AD220" s="137"/>
      <c r="AE220" s="137"/>
      <c r="AF220" s="137"/>
      <c r="AG220" s="178"/>
      <c r="AH220" s="178"/>
      <c r="AI220" s="178"/>
      <c r="AJ220" s="178"/>
      <c r="AK220" s="178"/>
      <c r="AL220" s="178"/>
      <c r="AM220" s="178"/>
      <c r="AN220" s="178"/>
      <c r="AO220" s="178"/>
      <c r="AP220" s="178"/>
    </row>
    <row r="221" spans="1:42" s="69" customFormat="1" x14ac:dyDescent="0.3">
      <c r="A221" s="70"/>
      <c r="D221" s="178"/>
      <c r="E221" s="178"/>
      <c r="F221" s="178"/>
      <c r="G221" s="178"/>
      <c r="H221" s="178"/>
      <c r="I221" s="178"/>
      <c r="J221" s="178"/>
      <c r="K221" s="178"/>
      <c r="L221" s="178"/>
      <c r="M221" s="178"/>
      <c r="N221" s="178"/>
      <c r="P221" s="191"/>
      <c r="Q221" s="137"/>
      <c r="R221" s="137"/>
      <c r="S221" s="137"/>
      <c r="T221" s="137"/>
      <c r="U221" s="137"/>
      <c r="V221" s="137"/>
      <c r="W221" s="137"/>
      <c r="X221" s="137"/>
      <c r="Y221" s="137"/>
      <c r="Z221" s="137"/>
      <c r="AA221" s="137"/>
      <c r="AB221" s="137"/>
      <c r="AC221" s="137"/>
      <c r="AD221" s="137"/>
      <c r="AE221" s="137"/>
      <c r="AF221" s="137"/>
      <c r="AG221" s="178"/>
      <c r="AH221" s="178"/>
      <c r="AI221" s="178"/>
      <c r="AJ221" s="178"/>
      <c r="AK221" s="178"/>
      <c r="AL221" s="178"/>
      <c r="AM221" s="178"/>
      <c r="AN221" s="178"/>
      <c r="AO221" s="178"/>
      <c r="AP221" s="178"/>
    </row>
    <row r="222" spans="1:42" s="69" customFormat="1" x14ac:dyDescent="0.3">
      <c r="A222" s="70"/>
      <c r="D222" s="178"/>
      <c r="E222" s="178"/>
      <c r="F222" s="178"/>
      <c r="G222" s="178"/>
      <c r="H222" s="178"/>
      <c r="I222" s="178"/>
      <c r="J222" s="178"/>
      <c r="K222" s="178"/>
      <c r="L222" s="178"/>
      <c r="M222" s="178"/>
      <c r="N222" s="178"/>
      <c r="P222" s="191"/>
      <c r="Q222" s="137"/>
      <c r="R222" s="137"/>
      <c r="S222" s="137"/>
      <c r="T222" s="137"/>
      <c r="U222" s="137"/>
      <c r="V222" s="137"/>
      <c r="W222" s="137"/>
      <c r="X222" s="137"/>
      <c r="Y222" s="137"/>
      <c r="Z222" s="137"/>
      <c r="AA222" s="137"/>
      <c r="AB222" s="137"/>
      <c r="AC222" s="137"/>
      <c r="AD222" s="137"/>
      <c r="AE222" s="137"/>
      <c r="AF222" s="137"/>
      <c r="AG222" s="178"/>
      <c r="AH222" s="178"/>
      <c r="AI222" s="178"/>
      <c r="AJ222" s="178"/>
      <c r="AK222" s="178"/>
      <c r="AL222" s="178"/>
      <c r="AM222" s="178"/>
      <c r="AN222" s="178"/>
      <c r="AO222" s="178"/>
      <c r="AP222" s="178"/>
    </row>
    <row r="223" spans="1:42" s="69" customFormat="1" x14ac:dyDescent="0.3">
      <c r="A223" s="70"/>
      <c r="D223" s="178"/>
      <c r="E223" s="178"/>
      <c r="F223" s="178"/>
      <c r="G223" s="178"/>
      <c r="H223" s="178"/>
      <c r="I223" s="178"/>
      <c r="J223" s="178"/>
      <c r="K223" s="178"/>
      <c r="L223" s="178"/>
      <c r="M223" s="178"/>
      <c r="N223" s="178"/>
      <c r="P223" s="191"/>
      <c r="Q223" s="137"/>
      <c r="R223" s="137"/>
      <c r="S223" s="137"/>
      <c r="T223" s="137"/>
      <c r="U223" s="137"/>
      <c r="V223" s="137"/>
      <c r="W223" s="137"/>
      <c r="X223" s="137"/>
      <c r="Y223" s="137"/>
      <c r="Z223" s="137"/>
      <c r="AA223" s="137"/>
      <c r="AB223" s="137"/>
      <c r="AC223" s="137"/>
      <c r="AD223" s="137"/>
      <c r="AE223" s="137"/>
      <c r="AF223" s="137"/>
      <c r="AG223" s="178"/>
      <c r="AH223" s="178"/>
      <c r="AI223" s="178"/>
      <c r="AJ223" s="178"/>
      <c r="AK223" s="178"/>
      <c r="AL223" s="178"/>
      <c r="AM223" s="178"/>
      <c r="AN223" s="178"/>
      <c r="AO223" s="178"/>
      <c r="AP223" s="178"/>
    </row>
    <row r="224" spans="1:42" s="69" customFormat="1" x14ac:dyDescent="0.3">
      <c r="A224" s="70"/>
      <c r="D224" s="178"/>
      <c r="E224" s="178"/>
      <c r="F224" s="178"/>
      <c r="G224" s="178"/>
      <c r="H224" s="178"/>
      <c r="I224" s="178"/>
      <c r="J224" s="178"/>
      <c r="K224" s="178"/>
      <c r="L224" s="178"/>
      <c r="M224" s="178"/>
      <c r="N224" s="178"/>
      <c r="P224" s="191"/>
      <c r="Q224" s="137"/>
      <c r="R224" s="137"/>
      <c r="S224" s="137"/>
      <c r="T224" s="137"/>
      <c r="U224" s="137"/>
      <c r="V224" s="137"/>
      <c r="W224" s="137"/>
      <c r="X224" s="137"/>
      <c r="Y224" s="137"/>
      <c r="Z224" s="137"/>
      <c r="AA224" s="137"/>
      <c r="AB224" s="137"/>
      <c r="AC224" s="137"/>
      <c r="AD224" s="137"/>
      <c r="AE224" s="137"/>
      <c r="AF224" s="137"/>
      <c r="AG224" s="178"/>
      <c r="AH224" s="178"/>
      <c r="AI224" s="178"/>
      <c r="AJ224" s="178"/>
      <c r="AK224" s="178"/>
      <c r="AL224" s="178"/>
      <c r="AM224" s="178"/>
      <c r="AN224" s="178"/>
      <c r="AO224" s="178"/>
      <c r="AP224" s="178"/>
    </row>
    <row r="225" spans="1:42" s="69" customFormat="1" x14ac:dyDescent="0.3">
      <c r="A225" s="70"/>
      <c r="D225" s="178"/>
      <c r="E225" s="178"/>
      <c r="F225" s="178"/>
      <c r="G225" s="178"/>
      <c r="H225" s="178"/>
      <c r="I225" s="178"/>
      <c r="J225" s="178"/>
      <c r="K225" s="178"/>
      <c r="L225" s="178"/>
      <c r="M225" s="178"/>
      <c r="N225" s="178"/>
      <c r="P225" s="191"/>
      <c r="Q225" s="137"/>
      <c r="R225" s="137"/>
      <c r="S225" s="137"/>
      <c r="T225" s="137"/>
      <c r="U225" s="137"/>
      <c r="V225" s="137"/>
      <c r="W225" s="137"/>
      <c r="X225" s="137"/>
      <c r="Y225" s="137"/>
      <c r="Z225" s="137"/>
      <c r="AA225" s="137"/>
      <c r="AB225" s="137"/>
      <c r="AC225" s="137"/>
      <c r="AD225" s="137"/>
      <c r="AE225" s="137"/>
      <c r="AF225" s="137"/>
      <c r="AG225" s="178"/>
      <c r="AH225" s="178"/>
      <c r="AI225" s="178"/>
      <c r="AJ225" s="178"/>
      <c r="AK225" s="178"/>
      <c r="AL225" s="178"/>
      <c r="AM225" s="178"/>
      <c r="AN225" s="178"/>
      <c r="AO225" s="178"/>
      <c r="AP225" s="178"/>
    </row>
    <row r="226" spans="1:42" s="69" customFormat="1" x14ac:dyDescent="0.3">
      <c r="A226" s="70"/>
      <c r="D226" s="178"/>
      <c r="E226" s="178"/>
      <c r="F226" s="178"/>
      <c r="G226" s="178"/>
      <c r="H226" s="178"/>
      <c r="I226" s="178"/>
      <c r="J226" s="178"/>
      <c r="K226" s="178"/>
      <c r="L226" s="178"/>
      <c r="M226" s="178"/>
      <c r="N226" s="178"/>
      <c r="P226" s="191"/>
      <c r="Q226" s="137"/>
      <c r="R226" s="137"/>
      <c r="S226" s="137"/>
      <c r="T226" s="137"/>
      <c r="U226" s="137"/>
      <c r="V226" s="137"/>
      <c r="W226" s="137"/>
      <c r="X226" s="137"/>
      <c r="Y226" s="137"/>
      <c r="Z226" s="137"/>
      <c r="AA226" s="137"/>
      <c r="AB226" s="137"/>
      <c r="AC226" s="137"/>
      <c r="AD226" s="137"/>
      <c r="AE226" s="137"/>
      <c r="AF226" s="137"/>
      <c r="AG226" s="178"/>
      <c r="AH226" s="178"/>
      <c r="AI226" s="178"/>
      <c r="AJ226" s="178"/>
      <c r="AK226" s="178"/>
      <c r="AL226" s="178"/>
      <c r="AM226" s="178"/>
      <c r="AN226" s="178"/>
      <c r="AO226" s="178"/>
      <c r="AP226" s="178"/>
    </row>
    <row r="227" spans="1:42" s="69" customFormat="1" x14ac:dyDescent="0.3">
      <c r="A227" s="70"/>
      <c r="D227" s="178"/>
      <c r="E227" s="178"/>
      <c r="F227" s="178"/>
      <c r="G227" s="178"/>
      <c r="H227" s="178"/>
      <c r="I227" s="178"/>
      <c r="J227" s="178"/>
      <c r="K227" s="178"/>
      <c r="L227" s="178"/>
      <c r="M227" s="178"/>
      <c r="N227" s="178"/>
      <c r="P227" s="191"/>
      <c r="Q227" s="137"/>
      <c r="R227" s="137"/>
      <c r="S227" s="137"/>
      <c r="T227" s="137"/>
      <c r="U227" s="137"/>
      <c r="V227" s="137"/>
      <c r="W227" s="137"/>
      <c r="X227" s="137"/>
      <c r="Y227" s="137"/>
      <c r="Z227" s="137"/>
      <c r="AA227" s="137"/>
      <c r="AB227" s="137"/>
      <c r="AC227" s="137"/>
      <c r="AD227" s="137"/>
      <c r="AE227" s="137"/>
      <c r="AF227" s="137"/>
      <c r="AG227" s="178"/>
      <c r="AH227" s="178"/>
      <c r="AI227" s="178"/>
      <c r="AJ227" s="178"/>
      <c r="AK227" s="178"/>
      <c r="AL227" s="178"/>
      <c r="AM227" s="178"/>
      <c r="AN227" s="178"/>
      <c r="AO227" s="178"/>
      <c r="AP227" s="178"/>
    </row>
    <row r="228" spans="1:42" s="69" customFormat="1" x14ac:dyDescent="0.3">
      <c r="A228" s="70"/>
      <c r="D228" s="178"/>
      <c r="E228" s="178"/>
      <c r="F228" s="178"/>
      <c r="G228" s="178"/>
      <c r="H228" s="178"/>
      <c r="I228" s="178"/>
      <c r="J228" s="178"/>
      <c r="K228" s="178"/>
      <c r="L228" s="178"/>
      <c r="M228" s="178"/>
      <c r="N228" s="178"/>
      <c r="P228" s="191"/>
      <c r="Q228" s="137"/>
      <c r="R228" s="137"/>
      <c r="S228" s="137"/>
      <c r="T228" s="137"/>
      <c r="U228" s="137"/>
      <c r="V228" s="137"/>
      <c r="W228" s="137"/>
      <c r="X228" s="137"/>
      <c r="Y228" s="137"/>
      <c r="Z228" s="137"/>
      <c r="AA228" s="137"/>
      <c r="AB228" s="137"/>
      <c r="AC228" s="137"/>
      <c r="AD228" s="137"/>
      <c r="AE228" s="137"/>
      <c r="AF228" s="137"/>
      <c r="AG228" s="178"/>
      <c r="AH228" s="178"/>
      <c r="AI228" s="178"/>
      <c r="AJ228" s="178"/>
      <c r="AK228" s="178"/>
      <c r="AL228" s="178"/>
      <c r="AM228" s="178"/>
      <c r="AN228" s="178"/>
      <c r="AO228" s="178"/>
      <c r="AP228" s="178"/>
    </row>
    <row r="229" spans="1:42" s="69" customFormat="1" x14ac:dyDescent="0.3">
      <c r="A229" s="70"/>
      <c r="D229" s="178"/>
      <c r="E229" s="178"/>
      <c r="F229" s="178"/>
      <c r="G229" s="178"/>
      <c r="H229" s="178"/>
      <c r="I229" s="178"/>
      <c r="J229" s="178"/>
      <c r="K229" s="178"/>
      <c r="L229" s="178"/>
      <c r="M229" s="178"/>
      <c r="N229" s="178"/>
      <c r="P229" s="191"/>
      <c r="Q229" s="137"/>
      <c r="R229" s="137"/>
      <c r="S229" s="137"/>
      <c r="T229" s="137"/>
      <c r="U229" s="137"/>
      <c r="V229" s="137"/>
      <c r="W229" s="137"/>
      <c r="X229" s="137"/>
      <c r="Y229" s="137"/>
      <c r="Z229" s="137"/>
      <c r="AA229" s="137"/>
      <c r="AB229" s="137"/>
      <c r="AC229" s="137"/>
      <c r="AD229" s="137"/>
      <c r="AE229" s="137"/>
      <c r="AF229" s="137"/>
      <c r="AG229" s="178"/>
      <c r="AH229" s="178"/>
      <c r="AI229" s="178"/>
      <c r="AJ229" s="178"/>
      <c r="AK229" s="178"/>
      <c r="AL229" s="178"/>
      <c r="AM229" s="178"/>
      <c r="AN229" s="178"/>
      <c r="AO229" s="178"/>
      <c r="AP229" s="178"/>
    </row>
    <row r="230" spans="1:42" s="69" customFormat="1" x14ac:dyDescent="0.3">
      <c r="A230" s="70"/>
      <c r="D230" s="178"/>
      <c r="E230" s="178"/>
      <c r="F230" s="178"/>
      <c r="G230" s="178"/>
      <c r="H230" s="178"/>
      <c r="I230" s="178"/>
      <c r="J230" s="178"/>
      <c r="K230" s="178"/>
      <c r="L230" s="178"/>
      <c r="M230" s="178"/>
      <c r="N230" s="178"/>
      <c r="P230" s="191"/>
      <c r="Q230" s="137"/>
      <c r="R230" s="137"/>
      <c r="S230" s="137"/>
      <c r="T230" s="137"/>
      <c r="U230" s="137"/>
      <c r="V230" s="137"/>
      <c r="W230" s="137"/>
      <c r="X230" s="137"/>
      <c r="Y230" s="137"/>
      <c r="Z230" s="137"/>
      <c r="AA230" s="137"/>
      <c r="AB230" s="137"/>
      <c r="AC230" s="137"/>
      <c r="AD230" s="137"/>
      <c r="AE230" s="137"/>
      <c r="AF230" s="137"/>
      <c r="AG230" s="178"/>
      <c r="AH230" s="178"/>
      <c r="AI230" s="178"/>
      <c r="AJ230" s="178"/>
      <c r="AK230" s="178"/>
      <c r="AL230" s="178"/>
      <c r="AM230" s="178"/>
      <c r="AN230" s="178"/>
      <c r="AO230" s="178"/>
      <c r="AP230" s="178"/>
    </row>
    <row r="231" spans="1:42" s="69" customFormat="1" x14ac:dyDescent="0.3">
      <c r="A231" s="70"/>
      <c r="D231" s="178"/>
      <c r="E231" s="178"/>
      <c r="F231" s="178"/>
      <c r="G231" s="178"/>
      <c r="H231" s="178"/>
      <c r="I231" s="178"/>
      <c r="J231" s="178"/>
      <c r="K231" s="178"/>
      <c r="L231" s="178"/>
      <c r="M231" s="178"/>
      <c r="N231" s="178"/>
      <c r="P231" s="191"/>
      <c r="Q231" s="137"/>
      <c r="R231" s="137"/>
      <c r="S231" s="137"/>
      <c r="T231" s="137"/>
      <c r="U231" s="137"/>
      <c r="V231" s="137"/>
      <c r="W231" s="137"/>
      <c r="X231" s="137"/>
      <c r="Y231" s="137"/>
      <c r="Z231" s="137"/>
      <c r="AA231" s="137"/>
      <c r="AB231" s="137"/>
      <c r="AC231" s="137"/>
      <c r="AD231" s="137"/>
      <c r="AE231" s="137"/>
      <c r="AF231" s="137"/>
      <c r="AG231" s="178"/>
      <c r="AH231" s="178"/>
      <c r="AI231" s="178"/>
      <c r="AJ231" s="178"/>
      <c r="AK231" s="178"/>
      <c r="AL231" s="178"/>
      <c r="AM231" s="178"/>
      <c r="AN231" s="178"/>
      <c r="AO231" s="178"/>
      <c r="AP231" s="178"/>
    </row>
    <row r="232" spans="1:42" s="69" customFormat="1" x14ac:dyDescent="0.3">
      <c r="A232" s="70"/>
      <c r="D232" s="178"/>
      <c r="E232" s="178"/>
      <c r="F232" s="178"/>
      <c r="G232" s="178"/>
      <c r="H232" s="178"/>
      <c r="I232" s="178"/>
      <c r="J232" s="178"/>
      <c r="K232" s="178"/>
      <c r="L232" s="178"/>
      <c r="M232" s="178"/>
      <c r="N232" s="178"/>
      <c r="P232" s="191"/>
      <c r="Q232" s="137"/>
      <c r="R232" s="137"/>
      <c r="S232" s="137"/>
      <c r="T232" s="137"/>
      <c r="U232" s="137"/>
      <c r="V232" s="137"/>
      <c r="W232" s="137"/>
      <c r="X232" s="137"/>
      <c r="Y232" s="137"/>
      <c r="Z232" s="137"/>
      <c r="AA232" s="137"/>
      <c r="AB232" s="137"/>
      <c r="AC232" s="137"/>
      <c r="AD232" s="137"/>
      <c r="AE232" s="137"/>
      <c r="AF232" s="137"/>
      <c r="AG232" s="178"/>
      <c r="AH232" s="178"/>
      <c r="AI232" s="178"/>
      <c r="AJ232" s="178"/>
      <c r="AK232" s="178"/>
      <c r="AL232" s="178"/>
      <c r="AM232" s="178"/>
      <c r="AN232" s="178"/>
      <c r="AO232" s="178"/>
      <c r="AP232" s="178"/>
    </row>
    <row r="233" spans="1:42" s="69" customFormat="1" x14ac:dyDescent="0.3">
      <c r="A233" s="70"/>
      <c r="D233" s="178"/>
      <c r="E233" s="178"/>
      <c r="F233" s="178"/>
      <c r="G233" s="178"/>
      <c r="H233" s="178"/>
      <c r="I233" s="178"/>
      <c r="J233" s="178"/>
      <c r="K233" s="178"/>
      <c r="L233" s="178"/>
      <c r="M233" s="178"/>
      <c r="N233" s="178"/>
      <c r="P233" s="191"/>
      <c r="Q233" s="137"/>
      <c r="R233" s="137"/>
      <c r="S233" s="137"/>
      <c r="T233" s="137"/>
      <c r="U233" s="137"/>
      <c r="V233" s="137"/>
      <c r="W233" s="137"/>
      <c r="X233" s="137"/>
      <c r="Y233" s="137"/>
      <c r="Z233" s="137"/>
      <c r="AA233" s="137"/>
      <c r="AB233" s="137"/>
      <c r="AC233" s="137"/>
      <c r="AD233" s="137"/>
      <c r="AE233" s="137"/>
      <c r="AF233" s="137"/>
      <c r="AG233" s="178"/>
      <c r="AH233" s="178"/>
      <c r="AI233" s="178"/>
      <c r="AJ233" s="178"/>
      <c r="AK233" s="178"/>
      <c r="AL233" s="178"/>
      <c r="AM233" s="178"/>
      <c r="AN233" s="178"/>
      <c r="AO233" s="178"/>
      <c r="AP233" s="178"/>
    </row>
    <row r="234" spans="1:42" s="69" customFormat="1" x14ac:dyDescent="0.3">
      <c r="A234" s="70"/>
      <c r="D234" s="178"/>
      <c r="E234" s="178"/>
      <c r="F234" s="178"/>
      <c r="G234" s="178"/>
      <c r="H234" s="178"/>
      <c r="I234" s="178"/>
      <c r="J234" s="178"/>
      <c r="K234" s="178"/>
      <c r="L234" s="178"/>
      <c r="M234" s="178"/>
      <c r="N234" s="178"/>
      <c r="P234" s="191"/>
      <c r="Q234" s="137"/>
      <c r="R234" s="137"/>
      <c r="S234" s="137"/>
      <c r="T234" s="137"/>
      <c r="U234" s="137"/>
      <c r="V234" s="137"/>
      <c r="W234" s="137"/>
      <c r="X234" s="137"/>
      <c r="Y234" s="137"/>
      <c r="Z234" s="137"/>
      <c r="AA234" s="137"/>
      <c r="AB234" s="137"/>
      <c r="AC234" s="137"/>
      <c r="AD234" s="137"/>
      <c r="AE234" s="137"/>
      <c r="AF234" s="137"/>
      <c r="AG234" s="178"/>
      <c r="AH234" s="178"/>
      <c r="AI234" s="178"/>
      <c r="AJ234" s="178"/>
      <c r="AK234" s="178"/>
      <c r="AL234" s="178"/>
      <c r="AM234" s="178"/>
      <c r="AN234" s="178"/>
      <c r="AO234" s="178"/>
      <c r="AP234" s="178"/>
    </row>
    <row r="235" spans="1:42" s="69" customFormat="1" x14ac:dyDescent="0.3">
      <c r="A235" s="70"/>
      <c r="D235" s="178"/>
      <c r="E235" s="178"/>
      <c r="F235" s="178"/>
      <c r="G235" s="178"/>
      <c r="H235" s="178"/>
      <c r="I235" s="178"/>
      <c r="J235" s="178"/>
      <c r="K235" s="178"/>
      <c r="L235" s="178"/>
      <c r="M235" s="178"/>
      <c r="N235" s="178"/>
      <c r="P235" s="191"/>
      <c r="Q235" s="137"/>
      <c r="R235" s="137"/>
      <c r="S235" s="137"/>
      <c r="T235" s="137"/>
      <c r="U235" s="137"/>
      <c r="V235" s="137"/>
      <c r="W235" s="137"/>
      <c r="X235" s="137"/>
      <c r="Y235" s="137"/>
      <c r="Z235" s="137"/>
      <c r="AA235" s="137"/>
      <c r="AB235" s="137"/>
      <c r="AC235" s="137"/>
      <c r="AD235" s="137"/>
      <c r="AE235" s="137"/>
      <c r="AF235" s="137"/>
      <c r="AG235" s="178"/>
      <c r="AH235" s="178"/>
      <c r="AI235" s="178"/>
      <c r="AJ235" s="178"/>
      <c r="AK235" s="178"/>
      <c r="AL235" s="178"/>
      <c r="AM235" s="178"/>
      <c r="AN235" s="178"/>
      <c r="AO235" s="178"/>
      <c r="AP235" s="178"/>
    </row>
    <row r="236" spans="1:42" s="69" customFormat="1" x14ac:dyDescent="0.3">
      <c r="A236" s="70"/>
      <c r="D236" s="178"/>
      <c r="E236" s="178"/>
      <c r="F236" s="178"/>
      <c r="G236" s="178"/>
      <c r="H236" s="178"/>
      <c r="I236" s="178"/>
      <c r="J236" s="178"/>
      <c r="K236" s="178"/>
      <c r="L236" s="178"/>
      <c r="M236" s="178"/>
      <c r="N236" s="178"/>
      <c r="P236" s="191"/>
      <c r="Q236" s="137"/>
      <c r="R236" s="137"/>
      <c r="S236" s="137"/>
      <c r="T236" s="137"/>
      <c r="U236" s="137"/>
      <c r="V236" s="137"/>
      <c r="W236" s="137"/>
      <c r="X236" s="137"/>
      <c r="Y236" s="137"/>
      <c r="Z236" s="137"/>
      <c r="AA236" s="137"/>
      <c r="AB236" s="137"/>
      <c r="AC236" s="137"/>
      <c r="AD236" s="137"/>
      <c r="AE236" s="137"/>
      <c r="AF236" s="137"/>
      <c r="AG236" s="178"/>
      <c r="AH236" s="178"/>
      <c r="AI236" s="178"/>
      <c r="AJ236" s="178"/>
      <c r="AK236" s="178"/>
      <c r="AL236" s="178"/>
      <c r="AM236" s="178"/>
      <c r="AN236" s="178"/>
      <c r="AO236" s="178"/>
      <c r="AP236" s="178"/>
    </row>
    <row r="237" spans="1:42" s="69" customFormat="1" x14ac:dyDescent="0.3">
      <c r="A237" s="70"/>
      <c r="D237" s="178"/>
      <c r="E237" s="178"/>
      <c r="F237" s="178"/>
      <c r="G237" s="178"/>
      <c r="H237" s="178"/>
      <c r="I237" s="178"/>
      <c r="J237" s="178"/>
      <c r="K237" s="178"/>
      <c r="L237" s="178"/>
      <c r="M237" s="178"/>
      <c r="N237" s="178"/>
      <c r="P237" s="191"/>
      <c r="Q237" s="137"/>
      <c r="R237" s="137"/>
      <c r="S237" s="137"/>
      <c r="T237" s="137"/>
      <c r="U237" s="137"/>
      <c r="V237" s="137"/>
      <c r="W237" s="137"/>
      <c r="X237" s="137"/>
      <c r="Y237" s="137"/>
      <c r="Z237" s="137"/>
      <c r="AA237" s="137"/>
      <c r="AB237" s="137"/>
      <c r="AC237" s="137"/>
      <c r="AD237" s="137"/>
      <c r="AE237" s="137"/>
      <c r="AF237" s="137"/>
      <c r="AG237" s="178"/>
      <c r="AH237" s="178"/>
      <c r="AI237" s="178"/>
      <c r="AJ237" s="178"/>
      <c r="AK237" s="178"/>
      <c r="AL237" s="178"/>
      <c r="AM237" s="178"/>
      <c r="AN237" s="178"/>
      <c r="AO237" s="178"/>
      <c r="AP237" s="178"/>
    </row>
    <row r="238" spans="1:42" s="69" customFormat="1" x14ac:dyDescent="0.3">
      <c r="A238" s="70"/>
      <c r="D238" s="178"/>
      <c r="E238" s="178"/>
      <c r="F238" s="178"/>
      <c r="G238" s="178"/>
      <c r="H238" s="178"/>
      <c r="I238" s="178"/>
      <c r="J238" s="178"/>
      <c r="K238" s="178"/>
      <c r="L238" s="178"/>
      <c r="M238" s="178"/>
      <c r="N238" s="178"/>
      <c r="P238" s="191"/>
      <c r="Q238" s="137"/>
      <c r="R238" s="137"/>
      <c r="S238" s="137"/>
      <c r="T238" s="137"/>
      <c r="U238" s="137"/>
      <c r="V238" s="137"/>
      <c r="W238" s="137"/>
      <c r="X238" s="137"/>
      <c r="Y238" s="137"/>
      <c r="Z238" s="137"/>
      <c r="AA238" s="137"/>
      <c r="AB238" s="137"/>
      <c r="AC238" s="137"/>
      <c r="AD238" s="137"/>
      <c r="AE238" s="137"/>
      <c r="AF238" s="137"/>
      <c r="AG238" s="178"/>
      <c r="AH238" s="178"/>
      <c r="AI238" s="178"/>
      <c r="AJ238" s="178"/>
      <c r="AK238" s="178"/>
      <c r="AL238" s="178"/>
      <c r="AM238" s="178"/>
      <c r="AN238" s="178"/>
      <c r="AO238" s="178"/>
      <c r="AP238" s="178"/>
    </row>
    <row r="239" spans="1:42" s="69" customFormat="1" x14ac:dyDescent="0.3">
      <c r="A239" s="70"/>
      <c r="D239" s="178"/>
      <c r="E239" s="178"/>
      <c r="F239" s="178"/>
      <c r="G239" s="178"/>
      <c r="H239" s="178"/>
      <c r="I239" s="178"/>
      <c r="J239" s="178"/>
      <c r="K239" s="178"/>
      <c r="L239" s="178"/>
      <c r="M239" s="178"/>
      <c r="N239" s="178"/>
      <c r="P239" s="191"/>
      <c r="Q239" s="137"/>
      <c r="R239" s="137"/>
      <c r="S239" s="137"/>
      <c r="T239" s="137"/>
      <c r="U239" s="137"/>
      <c r="V239" s="137"/>
      <c r="W239" s="137"/>
      <c r="X239" s="137"/>
      <c r="Y239" s="137"/>
      <c r="Z239" s="137"/>
      <c r="AA239" s="137"/>
      <c r="AB239" s="137"/>
      <c r="AC239" s="137"/>
      <c r="AD239" s="137"/>
      <c r="AE239" s="137"/>
      <c r="AF239" s="137"/>
      <c r="AG239" s="178"/>
      <c r="AH239" s="178"/>
      <c r="AI239" s="178"/>
      <c r="AJ239" s="178"/>
      <c r="AK239" s="178"/>
      <c r="AL239" s="178"/>
      <c r="AM239" s="178"/>
      <c r="AN239" s="178"/>
      <c r="AO239" s="178"/>
      <c r="AP239" s="178"/>
    </row>
    <row r="240" spans="1:42" s="69" customFormat="1" x14ac:dyDescent="0.3">
      <c r="A240" s="70"/>
      <c r="D240" s="178"/>
      <c r="E240" s="178"/>
      <c r="F240" s="178"/>
      <c r="G240" s="178"/>
      <c r="H240" s="178"/>
      <c r="I240" s="178"/>
      <c r="J240" s="178"/>
      <c r="K240" s="178"/>
      <c r="L240" s="178"/>
      <c r="M240" s="178"/>
      <c r="N240" s="178"/>
      <c r="P240" s="191"/>
      <c r="Q240" s="137"/>
      <c r="R240" s="137"/>
      <c r="S240" s="137"/>
      <c r="T240" s="137"/>
      <c r="U240" s="137"/>
      <c r="V240" s="137"/>
      <c r="W240" s="137"/>
      <c r="X240" s="137"/>
      <c r="Y240" s="137"/>
      <c r="Z240" s="137"/>
      <c r="AA240" s="137"/>
      <c r="AB240" s="137"/>
      <c r="AC240" s="137"/>
      <c r="AD240" s="137"/>
      <c r="AE240" s="137"/>
      <c r="AF240" s="137"/>
      <c r="AG240" s="178"/>
      <c r="AH240" s="178"/>
      <c r="AI240" s="178"/>
      <c r="AJ240" s="178"/>
      <c r="AK240" s="178"/>
      <c r="AL240" s="178"/>
      <c r="AM240" s="178"/>
      <c r="AN240" s="178"/>
      <c r="AO240" s="178"/>
      <c r="AP240" s="178"/>
    </row>
    <row r="241" spans="1:42" s="69" customFormat="1" x14ac:dyDescent="0.3">
      <c r="A241" s="70"/>
      <c r="D241" s="178"/>
      <c r="E241" s="178"/>
      <c r="F241" s="178"/>
      <c r="G241" s="178"/>
      <c r="H241" s="178"/>
      <c r="I241" s="178"/>
      <c r="J241" s="178"/>
      <c r="K241" s="178"/>
      <c r="L241" s="178"/>
      <c r="M241" s="178"/>
      <c r="N241" s="178"/>
      <c r="P241" s="191"/>
      <c r="Q241" s="137"/>
      <c r="R241" s="137"/>
      <c r="S241" s="137"/>
      <c r="T241" s="137"/>
      <c r="U241" s="137"/>
      <c r="V241" s="137"/>
      <c r="W241" s="137"/>
      <c r="X241" s="137"/>
      <c r="Y241" s="137"/>
      <c r="Z241" s="137"/>
      <c r="AA241" s="137"/>
      <c r="AB241" s="137"/>
      <c r="AC241" s="137"/>
      <c r="AD241" s="137"/>
      <c r="AE241" s="137"/>
      <c r="AF241" s="137"/>
      <c r="AG241" s="178"/>
      <c r="AH241" s="178"/>
      <c r="AI241" s="178"/>
      <c r="AJ241" s="178"/>
      <c r="AK241" s="178"/>
      <c r="AL241" s="178"/>
      <c r="AM241" s="178"/>
      <c r="AN241" s="178"/>
      <c r="AO241" s="178"/>
      <c r="AP241" s="178"/>
    </row>
    <row r="242" spans="1:42" s="69" customFormat="1" x14ac:dyDescent="0.3">
      <c r="A242" s="70"/>
      <c r="D242" s="178"/>
      <c r="E242" s="178"/>
      <c r="F242" s="178"/>
      <c r="G242" s="178"/>
      <c r="H242" s="178"/>
      <c r="I242" s="178"/>
      <c r="J242" s="178"/>
      <c r="K242" s="178"/>
      <c r="L242" s="178"/>
      <c r="M242" s="178"/>
      <c r="N242" s="178"/>
      <c r="P242" s="191"/>
      <c r="Q242" s="137"/>
      <c r="R242" s="137"/>
      <c r="S242" s="137"/>
      <c r="T242" s="137"/>
      <c r="U242" s="137"/>
      <c r="V242" s="137"/>
      <c r="W242" s="137"/>
      <c r="X242" s="137"/>
      <c r="Y242" s="137"/>
      <c r="Z242" s="137"/>
      <c r="AA242" s="137"/>
      <c r="AB242" s="137"/>
      <c r="AC242" s="137"/>
      <c r="AD242" s="137"/>
      <c r="AE242" s="137"/>
      <c r="AF242" s="137"/>
      <c r="AG242" s="178"/>
      <c r="AH242" s="178"/>
      <c r="AI242" s="178"/>
      <c r="AJ242" s="178"/>
      <c r="AK242" s="178"/>
      <c r="AL242" s="178"/>
      <c r="AM242" s="178"/>
      <c r="AN242" s="178"/>
      <c r="AO242" s="178"/>
      <c r="AP242" s="178"/>
    </row>
    <row r="243" spans="1:42" s="69" customFormat="1" x14ac:dyDescent="0.3">
      <c r="A243" s="70"/>
      <c r="D243" s="178"/>
      <c r="E243" s="178"/>
      <c r="F243" s="178"/>
      <c r="G243" s="178"/>
      <c r="H243" s="178"/>
      <c r="I243" s="178"/>
      <c r="J243" s="178"/>
      <c r="K243" s="178"/>
      <c r="L243" s="178"/>
      <c r="M243" s="178"/>
      <c r="N243" s="178"/>
      <c r="P243" s="191"/>
      <c r="Q243" s="137"/>
      <c r="R243" s="137"/>
      <c r="S243" s="137"/>
      <c r="T243" s="137"/>
      <c r="U243" s="137"/>
      <c r="V243" s="137"/>
      <c r="W243" s="137"/>
      <c r="X243" s="137"/>
      <c r="Y243" s="137"/>
      <c r="Z243" s="137"/>
      <c r="AA243" s="137"/>
      <c r="AB243" s="137"/>
      <c r="AC243" s="137"/>
      <c r="AD243" s="137"/>
      <c r="AE243" s="137"/>
      <c r="AF243" s="137"/>
      <c r="AG243" s="178"/>
      <c r="AH243" s="178"/>
      <c r="AI243" s="178"/>
      <c r="AJ243" s="178"/>
      <c r="AK243" s="178"/>
      <c r="AL243" s="178"/>
      <c r="AM243" s="178"/>
      <c r="AN243" s="178"/>
      <c r="AO243" s="178"/>
      <c r="AP243" s="178"/>
    </row>
    <row r="244" spans="1:42" s="69" customFormat="1" x14ac:dyDescent="0.3">
      <c r="A244" s="70"/>
      <c r="D244" s="178"/>
      <c r="E244" s="178"/>
      <c r="F244" s="178"/>
      <c r="G244" s="178"/>
      <c r="H244" s="178"/>
      <c r="I244" s="178"/>
      <c r="J244" s="178"/>
      <c r="K244" s="178"/>
      <c r="L244" s="178"/>
      <c r="M244" s="178"/>
      <c r="N244" s="178"/>
      <c r="P244" s="191"/>
      <c r="Q244" s="137"/>
      <c r="R244" s="137"/>
      <c r="S244" s="137"/>
      <c r="T244" s="137"/>
      <c r="U244" s="137"/>
      <c r="V244" s="137"/>
      <c r="W244" s="137"/>
      <c r="X244" s="137"/>
      <c r="Y244" s="137"/>
      <c r="Z244" s="137"/>
      <c r="AA244" s="137"/>
      <c r="AB244" s="137"/>
      <c r="AC244" s="137"/>
      <c r="AD244" s="137"/>
      <c r="AE244" s="137"/>
      <c r="AF244" s="137"/>
      <c r="AG244" s="178"/>
      <c r="AH244" s="178"/>
      <c r="AI244" s="178"/>
      <c r="AJ244" s="178"/>
      <c r="AK244" s="178"/>
      <c r="AL244" s="178"/>
      <c r="AM244" s="178"/>
      <c r="AN244" s="178"/>
      <c r="AO244" s="178"/>
      <c r="AP244" s="178"/>
    </row>
    <row r="245" spans="1:42" s="69" customFormat="1" x14ac:dyDescent="0.3">
      <c r="A245" s="70"/>
      <c r="D245" s="178"/>
      <c r="E245" s="178"/>
      <c r="F245" s="178"/>
      <c r="G245" s="178"/>
      <c r="H245" s="178"/>
      <c r="I245" s="178"/>
      <c r="J245" s="178"/>
      <c r="K245" s="178"/>
      <c r="L245" s="178"/>
      <c r="M245" s="178"/>
      <c r="N245" s="178"/>
      <c r="P245" s="191"/>
      <c r="Q245" s="137"/>
      <c r="R245" s="137"/>
      <c r="S245" s="137"/>
      <c r="T245" s="137"/>
      <c r="U245" s="137"/>
      <c r="V245" s="137"/>
      <c r="W245" s="137"/>
      <c r="X245" s="137"/>
      <c r="Y245" s="137"/>
      <c r="Z245" s="137"/>
      <c r="AA245" s="137"/>
      <c r="AB245" s="137"/>
      <c r="AC245" s="137"/>
      <c r="AD245" s="137"/>
      <c r="AE245" s="137"/>
      <c r="AF245" s="137"/>
      <c r="AG245" s="178"/>
      <c r="AH245" s="178"/>
      <c r="AI245" s="178"/>
      <c r="AJ245" s="178"/>
      <c r="AK245" s="178"/>
      <c r="AL245" s="178"/>
      <c r="AM245" s="178"/>
      <c r="AN245" s="178"/>
      <c r="AO245" s="178"/>
      <c r="AP245" s="178"/>
    </row>
    <row r="246" spans="1:42" s="69" customFormat="1" x14ac:dyDescent="0.3">
      <c r="A246" s="70"/>
      <c r="D246" s="178"/>
      <c r="E246" s="178"/>
      <c r="F246" s="178"/>
      <c r="G246" s="178"/>
      <c r="H246" s="178"/>
      <c r="I246" s="178"/>
      <c r="J246" s="178"/>
      <c r="K246" s="178"/>
      <c r="L246" s="178"/>
      <c r="M246" s="178"/>
      <c r="N246" s="178"/>
      <c r="P246" s="191"/>
      <c r="Q246" s="137"/>
      <c r="R246" s="137"/>
      <c r="S246" s="137"/>
      <c r="T246" s="137"/>
      <c r="U246" s="137"/>
      <c r="V246" s="137"/>
      <c r="W246" s="137"/>
      <c r="X246" s="137"/>
      <c r="Y246" s="137"/>
      <c r="Z246" s="137"/>
      <c r="AA246" s="137"/>
      <c r="AB246" s="137"/>
      <c r="AC246" s="137"/>
      <c r="AD246" s="137"/>
      <c r="AE246" s="137"/>
      <c r="AF246" s="137"/>
      <c r="AG246" s="178"/>
      <c r="AH246" s="178"/>
      <c r="AI246" s="178"/>
      <c r="AJ246" s="178"/>
      <c r="AK246" s="178"/>
      <c r="AL246" s="178"/>
      <c r="AM246" s="178"/>
      <c r="AN246" s="178"/>
      <c r="AO246" s="178"/>
      <c r="AP246" s="178"/>
    </row>
    <row r="247" spans="1:42" s="69" customFormat="1" x14ac:dyDescent="0.3">
      <c r="A247" s="70"/>
      <c r="D247" s="178"/>
      <c r="E247" s="178"/>
      <c r="F247" s="178"/>
      <c r="G247" s="178"/>
      <c r="H247" s="178"/>
      <c r="I247" s="178"/>
      <c r="J247" s="178"/>
      <c r="K247" s="178"/>
      <c r="L247" s="178"/>
      <c r="M247" s="178"/>
      <c r="N247" s="178"/>
      <c r="P247" s="191"/>
      <c r="Q247" s="137"/>
      <c r="R247" s="137"/>
      <c r="S247" s="137"/>
      <c r="T247" s="137"/>
      <c r="U247" s="137"/>
      <c r="V247" s="137"/>
      <c r="W247" s="137"/>
      <c r="X247" s="137"/>
      <c r="Y247" s="137"/>
      <c r="Z247" s="137"/>
      <c r="AA247" s="137"/>
      <c r="AB247" s="137"/>
      <c r="AC247" s="137"/>
      <c r="AD247" s="137"/>
      <c r="AE247" s="137"/>
      <c r="AF247" s="137"/>
      <c r="AG247" s="178"/>
      <c r="AH247" s="178"/>
      <c r="AI247" s="178"/>
      <c r="AJ247" s="178"/>
      <c r="AK247" s="178"/>
      <c r="AL247" s="178"/>
      <c r="AM247" s="178"/>
      <c r="AN247" s="178"/>
      <c r="AO247" s="178"/>
      <c r="AP247" s="178"/>
    </row>
    <row r="248" spans="1:42" s="69" customFormat="1" x14ac:dyDescent="0.3">
      <c r="A248" s="70"/>
      <c r="D248" s="178"/>
      <c r="E248" s="178"/>
      <c r="F248" s="178"/>
      <c r="G248" s="178"/>
      <c r="H248" s="178"/>
      <c r="I248" s="178"/>
      <c r="J248" s="178"/>
      <c r="K248" s="178"/>
      <c r="L248" s="178"/>
      <c r="M248" s="178"/>
      <c r="N248" s="178"/>
      <c r="P248" s="191"/>
      <c r="Q248" s="137"/>
      <c r="R248" s="137"/>
      <c r="S248" s="137"/>
      <c r="T248" s="137"/>
      <c r="U248" s="137"/>
      <c r="V248" s="137"/>
      <c r="W248" s="137"/>
      <c r="X248" s="137"/>
      <c r="Y248" s="137"/>
      <c r="Z248" s="137"/>
      <c r="AA248" s="137"/>
      <c r="AB248" s="137"/>
      <c r="AC248" s="137"/>
      <c r="AD248" s="137"/>
      <c r="AE248" s="137"/>
      <c r="AF248" s="137"/>
      <c r="AG248" s="178"/>
      <c r="AH248" s="178"/>
      <c r="AI248" s="178"/>
      <c r="AJ248" s="178"/>
      <c r="AK248" s="178"/>
      <c r="AL248" s="178"/>
      <c r="AM248" s="178"/>
      <c r="AN248" s="178"/>
      <c r="AO248" s="178"/>
      <c r="AP248" s="178"/>
    </row>
    <row r="249" spans="1:42" s="69" customFormat="1" x14ac:dyDescent="0.3">
      <c r="A249" s="70"/>
      <c r="D249" s="178"/>
      <c r="E249" s="178"/>
      <c r="F249" s="178"/>
      <c r="G249" s="178"/>
      <c r="H249" s="178"/>
      <c r="I249" s="178"/>
      <c r="J249" s="178"/>
      <c r="K249" s="178"/>
      <c r="L249" s="178"/>
      <c r="M249" s="178"/>
      <c r="N249" s="178"/>
      <c r="P249" s="191"/>
      <c r="Q249" s="137"/>
      <c r="R249" s="137"/>
      <c r="S249" s="137"/>
      <c r="T249" s="137"/>
      <c r="U249" s="137"/>
      <c r="V249" s="137"/>
      <c r="W249" s="137"/>
      <c r="X249" s="137"/>
      <c r="Y249" s="137"/>
      <c r="Z249" s="137"/>
      <c r="AA249" s="137"/>
      <c r="AB249" s="137"/>
      <c r="AC249" s="137"/>
      <c r="AD249" s="137"/>
      <c r="AE249" s="137"/>
      <c r="AF249" s="137"/>
      <c r="AG249" s="178"/>
      <c r="AH249" s="178"/>
      <c r="AI249" s="178"/>
      <c r="AJ249" s="178"/>
      <c r="AK249" s="178"/>
      <c r="AL249" s="178"/>
      <c r="AM249" s="178"/>
      <c r="AN249" s="178"/>
      <c r="AO249" s="178"/>
      <c r="AP249" s="178"/>
    </row>
    <row r="250" spans="1:42" s="69" customFormat="1" x14ac:dyDescent="0.3">
      <c r="A250" s="70"/>
      <c r="D250" s="178"/>
      <c r="E250" s="178"/>
      <c r="F250" s="178"/>
      <c r="G250" s="178"/>
      <c r="H250" s="178"/>
      <c r="I250" s="178"/>
      <c r="J250" s="178"/>
      <c r="K250" s="178"/>
      <c r="L250" s="178"/>
      <c r="M250" s="178"/>
      <c r="N250" s="178"/>
      <c r="P250" s="191"/>
      <c r="Q250" s="137"/>
      <c r="R250" s="137"/>
      <c r="S250" s="137"/>
      <c r="T250" s="137"/>
      <c r="U250" s="137"/>
      <c r="V250" s="137"/>
      <c r="W250" s="137"/>
      <c r="X250" s="137"/>
      <c r="Y250" s="137"/>
      <c r="Z250" s="137"/>
      <c r="AA250" s="137"/>
      <c r="AB250" s="137"/>
      <c r="AC250" s="137"/>
      <c r="AD250" s="137"/>
      <c r="AE250" s="137"/>
      <c r="AF250" s="137"/>
      <c r="AG250" s="178"/>
      <c r="AH250" s="178"/>
      <c r="AI250" s="178"/>
      <c r="AJ250" s="178"/>
      <c r="AK250" s="178"/>
      <c r="AL250" s="178"/>
      <c r="AM250" s="178"/>
      <c r="AN250" s="178"/>
      <c r="AO250" s="178"/>
      <c r="AP250" s="178"/>
    </row>
    <row r="251" spans="1:42" s="69" customFormat="1" x14ac:dyDescent="0.3">
      <c r="A251" s="70"/>
      <c r="D251" s="178"/>
      <c r="E251" s="178"/>
      <c r="F251" s="178"/>
      <c r="G251" s="178"/>
      <c r="H251" s="178"/>
      <c r="I251" s="178"/>
      <c r="J251" s="178"/>
      <c r="K251" s="178"/>
      <c r="L251" s="178"/>
      <c r="M251" s="178"/>
      <c r="N251" s="178"/>
      <c r="P251" s="191"/>
      <c r="Q251" s="137"/>
      <c r="R251" s="137"/>
      <c r="S251" s="137"/>
      <c r="T251" s="137"/>
      <c r="U251" s="137"/>
      <c r="V251" s="137"/>
      <c r="W251" s="137"/>
      <c r="X251" s="137"/>
      <c r="Y251" s="137"/>
      <c r="Z251" s="137"/>
      <c r="AA251" s="137"/>
      <c r="AB251" s="137"/>
      <c r="AC251" s="137"/>
      <c r="AD251" s="137"/>
      <c r="AE251" s="137"/>
      <c r="AF251" s="137"/>
      <c r="AG251" s="178"/>
      <c r="AH251" s="178"/>
      <c r="AI251" s="178"/>
      <c r="AJ251" s="178"/>
      <c r="AK251" s="178"/>
      <c r="AL251" s="178"/>
      <c r="AM251" s="178"/>
      <c r="AN251" s="178"/>
      <c r="AO251" s="178"/>
      <c r="AP251" s="178"/>
    </row>
    <row r="252" spans="1:42" s="69" customFormat="1" x14ac:dyDescent="0.3">
      <c r="A252" s="70"/>
      <c r="D252" s="178"/>
      <c r="E252" s="178"/>
      <c r="F252" s="178"/>
      <c r="G252" s="178"/>
      <c r="H252" s="178"/>
      <c r="I252" s="178"/>
      <c r="J252" s="178"/>
      <c r="K252" s="178"/>
      <c r="L252" s="178"/>
      <c r="M252" s="178"/>
      <c r="N252" s="178"/>
      <c r="P252" s="191"/>
      <c r="Q252" s="137"/>
      <c r="R252" s="137"/>
      <c r="S252" s="137"/>
      <c r="T252" s="137"/>
      <c r="U252" s="137"/>
      <c r="V252" s="137"/>
      <c r="W252" s="137"/>
      <c r="X252" s="137"/>
      <c r="Y252" s="137"/>
      <c r="Z252" s="137"/>
      <c r="AA252" s="137"/>
      <c r="AB252" s="137"/>
      <c r="AC252" s="137"/>
      <c r="AD252" s="137"/>
      <c r="AE252" s="137"/>
      <c r="AF252" s="137"/>
      <c r="AG252" s="178"/>
      <c r="AH252" s="178"/>
      <c r="AI252" s="178"/>
      <c r="AJ252" s="178"/>
      <c r="AK252" s="178"/>
      <c r="AL252" s="178"/>
      <c r="AM252" s="178"/>
      <c r="AN252" s="178"/>
      <c r="AO252" s="178"/>
      <c r="AP252" s="178"/>
    </row>
    <row r="253" spans="1:42" s="69" customFormat="1" x14ac:dyDescent="0.3">
      <c r="A253" s="70"/>
      <c r="D253" s="178"/>
      <c r="E253" s="178"/>
      <c r="F253" s="178"/>
      <c r="G253" s="178"/>
      <c r="H253" s="178"/>
      <c r="I253" s="178"/>
      <c r="J253" s="178"/>
      <c r="K253" s="178"/>
      <c r="L253" s="178"/>
      <c r="M253" s="178"/>
      <c r="N253" s="178"/>
      <c r="P253" s="191"/>
      <c r="Q253" s="137"/>
      <c r="R253" s="137"/>
      <c r="S253" s="137"/>
      <c r="T253" s="137"/>
      <c r="U253" s="137"/>
      <c r="V253" s="137"/>
      <c r="W253" s="137"/>
      <c r="X253" s="137"/>
      <c r="Y253" s="137"/>
      <c r="Z253" s="137"/>
      <c r="AA253" s="137"/>
      <c r="AB253" s="137"/>
      <c r="AC253" s="137"/>
      <c r="AD253" s="137"/>
      <c r="AE253" s="137"/>
      <c r="AF253" s="137"/>
      <c r="AG253" s="178"/>
      <c r="AH253" s="178"/>
      <c r="AI253" s="178"/>
      <c r="AJ253" s="178"/>
      <c r="AK253" s="178"/>
      <c r="AL253" s="178"/>
      <c r="AM253" s="178"/>
      <c r="AN253" s="178"/>
      <c r="AO253" s="178"/>
      <c r="AP253" s="178"/>
    </row>
    <row r="254" spans="1:42" s="69" customFormat="1" x14ac:dyDescent="0.3">
      <c r="A254" s="70"/>
      <c r="D254" s="178"/>
      <c r="E254" s="178"/>
      <c r="F254" s="178"/>
      <c r="G254" s="178"/>
      <c r="H254" s="178"/>
      <c r="I254" s="178"/>
      <c r="J254" s="178"/>
      <c r="K254" s="178"/>
      <c r="L254" s="178"/>
      <c r="M254" s="178"/>
      <c r="N254" s="178"/>
      <c r="P254" s="191"/>
      <c r="Q254" s="137"/>
      <c r="R254" s="137"/>
      <c r="S254" s="137"/>
      <c r="T254" s="137"/>
      <c r="U254" s="137"/>
      <c r="V254" s="137"/>
      <c r="W254" s="137"/>
      <c r="X254" s="137"/>
      <c r="Y254" s="137"/>
      <c r="Z254" s="137"/>
      <c r="AA254" s="137"/>
      <c r="AB254" s="137"/>
      <c r="AC254" s="137"/>
      <c r="AD254" s="137"/>
      <c r="AE254" s="137"/>
      <c r="AF254" s="137"/>
      <c r="AG254" s="178"/>
      <c r="AH254" s="178"/>
      <c r="AI254" s="178"/>
      <c r="AJ254" s="178"/>
      <c r="AK254" s="178"/>
      <c r="AL254" s="178"/>
      <c r="AM254" s="178"/>
      <c r="AN254" s="178"/>
      <c r="AO254" s="178"/>
      <c r="AP254" s="178"/>
    </row>
    <row r="255" spans="1:42" s="69" customFormat="1" x14ac:dyDescent="0.3">
      <c r="A255" s="70"/>
      <c r="D255" s="178"/>
      <c r="E255" s="178"/>
      <c r="F255" s="178"/>
      <c r="G255" s="178"/>
      <c r="H255" s="178"/>
      <c r="I255" s="178"/>
      <c r="J255" s="178"/>
      <c r="K255" s="178"/>
      <c r="L255" s="178"/>
      <c r="M255" s="178"/>
      <c r="N255" s="178"/>
      <c r="P255" s="191"/>
      <c r="Q255" s="137"/>
      <c r="R255" s="137"/>
      <c r="S255" s="137"/>
      <c r="T255" s="137"/>
      <c r="U255" s="137"/>
      <c r="V255" s="137"/>
      <c r="W255" s="137"/>
      <c r="X255" s="137"/>
      <c r="Y255" s="137"/>
      <c r="Z255" s="137"/>
      <c r="AA255" s="137"/>
      <c r="AB255" s="137"/>
      <c r="AC255" s="137"/>
      <c r="AD255" s="137"/>
      <c r="AE255" s="137"/>
      <c r="AF255" s="137"/>
      <c r="AG255" s="178"/>
      <c r="AH255" s="178"/>
      <c r="AI255" s="178"/>
      <c r="AJ255" s="178"/>
      <c r="AK255" s="178"/>
      <c r="AL255" s="178"/>
      <c r="AM255" s="178"/>
      <c r="AN255" s="178"/>
      <c r="AO255" s="178"/>
      <c r="AP255" s="178"/>
    </row>
    <row r="256" spans="1:42" s="69" customFormat="1" x14ac:dyDescent="0.3">
      <c r="A256" s="70"/>
      <c r="D256" s="178"/>
      <c r="E256" s="178"/>
      <c r="F256" s="178"/>
      <c r="G256" s="178"/>
      <c r="H256" s="178"/>
      <c r="I256" s="178"/>
      <c r="J256" s="178"/>
      <c r="K256" s="178"/>
      <c r="L256" s="178"/>
      <c r="M256" s="178"/>
      <c r="N256" s="178"/>
      <c r="P256" s="191"/>
      <c r="Q256" s="137"/>
      <c r="R256" s="137"/>
      <c r="S256" s="137"/>
      <c r="T256" s="137"/>
      <c r="U256" s="137"/>
      <c r="V256" s="137"/>
      <c r="W256" s="137"/>
      <c r="X256" s="137"/>
      <c r="Y256" s="137"/>
      <c r="Z256" s="137"/>
      <c r="AA256" s="137"/>
      <c r="AB256" s="137"/>
      <c r="AC256" s="137"/>
      <c r="AD256" s="137"/>
      <c r="AE256" s="137"/>
      <c r="AF256" s="137"/>
      <c r="AG256" s="178"/>
      <c r="AH256" s="178"/>
      <c r="AI256" s="178"/>
      <c r="AJ256" s="178"/>
      <c r="AK256" s="178"/>
      <c r="AL256" s="178"/>
      <c r="AM256" s="178"/>
      <c r="AN256" s="178"/>
      <c r="AO256" s="178"/>
      <c r="AP256" s="178"/>
    </row>
    <row r="257" spans="1:42" s="69" customFormat="1" x14ac:dyDescent="0.3">
      <c r="A257" s="70"/>
      <c r="D257" s="178"/>
      <c r="E257" s="178"/>
      <c r="F257" s="178"/>
      <c r="G257" s="178"/>
      <c r="H257" s="178"/>
      <c r="I257" s="178"/>
      <c r="J257" s="178"/>
      <c r="K257" s="178"/>
      <c r="L257" s="178"/>
      <c r="M257" s="178"/>
      <c r="N257" s="178"/>
      <c r="P257" s="191"/>
      <c r="Q257" s="137"/>
      <c r="R257" s="137"/>
      <c r="S257" s="137"/>
      <c r="T257" s="137"/>
      <c r="U257" s="137"/>
      <c r="V257" s="137"/>
      <c r="W257" s="137"/>
      <c r="X257" s="137"/>
      <c r="Y257" s="137"/>
      <c r="Z257" s="137"/>
      <c r="AA257" s="137"/>
      <c r="AB257" s="137"/>
      <c r="AC257" s="137"/>
      <c r="AD257" s="137"/>
      <c r="AE257" s="137"/>
      <c r="AF257" s="137"/>
      <c r="AG257" s="178"/>
      <c r="AH257" s="178"/>
      <c r="AI257" s="178"/>
      <c r="AJ257" s="178"/>
      <c r="AK257" s="178"/>
      <c r="AL257" s="178"/>
      <c r="AM257" s="178"/>
      <c r="AN257" s="178"/>
      <c r="AO257" s="178"/>
      <c r="AP257" s="178"/>
    </row>
    <row r="258" spans="1:42" s="69" customFormat="1" x14ac:dyDescent="0.3">
      <c r="A258" s="70"/>
      <c r="D258" s="178"/>
      <c r="E258" s="178"/>
      <c r="F258" s="178"/>
      <c r="G258" s="178"/>
      <c r="H258" s="178"/>
      <c r="I258" s="178"/>
      <c r="J258" s="178"/>
      <c r="K258" s="178"/>
      <c r="L258" s="178"/>
      <c r="M258" s="178"/>
      <c r="N258" s="178"/>
      <c r="P258" s="191"/>
      <c r="Q258" s="137"/>
      <c r="R258" s="137"/>
      <c r="S258" s="137"/>
      <c r="T258" s="137"/>
      <c r="U258" s="137"/>
      <c r="V258" s="137"/>
      <c r="W258" s="137"/>
      <c r="X258" s="137"/>
      <c r="Y258" s="137"/>
      <c r="Z258" s="137"/>
      <c r="AA258" s="137"/>
      <c r="AB258" s="137"/>
      <c r="AC258" s="137"/>
      <c r="AD258" s="137"/>
      <c r="AE258" s="137"/>
      <c r="AF258" s="137"/>
      <c r="AG258" s="178"/>
      <c r="AH258" s="178"/>
      <c r="AI258" s="178"/>
      <c r="AJ258" s="178"/>
      <c r="AK258" s="178"/>
      <c r="AL258" s="178"/>
      <c r="AM258" s="178"/>
      <c r="AN258" s="178"/>
      <c r="AO258" s="178"/>
      <c r="AP258" s="178"/>
    </row>
    <row r="259" spans="1:42" s="69" customFormat="1" x14ac:dyDescent="0.3">
      <c r="A259" s="70"/>
      <c r="D259" s="178"/>
      <c r="E259" s="178"/>
      <c r="F259" s="178"/>
      <c r="G259" s="178"/>
      <c r="H259" s="178"/>
      <c r="I259" s="178"/>
      <c r="J259" s="178"/>
      <c r="K259" s="178"/>
      <c r="L259" s="178"/>
      <c r="M259" s="178"/>
      <c r="N259" s="178"/>
      <c r="P259" s="191"/>
      <c r="Q259" s="137"/>
      <c r="R259" s="137"/>
      <c r="S259" s="137"/>
      <c r="T259" s="137"/>
      <c r="U259" s="137"/>
      <c r="V259" s="137"/>
      <c r="W259" s="137"/>
      <c r="X259" s="137"/>
      <c r="Y259" s="137"/>
      <c r="Z259" s="137"/>
      <c r="AA259" s="137"/>
      <c r="AB259" s="137"/>
      <c r="AC259" s="137"/>
      <c r="AD259" s="137"/>
      <c r="AE259" s="137"/>
      <c r="AF259" s="137"/>
      <c r="AG259" s="178"/>
      <c r="AH259" s="178"/>
      <c r="AI259" s="178"/>
      <c r="AJ259" s="178"/>
      <c r="AK259" s="178"/>
      <c r="AL259" s="178"/>
      <c r="AM259" s="178"/>
      <c r="AN259" s="178"/>
      <c r="AO259" s="178"/>
      <c r="AP259" s="178"/>
    </row>
    <row r="260" spans="1:42" s="69" customFormat="1" x14ac:dyDescent="0.3">
      <c r="A260" s="70"/>
      <c r="D260" s="178"/>
      <c r="E260" s="178"/>
      <c r="F260" s="178"/>
      <c r="G260" s="178"/>
      <c r="H260" s="178"/>
      <c r="I260" s="178"/>
      <c r="J260" s="178"/>
      <c r="K260" s="178"/>
      <c r="L260" s="178"/>
      <c r="M260" s="178"/>
      <c r="N260" s="178"/>
      <c r="P260" s="191"/>
      <c r="Q260" s="137"/>
      <c r="R260" s="137"/>
      <c r="S260" s="137"/>
      <c r="T260" s="137"/>
      <c r="U260" s="137"/>
      <c r="V260" s="137"/>
      <c r="W260" s="137"/>
      <c r="X260" s="137"/>
      <c r="Y260" s="137"/>
      <c r="Z260" s="137"/>
      <c r="AA260" s="137"/>
      <c r="AB260" s="137"/>
      <c r="AC260" s="137"/>
      <c r="AD260" s="137"/>
      <c r="AE260" s="137"/>
      <c r="AF260" s="137"/>
      <c r="AG260" s="178"/>
      <c r="AH260" s="178"/>
      <c r="AI260" s="178"/>
      <c r="AJ260" s="178"/>
      <c r="AK260" s="178"/>
      <c r="AL260" s="178"/>
      <c r="AM260" s="178"/>
      <c r="AN260" s="178"/>
      <c r="AO260" s="178"/>
      <c r="AP260" s="178"/>
    </row>
    <row r="261" spans="1:42" s="69" customFormat="1" x14ac:dyDescent="0.3">
      <c r="A261" s="70"/>
      <c r="D261" s="178"/>
      <c r="E261" s="178"/>
      <c r="F261" s="178"/>
      <c r="G261" s="178"/>
      <c r="H261" s="178"/>
      <c r="I261" s="178"/>
      <c r="J261" s="178"/>
      <c r="K261" s="178"/>
      <c r="L261" s="178"/>
      <c r="M261" s="178"/>
      <c r="N261" s="178"/>
      <c r="P261" s="191"/>
      <c r="Q261" s="137"/>
      <c r="R261" s="137"/>
      <c r="S261" s="137"/>
      <c r="T261" s="137"/>
      <c r="U261" s="137"/>
      <c r="V261" s="137"/>
      <c r="W261" s="137"/>
      <c r="X261" s="137"/>
      <c r="Y261" s="137"/>
      <c r="Z261" s="137"/>
      <c r="AA261" s="137"/>
      <c r="AB261" s="137"/>
      <c r="AC261" s="137"/>
      <c r="AD261" s="137"/>
      <c r="AE261" s="137"/>
      <c r="AF261" s="137"/>
      <c r="AG261" s="178"/>
      <c r="AH261" s="178"/>
      <c r="AI261" s="178"/>
      <c r="AJ261" s="178"/>
      <c r="AK261" s="178"/>
      <c r="AL261" s="178"/>
      <c r="AM261" s="178"/>
      <c r="AN261" s="178"/>
      <c r="AO261" s="178"/>
      <c r="AP261" s="178"/>
    </row>
    <row r="262" spans="1:42" s="69" customFormat="1" x14ac:dyDescent="0.3">
      <c r="A262" s="70"/>
      <c r="D262" s="178"/>
      <c r="E262" s="178"/>
      <c r="F262" s="178"/>
      <c r="G262" s="178"/>
      <c r="H262" s="178"/>
      <c r="I262" s="178"/>
      <c r="J262" s="178"/>
      <c r="K262" s="178"/>
      <c r="L262" s="178"/>
      <c r="M262" s="178"/>
      <c r="N262" s="178"/>
      <c r="P262" s="191"/>
      <c r="Q262" s="137"/>
      <c r="R262" s="137"/>
      <c r="S262" s="137"/>
      <c r="T262" s="137"/>
      <c r="U262" s="137"/>
      <c r="V262" s="137"/>
      <c r="W262" s="137"/>
      <c r="X262" s="137"/>
      <c r="Y262" s="137"/>
      <c r="Z262" s="137"/>
      <c r="AA262" s="137"/>
      <c r="AB262" s="137"/>
      <c r="AC262" s="137"/>
      <c r="AD262" s="137"/>
      <c r="AE262" s="137"/>
      <c r="AF262" s="137"/>
      <c r="AG262" s="178"/>
      <c r="AH262" s="178"/>
      <c r="AI262" s="178"/>
      <c r="AJ262" s="178"/>
      <c r="AK262" s="178"/>
      <c r="AL262" s="178"/>
      <c r="AM262" s="178"/>
      <c r="AN262" s="178"/>
      <c r="AO262" s="178"/>
      <c r="AP262" s="178"/>
    </row>
    <row r="263" spans="1:42" s="69" customFormat="1" x14ac:dyDescent="0.3">
      <c r="A263" s="70"/>
      <c r="D263" s="178"/>
      <c r="E263" s="178"/>
      <c r="F263" s="178"/>
      <c r="G263" s="178"/>
      <c r="H263" s="178"/>
      <c r="I263" s="178"/>
      <c r="J263" s="178"/>
      <c r="K263" s="178"/>
      <c r="L263" s="178"/>
      <c r="M263" s="178"/>
      <c r="N263" s="178"/>
      <c r="P263" s="191"/>
      <c r="Q263" s="137"/>
      <c r="R263" s="137"/>
      <c r="S263" s="137"/>
      <c r="T263" s="137"/>
      <c r="U263" s="137"/>
      <c r="V263" s="137"/>
      <c r="W263" s="137"/>
      <c r="X263" s="137"/>
      <c r="Y263" s="137"/>
      <c r="Z263" s="137"/>
      <c r="AA263" s="137"/>
      <c r="AB263" s="137"/>
      <c r="AC263" s="137"/>
      <c r="AD263" s="137"/>
      <c r="AE263" s="137"/>
      <c r="AF263" s="137"/>
      <c r="AG263" s="178"/>
      <c r="AH263" s="178"/>
      <c r="AI263" s="178"/>
      <c r="AJ263" s="178"/>
      <c r="AK263" s="178"/>
      <c r="AL263" s="178"/>
      <c r="AM263" s="178"/>
      <c r="AN263" s="178"/>
      <c r="AO263" s="178"/>
      <c r="AP263" s="178"/>
    </row>
    <row r="264" spans="1:42" s="69" customFormat="1" x14ac:dyDescent="0.3">
      <c r="A264" s="70"/>
      <c r="D264" s="178"/>
      <c r="E264" s="178"/>
      <c r="F264" s="178"/>
      <c r="G264" s="178"/>
      <c r="H264" s="178"/>
      <c r="I264" s="178"/>
      <c r="J264" s="178"/>
      <c r="K264" s="178"/>
      <c r="L264" s="178"/>
      <c r="M264" s="178"/>
      <c r="N264" s="178"/>
      <c r="P264" s="191"/>
      <c r="Q264" s="137"/>
      <c r="R264" s="137"/>
      <c r="S264" s="137"/>
      <c r="T264" s="137"/>
      <c r="U264" s="137"/>
      <c r="V264" s="137"/>
      <c r="W264" s="137"/>
      <c r="X264" s="137"/>
      <c r="Y264" s="137"/>
      <c r="Z264" s="137"/>
      <c r="AA264" s="137"/>
      <c r="AB264" s="137"/>
      <c r="AC264" s="137"/>
      <c r="AD264" s="137"/>
      <c r="AE264" s="137"/>
      <c r="AF264" s="137"/>
      <c r="AG264" s="178"/>
      <c r="AH264" s="178"/>
      <c r="AI264" s="178"/>
      <c r="AJ264" s="178"/>
      <c r="AK264" s="178"/>
      <c r="AL264" s="178"/>
      <c r="AM264" s="178"/>
      <c r="AN264" s="178"/>
      <c r="AO264" s="178"/>
      <c r="AP264" s="178"/>
    </row>
    <row r="265" spans="1:42" s="69" customFormat="1" x14ac:dyDescent="0.3">
      <c r="A265" s="70"/>
      <c r="D265" s="178"/>
      <c r="E265" s="178"/>
      <c r="F265" s="178"/>
      <c r="G265" s="178"/>
      <c r="H265" s="178"/>
      <c r="I265" s="178"/>
      <c r="J265" s="178"/>
      <c r="K265" s="178"/>
      <c r="L265" s="178"/>
      <c r="M265" s="178"/>
      <c r="N265" s="178"/>
      <c r="P265" s="191"/>
      <c r="Q265" s="137"/>
      <c r="R265" s="137"/>
      <c r="S265" s="137"/>
      <c r="T265" s="137"/>
      <c r="U265" s="137"/>
      <c r="V265" s="137"/>
      <c r="W265" s="137"/>
      <c r="X265" s="137"/>
      <c r="Y265" s="137"/>
      <c r="Z265" s="137"/>
      <c r="AA265" s="137"/>
      <c r="AB265" s="137"/>
      <c r="AC265" s="137"/>
      <c r="AD265" s="137"/>
      <c r="AE265" s="137"/>
      <c r="AF265" s="137"/>
      <c r="AG265" s="178"/>
      <c r="AH265" s="178"/>
      <c r="AI265" s="178"/>
      <c r="AJ265" s="178"/>
      <c r="AK265" s="178"/>
      <c r="AL265" s="178"/>
      <c r="AM265" s="178"/>
      <c r="AN265" s="178"/>
      <c r="AO265" s="178"/>
      <c r="AP265" s="178"/>
    </row>
    <row r="266" spans="1:42" s="69" customFormat="1" x14ac:dyDescent="0.3">
      <c r="A266" s="70"/>
      <c r="D266" s="178"/>
      <c r="E266" s="178"/>
      <c r="F266" s="178"/>
      <c r="G266" s="178"/>
      <c r="H266" s="178"/>
      <c r="I266" s="178"/>
      <c r="J266" s="178"/>
      <c r="K266" s="178"/>
      <c r="L266" s="178"/>
      <c r="M266" s="178"/>
      <c r="N266" s="178"/>
      <c r="P266" s="191"/>
      <c r="Q266" s="137"/>
      <c r="R266" s="137"/>
      <c r="S266" s="137"/>
      <c r="T266" s="137"/>
      <c r="U266" s="137"/>
      <c r="V266" s="137"/>
      <c r="W266" s="137"/>
      <c r="X266" s="137"/>
      <c r="Y266" s="137"/>
      <c r="Z266" s="137"/>
      <c r="AA266" s="137"/>
      <c r="AB266" s="137"/>
      <c r="AC266" s="137"/>
      <c r="AD266" s="137"/>
      <c r="AE266" s="137"/>
      <c r="AF266" s="137"/>
      <c r="AG266" s="178"/>
      <c r="AH266" s="178"/>
      <c r="AI266" s="178"/>
      <c r="AJ266" s="178"/>
      <c r="AK266" s="178"/>
      <c r="AL266" s="178"/>
      <c r="AM266" s="178"/>
      <c r="AN266" s="178"/>
      <c r="AO266" s="178"/>
      <c r="AP266" s="178"/>
    </row>
    <row r="267" spans="1:42" s="69" customFormat="1" x14ac:dyDescent="0.3">
      <c r="A267" s="70"/>
      <c r="D267" s="178"/>
      <c r="E267" s="178"/>
      <c r="F267" s="178"/>
      <c r="G267" s="178"/>
      <c r="H267" s="178"/>
      <c r="I267" s="178"/>
      <c r="J267" s="178"/>
      <c r="K267" s="178"/>
      <c r="L267" s="178"/>
      <c r="M267" s="178"/>
      <c r="N267" s="178"/>
      <c r="P267" s="191"/>
      <c r="Q267" s="137"/>
      <c r="R267" s="137"/>
      <c r="S267" s="137"/>
      <c r="T267" s="137"/>
      <c r="U267" s="137"/>
      <c r="V267" s="137"/>
      <c r="W267" s="137"/>
      <c r="X267" s="137"/>
      <c r="Y267" s="137"/>
      <c r="Z267" s="137"/>
      <c r="AA267" s="137"/>
      <c r="AB267" s="137"/>
      <c r="AC267" s="137"/>
      <c r="AD267" s="137"/>
      <c r="AE267" s="137"/>
      <c r="AF267" s="137"/>
      <c r="AG267" s="178"/>
      <c r="AH267" s="178"/>
      <c r="AI267" s="178"/>
      <c r="AJ267" s="178"/>
      <c r="AK267" s="178"/>
      <c r="AL267" s="178"/>
      <c r="AM267" s="178"/>
      <c r="AN267" s="178"/>
      <c r="AO267" s="178"/>
      <c r="AP267" s="178"/>
    </row>
    <row r="268" spans="1:42" s="69" customFormat="1" x14ac:dyDescent="0.3">
      <c r="A268" s="70"/>
      <c r="D268" s="178"/>
      <c r="E268" s="178"/>
      <c r="F268" s="178"/>
      <c r="G268" s="178"/>
      <c r="H268" s="178"/>
      <c r="I268" s="178"/>
      <c r="J268" s="178"/>
      <c r="K268" s="178"/>
      <c r="L268" s="178"/>
      <c r="M268" s="178"/>
      <c r="N268" s="178"/>
      <c r="P268" s="191"/>
      <c r="Q268" s="137"/>
      <c r="R268" s="137"/>
      <c r="S268" s="137"/>
      <c r="T268" s="137"/>
      <c r="U268" s="137"/>
      <c r="V268" s="137"/>
      <c r="W268" s="137"/>
      <c r="X268" s="137"/>
      <c r="Y268" s="137"/>
      <c r="Z268" s="137"/>
      <c r="AA268" s="137"/>
      <c r="AB268" s="137"/>
      <c r="AC268" s="137"/>
      <c r="AD268" s="137"/>
      <c r="AE268" s="137"/>
      <c r="AF268" s="137"/>
      <c r="AG268" s="178"/>
      <c r="AH268" s="178"/>
      <c r="AI268" s="178"/>
      <c r="AJ268" s="178"/>
      <c r="AK268" s="178"/>
      <c r="AL268" s="178"/>
      <c r="AM268" s="178"/>
      <c r="AN268" s="178"/>
      <c r="AO268" s="178"/>
      <c r="AP268" s="178"/>
    </row>
    <row r="269" spans="1:42" s="69" customFormat="1" x14ac:dyDescent="0.3">
      <c r="A269" s="70"/>
      <c r="D269" s="178"/>
      <c r="E269" s="178"/>
      <c r="F269" s="178"/>
      <c r="G269" s="178"/>
      <c r="H269" s="178"/>
      <c r="I269" s="178"/>
      <c r="J269" s="178"/>
      <c r="K269" s="178"/>
      <c r="L269" s="178"/>
      <c r="M269" s="178"/>
      <c r="N269" s="178"/>
      <c r="P269" s="191"/>
      <c r="Q269" s="137"/>
      <c r="R269" s="137"/>
      <c r="S269" s="137"/>
      <c r="T269" s="137"/>
      <c r="U269" s="137"/>
      <c r="V269" s="137"/>
      <c r="W269" s="137"/>
      <c r="X269" s="137"/>
      <c r="Y269" s="137"/>
      <c r="Z269" s="137"/>
      <c r="AA269" s="137"/>
      <c r="AB269" s="137"/>
      <c r="AC269" s="137"/>
      <c r="AD269" s="137"/>
      <c r="AE269" s="137"/>
      <c r="AF269" s="137"/>
      <c r="AG269" s="178"/>
      <c r="AH269" s="178"/>
      <c r="AI269" s="178"/>
      <c r="AJ269" s="178"/>
      <c r="AK269" s="178"/>
      <c r="AL269" s="178"/>
      <c r="AM269" s="178"/>
      <c r="AN269" s="178"/>
      <c r="AO269" s="178"/>
      <c r="AP269" s="178"/>
    </row>
    <row r="270" spans="1:42" s="69" customFormat="1" x14ac:dyDescent="0.3">
      <c r="A270" s="70"/>
      <c r="D270" s="178"/>
      <c r="E270" s="178"/>
      <c r="F270" s="178"/>
      <c r="G270" s="178"/>
      <c r="H270" s="178"/>
      <c r="I270" s="178"/>
      <c r="J270" s="178"/>
      <c r="K270" s="178"/>
      <c r="L270" s="178"/>
      <c r="M270" s="178"/>
      <c r="N270" s="178"/>
      <c r="P270" s="191"/>
      <c r="Q270" s="137"/>
      <c r="R270" s="137"/>
      <c r="S270" s="137"/>
      <c r="T270" s="137"/>
      <c r="U270" s="137"/>
      <c r="V270" s="137"/>
      <c r="W270" s="137"/>
      <c r="X270" s="137"/>
      <c r="Y270" s="137"/>
      <c r="Z270" s="137"/>
      <c r="AA270" s="137"/>
      <c r="AB270" s="137"/>
      <c r="AC270" s="137"/>
      <c r="AD270" s="137"/>
      <c r="AE270" s="137"/>
      <c r="AF270" s="137"/>
      <c r="AG270" s="178"/>
      <c r="AH270" s="178"/>
      <c r="AI270" s="178"/>
      <c r="AJ270" s="178"/>
      <c r="AK270" s="178"/>
      <c r="AL270" s="178"/>
      <c r="AM270" s="178"/>
      <c r="AN270" s="178"/>
      <c r="AO270" s="178"/>
      <c r="AP270" s="178"/>
    </row>
    <row r="271" spans="1:42" s="69" customFormat="1" x14ac:dyDescent="0.3">
      <c r="A271" s="70"/>
      <c r="D271" s="178"/>
      <c r="E271" s="178"/>
      <c r="F271" s="178"/>
      <c r="G271" s="178"/>
      <c r="H271" s="178"/>
      <c r="I271" s="178"/>
      <c r="J271" s="178"/>
      <c r="K271" s="178"/>
      <c r="L271" s="178"/>
      <c r="M271" s="178"/>
      <c r="N271" s="178"/>
      <c r="P271" s="191"/>
      <c r="Q271" s="137"/>
      <c r="R271" s="137"/>
      <c r="S271" s="137"/>
      <c r="T271" s="137"/>
      <c r="U271" s="137"/>
      <c r="V271" s="137"/>
      <c r="W271" s="137"/>
      <c r="X271" s="137"/>
      <c r="Y271" s="137"/>
      <c r="Z271" s="137"/>
      <c r="AA271" s="137"/>
      <c r="AB271" s="137"/>
      <c r="AC271" s="137"/>
      <c r="AD271" s="137"/>
      <c r="AE271" s="137"/>
      <c r="AF271" s="137"/>
      <c r="AG271" s="178"/>
      <c r="AH271" s="178"/>
      <c r="AI271" s="178"/>
      <c r="AJ271" s="178"/>
      <c r="AK271" s="178"/>
      <c r="AL271" s="178"/>
      <c r="AM271" s="178"/>
      <c r="AN271" s="178"/>
      <c r="AO271" s="178"/>
      <c r="AP271" s="178"/>
    </row>
    <row r="272" spans="1:42" s="69" customFormat="1" x14ac:dyDescent="0.3">
      <c r="A272" s="70"/>
      <c r="D272" s="178"/>
      <c r="E272" s="178"/>
      <c r="F272" s="178"/>
      <c r="G272" s="178"/>
      <c r="H272" s="178"/>
      <c r="I272" s="178"/>
      <c r="J272" s="178"/>
      <c r="K272" s="178"/>
      <c r="L272" s="178"/>
      <c r="M272" s="178"/>
      <c r="N272" s="178"/>
      <c r="P272" s="191"/>
      <c r="Q272" s="137"/>
      <c r="R272" s="137"/>
      <c r="S272" s="137"/>
      <c r="T272" s="137"/>
      <c r="U272" s="137"/>
      <c r="V272" s="137"/>
      <c r="W272" s="137"/>
      <c r="X272" s="137"/>
      <c r="Y272" s="137"/>
      <c r="Z272" s="137"/>
      <c r="AA272" s="137"/>
      <c r="AB272" s="137"/>
      <c r="AC272" s="137"/>
      <c r="AD272" s="137"/>
      <c r="AE272" s="137"/>
      <c r="AF272" s="137"/>
      <c r="AG272" s="178"/>
      <c r="AH272" s="178"/>
      <c r="AI272" s="178"/>
      <c r="AJ272" s="178"/>
      <c r="AK272" s="178"/>
      <c r="AL272" s="178"/>
      <c r="AM272" s="178"/>
      <c r="AN272" s="178"/>
      <c r="AO272" s="178"/>
      <c r="AP272" s="178"/>
    </row>
    <row r="273" spans="1:42" s="69" customFormat="1" x14ac:dyDescent="0.3">
      <c r="A273" s="70"/>
      <c r="D273" s="178"/>
      <c r="E273" s="178"/>
      <c r="F273" s="178"/>
      <c r="G273" s="178"/>
      <c r="H273" s="178"/>
      <c r="I273" s="178"/>
      <c r="J273" s="178"/>
      <c r="K273" s="178"/>
      <c r="L273" s="178"/>
      <c r="M273" s="178"/>
      <c r="N273" s="178"/>
      <c r="P273" s="191"/>
      <c r="Q273" s="137"/>
      <c r="R273" s="137"/>
      <c r="S273" s="137"/>
      <c r="T273" s="137"/>
      <c r="U273" s="137"/>
      <c r="V273" s="137"/>
      <c r="W273" s="137"/>
      <c r="X273" s="137"/>
      <c r="Y273" s="137"/>
      <c r="Z273" s="137"/>
      <c r="AA273" s="137"/>
      <c r="AB273" s="137"/>
      <c r="AC273" s="137"/>
      <c r="AD273" s="137"/>
      <c r="AE273" s="137"/>
      <c r="AF273" s="137"/>
      <c r="AG273" s="178"/>
      <c r="AH273" s="178"/>
      <c r="AI273" s="178"/>
      <c r="AJ273" s="178"/>
      <c r="AK273" s="178"/>
      <c r="AL273" s="178"/>
      <c r="AM273" s="178"/>
      <c r="AN273" s="178"/>
      <c r="AO273" s="178"/>
      <c r="AP273" s="178"/>
    </row>
    <row r="274" spans="1:42" s="69" customFormat="1" x14ac:dyDescent="0.3">
      <c r="A274" s="70"/>
      <c r="D274" s="178"/>
      <c r="E274" s="178"/>
      <c r="F274" s="178"/>
      <c r="G274" s="178"/>
      <c r="H274" s="178"/>
      <c r="I274" s="178"/>
      <c r="J274" s="178"/>
      <c r="K274" s="178"/>
      <c r="L274" s="178"/>
      <c r="M274" s="178"/>
      <c r="N274" s="178"/>
      <c r="P274" s="191"/>
      <c r="Q274" s="137"/>
      <c r="R274" s="137"/>
      <c r="S274" s="137"/>
      <c r="T274" s="137"/>
      <c r="U274" s="137"/>
      <c r="V274" s="137"/>
      <c r="W274" s="137"/>
      <c r="X274" s="137"/>
      <c r="Y274" s="137"/>
      <c r="Z274" s="137"/>
      <c r="AA274" s="137"/>
      <c r="AB274" s="137"/>
      <c r="AC274" s="137"/>
      <c r="AD274" s="137"/>
      <c r="AE274" s="137"/>
      <c r="AF274" s="137"/>
      <c r="AG274" s="178"/>
      <c r="AH274" s="178"/>
      <c r="AI274" s="178"/>
      <c r="AJ274" s="178"/>
      <c r="AK274" s="178"/>
      <c r="AL274" s="178"/>
      <c r="AM274" s="178"/>
      <c r="AN274" s="178"/>
      <c r="AO274" s="178"/>
      <c r="AP274" s="178"/>
    </row>
    <row r="275" spans="1:42" s="69" customFormat="1" x14ac:dyDescent="0.3">
      <c r="A275" s="70"/>
      <c r="D275" s="178"/>
      <c r="E275" s="178"/>
      <c r="F275" s="178"/>
      <c r="G275" s="178"/>
      <c r="H275" s="178"/>
      <c r="I275" s="178"/>
      <c r="J275" s="178"/>
      <c r="K275" s="178"/>
      <c r="L275" s="178"/>
      <c r="M275" s="178"/>
      <c r="N275" s="178"/>
      <c r="P275" s="191"/>
      <c r="Q275" s="137"/>
      <c r="R275" s="137"/>
      <c r="S275" s="137"/>
      <c r="T275" s="137"/>
      <c r="U275" s="137"/>
      <c r="V275" s="137"/>
      <c r="W275" s="137"/>
      <c r="X275" s="137"/>
      <c r="Y275" s="137"/>
      <c r="Z275" s="137"/>
      <c r="AA275" s="137"/>
      <c r="AB275" s="137"/>
      <c r="AC275" s="137"/>
      <c r="AD275" s="137"/>
      <c r="AE275" s="137"/>
      <c r="AF275" s="137"/>
      <c r="AG275" s="178"/>
      <c r="AH275" s="178"/>
      <c r="AI275" s="178"/>
      <c r="AJ275" s="178"/>
      <c r="AK275" s="178"/>
      <c r="AL275" s="178"/>
      <c r="AM275" s="178"/>
      <c r="AN275" s="178"/>
      <c r="AO275" s="178"/>
      <c r="AP275" s="178"/>
    </row>
    <row r="276" spans="1:42" s="69" customFormat="1" x14ac:dyDescent="0.3">
      <c r="A276" s="70"/>
      <c r="D276" s="178"/>
      <c r="E276" s="178"/>
      <c r="F276" s="178"/>
      <c r="G276" s="178"/>
      <c r="H276" s="178"/>
      <c r="I276" s="178"/>
      <c r="J276" s="178"/>
      <c r="K276" s="178"/>
      <c r="L276" s="178"/>
      <c r="M276" s="178"/>
      <c r="N276" s="178"/>
      <c r="P276" s="191"/>
      <c r="Q276" s="137"/>
      <c r="R276" s="137"/>
      <c r="S276" s="137"/>
      <c r="T276" s="137"/>
      <c r="U276" s="137"/>
      <c r="V276" s="137"/>
      <c r="W276" s="137"/>
      <c r="X276" s="137"/>
      <c r="Y276" s="137"/>
      <c r="Z276" s="137"/>
      <c r="AA276" s="137"/>
      <c r="AB276" s="137"/>
      <c r="AC276" s="137"/>
      <c r="AD276" s="137"/>
      <c r="AE276" s="137"/>
      <c r="AF276" s="137"/>
      <c r="AG276" s="178"/>
      <c r="AH276" s="178"/>
      <c r="AI276" s="178"/>
      <c r="AJ276" s="178"/>
      <c r="AK276" s="178"/>
      <c r="AL276" s="178"/>
      <c r="AM276" s="178"/>
      <c r="AN276" s="178"/>
      <c r="AO276" s="178"/>
      <c r="AP276" s="178"/>
    </row>
    <row r="277" spans="1:42" s="69" customFormat="1" x14ac:dyDescent="0.3">
      <c r="A277" s="70"/>
      <c r="D277" s="178"/>
      <c r="E277" s="178"/>
      <c r="F277" s="178"/>
      <c r="G277" s="178"/>
      <c r="H277" s="178"/>
      <c r="I277" s="178"/>
      <c r="J277" s="178"/>
      <c r="K277" s="178"/>
      <c r="L277" s="178"/>
      <c r="M277" s="178"/>
      <c r="N277" s="178"/>
      <c r="P277" s="191"/>
      <c r="Q277" s="137"/>
      <c r="R277" s="137"/>
      <c r="S277" s="137"/>
      <c r="T277" s="137"/>
      <c r="U277" s="137"/>
      <c r="V277" s="137"/>
      <c r="W277" s="137"/>
      <c r="X277" s="137"/>
      <c r="Y277" s="137"/>
      <c r="Z277" s="137"/>
      <c r="AA277" s="137"/>
      <c r="AB277" s="137"/>
      <c r="AC277" s="137"/>
      <c r="AD277" s="137"/>
      <c r="AE277" s="137"/>
      <c r="AF277" s="137"/>
      <c r="AG277" s="178"/>
      <c r="AH277" s="178"/>
      <c r="AI277" s="178"/>
      <c r="AJ277" s="178"/>
      <c r="AK277" s="178"/>
      <c r="AL277" s="178"/>
      <c r="AM277" s="178"/>
      <c r="AN277" s="178"/>
      <c r="AO277" s="178"/>
      <c r="AP277" s="178"/>
    </row>
  </sheetData>
  <sheetProtection algorithmName="SHA-512" hashValue="kGnTJFVadHO8iYIREHRa2uApY7KJbmWzNY/9BOmjDpLelFeumPmM4CihR9fEe6WLZlAW/vq7FilXEJdWkAlvzA==" saltValue="AQHWGAexNWVvGKww2SSrDA==" spinCount="100000" sheet="1" formatRows="0"/>
  <mergeCells count="27">
    <mergeCell ref="B38:P38"/>
    <mergeCell ref="B33:P33"/>
    <mergeCell ref="B34:P34"/>
    <mergeCell ref="B35:P35"/>
    <mergeCell ref="B36:P36"/>
    <mergeCell ref="B37:P37"/>
    <mergeCell ref="A9:D9"/>
    <mergeCell ref="A12:A25"/>
    <mergeCell ref="A5:P5"/>
    <mergeCell ref="A7:D8"/>
    <mergeCell ref="O7:O8"/>
    <mergeCell ref="P7:P8"/>
    <mergeCell ref="B6:O6"/>
    <mergeCell ref="O10:P10"/>
    <mergeCell ref="E10:N10"/>
    <mergeCell ref="B10:D10"/>
    <mergeCell ref="AG7:AP7"/>
    <mergeCell ref="A1:P1"/>
    <mergeCell ref="E2:N2"/>
    <mergeCell ref="O2:P4"/>
    <mergeCell ref="AG2:AP2"/>
    <mergeCell ref="E3:N3"/>
    <mergeCell ref="AG3:AP3"/>
    <mergeCell ref="E4:N4"/>
    <mergeCell ref="AG4:AP4"/>
    <mergeCell ref="E7:H7"/>
    <mergeCell ref="K7:N7"/>
  </mergeCells>
  <conditionalFormatting sqref="E12:N31">
    <cfRule type="expression" dxfId="51" priority="1">
      <formula>E12=10</formula>
    </cfRule>
    <cfRule type="expression" dxfId="50" priority="2">
      <formula>E12=9</formula>
    </cfRule>
    <cfRule type="expression" dxfId="49" priority="3">
      <formula>E12=8</formula>
    </cfRule>
    <cfRule type="expression" dxfId="48" priority="4">
      <formula>E12=7</formula>
    </cfRule>
    <cfRule type="expression" dxfId="47" priority="5">
      <formula>E12=6</formula>
    </cfRule>
    <cfRule type="expression" dxfId="46" priority="6">
      <formula>E12=5</formula>
    </cfRule>
    <cfRule type="expression" dxfId="45" priority="7">
      <formula>E12=4</formula>
    </cfRule>
    <cfRule type="expression" dxfId="44" priority="8">
      <formula>E12=3</formula>
    </cfRule>
    <cfRule type="expression" dxfId="43" priority="9">
      <formula>E12=2</formula>
    </cfRule>
    <cfRule type="expression" dxfId="42" priority="10">
      <formula>E12=1</formula>
    </cfRule>
  </conditionalFormatting>
  <pageMargins left="0.7" right="0.7" top="0.75" bottom="0.75" header="0.3" footer="0.3"/>
  <pageSetup paperSize="8" scale="72" orientation="portrait" r:id="rId1"/>
  <headerFooter>
    <oddHeader>&amp;C&amp;G</oddHead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C29C1-DD72-4C5C-9504-98A762C3FFC7}">
  <sheetPr>
    <tabColor rgb="FFA0DDEE"/>
    <pageSetUpPr autoPageBreaks="0" fitToPage="1"/>
  </sheetPr>
  <dimension ref="A1:AM289"/>
  <sheetViews>
    <sheetView topLeftCell="A7" zoomScale="70" zoomScaleNormal="70" workbookViewId="0">
      <selection activeCell="F17" sqref="F17"/>
    </sheetView>
  </sheetViews>
  <sheetFormatPr defaultColWidth="8.88671875" defaultRowHeight="14.4" x14ac:dyDescent="0.3"/>
  <cols>
    <col min="1" max="1" width="4.88671875" style="70" customWidth="1"/>
    <col min="2" max="2" width="11.88671875" style="70" customWidth="1"/>
    <col min="3" max="3" width="39.77734375" style="70" customWidth="1"/>
    <col min="4" max="4" width="20.44140625" style="192" customWidth="1"/>
    <col min="5" max="6" width="14.44140625" style="192" customWidth="1"/>
    <col min="7" max="7" width="51.33203125" style="70" customWidth="1"/>
    <col min="8" max="8" width="14.44140625" style="193" customWidth="1"/>
    <col min="9" max="9" width="12.33203125" style="193" customWidth="1"/>
    <col min="10" max="10" width="8.88671875" style="209" customWidth="1"/>
    <col min="11" max="11" width="7.44140625" style="210" hidden="1" customWidth="1"/>
    <col min="12" max="13" width="0" style="210" hidden="1" customWidth="1"/>
    <col min="14" max="36" width="8.88671875" style="124"/>
    <col min="37" max="16384" width="8.88671875" style="70"/>
  </cols>
  <sheetData>
    <row r="1" spans="1:39" ht="65.400000000000006" customHeight="1" thickBot="1" x14ac:dyDescent="0.35">
      <c r="A1" s="658" t="s">
        <v>577</v>
      </c>
      <c r="B1" s="659"/>
      <c r="C1" s="659"/>
      <c r="D1" s="659"/>
      <c r="E1" s="659"/>
      <c r="F1" s="659"/>
      <c r="G1" s="659"/>
      <c r="H1" s="659"/>
      <c r="I1" s="660"/>
    </row>
    <row r="2" spans="1:39" s="76" customFormat="1" ht="24.6" customHeight="1" x14ac:dyDescent="0.3">
      <c r="A2" s="81" t="s">
        <v>110</v>
      </c>
      <c r="B2" s="138"/>
      <c r="C2" s="139" t="str">
        <f>'Project details'!B2</f>
        <v>Trust</v>
      </c>
      <c r="D2" s="140" t="s">
        <v>109</v>
      </c>
      <c r="E2" s="708" t="str">
        <f>'Project details'!I2</f>
        <v>SOC / RIBA 6</v>
      </c>
      <c r="F2" s="708"/>
      <c r="G2" s="709" t="s">
        <v>390</v>
      </c>
      <c r="H2" s="710"/>
      <c r="I2" s="710"/>
      <c r="J2" s="209"/>
      <c r="K2" s="210"/>
      <c r="L2" s="210"/>
      <c r="M2" s="210"/>
      <c r="N2" s="124"/>
      <c r="O2" s="124"/>
      <c r="P2" s="75"/>
      <c r="Q2" s="75"/>
      <c r="R2" s="75"/>
      <c r="S2" s="75"/>
      <c r="T2" s="75"/>
      <c r="U2" s="75"/>
      <c r="V2" s="75"/>
      <c r="W2" s="75"/>
      <c r="X2" s="75"/>
      <c r="Y2" s="75"/>
      <c r="Z2" s="75"/>
      <c r="AA2" s="75"/>
      <c r="AB2" s="75"/>
      <c r="AC2" s="75"/>
      <c r="AD2" s="75"/>
      <c r="AE2" s="75"/>
      <c r="AF2" s="75"/>
      <c r="AG2" s="75"/>
      <c r="AH2" s="75"/>
      <c r="AI2" s="75"/>
      <c r="AJ2" s="75"/>
    </row>
    <row r="3" spans="1:39" s="76" customFormat="1" ht="24.6" customHeight="1" x14ac:dyDescent="0.3">
      <c r="A3" s="81" t="s">
        <v>107</v>
      </c>
      <c r="B3" s="81"/>
      <c r="C3" s="139" t="str">
        <f>'Project details'!B3</f>
        <v>Project name</v>
      </c>
      <c r="D3" s="84" t="s">
        <v>111</v>
      </c>
      <c r="E3" s="715">
        <f>'Project details'!E3</f>
        <v>44835</v>
      </c>
      <c r="F3" s="715"/>
      <c r="G3" s="711"/>
      <c r="H3" s="712"/>
      <c r="I3" s="712"/>
      <c r="J3" s="211"/>
      <c r="K3" s="212"/>
      <c r="L3" s="212"/>
      <c r="M3" s="212"/>
      <c r="N3" s="75"/>
      <c r="O3" s="75"/>
      <c r="P3" s="209"/>
      <c r="Q3" s="124"/>
      <c r="R3" s="124"/>
      <c r="S3" s="124"/>
      <c r="T3" s="124"/>
      <c r="U3" s="124"/>
      <c r="V3" s="75"/>
      <c r="W3" s="75"/>
      <c r="X3" s="75"/>
      <c r="Y3" s="75"/>
      <c r="Z3" s="75"/>
      <c r="AA3" s="75"/>
      <c r="AB3" s="75"/>
      <c r="AC3" s="75"/>
      <c r="AD3" s="75"/>
      <c r="AE3" s="75"/>
      <c r="AF3" s="75"/>
      <c r="AG3" s="75"/>
      <c r="AH3" s="75"/>
      <c r="AI3" s="75"/>
      <c r="AJ3" s="75"/>
    </row>
    <row r="4" spans="1:39" s="76" customFormat="1" ht="28.95" customHeight="1" thickBot="1" x14ac:dyDescent="0.35">
      <c r="A4" s="88" t="s">
        <v>108</v>
      </c>
      <c r="B4" s="88"/>
      <c r="C4" s="139" t="str">
        <f>'Project details'!B4</f>
        <v>PSCP</v>
      </c>
      <c r="D4" s="90" t="s">
        <v>112</v>
      </c>
      <c r="E4" s="708" t="str">
        <f>'Project details'!E4</f>
        <v>Toolkit V.2.7 _ Rev. 0</v>
      </c>
      <c r="F4" s="708"/>
      <c r="G4" s="713"/>
      <c r="H4" s="714"/>
      <c r="I4" s="714"/>
      <c r="J4" s="211"/>
      <c r="K4" s="212"/>
      <c r="L4" s="212"/>
      <c r="M4" s="212"/>
      <c r="N4" s="75"/>
      <c r="O4" s="75"/>
      <c r="P4" s="209"/>
      <c r="Q4" s="124"/>
      <c r="R4" s="124"/>
      <c r="S4" s="124"/>
      <c r="T4" s="124"/>
      <c r="U4" s="124"/>
      <c r="V4" s="75"/>
      <c r="W4" s="75"/>
      <c r="X4" s="75"/>
      <c r="Y4" s="75"/>
      <c r="Z4" s="75"/>
      <c r="AA4" s="75"/>
      <c r="AB4" s="75"/>
      <c r="AC4" s="75"/>
      <c r="AD4" s="75"/>
      <c r="AE4" s="75"/>
      <c r="AF4" s="75"/>
      <c r="AG4" s="75"/>
      <c r="AH4" s="75"/>
      <c r="AI4" s="75"/>
      <c r="AJ4" s="75"/>
    </row>
    <row r="5" spans="1:39" s="98" customFormat="1" ht="45" customHeight="1" thickBot="1" x14ac:dyDescent="0.35">
      <c r="A5" s="616" t="s">
        <v>446</v>
      </c>
      <c r="B5" s="617"/>
      <c r="C5" s="617"/>
      <c r="D5" s="617"/>
      <c r="E5" s="617"/>
      <c r="F5" s="617"/>
      <c r="G5" s="617"/>
      <c r="H5" s="617"/>
      <c r="I5" s="617"/>
      <c r="J5" s="209"/>
      <c r="K5" s="210"/>
      <c r="L5" s="210"/>
      <c r="M5" s="210"/>
      <c r="N5" s="124"/>
      <c r="O5" s="124"/>
      <c r="P5" s="209"/>
      <c r="Q5" s="124"/>
      <c r="R5" s="124"/>
      <c r="S5" s="124"/>
      <c r="T5" s="124"/>
      <c r="U5" s="124"/>
      <c r="V5" s="97"/>
      <c r="W5" s="97"/>
      <c r="X5" s="97"/>
      <c r="Y5" s="97"/>
      <c r="Z5" s="97"/>
      <c r="AA5" s="97"/>
      <c r="AB5" s="97"/>
      <c r="AC5" s="97"/>
      <c r="AD5" s="97"/>
      <c r="AE5" s="97"/>
      <c r="AF5" s="97"/>
      <c r="AG5" s="97"/>
      <c r="AH5" s="97"/>
      <c r="AI5" s="97"/>
      <c r="AJ5" s="97"/>
      <c r="AK5" s="97"/>
      <c r="AL5" s="97"/>
      <c r="AM5" s="97"/>
    </row>
    <row r="6" spans="1:39" s="98" customFormat="1" ht="83.4" customHeight="1" thickBot="1" x14ac:dyDescent="0.35">
      <c r="A6" s="142"/>
      <c r="B6" s="716" t="s">
        <v>501</v>
      </c>
      <c r="C6" s="717"/>
      <c r="D6" s="717"/>
      <c r="E6" s="717"/>
      <c r="F6" s="717"/>
      <c r="G6" s="717"/>
      <c r="H6" s="717"/>
      <c r="I6" s="213"/>
      <c r="J6" s="209"/>
      <c r="K6" s="210"/>
      <c r="L6" s="210"/>
      <c r="M6" s="210"/>
      <c r="N6" s="124"/>
      <c r="O6" s="124"/>
      <c r="P6" s="209"/>
      <c r="Q6" s="124"/>
      <c r="R6" s="124"/>
      <c r="S6" s="124"/>
      <c r="T6" s="124"/>
      <c r="U6" s="124"/>
      <c r="V6" s="97"/>
      <c r="W6" s="97"/>
      <c r="X6" s="97"/>
      <c r="Y6" s="97"/>
      <c r="Z6" s="97"/>
      <c r="AA6" s="97"/>
      <c r="AB6" s="97"/>
      <c r="AC6" s="97"/>
      <c r="AD6" s="97"/>
      <c r="AE6" s="97"/>
      <c r="AF6" s="97"/>
      <c r="AG6" s="97"/>
      <c r="AH6" s="97"/>
      <c r="AI6" s="97"/>
      <c r="AJ6" s="97"/>
      <c r="AK6" s="97"/>
      <c r="AL6" s="97"/>
      <c r="AM6" s="97"/>
    </row>
    <row r="7" spans="1:39" s="98" customFormat="1" ht="31.95" customHeight="1" thickBot="1" x14ac:dyDescent="0.35">
      <c r="A7" s="705"/>
      <c r="B7" s="706"/>
      <c r="C7" s="706"/>
      <c r="D7" s="707"/>
      <c r="E7" s="405" t="s">
        <v>213</v>
      </c>
      <c r="F7" s="405" t="s">
        <v>214</v>
      </c>
      <c r="G7" s="406" t="s">
        <v>327</v>
      </c>
      <c r="H7" s="405" t="s">
        <v>136</v>
      </c>
      <c r="I7" s="404"/>
      <c r="J7" s="214"/>
      <c r="K7" s="215"/>
      <c r="L7" s="215"/>
      <c r="M7" s="215"/>
      <c r="N7" s="97"/>
      <c r="O7" s="97"/>
      <c r="P7" s="97"/>
      <c r="Q7" s="97"/>
      <c r="R7" s="97"/>
      <c r="S7" s="97"/>
      <c r="T7" s="97"/>
      <c r="U7" s="97"/>
      <c r="V7" s="97"/>
      <c r="W7" s="97"/>
      <c r="X7" s="97"/>
      <c r="Y7" s="97"/>
      <c r="Z7" s="97"/>
      <c r="AA7" s="97"/>
      <c r="AB7" s="97"/>
      <c r="AC7" s="97"/>
      <c r="AD7" s="97"/>
      <c r="AE7" s="97"/>
      <c r="AF7" s="97"/>
      <c r="AG7" s="97"/>
      <c r="AH7" s="97"/>
      <c r="AI7" s="97"/>
      <c r="AJ7" s="97"/>
    </row>
    <row r="8" spans="1:39" ht="15" thickBot="1" x14ac:dyDescent="0.35">
      <c r="B8" s="123"/>
      <c r="C8" s="123"/>
      <c r="D8" s="187"/>
      <c r="E8" s="187"/>
      <c r="F8" s="187"/>
      <c r="G8" s="123"/>
      <c r="H8" s="188"/>
      <c r="I8" s="188"/>
    </row>
    <row r="9" spans="1:39" s="221" customFormat="1" ht="25.2" customHeight="1" thickBot="1" x14ac:dyDescent="0.35">
      <c r="A9" s="701" t="s">
        <v>211</v>
      </c>
      <c r="B9" s="216">
        <v>1</v>
      </c>
      <c r="C9" s="217" t="s">
        <v>328</v>
      </c>
      <c r="D9" s="218"/>
      <c r="E9" s="218"/>
      <c r="F9" s="218"/>
      <c r="G9" s="218"/>
      <c r="H9" s="218"/>
      <c r="I9" s="219"/>
      <c r="J9" s="220"/>
      <c r="K9" s="210"/>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10"/>
    </row>
    <row r="10" spans="1:39" s="221" customFormat="1" ht="25.2" customHeight="1" x14ac:dyDescent="0.3">
      <c r="A10" s="702"/>
      <c r="B10" s="222">
        <v>1.1000000000000001</v>
      </c>
      <c r="C10" s="697" t="s">
        <v>212</v>
      </c>
      <c r="D10" s="698"/>
      <c r="E10" s="250" t="s">
        <v>334</v>
      </c>
      <c r="F10" s="357" t="s">
        <v>506</v>
      </c>
      <c r="G10" s="253"/>
      <c r="H10" s="223">
        <f>IF(E10="yes",1,0)</f>
        <v>1</v>
      </c>
      <c r="I10" s="224"/>
      <c r="J10" s="220"/>
      <c r="K10" s="225"/>
      <c r="L10" s="225"/>
      <c r="M10" s="225">
        <v>1</v>
      </c>
      <c r="N10" s="210"/>
      <c r="O10" s="210"/>
      <c r="P10" s="210"/>
      <c r="Q10" s="210"/>
      <c r="R10" s="210"/>
      <c r="S10" s="210"/>
      <c r="T10" s="210"/>
      <c r="U10" s="210"/>
      <c r="V10" s="210"/>
      <c r="W10" s="210"/>
      <c r="X10" s="210"/>
      <c r="Y10" s="210"/>
      <c r="Z10" s="210"/>
      <c r="AA10" s="210"/>
      <c r="AB10" s="210"/>
      <c r="AC10" s="210"/>
      <c r="AD10" s="210"/>
      <c r="AE10" s="210"/>
      <c r="AF10" s="210"/>
      <c r="AG10" s="210"/>
      <c r="AH10" s="210"/>
      <c r="AI10" s="210"/>
      <c r="AJ10" s="210"/>
    </row>
    <row r="11" spans="1:39" s="221" customFormat="1" ht="25.2" customHeight="1" x14ac:dyDescent="0.3">
      <c r="A11" s="702"/>
      <c r="B11" s="226">
        <v>1.2</v>
      </c>
      <c r="C11" s="693" t="s">
        <v>329</v>
      </c>
      <c r="D11" s="694"/>
      <c r="E11" s="251" t="s">
        <v>514</v>
      </c>
      <c r="F11" s="357" t="s">
        <v>506</v>
      </c>
      <c r="G11" s="253"/>
      <c r="H11" s="227">
        <f t="shared" ref="H11:H44" si="0">IF(E11="yes",1,0)</f>
        <v>0</v>
      </c>
      <c r="I11" s="228"/>
      <c r="J11" s="220"/>
      <c r="K11" s="225"/>
      <c r="L11" s="225"/>
      <c r="M11" s="225">
        <v>1</v>
      </c>
      <c r="N11" s="210"/>
      <c r="O11" s="210"/>
      <c r="P11" s="210"/>
      <c r="Q11" s="210"/>
      <c r="R11" s="210"/>
      <c r="S11" s="210"/>
      <c r="T11" s="210"/>
      <c r="U11" s="210"/>
      <c r="V11" s="210"/>
      <c r="W11" s="210"/>
      <c r="X11" s="210"/>
      <c r="Y11" s="210"/>
      <c r="Z11" s="210"/>
      <c r="AA11" s="210"/>
      <c r="AB11" s="210"/>
      <c r="AC11" s="210"/>
      <c r="AD11" s="210"/>
      <c r="AE11" s="210"/>
      <c r="AF11" s="210"/>
      <c r="AG11" s="210"/>
      <c r="AH11" s="210"/>
      <c r="AI11" s="210"/>
      <c r="AJ11" s="210"/>
    </row>
    <row r="12" spans="1:39" s="221" customFormat="1" ht="25.2" customHeight="1" x14ac:dyDescent="0.3">
      <c r="A12" s="702"/>
      <c r="B12" s="226">
        <v>1.3</v>
      </c>
      <c r="C12" s="693" t="s">
        <v>335</v>
      </c>
      <c r="D12" s="694"/>
      <c r="E12" s="251" t="s">
        <v>334</v>
      </c>
      <c r="F12" s="357" t="s">
        <v>506</v>
      </c>
      <c r="G12" s="253"/>
      <c r="H12" s="227">
        <f t="shared" si="0"/>
        <v>1</v>
      </c>
      <c r="I12" s="228"/>
      <c r="J12" s="220"/>
      <c r="K12" s="225"/>
      <c r="L12" s="225"/>
      <c r="M12" s="225">
        <v>1</v>
      </c>
      <c r="N12" s="210"/>
      <c r="O12" s="210"/>
      <c r="P12" s="210"/>
      <c r="Q12" s="210"/>
      <c r="R12" s="210"/>
      <c r="S12" s="210"/>
      <c r="T12" s="210"/>
      <c r="U12" s="210"/>
      <c r="V12" s="210"/>
      <c r="W12" s="210"/>
      <c r="X12" s="210"/>
      <c r="Y12" s="210"/>
      <c r="Z12" s="210"/>
      <c r="AA12" s="210"/>
      <c r="AB12" s="210"/>
      <c r="AC12" s="210"/>
      <c r="AD12" s="210"/>
      <c r="AE12" s="210"/>
      <c r="AF12" s="210"/>
      <c r="AG12" s="210"/>
      <c r="AH12" s="210"/>
      <c r="AI12" s="210"/>
      <c r="AJ12" s="210"/>
    </row>
    <row r="13" spans="1:39" s="221" customFormat="1" ht="25.2" customHeight="1" thickBot="1" x14ac:dyDescent="0.35">
      <c r="A13" s="702"/>
      <c r="B13" s="229">
        <v>1.4</v>
      </c>
      <c r="C13" s="695" t="s">
        <v>222</v>
      </c>
      <c r="D13" s="696"/>
      <c r="E13" s="252" t="s">
        <v>514</v>
      </c>
      <c r="F13" s="357" t="s">
        <v>506</v>
      </c>
      <c r="G13" s="253"/>
      <c r="H13" s="230">
        <f t="shared" si="0"/>
        <v>0</v>
      </c>
      <c r="I13" s="231"/>
      <c r="J13" s="220"/>
      <c r="K13" s="225"/>
      <c r="L13" s="225"/>
      <c r="M13" s="225">
        <v>1</v>
      </c>
      <c r="N13" s="210"/>
      <c r="O13" s="210"/>
      <c r="P13" s="210"/>
      <c r="Q13" s="210"/>
      <c r="R13" s="210"/>
      <c r="S13" s="210"/>
      <c r="T13" s="210"/>
      <c r="U13" s="210"/>
      <c r="V13" s="210"/>
      <c r="W13" s="210"/>
      <c r="X13" s="210"/>
      <c r="Y13" s="210"/>
      <c r="Z13" s="210"/>
      <c r="AA13" s="210"/>
      <c r="AB13" s="210"/>
      <c r="AC13" s="210"/>
      <c r="AD13" s="210"/>
      <c r="AE13" s="210"/>
      <c r="AF13" s="210"/>
      <c r="AG13" s="210"/>
      <c r="AH13" s="210"/>
      <c r="AI13" s="210"/>
      <c r="AJ13" s="210"/>
    </row>
    <row r="14" spans="1:39" s="221" customFormat="1" ht="25.2" customHeight="1" thickBot="1" x14ac:dyDescent="0.35">
      <c r="A14" s="702"/>
      <c r="B14" s="216">
        <v>2</v>
      </c>
      <c r="C14" s="217" t="s">
        <v>215</v>
      </c>
      <c r="D14" s="218"/>
      <c r="E14" s="218"/>
      <c r="F14" s="218"/>
      <c r="G14" s="232"/>
      <c r="H14" s="218"/>
      <c r="I14" s="219"/>
      <c r="J14" s="220"/>
      <c r="K14" s="233">
        <v>0.65</v>
      </c>
      <c r="L14" s="233">
        <v>0.75</v>
      </c>
      <c r="M14" s="233">
        <v>0.85</v>
      </c>
      <c r="N14" s="210"/>
      <c r="O14" s="210"/>
      <c r="P14" s="210"/>
      <c r="Q14" s="210"/>
      <c r="R14" s="210"/>
      <c r="S14" s="210"/>
      <c r="T14" s="210"/>
      <c r="U14" s="210"/>
      <c r="V14" s="210"/>
      <c r="W14" s="210"/>
      <c r="X14" s="210"/>
      <c r="Y14" s="210"/>
      <c r="Z14" s="210"/>
      <c r="AA14" s="210"/>
      <c r="AB14" s="210"/>
      <c r="AC14" s="210"/>
      <c r="AD14" s="210"/>
      <c r="AE14" s="210"/>
      <c r="AF14" s="210"/>
      <c r="AG14" s="210"/>
      <c r="AH14" s="210"/>
      <c r="AI14" s="210"/>
      <c r="AJ14" s="210"/>
    </row>
    <row r="15" spans="1:39" s="221" customFormat="1" ht="25.2" customHeight="1" x14ac:dyDescent="0.3">
      <c r="A15" s="702"/>
      <c r="B15" s="222">
        <v>2.1</v>
      </c>
      <c r="C15" s="697" t="s">
        <v>130</v>
      </c>
      <c r="D15" s="698"/>
      <c r="E15" s="250" t="s">
        <v>334</v>
      </c>
      <c r="F15" s="254">
        <v>0.8</v>
      </c>
      <c r="G15" s="253"/>
      <c r="H15" s="223">
        <f>IF(E15="yes",IF(F15&lt;=K$14,K15,IF(F15&lt;=L$14,L15,M15)),0)</f>
        <v>3</v>
      </c>
      <c r="I15" s="224"/>
      <c r="J15" s="220"/>
      <c r="K15" s="234">
        <v>1</v>
      </c>
      <c r="L15" s="234">
        <v>2</v>
      </c>
      <c r="M15" s="234">
        <v>3</v>
      </c>
      <c r="N15" s="210"/>
      <c r="O15" s="210"/>
      <c r="P15" s="210"/>
      <c r="Q15" s="210"/>
      <c r="R15" s="210"/>
      <c r="S15" s="210"/>
      <c r="T15" s="210"/>
      <c r="U15" s="210"/>
      <c r="V15" s="210"/>
      <c r="W15" s="210"/>
      <c r="X15" s="210"/>
      <c r="Y15" s="210"/>
      <c r="Z15" s="210"/>
      <c r="AA15" s="210"/>
      <c r="AB15" s="210"/>
      <c r="AC15" s="210"/>
      <c r="AD15" s="210"/>
      <c r="AE15" s="210"/>
      <c r="AF15" s="210"/>
      <c r="AG15" s="210"/>
      <c r="AH15" s="210"/>
      <c r="AI15" s="210"/>
      <c r="AJ15" s="210"/>
    </row>
    <row r="16" spans="1:39" s="221" customFormat="1" ht="25.2" customHeight="1" x14ac:dyDescent="0.3">
      <c r="A16" s="702"/>
      <c r="B16" s="226">
        <v>2.2000000000000002</v>
      </c>
      <c r="C16" s="693" t="s">
        <v>396</v>
      </c>
      <c r="D16" s="694"/>
      <c r="E16" s="251" t="s">
        <v>334</v>
      </c>
      <c r="F16" s="255">
        <v>0</v>
      </c>
      <c r="G16" s="253"/>
      <c r="H16" s="227">
        <f t="shared" ref="H16:H17" si="1">IF(E16="yes",IF(F16&lt;=K$14,K16,IF(F16&lt;=L$14,L16,M16)),0)</f>
        <v>1</v>
      </c>
      <c r="I16" s="228"/>
      <c r="J16" s="220"/>
      <c r="K16" s="234">
        <v>1</v>
      </c>
      <c r="L16" s="234">
        <v>2</v>
      </c>
      <c r="M16" s="234">
        <v>3</v>
      </c>
      <c r="N16" s="210"/>
      <c r="O16" s="210"/>
      <c r="P16" s="210"/>
      <c r="Q16" s="210"/>
      <c r="R16" s="210"/>
      <c r="S16" s="210"/>
      <c r="T16" s="210"/>
      <c r="U16" s="210"/>
      <c r="V16" s="210"/>
      <c r="W16" s="210"/>
      <c r="X16" s="210"/>
      <c r="Y16" s="210"/>
      <c r="Z16" s="210"/>
      <c r="AA16" s="210"/>
      <c r="AB16" s="210"/>
      <c r="AC16" s="210"/>
      <c r="AD16" s="210"/>
      <c r="AE16" s="210"/>
      <c r="AF16" s="210"/>
      <c r="AG16" s="210"/>
      <c r="AH16" s="210"/>
      <c r="AI16" s="210"/>
      <c r="AJ16" s="210"/>
    </row>
    <row r="17" spans="1:36" s="221" customFormat="1" ht="25.2" customHeight="1" x14ac:dyDescent="0.3">
      <c r="A17" s="702"/>
      <c r="B17" s="229">
        <v>2.2999999999999998</v>
      </c>
      <c r="C17" s="695" t="s">
        <v>397</v>
      </c>
      <c r="D17" s="696"/>
      <c r="E17" s="252" t="s">
        <v>334</v>
      </c>
      <c r="F17" s="256">
        <v>0</v>
      </c>
      <c r="G17" s="253"/>
      <c r="H17" s="230">
        <f t="shared" si="1"/>
        <v>1</v>
      </c>
      <c r="I17" s="231"/>
      <c r="J17" s="220"/>
      <c r="K17" s="234">
        <v>1</v>
      </c>
      <c r="L17" s="234">
        <v>2</v>
      </c>
      <c r="M17" s="234">
        <v>3</v>
      </c>
      <c r="N17" s="210"/>
      <c r="O17" s="210"/>
      <c r="P17" s="210"/>
      <c r="Q17" s="210"/>
      <c r="R17" s="210"/>
      <c r="S17" s="210"/>
      <c r="T17" s="210"/>
      <c r="U17" s="210"/>
      <c r="V17" s="210"/>
      <c r="W17" s="210"/>
      <c r="X17" s="210"/>
      <c r="Y17" s="210"/>
      <c r="Z17" s="210"/>
      <c r="AA17" s="210"/>
      <c r="AB17" s="210"/>
      <c r="AC17" s="210"/>
      <c r="AD17" s="210"/>
      <c r="AE17" s="210"/>
      <c r="AF17" s="210"/>
      <c r="AG17" s="210"/>
      <c r="AH17" s="210"/>
      <c r="AI17" s="210"/>
      <c r="AJ17" s="210"/>
    </row>
    <row r="18" spans="1:36" s="221" customFormat="1" ht="25.2" customHeight="1" x14ac:dyDescent="0.3">
      <c r="A18" s="702"/>
      <c r="B18" s="229">
        <v>2.4</v>
      </c>
      <c r="C18" s="695" t="s">
        <v>440</v>
      </c>
      <c r="D18" s="696"/>
      <c r="E18" s="252" t="s">
        <v>514</v>
      </c>
      <c r="F18" s="357" t="s">
        <v>506</v>
      </c>
      <c r="G18" s="253"/>
      <c r="H18" s="227">
        <f t="shared" si="0"/>
        <v>0</v>
      </c>
      <c r="I18" s="231"/>
      <c r="J18" s="220"/>
      <c r="K18" s="234"/>
      <c r="L18" s="234"/>
      <c r="M18" s="225">
        <v>1</v>
      </c>
      <c r="N18" s="210"/>
      <c r="O18" s="210"/>
      <c r="P18" s="210"/>
      <c r="Q18" s="210"/>
      <c r="R18" s="210"/>
      <c r="S18" s="210"/>
      <c r="T18" s="210"/>
      <c r="U18" s="210"/>
      <c r="V18" s="210"/>
      <c r="W18" s="210"/>
      <c r="X18" s="210"/>
      <c r="Y18" s="210"/>
      <c r="Z18" s="210"/>
      <c r="AA18" s="210"/>
      <c r="AB18" s="210"/>
      <c r="AC18" s="210"/>
      <c r="AD18" s="210"/>
      <c r="AE18" s="210"/>
      <c r="AF18" s="210"/>
      <c r="AG18" s="210"/>
      <c r="AH18" s="210"/>
      <c r="AI18" s="210"/>
      <c r="AJ18" s="210"/>
    </row>
    <row r="19" spans="1:36" s="221" customFormat="1" ht="25.2" customHeight="1" x14ac:dyDescent="0.3">
      <c r="A19" s="702"/>
      <c r="B19" s="229">
        <v>2.5</v>
      </c>
      <c r="C19" s="695" t="s">
        <v>441</v>
      </c>
      <c r="D19" s="696"/>
      <c r="E19" s="252" t="s">
        <v>334</v>
      </c>
      <c r="F19" s="357" t="s">
        <v>506</v>
      </c>
      <c r="G19" s="253"/>
      <c r="H19" s="227">
        <f t="shared" si="0"/>
        <v>1</v>
      </c>
      <c r="I19" s="231"/>
      <c r="J19" s="220"/>
      <c r="K19" s="234"/>
      <c r="L19" s="234"/>
      <c r="M19" s="225">
        <v>1</v>
      </c>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row>
    <row r="20" spans="1:36" s="221" customFormat="1" ht="25.2" customHeight="1" x14ac:dyDescent="0.3">
      <c r="A20" s="702"/>
      <c r="B20" s="229">
        <v>2.6</v>
      </c>
      <c r="C20" s="695" t="s">
        <v>442</v>
      </c>
      <c r="D20" s="696"/>
      <c r="E20" s="252" t="s">
        <v>334</v>
      </c>
      <c r="F20" s="357" t="s">
        <v>506</v>
      </c>
      <c r="G20" s="253"/>
      <c r="H20" s="227">
        <f t="shared" ref="H20:H21" si="2">IF(E20="yes",1,0)</f>
        <v>1</v>
      </c>
      <c r="I20" s="231"/>
      <c r="J20" s="220"/>
      <c r="K20" s="234"/>
      <c r="L20" s="234"/>
      <c r="M20" s="225">
        <v>1</v>
      </c>
      <c r="N20" s="210"/>
      <c r="O20" s="210"/>
      <c r="P20" s="210"/>
      <c r="Q20" s="210"/>
      <c r="R20" s="210"/>
      <c r="S20" s="210"/>
      <c r="T20" s="210"/>
      <c r="U20" s="210"/>
      <c r="V20" s="210"/>
      <c r="W20" s="210"/>
      <c r="X20" s="210"/>
      <c r="Y20" s="210"/>
      <c r="Z20" s="210"/>
      <c r="AA20" s="210"/>
      <c r="AB20" s="210"/>
      <c r="AC20" s="210"/>
      <c r="AD20" s="210"/>
      <c r="AE20" s="210"/>
      <c r="AF20" s="210"/>
      <c r="AG20" s="210"/>
      <c r="AH20" s="210"/>
      <c r="AI20" s="210"/>
      <c r="AJ20" s="210"/>
    </row>
    <row r="21" spans="1:36" s="221" customFormat="1" ht="25.2" customHeight="1" thickBot="1" x14ac:dyDescent="0.35">
      <c r="A21" s="702"/>
      <c r="B21" s="229">
        <v>2.7</v>
      </c>
      <c r="C21" s="695" t="s">
        <v>443</v>
      </c>
      <c r="D21" s="696"/>
      <c r="E21" s="252" t="s">
        <v>334</v>
      </c>
      <c r="F21" s="357" t="s">
        <v>506</v>
      </c>
      <c r="G21" s="253"/>
      <c r="H21" s="227">
        <f t="shared" si="2"/>
        <v>1</v>
      </c>
      <c r="I21" s="231"/>
      <c r="J21" s="220"/>
      <c r="K21" s="234"/>
      <c r="L21" s="234"/>
      <c r="M21" s="225">
        <v>1</v>
      </c>
      <c r="N21" s="210"/>
      <c r="O21" s="210"/>
      <c r="P21" s="210"/>
      <c r="Q21" s="210"/>
      <c r="R21" s="210"/>
      <c r="S21" s="210"/>
      <c r="T21" s="210"/>
      <c r="U21" s="210"/>
      <c r="V21" s="210"/>
      <c r="W21" s="210"/>
      <c r="X21" s="210"/>
      <c r="Y21" s="210"/>
      <c r="Z21" s="210"/>
      <c r="AA21" s="210"/>
      <c r="AB21" s="210"/>
      <c r="AC21" s="210"/>
      <c r="AD21" s="210"/>
      <c r="AE21" s="210"/>
      <c r="AF21" s="210"/>
      <c r="AG21" s="210"/>
      <c r="AH21" s="210"/>
      <c r="AI21" s="210"/>
      <c r="AJ21" s="210"/>
    </row>
    <row r="22" spans="1:36" s="221" customFormat="1" ht="25.2" customHeight="1" thickBot="1" x14ac:dyDescent="0.35">
      <c r="A22" s="702"/>
      <c r="B22" s="216">
        <v>3</v>
      </c>
      <c r="C22" s="217" t="s">
        <v>216</v>
      </c>
      <c r="D22" s="218"/>
      <c r="E22" s="218"/>
      <c r="F22" s="218"/>
      <c r="G22" s="232"/>
      <c r="H22" s="218"/>
      <c r="I22" s="219"/>
      <c r="J22" s="220"/>
      <c r="K22" s="233">
        <v>0.65</v>
      </c>
      <c r="L22" s="233">
        <v>0.75</v>
      </c>
      <c r="M22" s="233">
        <v>0.85</v>
      </c>
      <c r="N22" s="210"/>
      <c r="O22" s="210"/>
      <c r="P22" s="210"/>
      <c r="Q22" s="210"/>
      <c r="R22" s="210"/>
      <c r="S22" s="210"/>
      <c r="T22" s="210"/>
      <c r="U22" s="210"/>
      <c r="V22" s="210"/>
      <c r="W22" s="210"/>
      <c r="X22" s="210"/>
      <c r="Y22" s="210"/>
      <c r="Z22" s="210"/>
      <c r="AA22" s="210"/>
      <c r="AB22" s="210"/>
      <c r="AC22" s="210"/>
      <c r="AD22" s="210"/>
      <c r="AE22" s="210"/>
      <c r="AF22" s="210"/>
      <c r="AG22" s="210"/>
      <c r="AH22" s="210"/>
      <c r="AI22" s="210"/>
      <c r="AJ22" s="210"/>
    </row>
    <row r="23" spans="1:36" s="221" customFormat="1" ht="25.2" customHeight="1" x14ac:dyDescent="0.3">
      <c r="A23" s="702"/>
      <c r="B23" s="222">
        <v>3.1</v>
      </c>
      <c r="C23" s="697" t="s">
        <v>342</v>
      </c>
      <c r="D23" s="698"/>
      <c r="E23" s="250" t="s">
        <v>334</v>
      </c>
      <c r="F23" s="254">
        <v>0.7</v>
      </c>
      <c r="G23" s="253"/>
      <c r="H23" s="223">
        <f>IF(E23="yes",IF(F23&lt;=K$14,K23,IF(F23&lt;=L$14,L23,M23)),0)</f>
        <v>2</v>
      </c>
      <c r="I23" s="224"/>
      <c r="J23" s="220"/>
      <c r="K23" s="234">
        <v>1</v>
      </c>
      <c r="L23" s="234">
        <v>2</v>
      </c>
      <c r="M23" s="234">
        <v>3</v>
      </c>
      <c r="N23" s="210"/>
      <c r="O23" s="210"/>
      <c r="P23" s="210"/>
      <c r="Q23" s="210"/>
      <c r="R23" s="210"/>
      <c r="S23" s="210"/>
      <c r="T23" s="210"/>
      <c r="U23" s="210"/>
      <c r="V23" s="210"/>
      <c r="W23" s="210"/>
      <c r="X23" s="210"/>
      <c r="Y23" s="210"/>
      <c r="Z23" s="210"/>
      <c r="AA23" s="210"/>
      <c r="AB23" s="210"/>
      <c r="AC23" s="210"/>
      <c r="AD23" s="210"/>
      <c r="AE23" s="210"/>
      <c r="AF23" s="210"/>
      <c r="AG23" s="210"/>
      <c r="AH23" s="210"/>
      <c r="AI23" s="210"/>
      <c r="AJ23" s="210"/>
    </row>
    <row r="24" spans="1:36" s="221" customFormat="1" ht="42" customHeight="1" x14ac:dyDescent="0.3">
      <c r="A24" s="702"/>
      <c r="B24" s="226">
        <v>3.2</v>
      </c>
      <c r="C24" s="691" t="s">
        <v>398</v>
      </c>
      <c r="D24" s="692"/>
      <c r="E24" s="251" t="s">
        <v>514</v>
      </c>
      <c r="F24" s="255">
        <v>0.5</v>
      </c>
      <c r="G24" s="253"/>
      <c r="H24" s="227">
        <f t="shared" ref="H24" si="3">IF(E24="yes",IF(F24&lt;=K$14,K24,IF(F24&lt;=L$14,L24,M24)),0)</f>
        <v>0</v>
      </c>
      <c r="I24" s="228"/>
      <c r="J24" s="220"/>
      <c r="K24" s="234">
        <v>1</v>
      </c>
      <c r="L24" s="234">
        <v>2</v>
      </c>
      <c r="M24" s="234">
        <v>3</v>
      </c>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row>
    <row r="25" spans="1:36" s="221" customFormat="1" ht="42" customHeight="1" thickBot="1" x14ac:dyDescent="0.35">
      <c r="A25" s="702"/>
      <c r="B25" s="229">
        <v>3.3</v>
      </c>
      <c r="C25" s="703" t="s">
        <v>399</v>
      </c>
      <c r="D25" s="704"/>
      <c r="E25" s="252" t="s">
        <v>334</v>
      </c>
      <c r="F25" s="256">
        <v>0.65</v>
      </c>
      <c r="G25" s="253"/>
      <c r="H25" s="230">
        <f t="shared" ref="H25" si="4">IF(E25="yes",IF(F25&lt;=K$14,K25,IF(F25&lt;=L$14,L25,M25)),0)</f>
        <v>1</v>
      </c>
      <c r="I25" s="231"/>
      <c r="J25" s="220"/>
      <c r="K25" s="234">
        <v>1</v>
      </c>
      <c r="L25" s="234">
        <v>2</v>
      </c>
      <c r="M25" s="234">
        <v>3</v>
      </c>
      <c r="N25" s="210"/>
      <c r="O25" s="210"/>
      <c r="P25" s="210"/>
      <c r="Q25" s="210"/>
      <c r="R25" s="210"/>
      <c r="S25" s="210"/>
      <c r="T25" s="210"/>
      <c r="U25" s="210"/>
      <c r="V25" s="210"/>
      <c r="W25" s="210"/>
      <c r="X25" s="210"/>
      <c r="Y25" s="210"/>
      <c r="Z25" s="210"/>
      <c r="AA25" s="210"/>
      <c r="AB25" s="210"/>
      <c r="AC25" s="210"/>
      <c r="AD25" s="210"/>
      <c r="AE25" s="210"/>
      <c r="AF25" s="210"/>
      <c r="AG25" s="210"/>
      <c r="AH25" s="210"/>
      <c r="AI25" s="210"/>
      <c r="AJ25" s="210"/>
    </row>
    <row r="26" spans="1:36" s="221" customFormat="1" ht="25.2" customHeight="1" thickBot="1" x14ac:dyDescent="0.35">
      <c r="A26" s="702"/>
      <c r="B26" s="216">
        <v>4</v>
      </c>
      <c r="C26" s="217" t="s">
        <v>400</v>
      </c>
      <c r="D26" s="218"/>
      <c r="E26" s="218"/>
      <c r="F26" s="218"/>
      <c r="G26" s="232"/>
      <c r="H26" s="218"/>
      <c r="I26" s="219"/>
      <c r="J26" s="220"/>
      <c r="K26" s="225"/>
      <c r="L26" s="225"/>
      <c r="M26" s="225"/>
      <c r="N26" s="210"/>
      <c r="O26" s="210"/>
      <c r="P26" s="210"/>
      <c r="Q26" s="210"/>
      <c r="R26" s="210"/>
      <c r="S26" s="210"/>
      <c r="T26" s="210"/>
      <c r="U26" s="210"/>
      <c r="V26" s="210"/>
      <c r="W26" s="210"/>
      <c r="X26" s="210"/>
      <c r="Y26" s="210"/>
      <c r="Z26" s="210"/>
      <c r="AA26" s="210"/>
      <c r="AB26" s="210"/>
      <c r="AC26" s="210"/>
      <c r="AD26" s="210"/>
      <c r="AE26" s="210"/>
      <c r="AF26" s="210"/>
      <c r="AG26" s="210"/>
      <c r="AH26" s="210"/>
      <c r="AI26" s="210"/>
      <c r="AJ26" s="210"/>
    </row>
    <row r="27" spans="1:36" s="221" customFormat="1" ht="25.2" customHeight="1" x14ac:dyDescent="0.3">
      <c r="A27" s="702"/>
      <c r="B27" s="222">
        <v>4.0999999999999996</v>
      </c>
      <c r="C27" s="697" t="s">
        <v>221</v>
      </c>
      <c r="D27" s="698"/>
      <c r="E27" s="250" t="s">
        <v>514</v>
      </c>
      <c r="F27" s="357" t="s">
        <v>506</v>
      </c>
      <c r="G27" s="253"/>
      <c r="H27" s="223">
        <f t="shared" si="0"/>
        <v>0</v>
      </c>
      <c r="I27" s="224"/>
      <c r="J27" s="220"/>
      <c r="K27" s="225"/>
      <c r="L27" s="225"/>
      <c r="M27" s="225">
        <v>1</v>
      </c>
      <c r="N27" s="210"/>
      <c r="O27" s="210"/>
      <c r="P27" s="210"/>
      <c r="Q27" s="210"/>
      <c r="R27" s="210"/>
      <c r="S27" s="210"/>
      <c r="T27" s="210"/>
      <c r="U27" s="210"/>
      <c r="V27" s="210"/>
      <c r="W27" s="210"/>
      <c r="X27" s="210"/>
      <c r="Y27" s="210"/>
      <c r="Z27" s="210"/>
      <c r="AA27" s="210"/>
      <c r="AB27" s="210"/>
      <c r="AC27" s="210"/>
      <c r="AD27" s="210"/>
      <c r="AE27" s="210"/>
      <c r="AF27" s="210"/>
      <c r="AG27" s="210"/>
      <c r="AH27" s="210"/>
      <c r="AI27" s="210"/>
      <c r="AJ27" s="210"/>
    </row>
    <row r="28" spans="1:36" s="221" customFormat="1" ht="25.2" customHeight="1" x14ac:dyDescent="0.3">
      <c r="A28" s="702"/>
      <c r="B28" s="226">
        <v>4.2</v>
      </c>
      <c r="C28" s="693" t="s">
        <v>220</v>
      </c>
      <c r="D28" s="694"/>
      <c r="E28" s="251" t="s">
        <v>514</v>
      </c>
      <c r="F28" s="357" t="s">
        <v>506</v>
      </c>
      <c r="G28" s="253"/>
      <c r="H28" s="227">
        <f t="shared" si="0"/>
        <v>0</v>
      </c>
      <c r="I28" s="228"/>
      <c r="J28" s="220"/>
      <c r="K28" s="225"/>
      <c r="L28" s="225"/>
      <c r="M28" s="225">
        <v>1</v>
      </c>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0"/>
    </row>
    <row r="29" spans="1:36" s="221" customFormat="1" ht="25.2" customHeight="1" thickBot="1" x14ac:dyDescent="0.35">
      <c r="A29" s="702"/>
      <c r="B29" s="229">
        <v>4.2</v>
      </c>
      <c r="C29" s="695" t="s">
        <v>131</v>
      </c>
      <c r="D29" s="696"/>
      <c r="E29" s="252" t="s">
        <v>514</v>
      </c>
      <c r="F29" s="357" t="s">
        <v>506</v>
      </c>
      <c r="G29" s="253"/>
      <c r="H29" s="230">
        <f t="shared" si="0"/>
        <v>0</v>
      </c>
      <c r="I29" s="231"/>
      <c r="J29" s="220"/>
      <c r="K29" s="225"/>
      <c r="L29" s="225"/>
      <c r="M29" s="225">
        <v>1</v>
      </c>
      <c r="N29" s="210"/>
      <c r="O29" s="210"/>
      <c r="P29" s="210"/>
      <c r="Q29" s="210"/>
      <c r="R29" s="210"/>
      <c r="S29" s="210"/>
      <c r="T29" s="210"/>
      <c r="U29" s="210"/>
      <c r="V29" s="210"/>
      <c r="W29" s="210"/>
      <c r="X29" s="210"/>
      <c r="Y29" s="210"/>
      <c r="Z29" s="210"/>
      <c r="AA29" s="210"/>
      <c r="AB29" s="210"/>
      <c r="AC29" s="210"/>
      <c r="AD29" s="210"/>
      <c r="AE29" s="210"/>
      <c r="AF29" s="210"/>
      <c r="AG29" s="210"/>
      <c r="AH29" s="210"/>
      <c r="AI29" s="210"/>
      <c r="AJ29" s="210"/>
    </row>
    <row r="30" spans="1:36" s="221" customFormat="1" ht="25.2" customHeight="1" thickBot="1" x14ac:dyDescent="0.35">
      <c r="A30" s="702"/>
      <c r="B30" s="216">
        <v>5</v>
      </c>
      <c r="C30" s="217" t="s">
        <v>217</v>
      </c>
      <c r="D30" s="218"/>
      <c r="E30" s="218"/>
      <c r="F30" s="218"/>
      <c r="G30" s="232"/>
      <c r="H30" s="218"/>
      <c r="I30" s="219"/>
      <c r="J30" s="220"/>
      <c r="K30" s="225"/>
      <c r="L30" s="225"/>
      <c r="M30" s="225"/>
      <c r="N30" s="210"/>
      <c r="O30" s="210"/>
      <c r="P30" s="210"/>
      <c r="Q30" s="210"/>
      <c r="R30" s="210"/>
      <c r="S30" s="210"/>
      <c r="T30" s="210"/>
      <c r="U30" s="210"/>
      <c r="V30" s="210"/>
      <c r="W30" s="210"/>
      <c r="X30" s="210"/>
      <c r="Y30" s="210"/>
      <c r="Z30" s="210"/>
      <c r="AA30" s="210"/>
      <c r="AB30" s="210"/>
      <c r="AC30" s="210"/>
      <c r="AD30" s="210"/>
      <c r="AE30" s="210"/>
      <c r="AF30" s="210"/>
      <c r="AG30" s="210"/>
      <c r="AH30" s="210"/>
      <c r="AI30" s="210"/>
      <c r="AJ30" s="210"/>
    </row>
    <row r="31" spans="1:36" s="221" customFormat="1" ht="25.2" customHeight="1" x14ac:dyDescent="0.3">
      <c r="A31" s="702"/>
      <c r="B31" s="222">
        <v>5.0999999999999996</v>
      </c>
      <c r="C31" s="697" t="s">
        <v>224</v>
      </c>
      <c r="D31" s="698"/>
      <c r="E31" s="250"/>
      <c r="F31" s="357" t="s">
        <v>506</v>
      </c>
      <c r="G31" s="253"/>
      <c r="H31" s="223">
        <f t="shared" si="0"/>
        <v>0</v>
      </c>
      <c r="I31" s="224"/>
      <c r="J31" s="220"/>
      <c r="K31" s="225"/>
      <c r="L31" s="225"/>
      <c r="M31" s="225">
        <v>1</v>
      </c>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row>
    <row r="32" spans="1:36" s="221" customFormat="1" ht="25.2" customHeight="1" x14ac:dyDescent="0.3">
      <c r="A32" s="702"/>
      <c r="B32" s="226">
        <v>5.2</v>
      </c>
      <c r="C32" s="235" t="s">
        <v>401</v>
      </c>
      <c r="D32" s="236"/>
      <c r="E32" s="251" t="s">
        <v>334</v>
      </c>
      <c r="F32" s="357" t="s">
        <v>506</v>
      </c>
      <c r="G32" s="253"/>
      <c r="H32" s="227">
        <f t="shared" si="0"/>
        <v>1</v>
      </c>
      <c r="I32" s="228"/>
      <c r="J32" s="220"/>
      <c r="K32" s="225"/>
      <c r="L32" s="225"/>
      <c r="M32" s="225">
        <v>1</v>
      </c>
      <c r="N32" s="210"/>
      <c r="O32" s="210"/>
      <c r="P32" s="210"/>
      <c r="Q32" s="210"/>
      <c r="R32" s="210"/>
      <c r="S32" s="210"/>
      <c r="T32" s="210"/>
      <c r="U32" s="210"/>
      <c r="V32" s="210"/>
      <c r="W32" s="210"/>
      <c r="X32" s="210"/>
      <c r="Y32" s="210"/>
      <c r="Z32" s="210"/>
      <c r="AA32" s="210"/>
      <c r="AB32" s="210"/>
      <c r="AC32" s="210"/>
      <c r="AD32" s="210"/>
      <c r="AE32" s="210"/>
      <c r="AF32" s="210"/>
      <c r="AG32" s="210"/>
      <c r="AH32" s="210"/>
      <c r="AI32" s="210"/>
      <c r="AJ32" s="210"/>
    </row>
    <row r="33" spans="1:36" s="221" customFormat="1" ht="25.2" customHeight="1" x14ac:dyDescent="0.3">
      <c r="A33" s="702"/>
      <c r="B33" s="226">
        <v>5.3</v>
      </c>
      <c r="C33" s="693" t="s">
        <v>223</v>
      </c>
      <c r="D33" s="694"/>
      <c r="E33" s="251" t="s">
        <v>334</v>
      </c>
      <c r="F33" s="357" t="s">
        <v>506</v>
      </c>
      <c r="G33" s="253"/>
      <c r="H33" s="227">
        <f t="shared" si="0"/>
        <v>1</v>
      </c>
      <c r="I33" s="228"/>
      <c r="J33" s="220"/>
      <c r="K33" s="225"/>
      <c r="L33" s="225"/>
      <c r="M33" s="225">
        <v>1</v>
      </c>
      <c r="N33" s="210"/>
      <c r="O33" s="210"/>
      <c r="P33" s="210"/>
      <c r="Q33" s="210"/>
      <c r="R33" s="210"/>
      <c r="S33" s="210"/>
      <c r="T33" s="210"/>
      <c r="U33" s="210"/>
      <c r="V33" s="210"/>
      <c r="W33" s="210"/>
      <c r="X33" s="210"/>
      <c r="Y33" s="210"/>
      <c r="Z33" s="210"/>
      <c r="AA33" s="210"/>
      <c r="AB33" s="210"/>
      <c r="AC33" s="210"/>
      <c r="AD33" s="210"/>
      <c r="AE33" s="210"/>
      <c r="AF33" s="210"/>
      <c r="AG33" s="210"/>
      <c r="AH33" s="210"/>
      <c r="AI33" s="210"/>
      <c r="AJ33" s="210"/>
    </row>
    <row r="34" spans="1:36" s="221" customFormat="1" ht="25.2" customHeight="1" x14ac:dyDescent="0.3">
      <c r="A34" s="702"/>
      <c r="B34" s="226">
        <v>5.4</v>
      </c>
      <c r="C34" s="235" t="s">
        <v>415</v>
      </c>
      <c r="D34" s="236"/>
      <c r="E34" s="251"/>
      <c r="F34" s="357" t="s">
        <v>506</v>
      </c>
      <c r="G34" s="253"/>
      <c r="H34" s="227">
        <f t="shared" si="0"/>
        <v>0</v>
      </c>
      <c r="I34" s="228"/>
      <c r="J34" s="220"/>
      <c r="K34" s="225"/>
      <c r="L34" s="225"/>
      <c r="M34" s="225">
        <v>1</v>
      </c>
      <c r="N34" s="210"/>
      <c r="O34" s="210"/>
      <c r="P34" s="210"/>
      <c r="Q34" s="210"/>
      <c r="R34" s="210"/>
      <c r="S34" s="210"/>
      <c r="T34" s="210"/>
      <c r="U34" s="210"/>
      <c r="V34" s="210"/>
      <c r="W34" s="210"/>
      <c r="X34" s="210"/>
      <c r="Y34" s="210"/>
      <c r="Z34" s="210"/>
      <c r="AA34" s="210"/>
      <c r="AB34" s="210"/>
      <c r="AC34" s="210"/>
      <c r="AD34" s="210"/>
      <c r="AE34" s="210"/>
      <c r="AF34" s="210"/>
      <c r="AG34" s="210"/>
      <c r="AH34" s="210"/>
      <c r="AI34" s="210"/>
      <c r="AJ34" s="210"/>
    </row>
    <row r="35" spans="1:36" s="221" customFormat="1" ht="25.2" customHeight="1" x14ac:dyDescent="0.3">
      <c r="A35" s="702"/>
      <c r="B35" s="226">
        <v>5.5</v>
      </c>
      <c r="C35" s="235" t="s">
        <v>416</v>
      </c>
      <c r="D35" s="236"/>
      <c r="E35" s="251"/>
      <c r="F35" s="357" t="s">
        <v>506</v>
      </c>
      <c r="G35" s="253"/>
      <c r="H35" s="227">
        <f t="shared" si="0"/>
        <v>0</v>
      </c>
      <c r="I35" s="228"/>
      <c r="J35" s="220"/>
      <c r="K35" s="225"/>
      <c r="L35" s="225"/>
      <c r="M35" s="225">
        <v>1</v>
      </c>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row>
    <row r="36" spans="1:36" s="221" customFormat="1" ht="25.2" customHeight="1" x14ac:dyDescent="0.3">
      <c r="A36" s="702"/>
      <c r="B36" s="226">
        <v>5.6</v>
      </c>
      <c r="C36" s="237" t="s">
        <v>417</v>
      </c>
      <c r="D36" s="238"/>
      <c r="E36" s="251"/>
      <c r="F36" s="357" t="s">
        <v>506</v>
      </c>
      <c r="G36" s="253"/>
      <c r="H36" s="227">
        <f t="shared" si="0"/>
        <v>0</v>
      </c>
      <c r="I36" s="228"/>
      <c r="J36" s="220"/>
      <c r="K36" s="225"/>
      <c r="L36" s="225"/>
      <c r="M36" s="225">
        <v>1</v>
      </c>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row>
    <row r="37" spans="1:36" s="221" customFormat="1" ht="25.2" customHeight="1" x14ac:dyDescent="0.3">
      <c r="A37" s="702"/>
      <c r="B37" s="226">
        <v>5.7</v>
      </c>
      <c r="C37" s="235" t="s">
        <v>418</v>
      </c>
      <c r="D37" s="236"/>
      <c r="E37" s="251"/>
      <c r="F37" s="357" t="s">
        <v>506</v>
      </c>
      <c r="G37" s="253"/>
      <c r="H37" s="227">
        <f t="shared" si="0"/>
        <v>0</v>
      </c>
      <c r="I37" s="228"/>
      <c r="J37" s="220"/>
      <c r="K37" s="225"/>
      <c r="L37" s="225"/>
      <c r="M37" s="225">
        <v>1</v>
      </c>
      <c r="N37" s="210"/>
      <c r="O37" s="210"/>
      <c r="P37" s="210"/>
      <c r="Q37" s="210"/>
      <c r="R37" s="210"/>
      <c r="S37" s="210"/>
      <c r="T37" s="210"/>
      <c r="U37" s="210"/>
      <c r="V37" s="210"/>
      <c r="W37" s="210"/>
      <c r="X37" s="210"/>
      <c r="Y37" s="210"/>
      <c r="Z37" s="210"/>
      <c r="AA37" s="210"/>
      <c r="AB37" s="210"/>
      <c r="AC37" s="210"/>
      <c r="AD37" s="210"/>
      <c r="AE37" s="210"/>
      <c r="AF37" s="210"/>
      <c r="AG37" s="210"/>
      <c r="AH37" s="210"/>
      <c r="AI37" s="210"/>
      <c r="AJ37" s="210"/>
    </row>
    <row r="38" spans="1:36" s="221" customFormat="1" ht="25.2" customHeight="1" x14ac:dyDescent="0.3">
      <c r="A38" s="702"/>
      <c r="B38" s="226">
        <v>5.8</v>
      </c>
      <c r="C38" s="235" t="s">
        <v>419</v>
      </c>
      <c r="D38" s="236"/>
      <c r="E38" s="251"/>
      <c r="F38" s="357" t="s">
        <v>506</v>
      </c>
      <c r="G38" s="253"/>
      <c r="H38" s="227">
        <f t="shared" si="0"/>
        <v>0</v>
      </c>
      <c r="I38" s="228"/>
      <c r="J38" s="220"/>
      <c r="K38" s="225"/>
      <c r="L38" s="225"/>
      <c r="M38" s="225">
        <v>1</v>
      </c>
      <c r="N38" s="210"/>
      <c r="O38" s="210"/>
      <c r="P38" s="210"/>
      <c r="Q38" s="210"/>
      <c r="R38" s="210"/>
      <c r="S38" s="210"/>
      <c r="T38" s="210"/>
      <c r="U38" s="210"/>
      <c r="V38" s="210"/>
      <c r="W38" s="210"/>
      <c r="X38" s="210"/>
      <c r="Y38" s="210"/>
      <c r="Z38" s="210"/>
      <c r="AA38" s="210"/>
      <c r="AB38" s="210"/>
      <c r="AC38" s="210"/>
      <c r="AD38" s="210"/>
      <c r="AE38" s="210"/>
      <c r="AF38" s="210"/>
      <c r="AG38" s="210"/>
      <c r="AH38" s="210"/>
      <c r="AI38" s="210"/>
      <c r="AJ38" s="210"/>
    </row>
    <row r="39" spans="1:36" s="221" customFormat="1" ht="25.2" customHeight="1" x14ac:dyDescent="0.3">
      <c r="A39" s="702"/>
      <c r="B39" s="226">
        <v>5.9</v>
      </c>
      <c r="C39" s="693" t="s">
        <v>420</v>
      </c>
      <c r="D39" s="694"/>
      <c r="E39" s="251"/>
      <c r="F39" s="357" t="s">
        <v>506</v>
      </c>
      <c r="G39" s="253"/>
      <c r="H39" s="227">
        <f t="shared" si="0"/>
        <v>0</v>
      </c>
      <c r="I39" s="228"/>
      <c r="J39" s="220"/>
      <c r="K39" s="225"/>
      <c r="L39" s="225"/>
      <c r="M39" s="225">
        <v>1</v>
      </c>
      <c r="N39" s="210"/>
      <c r="O39" s="210"/>
      <c r="P39" s="210"/>
      <c r="Q39" s="210"/>
      <c r="R39" s="210"/>
      <c r="S39" s="210"/>
      <c r="T39" s="210"/>
      <c r="U39" s="210"/>
      <c r="V39" s="210"/>
      <c r="W39" s="210"/>
      <c r="X39" s="210"/>
      <c r="Y39" s="210"/>
      <c r="Z39" s="210"/>
      <c r="AA39" s="210"/>
      <c r="AB39" s="210"/>
      <c r="AC39" s="210"/>
      <c r="AD39" s="210"/>
      <c r="AE39" s="210"/>
      <c r="AF39" s="210"/>
      <c r="AG39" s="210"/>
      <c r="AH39" s="210"/>
      <c r="AI39" s="210"/>
      <c r="AJ39" s="210"/>
    </row>
    <row r="40" spans="1:36" s="221" customFormat="1" ht="25.2" customHeight="1" x14ac:dyDescent="0.3">
      <c r="A40" s="702"/>
      <c r="B40" s="239" t="s">
        <v>225</v>
      </c>
      <c r="C40" s="693" t="s">
        <v>132</v>
      </c>
      <c r="D40" s="694"/>
      <c r="E40" s="251" t="s">
        <v>334</v>
      </c>
      <c r="F40" s="357" t="s">
        <v>506</v>
      </c>
      <c r="G40" s="253"/>
      <c r="H40" s="227">
        <f t="shared" si="0"/>
        <v>1</v>
      </c>
      <c r="I40" s="228"/>
      <c r="J40" s="220"/>
      <c r="K40" s="225"/>
      <c r="L40" s="225"/>
      <c r="M40" s="225">
        <v>1</v>
      </c>
      <c r="N40" s="210"/>
      <c r="O40" s="210"/>
      <c r="P40" s="210"/>
      <c r="Q40" s="210"/>
      <c r="R40" s="210"/>
      <c r="S40" s="210"/>
      <c r="T40" s="210"/>
      <c r="U40" s="210"/>
      <c r="V40" s="210"/>
      <c r="W40" s="210"/>
      <c r="X40" s="210"/>
      <c r="Y40" s="210"/>
      <c r="Z40" s="210"/>
      <c r="AA40" s="210"/>
      <c r="AB40" s="210"/>
      <c r="AC40" s="210"/>
      <c r="AD40" s="210"/>
      <c r="AE40" s="210"/>
      <c r="AF40" s="210"/>
      <c r="AG40" s="210"/>
      <c r="AH40" s="210"/>
      <c r="AI40" s="210"/>
      <c r="AJ40" s="210"/>
    </row>
    <row r="41" spans="1:36" s="221" customFormat="1" ht="25.2" customHeight="1" thickBot="1" x14ac:dyDescent="0.35">
      <c r="A41" s="702"/>
      <c r="B41" s="240" t="s">
        <v>226</v>
      </c>
      <c r="C41" s="241" t="s">
        <v>228</v>
      </c>
      <c r="D41" s="242"/>
      <c r="E41" s="252"/>
      <c r="F41" s="357" t="s">
        <v>506</v>
      </c>
      <c r="G41" s="253"/>
      <c r="H41" s="230">
        <f t="shared" si="0"/>
        <v>0</v>
      </c>
      <c r="I41" s="243"/>
      <c r="J41" s="220"/>
      <c r="K41" s="225"/>
      <c r="L41" s="225"/>
      <c r="M41" s="225">
        <v>1</v>
      </c>
      <c r="N41" s="210"/>
      <c r="O41" s="210"/>
      <c r="P41" s="210"/>
      <c r="Q41" s="210"/>
      <c r="R41" s="210"/>
      <c r="S41" s="210"/>
      <c r="T41" s="210"/>
      <c r="U41" s="210"/>
      <c r="V41" s="210"/>
      <c r="W41" s="210"/>
      <c r="X41" s="210"/>
      <c r="Y41" s="210"/>
      <c r="Z41" s="210"/>
      <c r="AA41" s="210"/>
      <c r="AB41" s="210"/>
      <c r="AC41" s="210"/>
      <c r="AD41" s="210"/>
      <c r="AE41" s="210"/>
      <c r="AF41" s="210"/>
      <c r="AG41" s="210"/>
      <c r="AH41" s="210"/>
      <c r="AI41" s="210"/>
      <c r="AJ41" s="210"/>
    </row>
    <row r="42" spans="1:36" s="221" customFormat="1" ht="25.2" customHeight="1" thickBot="1" x14ac:dyDescent="0.35">
      <c r="A42" s="702"/>
      <c r="B42" s="244">
        <v>6</v>
      </c>
      <c r="C42" s="218" t="s">
        <v>218</v>
      </c>
      <c r="D42" s="218"/>
      <c r="E42" s="218"/>
      <c r="F42" s="218"/>
      <c r="G42" s="232"/>
      <c r="H42" s="218"/>
      <c r="I42" s="219"/>
      <c r="J42" s="220"/>
      <c r="K42" s="225"/>
      <c r="L42" s="225"/>
      <c r="M42" s="225"/>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row>
    <row r="43" spans="1:36" s="221" customFormat="1" ht="25.2" customHeight="1" x14ac:dyDescent="0.3">
      <c r="A43" s="702"/>
      <c r="B43" s="222">
        <v>6.1</v>
      </c>
      <c r="C43" s="697" t="s">
        <v>219</v>
      </c>
      <c r="D43" s="698"/>
      <c r="E43" s="252"/>
      <c r="F43" s="357" t="s">
        <v>506</v>
      </c>
      <c r="G43" s="253"/>
      <c r="H43" s="223">
        <f t="shared" si="0"/>
        <v>0</v>
      </c>
      <c r="I43" s="224"/>
      <c r="J43" s="220"/>
      <c r="K43" s="225"/>
      <c r="L43" s="225"/>
      <c r="M43" s="225">
        <v>1</v>
      </c>
      <c r="N43" s="210"/>
      <c r="O43" s="210"/>
      <c r="P43" s="210"/>
      <c r="Q43" s="210"/>
      <c r="R43" s="210"/>
      <c r="S43" s="210"/>
      <c r="T43" s="210"/>
      <c r="U43" s="210"/>
      <c r="V43" s="210"/>
      <c r="W43" s="210"/>
      <c r="X43" s="210"/>
      <c r="Y43" s="210"/>
      <c r="Z43" s="210"/>
      <c r="AA43" s="210"/>
      <c r="AB43" s="210"/>
      <c r="AC43" s="210"/>
      <c r="AD43" s="210"/>
      <c r="AE43" s="210"/>
      <c r="AF43" s="210"/>
      <c r="AG43" s="210"/>
      <c r="AH43" s="210"/>
      <c r="AI43" s="210"/>
      <c r="AJ43" s="210"/>
    </row>
    <row r="44" spans="1:36" s="221" customFormat="1" ht="25.2" customHeight="1" thickBot="1" x14ac:dyDescent="0.35">
      <c r="A44" s="702"/>
      <c r="B44" s="229">
        <v>6.2</v>
      </c>
      <c r="C44" s="695" t="s">
        <v>133</v>
      </c>
      <c r="D44" s="696"/>
      <c r="E44" s="252" t="s">
        <v>514</v>
      </c>
      <c r="F44" s="357" t="s">
        <v>506</v>
      </c>
      <c r="G44" s="253"/>
      <c r="H44" s="230">
        <f t="shared" si="0"/>
        <v>0</v>
      </c>
      <c r="I44" s="231"/>
      <c r="J44" s="220"/>
      <c r="K44" s="225"/>
      <c r="L44" s="225"/>
      <c r="M44" s="225">
        <v>1</v>
      </c>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row>
    <row r="45" spans="1:36" s="221" customFormat="1" ht="25.2" customHeight="1" thickBot="1" x14ac:dyDescent="0.35">
      <c r="A45" s="702"/>
      <c r="B45" s="216">
        <v>7</v>
      </c>
      <c r="C45" s="217" t="s">
        <v>230</v>
      </c>
      <c r="D45" s="218"/>
      <c r="E45" s="218"/>
      <c r="F45" s="218"/>
      <c r="G45" s="218"/>
      <c r="H45" s="218"/>
      <c r="I45" s="219"/>
      <c r="J45" s="220"/>
      <c r="K45" s="225"/>
      <c r="L45" s="225"/>
      <c r="M45" s="225"/>
      <c r="N45" s="210"/>
      <c r="O45" s="210"/>
      <c r="P45" s="210"/>
      <c r="Q45" s="210"/>
      <c r="R45" s="210"/>
      <c r="S45" s="210"/>
      <c r="T45" s="210"/>
      <c r="U45" s="210"/>
      <c r="V45" s="210"/>
      <c r="W45" s="210"/>
      <c r="X45" s="210"/>
      <c r="Y45" s="210"/>
      <c r="Z45" s="210"/>
      <c r="AA45" s="210"/>
      <c r="AB45" s="210"/>
      <c r="AC45" s="210"/>
      <c r="AD45" s="210"/>
      <c r="AE45" s="210"/>
      <c r="AF45" s="210"/>
      <c r="AG45" s="210"/>
      <c r="AH45" s="210"/>
      <c r="AI45" s="210"/>
      <c r="AJ45" s="210"/>
    </row>
    <row r="46" spans="1:36" s="221" customFormat="1" ht="25.2" customHeight="1" x14ac:dyDescent="0.3">
      <c r="A46" s="702"/>
      <c r="B46" s="245">
        <v>7.1</v>
      </c>
      <c r="C46" s="689" t="s">
        <v>511</v>
      </c>
      <c r="D46" s="690"/>
      <c r="E46" s="257"/>
      <c r="F46" s="357" t="s">
        <v>506</v>
      </c>
      <c r="G46" s="358"/>
      <c r="H46" s="246">
        <f t="shared" ref="H46:H50" si="5">IF(E46="yes",1,0)</f>
        <v>0</v>
      </c>
      <c r="I46" s="247"/>
      <c r="J46" s="220"/>
      <c r="K46" s="225"/>
      <c r="L46" s="225"/>
      <c r="M46" s="333">
        <f>IF(C46="",0,1)</f>
        <v>1</v>
      </c>
      <c r="N46" s="210"/>
      <c r="O46" s="210"/>
      <c r="P46" s="210"/>
      <c r="Q46" s="210"/>
      <c r="R46" s="210"/>
      <c r="S46" s="210"/>
      <c r="T46" s="210"/>
      <c r="U46" s="210"/>
      <c r="V46" s="210"/>
      <c r="W46" s="210"/>
      <c r="X46" s="210"/>
      <c r="Y46" s="210"/>
      <c r="Z46" s="210"/>
      <c r="AA46" s="210"/>
      <c r="AB46" s="210"/>
      <c r="AC46" s="210"/>
      <c r="AD46" s="210"/>
      <c r="AE46" s="210"/>
      <c r="AF46" s="210"/>
      <c r="AG46" s="210"/>
      <c r="AH46" s="210"/>
      <c r="AI46" s="210"/>
      <c r="AJ46" s="210"/>
    </row>
    <row r="47" spans="1:36" s="221" customFormat="1" ht="25.2" customHeight="1" x14ac:dyDescent="0.3">
      <c r="A47" s="702"/>
      <c r="B47" s="245">
        <v>7.2</v>
      </c>
      <c r="C47" s="699" t="s">
        <v>511</v>
      </c>
      <c r="D47" s="700"/>
      <c r="E47" s="257"/>
      <c r="F47" s="357" t="s">
        <v>506</v>
      </c>
      <c r="G47" s="358"/>
      <c r="H47" s="246">
        <f t="shared" si="5"/>
        <v>0</v>
      </c>
      <c r="I47" s="247"/>
      <c r="J47" s="220"/>
      <c r="K47" s="225"/>
      <c r="L47" s="225"/>
      <c r="M47" s="333">
        <f t="shared" ref="M47:M50" si="6">IF(C47="",0,1)</f>
        <v>1</v>
      </c>
      <c r="N47" s="210"/>
      <c r="O47" s="210"/>
      <c r="P47" s="210"/>
      <c r="Q47" s="210"/>
      <c r="R47" s="210"/>
      <c r="S47" s="210"/>
      <c r="T47" s="210"/>
      <c r="U47" s="210"/>
      <c r="V47" s="210"/>
      <c r="W47" s="210"/>
      <c r="X47" s="210"/>
      <c r="Y47" s="210"/>
      <c r="Z47" s="210"/>
      <c r="AA47" s="210"/>
      <c r="AB47" s="210"/>
      <c r="AC47" s="210"/>
      <c r="AD47" s="210"/>
      <c r="AE47" s="210"/>
      <c r="AF47" s="210"/>
      <c r="AG47" s="210"/>
      <c r="AH47" s="210"/>
      <c r="AI47" s="210"/>
      <c r="AJ47" s="210"/>
    </row>
    <row r="48" spans="1:36" s="221" customFormat="1" ht="25.2" customHeight="1" x14ac:dyDescent="0.3">
      <c r="A48" s="702"/>
      <c r="B48" s="245">
        <v>7.3</v>
      </c>
      <c r="C48" s="699" t="s">
        <v>511</v>
      </c>
      <c r="D48" s="700"/>
      <c r="E48" s="257"/>
      <c r="F48" s="357" t="s">
        <v>506</v>
      </c>
      <c r="G48" s="358"/>
      <c r="H48" s="246">
        <f t="shared" si="5"/>
        <v>0</v>
      </c>
      <c r="I48" s="247"/>
      <c r="J48" s="220"/>
      <c r="K48" s="225"/>
      <c r="L48" s="225"/>
      <c r="M48" s="333">
        <f t="shared" si="6"/>
        <v>1</v>
      </c>
      <c r="N48" s="210"/>
      <c r="O48" s="210"/>
      <c r="P48" s="210"/>
      <c r="Q48" s="210"/>
      <c r="R48" s="210"/>
      <c r="S48" s="210"/>
      <c r="T48" s="210"/>
      <c r="U48" s="210"/>
      <c r="V48" s="210"/>
      <c r="W48" s="210"/>
      <c r="X48" s="210"/>
      <c r="Y48" s="210"/>
      <c r="Z48" s="210"/>
      <c r="AA48" s="210"/>
      <c r="AB48" s="210"/>
      <c r="AC48" s="210"/>
      <c r="AD48" s="210"/>
      <c r="AE48" s="210"/>
      <c r="AF48" s="210"/>
      <c r="AG48" s="210"/>
      <c r="AH48" s="210"/>
      <c r="AI48" s="210"/>
      <c r="AJ48" s="210"/>
    </row>
    <row r="49" spans="1:36" s="221" customFormat="1" ht="25.2" customHeight="1" x14ac:dyDescent="0.3">
      <c r="A49" s="702"/>
      <c r="B49" s="245">
        <v>7.4</v>
      </c>
      <c r="C49" s="699" t="s">
        <v>511</v>
      </c>
      <c r="D49" s="700"/>
      <c r="E49" s="257"/>
      <c r="F49" s="357" t="s">
        <v>506</v>
      </c>
      <c r="G49" s="358"/>
      <c r="H49" s="246">
        <f t="shared" si="5"/>
        <v>0</v>
      </c>
      <c r="I49" s="247"/>
      <c r="J49" s="220"/>
      <c r="K49" s="225"/>
      <c r="L49" s="225"/>
      <c r="M49" s="333">
        <f t="shared" si="6"/>
        <v>1</v>
      </c>
      <c r="N49" s="210"/>
      <c r="O49" s="210"/>
      <c r="P49" s="210"/>
      <c r="Q49" s="210"/>
      <c r="R49" s="210"/>
      <c r="S49" s="210"/>
      <c r="T49" s="210"/>
      <c r="U49" s="210"/>
      <c r="V49" s="210"/>
      <c r="W49" s="210"/>
      <c r="X49" s="210"/>
      <c r="Y49" s="210"/>
      <c r="Z49" s="210"/>
      <c r="AA49" s="210"/>
      <c r="AB49" s="210"/>
      <c r="AC49" s="210"/>
      <c r="AD49" s="210"/>
      <c r="AE49" s="210"/>
      <c r="AF49" s="210"/>
      <c r="AG49" s="210"/>
      <c r="AH49" s="210"/>
      <c r="AI49" s="210"/>
      <c r="AJ49" s="210"/>
    </row>
    <row r="50" spans="1:36" s="221" customFormat="1" ht="25.2" customHeight="1" x14ac:dyDescent="0.3">
      <c r="A50" s="702"/>
      <c r="B50" s="245">
        <v>7.5</v>
      </c>
      <c r="C50" s="699" t="s">
        <v>511</v>
      </c>
      <c r="D50" s="700"/>
      <c r="E50" s="257"/>
      <c r="F50" s="357" t="s">
        <v>506</v>
      </c>
      <c r="G50" s="358"/>
      <c r="H50" s="246">
        <f t="shared" si="5"/>
        <v>0</v>
      </c>
      <c r="I50" s="247"/>
      <c r="J50" s="220"/>
      <c r="K50" s="225"/>
      <c r="L50" s="225"/>
      <c r="M50" s="333">
        <f t="shared" si="6"/>
        <v>1</v>
      </c>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row>
    <row r="51" spans="1:36" ht="10.199999999999999" customHeight="1" thickBot="1" x14ac:dyDescent="0.35">
      <c r="C51" s="186"/>
      <c r="D51" s="187"/>
      <c r="E51" s="187"/>
      <c r="F51" s="187"/>
      <c r="G51" s="123"/>
      <c r="H51" s="188"/>
      <c r="I51" s="188"/>
      <c r="K51" s="225"/>
      <c r="L51" s="225"/>
      <c r="M51" s="225"/>
    </row>
    <row r="52" spans="1:36" ht="40.200000000000003" customHeight="1" thickBot="1" x14ac:dyDescent="0.35">
      <c r="A52" s="407"/>
      <c r="B52" s="408"/>
      <c r="C52" s="409"/>
      <c r="D52" s="410"/>
      <c r="E52" s="410"/>
      <c r="F52" s="688" t="s">
        <v>229</v>
      </c>
      <c r="G52" s="688"/>
      <c r="H52" s="411">
        <f>SUM(H10:H50)</f>
        <v>16</v>
      </c>
      <c r="I52" s="412">
        <f>H52/M52</f>
        <v>0.34042553191489361</v>
      </c>
      <c r="K52" s="225"/>
      <c r="L52" s="225"/>
      <c r="M52" s="334">
        <f>SUM(M23:M50,M15:M21,M10:M13)</f>
        <v>47</v>
      </c>
    </row>
    <row r="53" spans="1:36" s="124" customFormat="1" ht="18" customHeight="1" x14ac:dyDescent="0.3">
      <c r="A53" s="122"/>
      <c r="B53" s="122"/>
      <c r="C53" s="172"/>
      <c r="D53" s="173"/>
      <c r="E53" s="173"/>
      <c r="F53" s="173"/>
      <c r="G53" s="122"/>
      <c r="H53" s="176"/>
      <c r="I53" s="176"/>
      <c r="J53" s="209"/>
      <c r="K53" s="210"/>
      <c r="L53" s="210"/>
      <c r="M53" s="210"/>
    </row>
    <row r="54" spans="1:36" s="124" customFormat="1" ht="18" customHeight="1" x14ac:dyDescent="0.3">
      <c r="C54" s="189"/>
      <c r="D54" s="190"/>
      <c r="E54" s="190"/>
      <c r="F54" s="190"/>
      <c r="H54" s="208"/>
      <c r="I54" s="208"/>
      <c r="J54" s="209"/>
      <c r="K54" s="210"/>
      <c r="L54" s="210"/>
      <c r="M54" s="210"/>
    </row>
    <row r="55" spans="1:36" s="124" customFormat="1" ht="18" customHeight="1" x14ac:dyDescent="0.3">
      <c r="C55" s="189"/>
      <c r="D55" s="190"/>
      <c r="E55" s="190"/>
      <c r="F55" s="190"/>
      <c r="H55" s="208"/>
      <c r="I55" s="208"/>
      <c r="J55" s="209"/>
      <c r="K55" s="210"/>
      <c r="L55" s="210"/>
      <c r="M55" s="210"/>
    </row>
    <row r="56" spans="1:36" s="124" customFormat="1" ht="18" customHeight="1" x14ac:dyDescent="0.3">
      <c r="C56" s="189"/>
      <c r="D56" s="190"/>
      <c r="E56" s="190"/>
      <c r="F56" s="190"/>
      <c r="H56" s="208"/>
      <c r="I56" s="208"/>
      <c r="J56" s="209"/>
      <c r="K56" s="210"/>
      <c r="L56" s="210"/>
      <c r="M56" s="210"/>
    </row>
    <row r="57" spans="1:36" s="124" customFormat="1" ht="18" customHeight="1" x14ac:dyDescent="0.3">
      <c r="C57" s="189"/>
      <c r="D57" s="190"/>
      <c r="E57" s="190"/>
      <c r="F57" s="190"/>
      <c r="H57" s="208"/>
      <c r="I57" s="208"/>
      <c r="J57" s="209"/>
      <c r="K57" s="210"/>
      <c r="L57" s="210"/>
      <c r="M57" s="210"/>
    </row>
    <row r="58" spans="1:36" s="124" customFormat="1" ht="18" customHeight="1" x14ac:dyDescent="0.3">
      <c r="C58" s="189"/>
      <c r="D58" s="190"/>
      <c r="E58" s="190"/>
      <c r="F58" s="190"/>
      <c r="H58" s="208"/>
      <c r="I58" s="208"/>
      <c r="J58" s="209"/>
      <c r="K58" s="210"/>
      <c r="L58" s="210"/>
      <c r="M58" s="210"/>
    </row>
    <row r="59" spans="1:36" s="124" customFormat="1" ht="18" customHeight="1" x14ac:dyDescent="0.3">
      <c r="C59" s="189"/>
      <c r="D59" s="190"/>
      <c r="E59" s="190"/>
      <c r="F59" s="190"/>
      <c r="H59" s="208"/>
      <c r="I59" s="208"/>
      <c r="J59" s="209"/>
      <c r="K59" s="210"/>
      <c r="L59" s="210"/>
      <c r="M59" s="210"/>
    </row>
    <row r="60" spans="1:36" s="124" customFormat="1" ht="18" customHeight="1" x14ac:dyDescent="0.3">
      <c r="C60" s="189"/>
      <c r="D60" s="190"/>
      <c r="E60" s="190"/>
      <c r="F60" s="190"/>
      <c r="H60" s="208"/>
      <c r="I60" s="208"/>
      <c r="J60" s="209"/>
      <c r="K60" s="210"/>
      <c r="L60" s="210"/>
      <c r="M60" s="210"/>
    </row>
    <row r="61" spans="1:36" s="124" customFormat="1" ht="18" customHeight="1" x14ac:dyDescent="0.3">
      <c r="C61" s="189"/>
      <c r="D61" s="190"/>
      <c r="E61" s="190"/>
      <c r="F61" s="190"/>
      <c r="H61" s="208"/>
      <c r="I61" s="208"/>
      <c r="J61" s="209"/>
      <c r="K61" s="210"/>
      <c r="L61" s="210"/>
      <c r="M61" s="210"/>
    </row>
    <row r="62" spans="1:36" s="124" customFormat="1" ht="18" customHeight="1" x14ac:dyDescent="0.3">
      <c r="C62" s="189"/>
      <c r="D62" s="190"/>
      <c r="E62" s="190"/>
      <c r="F62" s="190"/>
      <c r="H62" s="208"/>
      <c r="I62" s="208"/>
      <c r="J62" s="209"/>
      <c r="K62" s="210"/>
      <c r="L62" s="210"/>
      <c r="M62" s="210"/>
    </row>
    <row r="63" spans="1:36" s="124" customFormat="1" ht="18" customHeight="1" x14ac:dyDescent="0.3">
      <c r="C63" s="189"/>
      <c r="D63" s="190"/>
      <c r="E63" s="190"/>
      <c r="F63" s="190"/>
      <c r="H63" s="208"/>
      <c r="I63" s="208"/>
      <c r="J63" s="209"/>
      <c r="K63" s="210"/>
      <c r="L63" s="210"/>
      <c r="M63" s="210"/>
    </row>
    <row r="64" spans="1:36" s="124" customFormat="1" ht="18" customHeight="1" x14ac:dyDescent="0.3">
      <c r="C64" s="189"/>
      <c r="D64" s="248"/>
      <c r="E64" s="190"/>
      <c r="F64" s="190"/>
      <c r="H64" s="208"/>
      <c r="I64" s="208"/>
      <c r="J64" s="209"/>
      <c r="K64" s="210"/>
      <c r="L64" s="210"/>
      <c r="M64" s="210"/>
    </row>
    <row r="65" spans="3:13" s="124" customFormat="1" ht="18" customHeight="1" x14ac:dyDescent="0.3">
      <c r="C65" s="249"/>
      <c r="D65" s="190"/>
      <c r="E65" s="190"/>
      <c r="F65" s="190"/>
      <c r="H65" s="208"/>
      <c r="I65" s="208"/>
      <c r="J65" s="209"/>
      <c r="K65" s="210"/>
      <c r="L65" s="210"/>
      <c r="M65" s="210"/>
    </row>
    <row r="66" spans="3:13" s="124" customFormat="1" ht="18" customHeight="1" x14ac:dyDescent="0.3">
      <c r="C66" s="189"/>
      <c r="D66" s="190"/>
      <c r="E66" s="190"/>
      <c r="F66" s="190"/>
      <c r="H66" s="208"/>
      <c r="I66" s="208"/>
      <c r="J66" s="209"/>
      <c r="K66" s="210"/>
      <c r="L66" s="210"/>
      <c r="M66" s="210"/>
    </row>
    <row r="67" spans="3:13" s="124" customFormat="1" ht="18" customHeight="1" x14ac:dyDescent="0.3">
      <c r="C67" s="189"/>
      <c r="D67" s="190"/>
      <c r="E67" s="190"/>
      <c r="F67" s="190"/>
      <c r="H67" s="208"/>
      <c r="I67" s="208"/>
      <c r="J67" s="209"/>
      <c r="K67" s="210"/>
      <c r="L67" s="210"/>
      <c r="M67" s="210"/>
    </row>
    <row r="68" spans="3:13" s="124" customFormat="1" ht="18" customHeight="1" x14ac:dyDescent="0.3">
      <c r="C68" s="189"/>
      <c r="D68" s="190"/>
      <c r="E68" s="190"/>
      <c r="F68" s="190"/>
      <c r="H68" s="208"/>
      <c r="I68" s="208"/>
      <c r="J68" s="209"/>
      <c r="K68" s="210"/>
      <c r="L68" s="210"/>
      <c r="M68" s="210"/>
    </row>
    <row r="69" spans="3:13" s="124" customFormat="1" ht="18" customHeight="1" x14ac:dyDescent="0.3">
      <c r="C69" s="189"/>
      <c r="D69" s="190"/>
      <c r="E69" s="190"/>
      <c r="F69" s="190"/>
      <c r="H69" s="208"/>
      <c r="I69" s="208"/>
      <c r="J69" s="209"/>
      <c r="K69" s="210"/>
      <c r="L69" s="210"/>
      <c r="M69" s="210"/>
    </row>
    <row r="70" spans="3:13" s="124" customFormat="1" ht="18" customHeight="1" x14ac:dyDescent="0.3">
      <c r="C70" s="189"/>
      <c r="D70" s="190"/>
      <c r="E70" s="190"/>
      <c r="F70" s="190"/>
      <c r="H70" s="208"/>
      <c r="I70" s="208"/>
      <c r="J70" s="209"/>
      <c r="K70" s="210"/>
      <c r="L70" s="210"/>
      <c r="M70" s="210"/>
    </row>
    <row r="71" spans="3:13" s="124" customFormat="1" ht="18" customHeight="1" x14ac:dyDescent="0.3">
      <c r="C71" s="189"/>
      <c r="D71" s="190"/>
      <c r="E71" s="190"/>
      <c r="F71" s="190"/>
      <c r="H71" s="208"/>
      <c r="I71" s="208"/>
      <c r="J71" s="209"/>
      <c r="K71" s="210"/>
      <c r="L71" s="210"/>
      <c r="M71" s="210"/>
    </row>
    <row r="72" spans="3:13" s="124" customFormat="1" ht="18" customHeight="1" x14ac:dyDescent="0.3">
      <c r="C72" s="189"/>
      <c r="D72" s="190"/>
      <c r="E72" s="190"/>
      <c r="F72" s="190"/>
      <c r="H72" s="208"/>
      <c r="I72" s="208"/>
      <c r="J72" s="209"/>
      <c r="K72" s="210"/>
      <c r="L72" s="210"/>
      <c r="M72" s="210"/>
    </row>
    <row r="73" spans="3:13" s="124" customFormat="1" ht="18" customHeight="1" x14ac:dyDescent="0.3">
      <c r="C73" s="189"/>
      <c r="D73" s="190"/>
      <c r="E73" s="190"/>
      <c r="F73" s="190"/>
      <c r="H73" s="208"/>
      <c r="I73" s="208"/>
      <c r="J73" s="209"/>
      <c r="K73" s="210"/>
      <c r="L73" s="210"/>
      <c r="M73" s="210"/>
    </row>
    <row r="74" spans="3:13" s="124" customFormat="1" ht="18" customHeight="1" x14ac:dyDescent="0.3">
      <c r="C74" s="189"/>
      <c r="D74" s="190"/>
      <c r="E74" s="190"/>
      <c r="F74" s="190"/>
      <c r="H74" s="208"/>
      <c r="I74" s="208"/>
      <c r="J74" s="209"/>
      <c r="K74" s="210"/>
      <c r="L74" s="210"/>
      <c r="M74" s="210"/>
    </row>
    <row r="75" spans="3:13" s="124" customFormat="1" ht="18" customHeight="1" x14ac:dyDescent="0.3">
      <c r="C75" s="189"/>
      <c r="D75" s="190"/>
      <c r="E75" s="190"/>
      <c r="F75" s="190"/>
      <c r="H75" s="208"/>
      <c r="I75" s="208"/>
      <c r="J75" s="209"/>
      <c r="K75" s="210"/>
      <c r="L75" s="210"/>
      <c r="M75" s="210"/>
    </row>
    <row r="76" spans="3:13" s="124" customFormat="1" ht="18" customHeight="1" x14ac:dyDescent="0.3">
      <c r="C76" s="189"/>
      <c r="D76" s="190"/>
      <c r="E76" s="190"/>
      <c r="F76" s="190"/>
      <c r="H76" s="208"/>
      <c r="I76" s="208"/>
      <c r="J76" s="209"/>
      <c r="K76" s="210"/>
      <c r="L76" s="210"/>
      <c r="M76" s="210"/>
    </row>
    <row r="77" spans="3:13" s="124" customFormat="1" ht="18" customHeight="1" x14ac:dyDescent="0.3">
      <c r="C77" s="189"/>
      <c r="D77" s="190"/>
      <c r="E77" s="190"/>
      <c r="F77" s="190"/>
      <c r="H77" s="208"/>
      <c r="I77" s="208"/>
      <c r="J77" s="209"/>
      <c r="K77" s="210"/>
      <c r="L77" s="210"/>
      <c r="M77" s="210"/>
    </row>
    <row r="78" spans="3:13" s="124" customFormat="1" ht="18" customHeight="1" x14ac:dyDescent="0.3">
      <c r="C78" s="189"/>
      <c r="D78" s="190"/>
      <c r="E78" s="190"/>
      <c r="F78" s="190"/>
      <c r="H78" s="208"/>
      <c r="I78" s="208"/>
      <c r="J78" s="209"/>
      <c r="K78" s="210"/>
      <c r="L78" s="210"/>
      <c r="M78" s="210"/>
    </row>
    <row r="79" spans="3:13" s="124" customFormat="1" ht="18" customHeight="1" x14ac:dyDescent="0.3">
      <c r="C79" s="189"/>
      <c r="D79" s="190"/>
      <c r="E79" s="190"/>
      <c r="F79" s="190"/>
      <c r="H79" s="208"/>
      <c r="I79" s="208"/>
      <c r="J79" s="209"/>
      <c r="K79" s="210"/>
      <c r="L79" s="210"/>
      <c r="M79" s="210"/>
    </row>
    <row r="80" spans="3:13" s="124" customFormat="1" ht="18" customHeight="1" x14ac:dyDescent="0.3">
      <c r="C80" s="189"/>
      <c r="D80" s="190"/>
      <c r="E80" s="190"/>
      <c r="F80" s="190"/>
      <c r="H80" s="208"/>
      <c r="I80" s="208"/>
      <c r="J80" s="209"/>
      <c r="K80" s="210"/>
      <c r="L80" s="210"/>
      <c r="M80" s="210"/>
    </row>
    <row r="81" spans="3:13" s="124" customFormat="1" ht="18" customHeight="1" x14ac:dyDescent="0.3">
      <c r="C81" s="189"/>
      <c r="D81" s="190"/>
      <c r="E81" s="190"/>
      <c r="F81" s="190"/>
      <c r="H81" s="208"/>
      <c r="I81" s="208"/>
      <c r="J81" s="209"/>
      <c r="K81" s="210"/>
      <c r="L81" s="210"/>
      <c r="M81" s="210"/>
    </row>
    <row r="82" spans="3:13" s="124" customFormat="1" ht="18" customHeight="1" x14ac:dyDescent="0.3">
      <c r="C82" s="189"/>
      <c r="D82" s="190"/>
      <c r="E82" s="190"/>
      <c r="F82" s="190"/>
      <c r="H82" s="208"/>
      <c r="I82" s="208"/>
      <c r="J82" s="209"/>
      <c r="K82" s="210"/>
      <c r="L82" s="210"/>
      <c r="M82" s="210"/>
    </row>
    <row r="83" spans="3:13" s="124" customFormat="1" ht="18" customHeight="1" x14ac:dyDescent="0.3">
      <c r="C83" s="189"/>
      <c r="D83" s="190"/>
      <c r="E83" s="190"/>
      <c r="F83" s="190"/>
      <c r="H83" s="208"/>
      <c r="I83" s="208"/>
      <c r="J83" s="209"/>
      <c r="K83" s="210"/>
      <c r="L83" s="210"/>
      <c r="M83" s="210"/>
    </row>
    <row r="84" spans="3:13" s="124" customFormat="1" ht="18" customHeight="1" x14ac:dyDescent="0.3">
      <c r="C84" s="189"/>
      <c r="D84" s="190"/>
      <c r="E84" s="190"/>
      <c r="F84" s="190"/>
      <c r="H84" s="208"/>
      <c r="I84" s="208"/>
      <c r="J84" s="209"/>
      <c r="K84" s="210"/>
      <c r="L84" s="210"/>
      <c r="M84" s="210"/>
    </row>
    <row r="85" spans="3:13" s="124" customFormat="1" ht="18" customHeight="1" x14ac:dyDescent="0.3">
      <c r="C85" s="189"/>
      <c r="D85" s="190"/>
      <c r="E85" s="190"/>
      <c r="F85" s="190"/>
      <c r="H85" s="208"/>
      <c r="I85" s="208"/>
      <c r="J85" s="209"/>
      <c r="K85" s="210"/>
      <c r="L85" s="210"/>
      <c r="M85" s="210"/>
    </row>
    <row r="86" spans="3:13" s="124" customFormat="1" ht="18" customHeight="1" x14ac:dyDescent="0.3">
      <c r="C86" s="189"/>
      <c r="D86" s="190"/>
      <c r="E86" s="190"/>
      <c r="F86" s="190"/>
      <c r="H86" s="208"/>
      <c r="I86" s="208"/>
      <c r="J86" s="209"/>
      <c r="K86" s="210"/>
      <c r="L86" s="210"/>
      <c r="M86" s="210"/>
    </row>
    <row r="87" spans="3:13" s="124" customFormat="1" ht="18" customHeight="1" x14ac:dyDescent="0.3">
      <c r="C87" s="189"/>
      <c r="D87" s="190"/>
      <c r="E87" s="190"/>
      <c r="F87" s="190"/>
      <c r="H87" s="208"/>
      <c r="I87" s="208"/>
      <c r="J87" s="209"/>
      <c r="K87" s="210"/>
      <c r="L87" s="210"/>
      <c r="M87" s="210"/>
    </row>
    <row r="88" spans="3:13" s="124" customFormat="1" ht="18" customHeight="1" x14ac:dyDescent="0.3">
      <c r="C88" s="189"/>
      <c r="D88" s="190"/>
      <c r="E88" s="190"/>
      <c r="F88" s="190"/>
      <c r="H88" s="208"/>
      <c r="I88" s="208"/>
      <c r="J88" s="209"/>
      <c r="K88" s="210"/>
      <c r="L88" s="210"/>
      <c r="M88" s="210"/>
    </row>
    <row r="89" spans="3:13" s="124" customFormat="1" ht="18" customHeight="1" x14ac:dyDescent="0.3">
      <c r="C89" s="189"/>
      <c r="D89" s="190"/>
      <c r="E89" s="190"/>
      <c r="F89" s="190"/>
      <c r="H89" s="208"/>
      <c r="I89" s="208"/>
      <c r="J89" s="209"/>
      <c r="K89" s="210"/>
      <c r="L89" s="210"/>
      <c r="M89" s="210"/>
    </row>
    <row r="90" spans="3:13" s="124" customFormat="1" ht="18" customHeight="1" x14ac:dyDescent="0.3">
      <c r="C90" s="189"/>
      <c r="D90" s="190"/>
      <c r="E90" s="190"/>
      <c r="F90" s="190"/>
      <c r="H90" s="208"/>
      <c r="I90" s="208"/>
      <c r="J90" s="209"/>
      <c r="K90" s="210"/>
      <c r="L90" s="210"/>
      <c r="M90" s="210"/>
    </row>
    <row r="91" spans="3:13" s="124" customFormat="1" ht="18" customHeight="1" x14ac:dyDescent="0.3">
      <c r="C91" s="189"/>
      <c r="D91" s="190"/>
      <c r="E91" s="190"/>
      <c r="F91" s="190"/>
      <c r="H91" s="208"/>
      <c r="I91" s="208"/>
      <c r="J91" s="209"/>
      <c r="K91" s="210"/>
      <c r="L91" s="210"/>
      <c r="M91" s="210"/>
    </row>
    <row r="92" spans="3:13" s="124" customFormat="1" ht="18" customHeight="1" x14ac:dyDescent="0.3">
      <c r="C92" s="189"/>
      <c r="D92" s="190"/>
      <c r="E92" s="190"/>
      <c r="F92" s="190"/>
      <c r="H92" s="208"/>
      <c r="I92" s="208"/>
      <c r="J92" s="209"/>
      <c r="K92" s="210"/>
      <c r="L92" s="210"/>
      <c r="M92" s="210"/>
    </row>
    <row r="93" spans="3:13" s="124" customFormat="1" ht="18" customHeight="1" x14ac:dyDescent="0.3">
      <c r="C93" s="189"/>
      <c r="D93" s="190"/>
      <c r="E93" s="190"/>
      <c r="F93" s="190"/>
      <c r="H93" s="208"/>
      <c r="I93" s="208"/>
      <c r="J93" s="209"/>
      <c r="K93" s="210"/>
      <c r="L93" s="210"/>
      <c r="M93" s="210"/>
    </row>
    <row r="94" spans="3:13" s="124" customFormat="1" ht="18" customHeight="1" x14ac:dyDescent="0.3">
      <c r="C94" s="189"/>
      <c r="D94" s="190"/>
      <c r="E94" s="190"/>
      <c r="F94" s="190"/>
      <c r="H94" s="208"/>
      <c r="I94" s="208"/>
      <c r="J94" s="209"/>
      <c r="K94" s="210"/>
      <c r="L94" s="210"/>
      <c r="M94" s="210"/>
    </row>
    <row r="95" spans="3:13" s="124" customFormat="1" ht="18" customHeight="1" x14ac:dyDescent="0.3">
      <c r="C95" s="189"/>
      <c r="D95" s="190"/>
      <c r="E95" s="190"/>
      <c r="F95" s="190"/>
      <c r="H95" s="208"/>
      <c r="I95" s="208"/>
      <c r="J95" s="209"/>
      <c r="K95" s="210"/>
      <c r="L95" s="210"/>
      <c r="M95" s="210"/>
    </row>
    <row r="96" spans="3:13" s="124" customFormat="1" ht="18" customHeight="1" x14ac:dyDescent="0.3">
      <c r="C96" s="189"/>
      <c r="D96" s="190"/>
      <c r="E96" s="190"/>
      <c r="F96" s="190"/>
      <c r="H96" s="208"/>
      <c r="I96" s="208"/>
      <c r="J96" s="209"/>
      <c r="K96" s="210"/>
      <c r="L96" s="210"/>
      <c r="M96" s="210"/>
    </row>
    <row r="97" spans="4:13" s="124" customFormat="1" x14ac:dyDescent="0.3">
      <c r="D97" s="190"/>
      <c r="E97" s="190"/>
      <c r="F97" s="190"/>
      <c r="H97" s="208"/>
      <c r="I97" s="208"/>
      <c r="J97" s="209"/>
      <c r="K97" s="210"/>
      <c r="L97" s="210"/>
      <c r="M97" s="210"/>
    </row>
    <row r="98" spans="4:13" s="124" customFormat="1" x14ac:dyDescent="0.3">
      <c r="D98" s="190"/>
      <c r="E98" s="190"/>
      <c r="F98" s="190"/>
      <c r="H98" s="208"/>
      <c r="I98" s="208"/>
      <c r="J98" s="209"/>
      <c r="K98" s="210"/>
      <c r="L98" s="210"/>
      <c r="M98" s="210"/>
    </row>
    <row r="99" spans="4:13" s="124" customFormat="1" x14ac:dyDescent="0.3">
      <c r="D99" s="190"/>
      <c r="E99" s="190"/>
      <c r="F99" s="190"/>
      <c r="H99" s="208"/>
      <c r="I99" s="208"/>
      <c r="J99" s="209"/>
      <c r="K99" s="210"/>
      <c r="L99" s="210"/>
      <c r="M99" s="210"/>
    </row>
    <row r="100" spans="4:13" s="124" customFormat="1" x14ac:dyDescent="0.3">
      <c r="D100" s="190"/>
      <c r="E100" s="190"/>
      <c r="F100" s="190"/>
      <c r="H100" s="208"/>
      <c r="I100" s="208"/>
      <c r="J100" s="209"/>
      <c r="K100" s="210"/>
      <c r="L100" s="210"/>
      <c r="M100" s="210"/>
    </row>
    <row r="101" spans="4:13" s="124" customFormat="1" x14ac:dyDescent="0.3">
      <c r="D101" s="190"/>
      <c r="E101" s="190"/>
      <c r="F101" s="190"/>
      <c r="H101" s="208"/>
      <c r="I101" s="208"/>
      <c r="J101" s="209"/>
      <c r="K101" s="210"/>
      <c r="L101" s="210"/>
      <c r="M101" s="210"/>
    </row>
    <row r="102" spans="4:13" s="124" customFormat="1" x14ac:dyDescent="0.3">
      <c r="D102" s="190"/>
      <c r="E102" s="190"/>
      <c r="F102" s="190"/>
      <c r="H102" s="208"/>
      <c r="I102" s="208"/>
      <c r="J102" s="209"/>
      <c r="K102" s="210"/>
      <c r="L102" s="210"/>
      <c r="M102" s="210"/>
    </row>
    <row r="103" spans="4:13" s="124" customFormat="1" x14ac:dyDescent="0.3">
      <c r="D103" s="190"/>
      <c r="E103" s="190"/>
      <c r="F103" s="190"/>
      <c r="H103" s="208"/>
      <c r="I103" s="208"/>
      <c r="J103" s="209"/>
      <c r="K103" s="210"/>
      <c r="L103" s="210"/>
      <c r="M103" s="210"/>
    </row>
    <row r="104" spans="4:13" s="124" customFormat="1" x14ac:dyDescent="0.3">
      <c r="D104" s="190"/>
      <c r="E104" s="190"/>
      <c r="F104" s="190"/>
      <c r="H104" s="208"/>
      <c r="I104" s="208"/>
      <c r="J104" s="209"/>
      <c r="K104" s="210"/>
      <c r="L104" s="210"/>
      <c r="M104" s="210"/>
    </row>
    <row r="105" spans="4:13" s="124" customFormat="1" x14ac:dyDescent="0.3">
      <c r="D105" s="190"/>
      <c r="E105" s="190"/>
      <c r="F105" s="190"/>
      <c r="H105" s="208"/>
      <c r="I105" s="208"/>
      <c r="J105" s="209"/>
      <c r="K105" s="210"/>
      <c r="L105" s="210"/>
      <c r="M105" s="210"/>
    </row>
    <row r="106" spans="4:13" s="124" customFormat="1" x14ac:dyDescent="0.3">
      <c r="D106" s="190"/>
      <c r="E106" s="190"/>
      <c r="F106" s="190"/>
      <c r="H106" s="208"/>
      <c r="I106" s="208"/>
      <c r="J106" s="209"/>
      <c r="K106" s="210"/>
      <c r="L106" s="210"/>
      <c r="M106" s="210"/>
    </row>
    <row r="107" spans="4:13" s="124" customFormat="1" x14ac:dyDescent="0.3">
      <c r="D107" s="190"/>
      <c r="E107" s="190"/>
      <c r="F107" s="190"/>
      <c r="H107" s="208"/>
      <c r="I107" s="208"/>
      <c r="J107" s="209"/>
      <c r="K107" s="210"/>
      <c r="L107" s="210"/>
      <c r="M107" s="210"/>
    </row>
    <row r="108" spans="4:13" s="124" customFormat="1" x14ac:dyDescent="0.3">
      <c r="D108" s="190"/>
      <c r="E108" s="190"/>
      <c r="F108" s="190"/>
      <c r="H108" s="208"/>
      <c r="I108" s="208"/>
      <c r="J108" s="209"/>
      <c r="K108" s="210"/>
      <c r="L108" s="210"/>
      <c r="M108" s="210"/>
    </row>
    <row r="109" spans="4:13" s="124" customFormat="1" x14ac:dyDescent="0.3">
      <c r="D109" s="190"/>
      <c r="E109" s="190"/>
      <c r="F109" s="190"/>
      <c r="H109" s="208"/>
      <c r="I109" s="208"/>
      <c r="J109" s="209"/>
      <c r="K109" s="210"/>
      <c r="L109" s="210"/>
      <c r="M109" s="210"/>
    </row>
    <row r="110" spans="4:13" s="124" customFormat="1" x14ac:dyDescent="0.3">
      <c r="D110" s="190"/>
      <c r="E110" s="190"/>
      <c r="F110" s="190"/>
      <c r="H110" s="208"/>
      <c r="I110" s="208"/>
      <c r="J110" s="209"/>
      <c r="K110" s="210"/>
      <c r="L110" s="210"/>
      <c r="M110" s="210"/>
    </row>
    <row r="111" spans="4:13" s="124" customFormat="1" x14ac:dyDescent="0.3">
      <c r="D111" s="190"/>
      <c r="E111" s="190"/>
      <c r="F111" s="190"/>
      <c r="H111" s="208"/>
      <c r="I111" s="208"/>
      <c r="J111" s="209"/>
      <c r="K111" s="210"/>
      <c r="L111" s="210"/>
      <c r="M111" s="210"/>
    </row>
    <row r="112" spans="4:13" s="124" customFormat="1" x14ac:dyDescent="0.3">
      <c r="D112" s="190"/>
      <c r="E112" s="190"/>
      <c r="F112" s="190"/>
      <c r="H112" s="208"/>
      <c r="I112" s="208"/>
      <c r="J112" s="209"/>
      <c r="K112" s="210"/>
      <c r="L112" s="210"/>
      <c r="M112" s="210"/>
    </row>
    <row r="113" spans="4:13" s="124" customFormat="1" x14ac:dyDescent="0.3">
      <c r="D113" s="190"/>
      <c r="E113" s="190"/>
      <c r="F113" s="190"/>
      <c r="H113" s="208"/>
      <c r="I113" s="208"/>
      <c r="J113" s="209"/>
      <c r="K113" s="210"/>
      <c r="L113" s="210"/>
      <c r="M113" s="210"/>
    </row>
    <row r="114" spans="4:13" s="124" customFormat="1" x14ac:dyDescent="0.3">
      <c r="D114" s="190"/>
      <c r="E114" s="190"/>
      <c r="F114" s="190"/>
      <c r="H114" s="208"/>
      <c r="I114" s="208"/>
      <c r="J114" s="209"/>
      <c r="K114" s="210"/>
      <c r="L114" s="210"/>
      <c r="M114" s="210"/>
    </row>
    <row r="115" spans="4:13" s="124" customFormat="1" x14ac:dyDescent="0.3">
      <c r="D115" s="190"/>
      <c r="E115" s="190"/>
      <c r="F115" s="190"/>
      <c r="H115" s="208"/>
      <c r="I115" s="208"/>
      <c r="J115" s="209"/>
      <c r="K115" s="210"/>
      <c r="L115" s="210"/>
      <c r="M115" s="210"/>
    </row>
    <row r="116" spans="4:13" s="124" customFormat="1" x14ac:dyDescent="0.3">
      <c r="D116" s="190"/>
      <c r="E116" s="190"/>
      <c r="F116" s="190"/>
      <c r="H116" s="208"/>
      <c r="I116" s="208"/>
      <c r="J116" s="209"/>
      <c r="K116" s="210"/>
      <c r="L116" s="210"/>
      <c r="M116" s="210"/>
    </row>
    <row r="117" spans="4:13" s="124" customFormat="1" x14ac:dyDescent="0.3">
      <c r="D117" s="190"/>
      <c r="E117" s="190"/>
      <c r="F117" s="190"/>
      <c r="H117" s="208"/>
      <c r="I117" s="208"/>
      <c r="J117" s="209"/>
      <c r="K117" s="210"/>
      <c r="L117" s="210"/>
      <c r="M117" s="210"/>
    </row>
    <row r="118" spans="4:13" s="124" customFormat="1" x14ac:dyDescent="0.3">
      <c r="D118" s="190"/>
      <c r="E118" s="190"/>
      <c r="F118" s="190"/>
      <c r="H118" s="208"/>
      <c r="I118" s="208"/>
      <c r="J118" s="209"/>
      <c r="K118" s="210"/>
      <c r="L118" s="210"/>
      <c r="M118" s="210"/>
    </row>
    <row r="119" spans="4:13" s="124" customFormat="1" x14ac:dyDescent="0.3">
      <c r="D119" s="190"/>
      <c r="E119" s="190"/>
      <c r="F119" s="190"/>
      <c r="H119" s="208"/>
      <c r="I119" s="208"/>
      <c r="J119" s="209"/>
      <c r="K119" s="210"/>
      <c r="L119" s="210"/>
      <c r="M119" s="210"/>
    </row>
    <row r="120" spans="4:13" s="124" customFormat="1" x14ac:dyDescent="0.3">
      <c r="D120" s="190"/>
      <c r="E120" s="190"/>
      <c r="F120" s="190"/>
      <c r="H120" s="208"/>
      <c r="I120" s="208"/>
      <c r="J120" s="209"/>
      <c r="K120" s="210"/>
      <c r="L120" s="210"/>
      <c r="M120" s="210"/>
    </row>
    <row r="121" spans="4:13" s="124" customFormat="1" x14ac:dyDescent="0.3">
      <c r="D121" s="190"/>
      <c r="E121" s="190"/>
      <c r="F121" s="190"/>
      <c r="H121" s="208"/>
      <c r="I121" s="208"/>
      <c r="J121" s="209"/>
      <c r="K121" s="210"/>
      <c r="L121" s="210"/>
      <c r="M121" s="210"/>
    </row>
    <row r="122" spans="4:13" s="124" customFormat="1" x14ac:dyDescent="0.3">
      <c r="D122" s="190"/>
      <c r="E122" s="190"/>
      <c r="F122" s="190"/>
      <c r="H122" s="208"/>
      <c r="I122" s="208"/>
      <c r="J122" s="209"/>
      <c r="K122" s="210"/>
      <c r="L122" s="210"/>
      <c r="M122" s="210"/>
    </row>
    <row r="123" spans="4:13" s="124" customFormat="1" x14ac:dyDescent="0.3">
      <c r="D123" s="190"/>
      <c r="E123" s="190"/>
      <c r="F123" s="190"/>
      <c r="H123" s="208"/>
      <c r="I123" s="208"/>
      <c r="J123" s="209"/>
      <c r="K123" s="210"/>
      <c r="L123" s="210"/>
      <c r="M123" s="210"/>
    </row>
    <row r="124" spans="4:13" s="124" customFormat="1" x14ac:dyDescent="0.3">
      <c r="D124" s="190"/>
      <c r="E124" s="190"/>
      <c r="F124" s="190"/>
      <c r="H124" s="208"/>
      <c r="I124" s="208"/>
      <c r="J124" s="209"/>
      <c r="K124" s="210"/>
      <c r="L124" s="210"/>
      <c r="M124" s="210"/>
    </row>
    <row r="125" spans="4:13" s="124" customFormat="1" x14ac:dyDescent="0.3">
      <c r="D125" s="190"/>
      <c r="E125" s="190"/>
      <c r="F125" s="190"/>
      <c r="H125" s="208"/>
      <c r="I125" s="208"/>
      <c r="J125" s="209"/>
      <c r="K125" s="210"/>
      <c r="L125" s="210"/>
      <c r="M125" s="210"/>
    </row>
    <row r="126" spans="4:13" s="124" customFormat="1" x14ac:dyDescent="0.3">
      <c r="D126" s="190"/>
      <c r="E126" s="190"/>
      <c r="F126" s="190"/>
      <c r="H126" s="208"/>
      <c r="I126" s="208"/>
      <c r="J126" s="209"/>
      <c r="K126" s="210"/>
      <c r="L126" s="210"/>
      <c r="M126" s="210"/>
    </row>
    <row r="127" spans="4:13" s="124" customFormat="1" x14ac:dyDescent="0.3">
      <c r="D127" s="190"/>
      <c r="E127" s="190"/>
      <c r="F127" s="190"/>
      <c r="H127" s="208"/>
      <c r="I127" s="208"/>
      <c r="J127" s="209"/>
      <c r="K127" s="210"/>
      <c r="L127" s="210"/>
      <c r="M127" s="210"/>
    </row>
    <row r="128" spans="4:13" s="124" customFormat="1" x14ac:dyDescent="0.3">
      <c r="D128" s="190"/>
      <c r="E128" s="190"/>
      <c r="F128" s="190"/>
      <c r="H128" s="208"/>
      <c r="I128" s="208"/>
      <c r="J128" s="209"/>
      <c r="K128" s="210"/>
      <c r="L128" s="210"/>
      <c r="M128" s="210"/>
    </row>
    <row r="129" spans="4:13" s="124" customFormat="1" x14ac:dyDescent="0.3">
      <c r="D129" s="190"/>
      <c r="E129" s="190"/>
      <c r="F129" s="190"/>
      <c r="H129" s="208"/>
      <c r="I129" s="208"/>
      <c r="J129" s="209"/>
      <c r="K129" s="210"/>
      <c r="L129" s="210"/>
      <c r="M129" s="210"/>
    </row>
    <row r="130" spans="4:13" s="124" customFormat="1" x14ac:dyDescent="0.3">
      <c r="D130" s="190"/>
      <c r="E130" s="190"/>
      <c r="F130" s="190"/>
      <c r="H130" s="208"/>
      <c r="I130" s="208"/>
      <c r="J130" s="209"/>
      <c r="K130" s="210"/>
      <c r="L130" s="210"/>
      <c r="M130" s="210"/>
    </row>
    <row r="131" spans="4:13" s="124" customFormat="1" x14ac:dyDescent="0.3">
      <c r="D131" s="190"/>
      <c r="E131" s="190"/>
      <c r="F131" s="190"/>
      <c r="H131" s="208"/>
      <c r="I131" s="208"/>
      <c r="J131" s="209"/>
      <c r="K131" s="210"/>
      <c r="L131" s="210"/>
      <c r="M131" s="210"/>
    </row>
    <row r="132" spans="4:13" s="124" customFormat="1" x14ac:dyDescent="0.3">
      <c r="D132" s="190"/>
      <c r="E132" s="190"/>
      <c r="F132" s="190"/>
      <c r="H132" s="208"/>
      <c r="I132" s="208"/>
      <c r="J132" s="209"/>
      <c r="K132" s="210"/>
      <c r="L132" s="210"/>
      <c r="M132" s="210"/>
    </row>
    <row r="133" spans="4:13" s="124" customFormat="1" x14ac:dyDescent="0.3">
      <c r="D133" s="190"/>
      <c r="E133" s="190"/>
      <c r="F133" s="190"/>
      <c r="H133" s="208"/>
      <c r="I133" s="208"/>
      <c r="J133" s="209"/>
      <c r="K133" s="210"/>
      <c r="L133" s="210"/>
      <c r="M133" s="210"/>
    </row>
    <row r="134" spans="4:13" s="124" customFormat="1" x14ac:dyDescent="0.3">
      <c r="D134" s="190"/>
      <c r="E134" s="190"/>
      <c r="F134" s="190"/>
      <c r="H134" s="208"/>
      <c r="I134" s="208"/>
      <c r="J134" s="209"/>
      <c r="K134" s="210"/>
      <c r="L134" s="210"/>
      <c r="M134" s="210"/>
    </row>
    <row r="135" spans="4:13" s="124" customFormat="1" x14ac:dyDescent="0.3">
      <c r="D135" s="190"/>
      <c r="E135" s="190"/>
      <c r="F135" s="190"/>
      <c r="H135" s="208"/>
      <c r="I135" s="208"/>
      <c r="J135" s="209"/>
      <c r="K135" s="210"/>
      <c r="L135" s="210"/>
      <c r="M135" s="210"/>
    </row>
    <row r="136" spans="4:13" s="124" customFormat="1" x14ac:dyDescent="0.3">
      <c r="D136" s="190"/>
      <c r="E136" s="190"/>
      <c r="F136" s="190"/>
      <c r="H136" s="208"/>
      <c r="I136" s="208"/>
      <c r="J136" s="209"/>
      <c r="K136" s="210"/>
      <c r="L136" s="210"/>
      <c r="M136" s="210"/>
    </row>
    <row r="137" spans="4:13" s="124" customFormat="1" x14ac:dyDescent="0.3">
      <c r="D137" s="190"/>
      <c r="E137" s="190"/>
      <c r="F137" s="190"/>
      <c r="H137" s="208"/>
      <c r="I137" s="208"/>
      <c r="J137" s="209"/>
      <c r="K137" s="210"/>
      <c r="L137" s="210"/>
      <c r="M137" s="210"/>
    </row>
    <row r="138" spans="4:13" s="124" customFormat="1" x14ac:dyDescent="0.3">
      <c r="D138" s="190"/>
      <c r="E138" s="190"/>
      <c r="F138" s="190"/>
      <c r="H138" s="208"/>
      <c r="I138" s="208"/>
      <c r="J138" s="209"/>
      <c r="K138" s="210"/>
      <c r="L138" s="210"/>
      <c r="M138" s="210"/>
    </row>
    <row r="139" spans="4:13" s="124" customFormat="1" x14ac:dyDescent="0.3">
      <c r="D139" s="190"/>
      <c r="E139" s="190"/>
      <c r="F139" s="190"/>
      <c r="H139" s="208"/>
      <c r="I139" s="208"/>
      <c r="J139" s="209"/>
      <c r="K139" s="210"/>
      <c r="L139" s="210"/>
      <c r="M139" s="210"/>
    </row>
    <row r="140" spans="4:13" s="124" customFormat="1" x14ac:dyDescent="0.3">
      <c r="D140" s="190"/>
      <c r="E140" s="190"/>
      <c r="F140" s="190"/>
      <c r="H140" s="208"/>
      <c r="I140" s="208"/>
      <c r="J140" s="209"/>
      <c r="K140" s="210"/>
      <c r="L140" s="210"/>
      <c r="M140" s="210"/>
    </row>
    <row r="141" spans="4:13" s="124" customFormat="1" x14ac:dyDescent="0.3">
      <c r="D141" s="190"/>
      <c r="E141" s="190"/>
      <c r="F141" s="190"/>
      <c r="H141" s="208"/>
      <c r="I141" s="208"/>
      <c r="J141" s="209"/>
      <c r="K141" s="210"/>
      <c r="L141" s="210"/>
      <c r="M141" s="210"/>
    </row>
    <row r="142" spans="4:13" s="124" customFormat="1" x14ac:dyDescent="0.3">
      <c r="D142" s="190"/>
      <c r="E142" s="190"/>
      <c r="F142" s="190"/>
      <c r="H142" s="208"/>
      <c r="I142" s="208"/>
      <c r="J142" s="209"/>
      <c r="K142" s="210"/>
      <c r="L142" s="210"/>
      <c r="M142" s="210"/>
    </row>
    <row r="143" spans="4:13" s="124" customFormat="1" x14ac:dyDescent="0.3">
      <c r="D143" s="190"/>
      <c r="E143" s="190"/>
      <c r="F143" s="190"/>
      <c r="H143" s="208"/>
      <c r="I143" s="208"/>
      <c r="J143" s="209"/>
      <c r="K143" s="210"/>
      <c r="L143" s="210"/>
      <c r="M143" s="210"/>
    </row>
    <row r="144" spans="4:13" s="124" customFormat="1" x14ac:dyDescent="0.3">
      <c r="D144" s="190"/>
      <c r="E144" s="190"/>
      <c r="F144" s="190"/>
      <c r="H144" s="208"/>
      <c r="I144" s="208"/>
      <c r="J144" s="209"/>
      <c r="K144" s="210"/>
      <c r="L144" s="210"/>
      <c r="M144" s="210"/>
    </row>
    <row r="145" spans="4:13" s="124" customFormat="1" x14ac:dyDescent="0.3">
      <c r="D145" s="190"/>
      <c r="E145" s="190"/>
      <c r="F145" s="190"/>
      <c r="H145" s="208"/>
      <c r="I145" s="208"/>
      <c r="J145" s="209"/>
      <c r="K145" s="210"/>
      <c r="L145" s="210"/>
      <c r="M145" s="210"/>
    </row>
    <row r="146" spans="4:13" s="124" customFormat="1" x14ac:dyDescent="0.3">
      <c r="D146" s="190"/>
      <c r="E146" s="190"/>
      <c r="F146" s="190"/>
      <c r="H146" s="208"/>
      <c r="I146" s="208"/>
      <c r="J146" s="209"/>
      <c r="K146" s="210"/>
      <c r="L146" s="210"/>
      <c r="M146" s="210"/>
    </row>
    <row r="147" spans="4:13" s="124" customFormat="1" x14ac:dyDescent="0.3">
      <c r="D147" s="190"/>
      <c r="E147" s="190"/>
      <c r="F147" s="190"/>
      <c r="H147" s="208"/>
      <c r="I147" s="208"/>
      <c r="J147" s="209"/>
      <c r="K147" s="210"/>
      <c r="L147" s="210"/>
      <c r="M147" s="210"/>
    </row>
    <row r="148" spans="4:13" s="124" customFormat="1" x14ac:dyDescent="0.3">
      <c r="D148" s="190"/>
      <c r="E148" s="190"/>
      <c r="F148" s="190"/>
      <c r="H148" s="208"/>
      <c r="I148" s="208"/>
      <c r="J148" s="209"/>
      <c r="K148" s="210"/>
      <c r="L148" s="210"/>
      <c r="M148" s="210"/>
    </row>
    <row r="149" spans="4:13" s="124" customFormat="1" x14ac:dyDescent="0.3">
      <c r="D149" s="190"/>
      <c r="E149" s="190"/>
      <c r="F149" s="190"/>
      <c r="H149" s="208"/>
      <c r="I149" s="208"/>
      <c r="J149" s="209"/>
      <c r="K149" s="210"/>
      <c r="L149" s="210"/>
      <c r="M149" s="210"/>
    </row>
    <row r="150" spans="4:13" s="124" customFormat="1" x14ac:dyDescent="0.3">
      <c r="D150" s="190"/>
      <c r="E150" s="190"/>
      <c r="F150" s="190"/>
      <c r="H150" s="208"/>
      <c r="I150" s="208"/>
      <c r="J150" s="209"/>
      <c r="K150" s="210"/>
      <c r="L150" s="210"/>
      <c r="M150" s="210"/>
    </row>
    <row r="151" spans="4:13" s="124" customFormat="1" x14ac:dyDescent="0.3">
      <c r="D151" s="190"/>
      <c r="E151" s="190"/>
      <c r="F151" s="190"/>
      <c r="H151" s="208"/>
      <c r="I151" s="208"/>
      <c r="J151" s="209"/>
      <c r="K151" s="210"/>
      <c r="L151" s="210"/>
      <c r="M151" s="210"/>
    </row>
    <row r="152" spans="4:13" s="124" customFormat="1" x14ac:dyDescent="0.3">
      <c r="D152" s="190"/>
      <c r="E152" s="190"/>
      <c r="F152" s="190"/>
      <c r="H152" s="208"/>
      <c r="I152" s="208"/>
      <c r="J152" s="209"/>
      <c r="K152" s="210"/>
      <c r="L152" s="210"/>
      <c r="M152" s="210"/>
    </row>
    <row r="153" spans="4:13" s="124" customFormat="1" x14ac:dyDescent="0.3">
      <c r="D153" s="190"/>
      <c r="E153" s="190"/>
      <c r="F153" s="190"/>
      <c r="H153" s="208"/>
      <c r="I153" s="208"/>
      <c r="J153" s="209"/>
      <c r="K153" s="210"/>
      <c r="L153" s="210"/>
      <c r="M153" s="210"/>
    </row>
    <row r="154" spans="4:13" s="124" customFormat="1" x14ac:dyDescent="0.3">
      <c r="D154" s="190"/>
      <c r="E154" s="190"/>
      <c r="F154" s="190"/>
      <c r="H154" s="208"/>
      <c r="I154" s="208"/>
      <c r="J154" s="209"/>
      <c r="K154" s="210"/>
      <c r="L154" s="210"/>
      <c r="M154" s="210"/>
    </row>
    <row r="155" spans="4:13" s="124" customFormat="1" x14ac:dyDescent="0.3">
      <c r="D155" s="190"/>
      <c r="E155" s="190"/>
      <c r="F155" s="190"/>
      <c r="H155" s="208"/>
      <c r="I155" s="208"/>
      <c r="J155" s="209"/>
      <c r="K155" s="210"/>
      <c r="L155" s="210"/>
      <c r="M155" s="210"/>
    </row>
    <row r="156" spans="4:13" s="124" customFormat="1" x14ac:dyDescent="0.3">
      <c r="D156" s="190"/>
      <c r="E156" s="190"/>
      <c r="F156" s="190"/>
      <c r="H156" s="208"/>
      <c r="I156" s="208"/>
      <c r="J156" s="209"/>
      <c r="K156" s="210"/>
      <c r="L156" s="210"/>
      <c r="M156" s="210"/>
    </row>
    <row r="157" spans="4:13" s="124" customFormat="1" x14ac:dyDescent="0.3">
      <c r="D157" s="190"/>
      <c r="E157" s="190"/>
      <c r="F157" s="190"/>
      <c r="H157" s="208"/>
      <c r="I157" s="208"/>
      <c r="J157" s="209"/>
      <c r="K157" s="210"/>
      <c r="L157" s="210"/>
      <c r="M157" s="210"/>
    </row>
    <row r="158" spans="4:13" s="124" customFormat="1" x14ac:dyDescent="0.3">
      <c r="D158" s="190"/>
      <c r="E158" s="190"/>
      <c r="F158" s="190"/>
      <c r="H158" s="208"/>
      <c r="I158" s="208"/>
      <c r="J158" s="209"/>
      <c r="K158" s="210"/>
      <c r="L158" s="210"/>
      <c r="M158" s="210"/>
    </row>
    <row r="159" spans="4:13" s="124" customFormat="1" x14ac:dyDescent="0.3">
      <c r="D159" s="190"/>
      <c r="E159" s="190"/>
      <c r="F159" s="190"/>
      <c r="H159" s="208"/>
      <c r="I159" s="208"/>
      <c r="J159" s="209"/>
      <c r="K159" s="210"/>
      <c r="L159" s="210"/>
      <c r="M159" s="210"/>
    </row>
    <row r="160" spans="4:13" s="124" customFormat="1" x14ac:dyDescent="0.3">
      <c r="D160" s="190"/>
      <c r="E160" s="190"/>
      <c r="F160" s="190"/>
      <c r="H160" s="208"/>
      <c r="I160" s="208"/>
      <c r="J160" s="209"/>
      <c r="K160" s="210"/>
      <c r="L160" s="210"/>
      <c r="M160" s="210"/>
    </row>
    <row r="161" spans="2:13" s="124" customFormat="1" x14ac:dyDescent="0.3">
      <c r="D161" s="190"/>
      <c r="E161" s="190"/>
      <c r="F161" s="190"/>
      <c r="H161" s="208"/>
      <c r="I161" s="208"/>
      <c r="J161" s="209"/>
      <c r="K161" s="210"/>
      <c r="L161" s="210"/>
      <c r="M161" s="210"/>
    </row>
    <row r="162" spans="2:13" s="124" customFormat="1" x14ac:dyDescent="0.3">
      <c r="D162" s="190"/>
      <c r="E162" s="190"/>
      <c r="F162" s="190"/>
      <c r="H162" s="208"/>
      <c r="I162" s="208"/>
      <c r="J162" s="209"/>
      <c r="K162" s="210"/>
      <c r="L162" s="210"/>
      <c r="M162" s="210"/>
    </row>
    <row r="163" spans="2:13" s="124" customFormat="1" x14ac:dyDescent="0.3">
      <c r="D163" s="190"/>
      <c r="E163" s="190"/>
      <c r="F163" s="190"/>
      <c r="H163" s="208"/>
      <c r="I163" s="208"/>
      <c r="J163" s="209"/>
      <c r="K163" s="210"/>
      <c r="L163" s="210"/>
      <c r="M163" s="210"/>
    </row>
    <row r="164" spans="2:13" s="124" customFormat="1" x14ac:dyDescent="0.3">
      <c r="D164" s="190"/>
      <c r="E164" s="190"/>
      <c r="F164" s="190"/>
      <c r="H164" s="208"/>
      <c r="I164" s="208"/>
      <c r="J164" s="209"/>
      <c r="K164" s="210"/>
      <c r="L164" s="210"/>
      <c r="M164" s="210"/>
    </row>
    <row r="165" spans="2:13" s="124" customFormat="1" x14ac:dyDescent="0.3">
      <c r="D165" s="190"/>
      <c r="E165" s="190"/>
      <c r="F165" s="190"/>
      <c r="H165" s="208"/>
      <c r="I165" s="208"/>
      <c r="J165" s="209"/>
      <c r="K165" s="210"/>
      <c r="L165" s="210"/>
      <c r="M165" s="210"/>
    </row>
    <row r="166" spans="2:13" s="124" customFormat="1" x14ac:dyDescent="0.3">
      <c r="D166" s="190"/>
      <c r="E166" s="190"/>
      <c r="F166" s="190"/>
      <c r="H166" s="208"/>
      <c r="I166" s="208"/>
      <c r="J166" s="209"/>
      <c r="K166" s="210"/>
      <c r="L166" s="210"/>
      <c r="M166" s="210"/>
    </row>
    <row r="167" spans="2:13" s="124" customFormat="1" x14ac:dyDescent="0.3">
      <c r="D167" s="190"/>
      <c r="E167" s="190"/>
      <c r="F167" s="190"/>
      <c r="H167" s="208"/>
      <c r="I167" s="208"/>
      <c r="J167" s="209"/>
      <c r="K167" s="210"/>
      <c r="L167" s="210"/>
      <c r="M167" s="210"/>
    </row>
    <row r="168" spans="2:13" s="124" customFormat="1" x14ac:dyDescent="0.3">
      <c r="D168" s="190"/>
      <c r="E168" s="190"/>
      <c r="F168" s="190"/>
      <c r="H168" s="208"/>
      <c r="I168" s="208"/>
      <c r="J168" s="209"/>
      <c r="K168" s="210"/>
      <c r="L168" s="210"/>
      <c r="M168" s="210"/>
    </row>
    <row r="169" spans="2:13" s="124" customFormat="1" x14ac:dyDescent="0.3">
      <c r="D169" s="190"/>
      <c r="E169" s="190"/>
      <c r="F169" s="190"/>
      <c r="H169" s="208"/>
      <c r="I169" s="208"/>
      <c r="J169" s="209"/>
      <c r="K169" s="210"/>
      <c r="L169" s="210"/>
      <c r="M169" s="210"/>
    </row>
    <row r="170" spans="2:13" s="124" customFormat="1" x14ac:dyDescent="0.3">
      <c r="D170" s="190"/>
      <c r="E170" s="190"/>
      <c r="F170" s="190"/>
      <c r="H170" s="208"/>
      <c r="I170" s="208"/>
      <c r="J170" s="209"/>
      <c r="K170" s="210"/>
      <c r="L170" s="210"/>
      <c r="M170" s="210"/>
    </row>
    <row r="171" spans="2:13" x14ac:dyDescent="0.3">
      <c r="B171" s="69"/>
      <c r="C171" s="69"/>
      <c r="D171" s="178"/>
      <c r="E171" s="178"/>
      <c r="F171" s="178"/>
      <c r="G171" s="69"/>
      <c r="H171" s="191"/>
      <c r="I171" s="191"/>
    </row>
    <row r="172" spans="2:13" x14ac:dyDescent="0.3">
      <c r="B172" s="69"/>
      <c r="C172" s="69"/>
      <c r="D172" s="178"/>
      <c r="E172" s="178"/>
      <c r="F172" s="178"/>
      <c r="G172" s="69"/>
      <c r="H172" s="191"/>
      <c r="I172" s="191"/>
    </row>
    <row r="173" spans="2:13" x14ac:dyDescent="0.3">
      <c r="B173" s="69"/>
      <c r="C173" s="69"/>
      <c r="D173" s="178"/>
      <c r="E173" s="178"/>
      <c r="F173" s="178"/>
      <c r="G173" s="69"/>
      <c r="H173" s="191"/>
      <c r="I173" s="191"/>
    </row>
    <row r="174" spans="2:13" x14ac:dyDescent="0.3">
      <c r="B174" s="69"/>
      <c r="C174" s="69"/>
      <c r="D174" s="178"/>
      <c r="E174" s="178"/>
      <c r="F174" s="178"/>
      <c r="G174" s="69"/>
      <c r="H174" s="191"/>
      <c r="I174" s="191"/>
    </row>
    <row r="175" spans="2:13" x14ac:dyDescent="0.3">
      <c r="B175" s="69"/>
      <c r="C175" s="69"/>
      <c r="D175" s="178"/>
      <c r="E175" s="178"/>
      <c r="F175" s="178"/>
      <c r="G175" s="69"/>
      <c r="H175" s="191"/>
      <c r="I175" s="191"/>
    </row>
    <row r="176" spans="2:13" x14ac:dyDescent="0.3">
      <c r="B176" s="69"/>
      <c r="C176" s="69"/>
      <c r="D176" s="178"/>
      <c r="E176" s="178"/>
      <c r="F176" s="178"/>
      <c r="G176" s="69"/>
      <c r="H176" s="191"/>
      <c r="I176" s="191"/>
    </row>
    <row r="177" spans="2:9" x14ac:dyDescent="0.3">
      <c r="B177" s="69"/>
      <c r="C177" s="69"/>
      <c r="D177" s="178"/>
      <c r="E177" s="178"/>
      <c r="F177" s="178"/>
      <c r="G177" s="69"/>
      <c r="H177" s="191"/>
      <c r="I177" s="191"/>
    </row>
    <row r="178" spans="2:9" x14ac:dyDescent="0.3">
      <c r="B178" s="69"/>
      <c r="C178" s="69"/>
      <c r="D178" s="178"/>
      <c r="E178" s="178"/>
      <c r="F178" s="178"/>
      <c r="G178" s="69"/>
      <c r="H178" s="191"/>
      <c r="I178" s="191"/>
    </row>
    <row r="179" spans="2:9" x14ac:dyDescent="0.3">
      <c r="B179" s="69"/>
      <c r="C179" s="69"/>
      <c r="D179" s="178"/>
      <c r="E179" s="178"/>
      <c r="F179" s="178"/>
      <c r="G179" s="69"/>
      <c r="H179" s="191"/>
      <c r="I179" s="191"/>
    </row>
    <row r="180" spans="2:9" x14ac:dyDescent="0.3">
      <c r="B180" s="69"/>
      <c r="C180" s="69"/>
      <c r="D180" s="178"/>
      <c r="E180" s="178"/>
      <c r="F180" s="178"/>
      <c r="G180" s="69"/>
      <c r="H180" s="191"/>
      <c r="I180" s="191"/>
    </row>
    <row r="181" spans="2:9" x14ac:dyDescent="0.3">
      <c r="B181" s="69"/>
      <c r="C181" s="69"/>
      <c r="D181" s="178"/>
      <c r="E181" s="178"/>
      <c r="F181" s="178"/>
      <c r="G181" s="69"/>
      <c r="H181" s="191"/>
      <c r="I181" s="191"/>
    </row>
    <row r="182" spans="2:9" x14ac:dyDescent="0.3">
      <c r="B182" s="69"/>
      <c r="C182" s="69"/>
      <c r="D182" s="178"/>
      <c r="E182" s="178"/>
      <c r="F182" s="178"/>
      <c r="G182" s="69"/>
      <c r="H182" s="191"/>
      <c r="I182" s="191"/>
    </row>
    <row r="183" spans="2:9" x14ac:dyDescent="0.3">
      <c r="B183" s="69"/>
      <c r="C183" s="69"/>
      <c r="D183" s="178"/>
      <c r="E183" s="178"/>
      <c r="F183" s="178"/>
      <c r="G183" s="69"/>
      <c r="H183" s="191"/>
      <c r="I183" s="191"/>
    </row>
    <row r="184" spans="2:9" x14ac:dyDescent="0.3">
      <c r="B184" s="69"/>
      <c r="C184" s="69"/>
      <c r="D184" s="178"/>
      <c r="E184" s="178"/>
      <c r="F184" s="178"/>
      <c r="G184" s="69"/>
      <c r="H184" s="191"/>
      <c r="I184" s="191"/>
    </row>
    <row r="185" spans="2:9" x14ac:dyDescent="0.3">
      <c r="B185" s="69"/>
      <c r="C185" s="69"/>
      <c r="D185" s="178"/>
      <c r="E185" s="178"/>
      <c r="F185" s="178"/>
      <c r="G185" s="69"/>
      <c r="H185" s="191"/>
      <c r="I185" s="191"/>
    </row>
    <row r="186" spans="2:9" x14ac:dyDescent="0.3">
      <c r="B186" s="69"/>
      <c r="C186" s="69"/>
      <c r="D186" s="178"/>
      <c r="E186" s="178"/>
      <c r="F186" s="178"/>
      <c r="G186" s="69"/>
      <c r="H186" s="191"/>
      <c r="I186" s="191"/>
    </row>
    <row r="187" spans="2:9" x14ac:dyDescent="0.3">
      <c r="B187" s="69"/>
      <c r="C187" s="69"/>
      <c r="D187" s="178"/>
      <c r="E187" s="178"/>
      <c r="F187" s="178"/>
      <c r="G187" s="69"/>
      <c r="H187" s="191"/>
      <c r="I187" s="191"/>
    </row>
    <row r="188" spans="2:9" x14ac:dyDescent="0.3">
      <c r="B188" s="69"/>
      <c r="C188" s="69"/>
      <c r="D188" s="178"/>
      <c r="E188" s="178"/>
      <c r="F188" s="178"/>
      <c r="G188" s="69"/>
      <c r="H188" s="191"/>
      <c r="I188" s="191"/>
    </row>
    <row r="189" spans="2:9" x14ac:dyDescent="0.3">
      <c r="B189" s="69"/>
      <c r="C189" s="69"/>
      <c r="D189" s="178"/>
      <c r="E189" s="178"/>
      <c r="F189" s="178"/>
      <c r="G189" s="69"/>
      <c r="H189" s="191"/>
      <c r="I189" s="191"/>
    </row>
    <row r="190" spans="2:9" x14ac:dyDescent="0.3">
      <c r="B190" s="69"/>
      <c r="C190" s="69"/>
      <c r="D190" s="178"/>
      <c r="E190" s="178"/>
      <c r="F190" s="178"/>
      <c r="G190" s="69"/>
      <c r="H190" s="191"/>
      <c r="I190" s="191"/>
    </row>
    <row r="191" spans="2:9" x14ac:dyDescent="0.3">
      <c r="B191" s="69"/>
      <c r="C191" s="69"/>
      <c r="D191" s="178"/>
      <c r="E191" s="178"/>
      <c r="F191" s="178"/>
      <c r="G191" s="69"/>
      <c r="H191" s="191"/>
      <c r="I191" s="191"/>
    </row>
    <row r="192" spans="2:9" x14ac:dyDescent="0.3">
      <c r="B192" s="69"/>
      <c r="C192" s="69"/>
      <c r="D192" s="178"/>
      <c r="E192" s="178"/>
      <c r="F192" s="178"/>
      <c r="G192" s="69"/>
      <c r="H192" s="191"/>
      <c r="I192" s="191"/>
    </row>
    <row r="193" spans="2:9" x14ac:dyDescent="0.3">
      <c r="B193" s="69"/>
      <c r="C193" s="69"/>
      <c r="D193" s="178"/>
      <c r="E193" s="178"/>
      <c r="F193" s="178"/>
      <c r="G193" s="69"/>
      <c r="H193" s="191"/>
      <c r="I193" s="191"/>
    </row>
    <row r="194" spans="2:9" x14ac:dyDescent="0.3">
      <c r="B194" s="69"/>
      <c r="C194" s="69"/>
      <c r="D194" s="178"/>
      <c r="E194" s="178"/>
      <c r="F194" s="178"/>
      <c r="G194" s="69"/>
      <c r="H194" s="191"/>
      <c r="I194" s="191"/>
    </row>
    <row r="195" spans="2:9" x14ac:dyDescent="0.3">
      <c r="B195" s="69"/>
      <c r="C195" s="69"/>
      <c r="D195" s="178"/>
      <c r="E195" s="178"/>
      <c r="F195" s="178"/>
      <c r="G195" s="69"/>
      <c r="H195" s="191"/>
      <c r="I195" s="191"/>
    </row>
    <row r="196" spans="2:9" x14ac:dyDescent="0.3">
      <c r="B196" s="69"/>
      <c r="C196" s="69"/>
      <c r="D196" s="178"/>
      <c r="E196" s="178"/>
      <c r="F196" s="178"/>
      <c r="G196" s="69"/>
      <c r="H196" s="191"/>
      <c r="I196" s="191"/>
    </row>
    <row r="197" spans="2:9" x14ac:dyDescent="0.3">
      <c r="B197" s="69"/>
      <c r="C197" s="69"/>
      <c r="D197" s="178"/>
      <c r="E197" s="178"/>
      <c r="F197" s="178"/>
      <c r="G197" s="69"/>
      <c r="H197" s="191"/>
      <c r="I197" s="191"/>
    </row>
    <row r="198" spans="2:9" x14ac:dyDescent="0.3">
      <c r="B198" s="69"/>
      <c r="C198" s="69"/>
      <c r="D198" s="178"/>
      <c r="E198" s="178"/>
      <c r="F198" s="178"/>
      <c r="G198" s="69"/>
      <c r="H198" s="191"/>
      <c r="I198" s="191"/>
    </row>
    <row r="199" spans="2:9" x14ac:dyDescent="0.3">
      <c r="B199" s="69"/>
      <c r="C199" s="69"/>
      <c r="D199" s="178"/>
      <c r="E199" s="178"/>
      <c r="F199" s="178"/>
      <c r="G199" s="69"/>
      <c r="H199" s="191"/>
      <c r="I199" s="191"/>
    </row>
    <row r="200" spans="2:9" x14ac:dyDescent="0.3">
      <c r="B200" s="69"/>
      <c r="C200" s="69"/>
      <c r="D200" s="178"/>
      <c r="E200" s="178"/>
      <c r="F200" s="178"/>
      <c r="G200" s="69"/>
      <c r="H200" s="191"/>
      <c r="I200" s="191"/>
    </row>
    <row r="201" spans="2:9" x14ac:dyDescent="0.3">
      <c r="B201" s="69"/>
      <c r="C201" s="69"/>
      <c r="D201" s="178"/>
      <c r="E201" s="178"/>
      <c r="F201" s="178"/>
      <c r="G201" s="69"/>
      <c r="H201" s="191"/>
      <c r="I201" s="191"/>
    </row>
    <row r="202" spans="2:9" x14ac:dyDescent="0.3">
      <c r="B202" s="69"/>
      <c r="C202" s="69"/>
      <c r="D202" s="178"/>
      <c r="E202" s="178"/>
      <c r="F202" s="178"/>
      <c r="G202" s="69"/>
      <c r="H202" s="191"/>
      <c r="I202" s="191"/>
    </row>
    <row r="203" spans="2:9" x14ac:dyDescent="0.3">
      <c r="B203" s="69"/>
      <c r="C203" s="69"/>
      <c r="D203" s="178"/>
      <c r="E203" s="178"/>
      <c r="F203" s="178"/>
      <c r="G203" s="69"/>
      <c r="H203" s="191"/>
      <c r="I203" s="191"/>
    </row>
    <row r="204" spans="2:9" x14ac:dyDescent="0.3">
      <c r="B204" s="69"/>
      <c r="C204" s="69"/>
      <c r="D204" s="178"/>
      <c r="E204" s="178"/>
      <c r="F204" s="178"/>
      <c r="G204" s="69"/>
      <c r="H204" s="191"/>
      <c r="I204" s="191"/>
    </row>
    <row r="205" spans="2:9" x14ac:dyDescent="0.3">
      <c r="B205" s="69"/>
      <c r="C205" s="69"/>
      <c r="D205" s="178"/>
      <c r="E205" s="178"/>
      <c r="F205" s="178"/>
      <c r="G205" s="69"/>
      <c r="H205" s="191"/>
      <c r="I205" s="191"/>
    </row>
    <row r="206" spans="2:9" x14ac:dyDescent="0.3">
      <c r="B206" s="69"/>
      <c r="C206" s="69"/>
      <c r="D206" s="178"/>
      <c r="E206" s="178"/>
      <c r="F206" s="178"/>
      <c r="G206" s="69"/>
      <c r="H206" s="191"/>
      <c r="I206" s="191"/>
    </row>
    <row r="207" spans="2:9" x14ac:dyDescent="0.3">
      <c r="B207" s="69"/>
      <c r="C207" s="69"/>
      <c r="D207" s="178"/>
      <c r="E207" s="178"/>
      <c r="F207" s="178"/>
      <c r="G207" s="69"/>
      <c r="H207" s="191"/>
      <c r="I207" s="191"/>
    </row>
    <row r="208" spans="2:9" x14ac:dyDescent="0.3">
      <c r="B208" s="69"/>
      <c r="C208" s="69"/>
      <c r="D208" s="178"/>
      <c r="E208" s="178"/>
      <c r="F208" s="178"/>
      <c r="G208" s="69"/>
      <c r="H208" s="191"/>
      <c r="I208" s="191"/>
    </row>
    <row r="209" spans="2:9" x14ac:dyDescent="0.3">
      <c r="B209" s="69"/>
      <c r="C209" s="69"/>
      <c r="D209" s="178"/>
      <c r="E209" s="178"/>
      <c r="F209" s="178"/>
      <c r="G209" s="69"/>
      <c r="H209" s="191"/>
      <c r="I209" s="191"/>
    </row>
    <row r="210" spans="2:9" x14ac:dyDescent="0.3">
      <c r="B210" s="69"/>
      <c r="C210" s="69"/>
      <c r="D210" s="178"/>
      <c r="E210" s="178"/>
      <c r="F210" s="178"/>
      <c r="G210" s="69"/>
      <c r="H210" s="191"/>
      <c r="I210" s="191"/>
    </row>
    <row r="211" spans="2:9" x14ac:dyDescent="0.3">
      <c r="B211" s="69"/>
      <c r="C211" s="69"/>
      <c r="D211" s="178"/>
      <c r="E211" s="178"/>
      <c r="F211" s="178"/>
      <c r="G211" s="69"/>
      <c r="H211" s="191"/>
      <c r="I211" s="191"/>
    </row>
    <row r="212" spans="2:9" x14ac:dyDescent="0.3">
      <c r="B212" s="69"/>
      <c r="C212" s="69"/>
      <c r="D212" s="178"/>
      <c r="E212" s="178"/>
      <c r="F212" s="178"/>
      <c r="G212" s="69"/>
      <c r="H212" s="191"/>
      <c r="I212" s="191"/>
    </row>
    <row r="213" spans="2:9" x14ac:dyDescent="0.3">
      <c r="B213" s="69"/>
      <c r="C213" s="69"/>
      <c r="D213" s="178"/>
      <c r="E213" s="178"/>
      <c r="F213" s="178"/>
      <c r="G213" s="69"/>
      <c r="H213" s="191"/>
      <c r="I213" s="191"/>
    </row>
    <row r="214" spans="2:9" x14ac:dyDescent="0.3">
      <c r="B214" s="69"/>
      <c r="C214" s="69"/>
      <c r="D214" s="178"/>
      <c r="E214" s="178"/>
      <c r="F214" s="178"/>
      <c r="G214" s="69"/>
      <c r="H214" s="191"/>
      <c r="I214" s="191"/>
    </row>
    <row r="215" spans="2:9" x14ac:dyDescent="0.3">
      <c r="B215" s="69"/>
      <c r="C215" s="69"/>
      <c r="D215" s="178"/>
      <c r="E215" s="178"/>
      <c r="F215" s="178"/>
      <c r="G215" s="69"/>
      <c r="H215" s="191"/>
      <c r="I215" s="191"/>
    </row>
    <row r="216" spans="2:9" x14ac:dyDescent="0.3">
      <c r="B216" s="69"/>
      <c r="C216" s="69"/>
      <c r="D216" s="178"/>
      <c r="E216" s="178"/>
      <c r="F216" s="178"/>
      <c r="G216" s="69"/>
      <c r="H216" s="191"/>
      <c r="I216" s="191"/>
    </row>
    <row r="217" spans="2:9" x14ac:dyDescent="0.3">
      <c r="B217" s="69"/>
      <c r="C217" s="69"/>
      <c r="D217" s="178"/>
      <c r="E217" s="178"/>
      <c r="F217" s="178"/>
      <c r="G217" s="69"/>
      <c r="H217" s="191"/>
      <c r="I217" s="191"/>
    </row>
    <row r="218" spans="2:9" x14ac:dyDescent="0.3">
      <c r="B218" s="69"/>
      <c r="C218" s="69"/>
      <c r="D218" s="178"/>
      <c r="E218" s="178"/>
      <c r="F218" s="178"/>
      <c r="G218" s="69"/>
      <c r="H218" s="191"/>
      <c r="I218" s="191"/>
    </row>
    <row r="219" spans="2:9" x14ac:dyDescent="0.3">
      <c r="B219" s="69"/>
      <c r="C219" s="69"/>
      <c r="D219" s="178"/>
      <c r="E219" s="178"/>
      <c r="F219" s="178"/>
      <c r="G219" s="69"/>
      <c r="H219" s="191"/>
      <c r="I219" s="191"/>
    </row>
    <row r="220" spans="2:9" x14ac:dyDescent="0.3">
      <c r="B220" s="69"/>
      <c r="C220" s="69"/>
      <c r="D220" s="178"/>
      <c r="E220" s="178"/>
      <c r="F220" s="178"/>
      <c r="G220" s="69"/>
      <c r="H220" s="191"/>
      <c r="I220" s="191"/>
    </row>
    <row r="221" spans="2:9" x14ac:dyDescent="0.3">
      <c r="B221" s="69"/>
      <c r="C221" s="69"/>
      <c r="D221" s="178"/>
      <c r="E221" s="178"/>
      <c r="F221" s="178"/>
      <c r="G221" s="69"/>
      <c r="H221" s="191"/>
      <c r="I221" s="191"/>
    </row>
    <row r="222" spans="2:9" x14ac:dyDescent="0.3">
      <c r="B222" s="69"/>
      <c r="C222" s="69"/>
      <c r="D222" s="178"/>
      <c r="E222" s="178"/>
      <c r="F222" s="178"/>
      <c r="G222" s="69"/>
      <c r="H222" s="191"/>
      <c r="I222" s="191"/>
    </row>
    <row r="223" spans="2:9" x14ac:dyDescent="0.3">
      <c r="B223" s="69"/>
      <c r="C223" s="69"/>
      <c r="D223" s="178"/>
      <c r="E223" s="178"/>
      <c r="F223" s="178"/>
      <c r="G223" s="69"/>
      <c r="H223" s="191"/>
      <c r="I223" s="191"/>
    </row>
    <row r="224" spans="2:9" x14ac:dyDescent="0.3">
      <c r="B224" s="69"/>
      <c r="C224" s="69"/>
      <c r="D224" s="178"/>
      <c r="E224" s="178"/>
      <c r="F224" s="178"/>
      <c r="G224" s="69"/>
      <c r="H224" s="191"/>
      <c r="I224" s="191"/>
    </row>
    <row r="225" spans="2:9" x14ac:dyDescent="0.3">
      <c r="B225" s="69"/>
      <c r="C225" s="69"/>
      <c r="D225" s="178"/>
      <c r="E225" s="178"/>
      <c r="F225" s="178"/>
      <c r="G225" s="69"/>
      <c r="H225" s="191"/>
      <c r="I225" s="191"/>
    </row>
    <row r="226" spans="2:9" x14ac:dyDescent="0.3">
      <c r="B226" s="69"/>
      <c r="C226" s="69"/>
      <c r="D226" s="178"/>
      <c r="E226" s="178"/>
      <c r="F226" s="178"/>
      <c r="G226" s="69"/>
      <c r="H226" s="191"/>
      <c r="I226" s="191"/>
    </row>
    <row r="227" spans="2:9" x14ac:dyDescent="0.3">
      <c r="B227" s="69"/>
      <c r="C227" s="69"/>
      <c r="D227" s="178"/>
      <c r="E227" s="178"/>
      <c r="F227" s="178"/>
      <c r="G227" s="69"/>
      <c r="H227" s="191"/>
      <c r="I227" s="191"/>
    </row>
    <row r="228" spans="2:9" x14ac:dyDescent="0.3">
      <c r="B228" s="69"/>
      <c r="C228" s="69"/>
      <c r="D228" s="178"/>
      <c r="E228" s="178"/>
      <c r="F228" s="178"/>
      <c r="G228" s="69"/>
      <c r="H228" s="191"/>
      <c r="I228" s="191"/>
    </row>
    <row r="229" spans="2:9" x14ac:dyDescent="0.3">
      <c r="B229" s="69"/>
      <c r="C229" s="69"/>
      <c r="D229" s="178"/>
      <c r="E229" s="178"/>
      <c r="F229" s="178"/>
      <c r="G229" s="69"/>
      <c r="H229" s="191"/>
      <c r="I229" s="191"/>
    </row>
    <row r="230" spans="2:9" x14ac:dyDescent="0.3">
      <c r="B230" s="69"/>
      <c r="C230" s="69"/>
      <c r="D230" s="178"/>
      <c r="E230" s="178"/>
      <c r="F230" s="178"/>
      <c r="G230" s="69"/>
      <c r="H230" s="191"/>
      <c r="I230" s="191"/>
    </row>
    <row r="231" spans="2:9" x14ac:dyDescent="0.3">
      <c r="B231" s="69"/>
      <c r="C231" s="69"/>
      <c r="D231" s="178"/>
      <c r="E231" s="178"/>
      <c r="F231" s="178"/>
      <c r="G231" s="69"/>
      <c r="H231" s="191"/>
      <c r="I231" s="191"/>
    </row>
    <row r="232" spans="2:9" x14ac:dyDescent="0.3">
      <c r="B232" s="69"/>
      <c r="C232" s="69"/>
      <c r="D232" s="178"/>
      <c r="E232" s="178"/>
      <c r="F232" s="178"/>
      <c r="G232" s="69"/>
      <c r="H232" s="191"/>
      <c r="I232" s="191"/>
    </row>
    <row r="233" spans="2:9" x14ac:dyDescent="0.3">
      <c r="B233" s="69"/>
      <c r="C233" s="69"/>
      <c r="D233" s="178"/>
      <c r="E233" s="178"/>
      <c r="F233" s="178"/>
      <c r="G233" s="69"/>
      <c r="H233" s="191"/>
      <c r="I233" s="191"/>
    </row>
    <row r="234" spans="2:9" x14ac:dyDescent="0.3">
      <c r="B234" s="69"/>
      <c r="C234" s="69"/>
      <c r="D234" s="178"/>
      <c r="E234" s="178"/>
      <c r="F234" s="178"/>
      <c r="G234" s="69"/>
      <c r="H234" s="191"/>
      <c r="I234" s="191"/>
    </row>
    <row r="235" spans="2:9" x14ac:dyDescent="0.3">
      <c r="B235" s="69"/>
      <c r="C235" s="69"/>
      <c r="D235" s="178"/>
      <c r="E235" s="178"/>
      <c r="F235" s="178"/>
      <c r="G235" s="69"/>
      <c r="H235" s="191"/>
      <c r="I235" s="191"/>
    </row>
    <row r="236" spans="2:9" x14ac:dyDescent="0.3">
      <c r="B236" s="69"/>
      <c r="C236" s="69"/>
      <c r="D236" s="178"/>
      <c r="E236" s="178"/>
      <c r="F236" s="178"/>
      <c r="G236" s="69"/>
      <c r="H236" s="191"/>
      <c r="I236" s="191"/>
    </row>
    <row r="237" spans="2:9" x14ac:dyDescent="0.3">
      <c r="B237" s="69"/>
      <c r="C237" s="69"/>
      <c r="D237" s="178"/>
      <c r="E237" s="178"/>
      <c r="F237" s="178"/>
      <c r="G237" s="69"/>
      <c r="H237" s="191"/>
      <c r="I237" s="191"/>
    </row>
    <row r="238" spans="2:9" x14ac:dyDescent="0.3">
      <c r="B238" s="69"/>
      <c r="C238" s="69"/>
      <c r="D238" s="178"/>
      <c r="E238" s="178"/>
      <c r="F238" s="178"/>
      <c r="G238" s="69"/>
      <c r="H238" s="191"/>
      <c r="I238" s="191"/>
    </row>
    <row r="239" spans="2:9" x14ac:dyDescent="0.3">
      <c r="B239" s="69"/>
      <c r="C239" s="69"/>
      <c r="D239" s="178"/>
      <c r="E239" s="178"/>
      <c r="F239" s="178"/>
      <c r="G239" s="69"/>
      <c r="H239" s="191"/>
      <c r="I239" s="191"/>
    </row>
    <row r="240" spans="2:9" x14ac:dyDescent="0.3">
      <c r="B240" s="69"/>
      <c r="C240" s="69"/>
      <c r="D240" s="178"/>
      <c r="E240" s="178"/>
      <c r="F240" s="178"/>
      <c r="G240" s="69"/>
      <c r="H240" s="191"/>
      <c r="I240" s="191"/>
    </row>
    <row r="241" spans="2:9" x14ac:dyDescent="0.3">
      <c r="B241" s="69"/>
      <c r="C241" s="69"/>
      <c r="D241" s="178"/>
      <c r="E241" s="178"/>
      <c r="F241" s="178"/>
      <c r="G241" s="69"/>
      <c r="H241" s="191"/>
      <c r="I241" s="191"/>
    </row>
    <row r="242" spans="2:9" x14ac:dyDescent="0.3">
      <c r="B242" s="69"/>
      <c r="C242" s="69"/>
      <c r="D242" s="178"/>
      <c r="E242" s="178"/>
      <c r="F242" s="178"/>
      <c r="G242" s="69"/>
      <c r="H242" s="191"/>
      <c r="I242" s="191"/>
    </row>
    <row r="243" spans="2:9" x14ac:dyDescent="0.3">
      <c r="B243" s="69"/>
      <c r="C243" s="69"/>
      <c r="D243" s="178"/>
      <c r="E243" s="178"/>
      <c r="F243" s="178"/>
      <c r="G243" s="69"/>
      <c r="H243" s="191"/>
      <c r="I243" s="191"/>
    </row>
    <row r="244" spans="2:9" x14ac:dyDescent="0.3">
      <c r="B244" s="69"/>
      <c r="C244" s="69"/>
      <c r="D244" s="178"/>
      <c r="E244" s="178"/>
      <c r="F244" s="178"/>
      <c r="G244" s="69"/>
      <c r="H244" s="191"/>
      <c r="I244" s="191"/>
    </row>
    <row r="245" spans="2:9" x14ac:dyDescent="0.3">
      <c r="B245" s="69"/>
      <c r="C245" s="69"/>
      <c r="D245" s="178"/>
      <c r="E245" s="178"/>
      <c r="F245" s="178"/>
      <c r="G245" s="69"/>
      <c r="H245" s="191"/>
      <c r="I245" s="191"/>
    </row>
    <row r="246" spans="2:9" x14ac:dyDescent="0.3">
      <c r="B246" s="69"/>
      <c r="C246" s="69"/>
      <c r="D246" s="178"/>
      <c r="E246" s="178"/>
      <c r="F246" s="178"/>
      <c r="G246" s="69"/>
      <c r="H246" s="191"/>
      <c r="I246" s="191"/>
    </row>
    <row r="247" spans="2:9" x14ac:dyDescent="0.3">
      <c r="B247" s="69"/>
      <c r="C247" s="69"/>
      <c r="D247" s="178"/>
      <c r="E247" s="178"/>
      <c r="F247" s="178"/>
      <c r="G247" s="69"/>
      <c r="H247" s="191"/>
      <c r="I247" s="191"/>
    </row>
    <row r="248" spans="2:9" x14ac:dyDescent="0.3">
      <c r="B248" s="69"/>
      <c r="C248" s="69"/>
      <c r="D248" s="178"/>
      <c r="E248" s="178"/>
      <c r="F248" s="178"/>
      <c r="G248" s="69"/>
      <c r="H248" s="191"/>
      <c r="I248" s="191"/>
    </row>
    <row r="249" spans="2:9" x14ac:dyDescent="0.3">
      <c r="B249" s="69"/>
      <c r="C249" s="69"/>
      <c r="D249" s="178"/>
      <c r="E249" s="178"/>
      <c r="F249" s="178"/>
      <c r="G249" s="69"/>
      <c r="H249" s="191"/>
      <c r="I249" s="191"/>
    </row>
    <row r="250" spans="2:9" x14ac:dyDescent="0.3">
      <c r="B250" s="69"/>
      <c r="C250" s="69"/>
      <c r="D250" s="178"/>
      <c r="E250" s="178"/>
      <c r="F250" s="178"/>
      <c r="G250" s="69"/>
      <c r="H250" s="191"/>
      <c r="I250" s="191"/>
    </row>
    <row r="251" spans="2:9" x14ac:dyDescent="0.3">
      <c r="B251" s="69"/>
      <c r="C251" s="69"/>
      <c r="D251" s="178"/>
      <c r="E251" s="178"/>
      <c r="F251" s="178"/>
      <c r="G251" s="69"/>
      <c r="H251" s="191"/>
      <c r="I251" s="191"/>
    </row>
    <row r="252" spans="2:9" x14ac:dyDescent="0.3">
      <c r="B252" s="69"/>
      <c r="C252" s="69"/>
      <c r="D252" s="178"/>
      <c r="E252" s="178"/>
      <c r="F252" s="178"/>
      <c r="G252" s="69"/>
      <c r="H252" s="191"/>
      <c r="I252" s="191"/>
    </row>
    <row r="253" spans="2:9" x14ac:dyDescent="0.3">
      <c r="B253" s="69"/>
      <c r="C253" s="69"/>
      <c r="D253" s="178"/>
      <c r="E253" s="178"/>
      <c r="F253" s="178"/>
      <c r="G253" s="69"/>
      <c r="H253" s="191"/>
      <c r="I253" s="191"/>
    </row>
    <row r="254" spans="2:9" x14ac:dyDescent="0.3">
      <c r="B254" s="69"/>
      <c r="C254" s="69"/>
      <c r="D254" s="178"/>
      <c r="E254" s="178"/>
      <c r="F254" s="178"/>
      <c r="G254" s="69"/>
      <c r="H254" s="191"/>
      <c r="I254" s="191"/>
    </row>
    <row r="255" spans="2:9" x14ac:dyDescent="0.3">
      <c r="B255" s="69"/>
      <c r="C255" s="69"/>
      <c r="D255" s="178"/>
      <c r="E255" s="178"/>
      <c r="F255" s="178"/>
      <c r="G255" s="69"/>
      <c r="H255" s="191"/>
      <c r="I255" s="191"/>
    </row>
    <row r="256" spans="2:9" x14ac:dyDescent="0.3">
      <c r="B256" s="69"/>
      <c r="C256" s="69"/>
      <c r="D256" s="178"/>
      <c r="E256" s="178"/>
      <c r="F256" s="178"/>
      <c r="G256" s="69"/>
      <c r="H256" s="191"/>
      <c r="I256" s="191"/>
    </row>
    <row r="257" spans="2:9" x14ac:dyDescent="0.3">
      <c r="B257" s="69"/>
      <c r="C257" s="69"/>
      <c r="D257" s="178"/>
      <c r="E257" s="178"/>
      <c r="F257" s="178"/>
      <c r="G257" s="69"/>
      <c r="H257" s="191"/>
      <c r="I257" s="191"/>
    </row>
    <row r="258" spans="2:9" x14ac:dyDescent="0.3">
      <c r="B258" s="69"/>
      <c r="C258" s="69"/>
      <c r="D258" s="178"/>
      <c r="E258" s="178"/>
      <c r="F258" s="178"/>
      <c r="G258" s="69"/>
      <c r="H258" s="191"/>
      <c r="I258" s="191"/>
    </row>
    <row r="259" spans="2:9" x14ac:dyDescent="0.3">
      <c r="B259" s="69"/>
      <c r="C259" s="69"/>
      <c r="D259" s="178"/>
      <c r="E259" s="178"/>
      <c r="F259" s="178"/>
      <c r="G259" s="69"/>
      <c r="H259" s="191"/>
      <c r="I259" s="191"/>
    </row>
    <row r="260" spans="2:9" x14ac:dyDescent="0.3">
      <c r="B260" s="69"/>
      <c r="C260" s="69"/>
      <c r="D260" s="178"/>
      <c r="E260" s="178"/>
      <c r="F260" s="178"/>
      <c r="G260" s="69"/>
      <c r="H260" s="191"/>
      <c r="I260" s="191"/>
    </row>
    <row r="261" spans="2:9" x14ac:dyDescent="0.3">
      <c r="B261" s="69"/>
      <c r="C261" s="69"/>
      <c r="D261" s="178"/>
      <c r="E261" s="178"/>
      <c r="F261" s="178"/>
      <c r="G261" s="69"/>
      <c r="H261" s="191"/>
      <c r="I261" s="191"/>
    </row>
    <row r="262" spans="2:9" x14ac:dyDescent="0.3">
      <c r="B262" s="69"/>
      <c r="C262" s="69"/>
      <c r="D262" s="178"/>
      <c r="E262" s="178"/>
      <c r="F262" s="178"/>
      <c r="G262" s="69"/>
      <c r="H262" s="191"/>
      <c r="I262" s="191"/>
    </row>
    <row r="263" spans="2:9" x14ac:dyDescent="0.3">
      <c r="B263" s="69"/>
      <c r="C263" s="69"/>
      <c r="D263" s="178"/>
      <c r="E263" s="178"/>
      <c r="F263" s="178"/>
      <c r="G263" s="69"/>
      <c r="H263" s="191"/>
      <c r="I263" s="191"/>
    </row>
    <row r="264" spans="2:9" x14ac:dyDescent="0.3">
      <c r="B264" s="69"/>
      <c r="C264" s="69"/>
      <c r="D264" s="178"/>
      <c r="E264" s="178"/>
      <c r="F264" s="178"/>
      <c r="G264" s="69"/>
      <c r="H264" s="191"/>
      <c r="I264" s="191"/>
    </row>
    <row r="265" spans="2:9" x14ac:dyDescent="0.3">
      <c r="B265" s="69"/>
      <c r="C265" s="69"/>
      <c r="D265" s="178"/>
      <c r="E265" s="178"/>
      <c r="F265" s="178"/>
      <c r="G265" s="69"/>
      <c r="H265" s="191"/>
      <c r="I265" s="191"/>
    </row>
    <row r="266" spans="2:9" x14ac:dyDescent="0.3">
      <c r="B266" s="69"/>
      <c r="C266" s="69"/>
      <c r="D266" s="178"/>
      <c r="E266" s="178"/>
      <c r="F266" s="178"/>
      <c r="G266" s="69"/>
      <c r="H266" s="191"/>
      <c r="I266" s="191"/>
    </row>
    <row r="267" spans="2:9" x14ac:dyDescent="0.3">
      <c r="B267" s="69"/>
      <c r="C267" s="69"/>
      <c r="D267" s="178"/>
      <c r="E267" s="178"/>
      <c r="F267" s="178"/>
      <c r="G267" s="69"/>
      <c r="H267" s="191"/>
      <c r="I267" s="191"/>
    </row>
    <row r="268" spans="2:9" x14ac:dyDescent="0.3">
      <c r="B268" s="69"/>
      <c r="C268" s="69"/>
      <c r="D268" s="178"/>
      <c r="E268" s="178"/>
      <c r="F268" s="178"/>
      <c r="G268" s="69"/>
      <c r="H268" s="191"/>
      <c r="I268" s="191"/>
    </row>
    <row r="269" spans="2:9" x14ac:dyDescent="0.3">
      <c r="B269" s="69"/>
      <c r="C269" s="69"/>
      <c r="D269" s="178"/>
      <c r="E269" s="178"/>
      <c r="F269" s="178"/>
      <c r="G269" s="69"/>
      <c r="H269" s="191"/>
      <c r="I269" s="191"/>
    </row>
    <row r="270" spans="2:9" x14ac:dyDescent="0.3">
      <c r="B270" s="69"/>
      <c r="C270" s="69"/>
      <c r="D270" s="178"/>
      <c r="E270" s="178"/>
      <c r="F270" s="178"/>
      <c r="G270" s="69"/>
      <c r="H270" s="191"/>
      <c r="I270" s="191"/>
    </row>
    <row r="271" spans="2:9" x14ac:dyDescent="0.3">
      <c r="B271" s="69"/>
      <c r="C271" s="69"/>
      <c r="D271" s="178"/>
      <c r="E271" s="178"/>
      <c r="F271" s="178"/>
      <c r="G271" s="69"/>
      <c r="H271" s="191"/>
      <c r="I271" s="191"/>
    </row>
    <row r="272" spans="2:9" x14ac:dyDescent="0.3">
      <c r="B272" s="69"/>
      <c r="C272" s="69"/>
      <c r="D272" s="178"/>
      <c r="E272" s="178"/>
      <c r="F272" s="178"/>
      <c r="G272" s="69"/>
      <c r="H272" s="191"/>
      <c r="I272" s="191"/>
    </row>
    <row r="273" spans="2:9" x14ac:dyDescent="0.3">
      <c r="B273" s="69"/>
      <c r="C273" s="69"/>
      <c r="D273" s="178"/>
      <c r="E273" s="178"/>
      <c r="F273" s="178"/>
      <c r="G273" s="69"/>
      <c r="H273" s="191"/>
      <c r="I273" s="191"/>
    </row>
    <row r="274" spans="2:9" x14ac:dyDescent="0.3">
      <c r="B274" s="69"/>
      <c r="C274" s="69"/>
      <c r="D274" s="178"/>
      <c r="E274" s="178"/>
      <c r="F274" s="178"/>
      <c r="G274" s="69"/>
      <c r="H274" s="191"/>
      <c r="I274" s="191"/>
    </row>
    <row r="275" spans="2:9" x14ac:dyDescent="0.3">
      <c r="B275" s="69"/>
      <c r="C275" s="69"/>
      <c r="D275" s="178"/>
      <c r="E275" s="178"/>
      <c r="F275" s="178"/>
      <c r="G275" s="69"/>
      <c r="H275" s="191"/>
      <c r="I275" s="191"/>
    </row>
    <row r="276" spans="2:9" x14ac:dyDescent="0.3">
      <c r="B276" s="69"/>
      <c r="C276" s="69"/>
      <c r="D276" s="178"/>
      <c r="E276" s="178"/>
      <c r="F276" s="178"/>
      <c r="G276" s="69"/>
      <c r="H276" s="191"/>
      <c r="I276" s="191"/>
    </row>
    <row r="277" spans="2:9" x14ac:dyDescent="0.3">
      <c r="B277" s="69"/>
      <c r="C277" s="69"/>
      <c r="D277" s="178"/>
      <c r="E277" s="178"/>
      <c r="F277" s="178"/>
      <c r="G277" s="69"/>
      <c r="H277" s="191"/>
      <c r="I277" s="191"/>
    </row>
    <row r="278" spans="2:9" x14ac:dyDescent="0.3">
      <c r="B278" s="69"/>
      <c r="C278" s="69"/>
      <c r="D278" s="178"/>
      <c r="E278" s="178"/>
      <c r="F278" s="178"/>
      <c r="G278" s="69"/>
      <c r="H278" s="191"/>
      <c r="I278" s="191"/>
    </row>
    <row r="279" spans="2:9" x14ac:dyDescent="0.3">
      <c r="B279" s="69"/>
      <c r="C279" s="69"/>
      <c r="D279" s="178"/>
      <c r="E279" s="178"/>
      <c r="F279" s="178"/>
      <c r="G279" s="69"/>
      <c r="H279" s="191"/>
      <c r="I279" s="191"/>
    </row>
    <row r="280" spans="2:9" x14ac:dyDescent="0.3">
      <c r="B280" s="69"/>
      <c r="C280" s="69"/>
      <c r="D280" s="178"/>
      <c r="E280" s="178"/>
      <c r="F280" s="178"/>
      <c r="G280" s="69"/>
      <c r="H280" s="191"/>
      <c r="I280" s="191"/>
    </row>
    <row r="281" spans="2:9" x14ac:dyDescent="0.3">
      <c r="B281" s="69"/>
      <c r="C281" s="69"/>
      <c r="D281" s="178"/>
      <c r="E281" s="178"/>
      <c r="F281" s="178"/>
      <c r="G281" s="69"/>
      <c r="H281" s="191"/>
      <c r="I281" s="191"/>
    </row>
    <row r="282" spans="2:9" x14ac:dyDescent="0.3">
      <c r="B282" s="69"/>
      <c r="C282" s="69"/>
      <c r="D282" s="178"/>
      <c r="E282" s="178"/>
      <c r="F282" s="178"/>
      <c r="G282" s="69"/>
      <c r="H282" s="191"/>
      <c r="I282" s="191"/>
    </row>
    <row r="283" spans="2:9" x14ac:dyDescent="0.3">
      <c r="B283" s="69"/>
      <c r="C283" s="69"/>
      <c r="D283" s="178"/>
      <c r="E283" s="178"/>
      <c r="F283" s="178"/>
      <c r="G283" s="69"/>
      <c r="H283" s="191"/>
      <c r="I283" s="191"/>
    </row>
    <row r="284" spans="2:9" x14ac:dyDescent="0.3">
      <c r="B284" s="69"/>
      <c r="C284" s="69"/>
      <c r="D284" s="178"/>
      <c r="E284" s="178"/>
      <c r="F284" s="178"/>
      <c r="G284" s="69"/>
      <c r="H284" s="191"/>
      <c r="I284" s="191"/>
    </row>
    <row r="285" spans="2:9" x14ac:dyDescent="0.3">
      <c r="B285" s="69"/>
      <c r="C285" s="69"/>
      <c r="D285" s="178"/>
      <c r="E285" s="178"/>
      <c r="F285" s="178"/>
      <c r="G285" s="69"/>
      <c r="H285" s="191"/>
      <c r="I285" s="191"/>
    </row>
    <row r="286" spans="2:9" x14ac:dyDescent="0.3">
      <c r="B286" s="69"/>
      <c r="C286" s="69"/>
      <c r="D286" s="178"/>
      <c r="E286" s="178"/>
      <c r="F286" s="178"/>
      <c r="G286" s="69"/>
      <c r="H286" s="191"/>
      <c r="I286" s="191"/>
    </row>
    <row r="287" spans="2:9" x14ac:dyDescent="0.3">
      <c r="B287" s="69"/>
      <c r="C287" s="69"/>
      <c r="D287" s="178"/>
      <c r="E287" s="178"/>
      <c r="F287" s="178"/>
      <c r="G287" s="69"/>
      <c r="H287" s="191"/>
      <c r="I287" s="191"/>
    </row>
    <row r="288" spans="2:9" x14ac:dyDescent="0.3">
      <c r="B288" s="69"/>
      <c r="C288" s="69"/>
      <c r="D288" s="178"/>
      <c r="E288" s="178"/>
      <c r="F288" s="178"/>
      <c r="G288" s="69"/>
      <c r="H288" s="191"/>
      <c r="I288" s="191"/>
    </row>
    <row r="289" spans="2:9" x14ac:dyDescent="0.3">
      <c r="B289" s="69"/>
      <c r="C289" s="69"/>
      <c r="D289" s="178"/>
      <c r="E289" s="178"/>
      <c r="F289" s="178"/>
      <c r="G289" s="69"/>
      <c r="H289" s="191"/>
      <c r="I289" s="191"/>
    </row>
  </sheetData>
  <sheetProtection algorithmName="SHA-512" hashValue="au/wZn0E38wbZGDQ+xBR8rxGkLtp6pVk7yi4HZlZmvXTTY+TXpk89WYLUf/oc8M3nbafmYHIwhQ3nwlN2T2Jqg==" saltValue="zikA0DGYrISS0p82vhPBSA==" spinCount="100000" sheet="1" formatRows="0"/>
  <mergeCells count="38">
    <mergeCell ref="A7:D7"/>
    <mergeCell ref="A1:I1"/>
    <mergeCell ref="E2:F2"/>
    <mergeCell ref="G2:I4"/>
    <mergeCell ref="E3:F3"/>
    <mergeCell ref="E4:F4"/>
    <mergeCell ref="A5:I5"/>
    <mergeCell ref="B6:H6"/>
    <mergeCell ref="A9:A50"/>
    <mergeCell ref="C44:D44"/>
    <mergeCell ref="C39:D39"/>
    <mergeCell ref="C40:D40"/>
    <mergeCell ref="C15:D15"/>
    <mergeCell ref="C33:D33"/>
    <mergeCell ref="C27:D27"/>
    <mergeCell ref="C28:D28"/>
    <mergeCell ref="C43:D43"/>
    <mergeCell ref="C13:D13"/>
    <mergeCell ref="C29:D29"/>
    <mergeCell ref="C25:D25"/>
    <mergeCell ref="C31:D31"/>
    <mergeCell ref="C10:D10"/>
    <mergeCell ref="C47:D47"/>
    <mergeCell ref="C48:D48"/>
    <mergeCell ref="F52:G52"/>
    <mergeCell ref="C46:D46"/>
    <mergeCell ref="C24:D24"/>
    <mergeCell ref="C11:D11"/>
    <mergeCell ref="C18:D18"/>
    <mergeCell ref="C19:D19"/>
    <mergeCell ref="C20:D20"/>
    <mergeCell ref="C21:D21"/>
    <mergeCell ref="C12:D12"/>
    <mergeCell ref="C16:D16"/>
    <mergeCell ref="C17:D17"/>
    <mergeCell ref="C23:D23"/>
    <mergeCell ref="C49:D49"/>
    <mergeCell ref="C50:D50"/>
  </mergeCells>
  <conditionalFormatting sqref="E10:E13 E31:E41">
    <cfRule type="expression" dxfId="41" priority="25">
      <formula>E10="no"</formula>
    </cfRule>
    <cfRule type="expression" dxfId="40" priority="26">
      <formula>E10="yes"</formula>
    </cfRule>
  </conditionalFormatting>
  <conditionalFormatting sqref="E15:E21">
    <cfRule type="expression" dxfId="39" priority="23">
      <formula>E15="no"</formula>
    </cfRule>
    <cfRule type="expression" dxfId="38" priority="24">
      <formula>E15="yes"</formula>
    </cfRule>
  </conditionalFormatting>
  <conditionalFormatting sqref="E27:E29">
    <cfRule type="expression" dxfId="37" priority="13">
      <formula>E27="no"</formula>
    </cfRule>
    <cfRule type="expression" dxfId="36" priority="14">
      <formula>E27="yes"</formula>
    </cfRule>
  </conditionalFormatting>
  <conditionalFormatting sqref="E23 E25">
    <cfRule type="expression" dxfId="35" priority="9">
      <formula>E23="no"</formula>
    </cfRule>
    <cfRule type="expression" dxfId="34" priority="10">
      <formula>E23="yes"</formula>
    </cfRule>
  </conditionalFormatting>
  <conditionalFormatting sqref="E46:E50">
    <cfRule type="expression" dxfId="33" priority="7">
      <formula>E46="no"</formula>
    </cfRule>
    <cfRule type="expression" dxfId="32" priority="8">
      <formula>E46="yes"</formula>
    </cfRule>
  </conditionalFormatting>
  <conditionalFormatting sqref="E43:E44">
    <cfRule type="expression" dxfId="31" priority="3">
      <formula>E43="no"</formula>
    </cfRule>
    <cfRule type="expression" dxfId="30" priority="4">
      <formula>E43="yes"</formula>
    </cfRule>
  </conditionalFormatting>
  <conditionalFormatting sqref="E24">
    <cfRule type="expression" dxfId="29" priority="1">
      <formula>E24="no"</formula>
    </cfRule>
    <cfRule type="expression" dxfId="28" priority="2">
      <formula>E24="yes"</formula>
    </cfRule>
  </conditionalFormatting>
  <dataValidations count="1">
    <dataValidation type="list" allowBlank="1" showInputMessage="1" showErrorMessage="1" sqref="E10:E13 E23:E25 E31:E41 E27:E29 E46:E50 E43:E44 E15:E21" xr:uid="{22B97C1F-ECB5-4EDC-828E-A58D8D9E665E}">
      <formula1>"Yes, No"</formula1>
    </dataValidation>
  </dataValidations>
  <pageMargins left="0.7" right="0.7" top="0.75" bottom="0.75" header="0.3" footer="0.3"/>
  <pageSetup paperSize="8" scale="71" orientation="portrait" r:id="rId1"/>
  <headerFooter>
    <oddHeader>&amp;C&amp;G</oddHead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A0DDEE"/>
    <pageSetUpPr autoPageBreaks="0" fitToPage="1"/>
  </sheetPr>
  <dimension ref="A1:CH359"/>
  <sheetViews>
    <sheetView topLeftCell="A13" zoomScale="70" zoomScaleNormal="70" workbookViewId="0">
      <selection activeCell="M17" sqref="M17"/>
    </sheetView>
  </sheetViews>
  <sheetFormatPr defaultRowHeight="14.4" x14ac:dyDescent="0.3"/>
  <cols>
    <col min="1" max="1" width="4.88671875" style="70" customWidth="1"/>
    <col min="2" max="2" width="11.88671875" style="70" customWidth="1"/>
    <col min="3" max="3" width="39.77734375" style="70" customWidth="1"/>
    <col min="4" max="4" width="20.44140625" style="192" customWidth="1"/>
    <col min="5" max="12" width="3.44140625" style="192" customWidth="1"/>
    <col min="13" max="13" width="51.33203125" style="70" customWidth="1"/>
    <col min="14" max="14" width="14.44140625" style="193" customWidth="1"/>
    <col min="15" max="16" width="12.33203125" style="193" customWidth="1"/>
    <col min="17" max="17" width="8.88671875" style="158" customWidth="1"/>
    <col min="18" max="18" width="3.77734375" style="69" customWidth="1"/>
    <col min="19" max="20" width="17" style="70" customWidth="1"/>
    <col min="21" max="21" width="4.88671875" style="69" customWidth="1"/>
    <col min="22" max="86" width="8.88671875" style="69"/>
    <col min="87" max="16384" width="8.88671875" style="70"/>
  </cols>
  <sheetData>
    <row r="1" spans="1:86" ht="64.2" customHeight="1" thickBot="1" x14ac:dyDescent="0.35">
      <c r="A1" s="658" t="s">
        <v>586</v>
      </c>
      <c r="B1" s="659"/>
      <c r="C1" s="659"/>
      <c r="D1" s="659"/>
      <c r="E1" s="659"/>
      <c r="F1" s="659"/>
      <c r="G1" s="659"/>
      <c r="H1" s="659"/>
      <c r="I1" s="659"/>
      <c r="J1" s="659"/>
      <c r="K1" s="659"/>
      <c r="L1" s="659"/>
      <c r="M1" s="659"/>
      <c r="N1" s="659"/>
      <c r="O1" s="659"/>
      <c r="P1" s="413"/>
      <c r="S1" s="69"/>
      <c r="T1" s="69"/>
    </row>
    <row r="2" spans="1:86" s="76" customFormat="1" ht="24.6" customHeight="1" thickBot="1" x14ac:dyDescent="0.35">
      <c r="A2" s="81" t="s">
        <v>110</v>
      </c>
      <c r="B2" s="138"/>
      <c r="C2" s="139" t="str">
        <f>'Project details'!B2</f>
        <v>Trust</v>
      </c>
      <c r="D2" s="140" t="s">
        <v>109</v>
      </c>
      <c r="E2" s="666" t="str">
        <f>'Project details'!I2</f>
        <v>SOC / RIBA 6</v>
      </c>
      <c r="F2" s="667"/>
      <c r="G2" s="667"/>
      <c r="H2" s="667"/>
      <c r="I2" s="667"/>
      <c r="J2" s="667"/>
      <c r="K2" s="667"/>
      <c r="L2" s="667"/>
      <c r="M2" s="667"/>
      <c r="N2" s="745"/>
      <c r="O2" s="746"/>
      <c r="P2" s="746"/>
      <c r="Q2" s="259"/>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c r="CA2" s="74"/>
      <c r="CB2" s="74"/>
      <c r="CC2" s="74"/>
      <c r="CD2" s="74"/>
      <c r="CE2" s="74"/>
      <c r="CF2" s="74"/>
      <c r="CG2" s="74"/>
      <c r="CH2" s="74"/>
    </row>
    <row r="3" spans="1:86" s="76" customFormat="1" ht="24.6" customHeight="1" thickBot="1" x14ac:dyDescent="0.35">
      <c r="A3" s="81" t="s">
        <v>107</v>
      </c>
      <c r="B3" s="81"/>
      <c r="C3" s="139" t="str">
        <f>'Project details'!B3</f>
        <v>Project name</v>
      </c>
      <c r="D3" s="84" t="s">
        <v>111</v>
      </c>
      <c r="E3" s="669">
        <f>'Project details'!E3</f>
        <v>44835</v>
      </c>
      <c r="F3" s="670"/>
      <c r="G3" s="670"/>
      <c r="H3" s="670"/>
      <c r="I3" s="670"/>
      <c r="J3" s="670"/>
      <c r="K3" s="670"/>
      <c r="L3" s="670"/>
      <c r="M3" s="670"/>
      <c r="N3" s="747"/>
      <c r="O3" s="748"/>
      <c r="P3" s="748"/>
      <c r="Q3" s="259"/>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row>
    <row r="4" spans="1:86" s="76" customFormat="1" ht="28.95" customHeight="1" thickBot="1" x14ac:dyDescent="0.35">
      <c r="A4" s="88" t="s">
        <v>108</v>
      </c>
      <c r="B4" s="88"/>
      <c r="C4" s="139" t="str">
        <f>'Project details'!B4</f>
        <v>PSCP</v>
      </c>
      <c r="D4" s="90" t="s">
        <v>112</v>
      </c>
      <c r="E4" s="666" t="str">
        <f>'Project details'!E4</f>
        <v>Toolkit V.2.7 _ Rev. 0</v>
      </c>
      <c r="F4" s="667"/>
      <c r="G4" s="667"/>
      <c r="H4" s="667"/>
      <c r="I4" s="667"/>
      <c r="J4" s="667"/>
      <c r="K4" s="667"/>
      <c r="L4" s="667"/>
      <c r="M4" s="667"/>
      <c r="N4" s="749"/>
      <c r="O4" s="750"/>
      <c r="P4" s="750"/>
      <c r="Q4" s="259"/>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c r="CA4" s="74"/>
      <c r="CB4" s="74"/>
      <c r="CC4" s="74"/>
      <c r="CD4" s="74"/>
      <c r="CE4" s="74"/>
      <c r="CF4" s="74"/>
      <c r="CG4" s="74"/>
      <c r="CH4" s="74"/>
    </row>
    <row r="5" spans="1:86" s="98" customFormat="1" ht="45" customHeight="1" thickBot="1" x14ac:dyDescent="0.35">
      <c r="A5" s="616" t="s">
        <v>302</v>
      </c>
      <c r="B5" s="617"/>
      <c r="C5" s="617"/>
      <c r="D5" s="617"/>
      <c r="E5" s="617"/>
      <c r="F5" s="617"/>
      <c r="G5" s="617"/>
      <c r="H5" s="617"/>
      <c r="I5" s="617"/>
      <c r="J5" s="414"/>
      <c r="K5" s="415"/>
      <c r="L5" s="415"/>
      <c r="M5" s="415"/>
      <c r="N5" s="415"/>
      <c r="O5" s="415"/>
      <c r="P5" s="416"/>
      <c r="Q5" s="261"/>
      <c r="R5" s="124"/>
      <c r="S5" s="124"/>
      <c r="T5" s="97"/>
      <c r="U5" s="97"/>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row>
    <row r="6" spans="1:86" s="98" customFormat="1" ht="94.8" customHeight="1" thickBot="1" x14ac:dyDescent="0.35">
      <c r="A6" s="142"/>
      <c r="B6" s="716" t="s">
        <v>587</v>
      </c>
      <c r="C6" s="716"/>
      <c r="D6" s="716"/>
      <c r="E6" s="716"/>
      <c r="F6" s="716"/>
      <c r="G6" s="716"/>
      <c r="H6" s="716"/>
      <c r="I6" s="716"/>
      <c r="J6" s="716"/>
      <c r="K6" s="716"/>
      <c r="L6" s="716"/>
      <c r="M6" s="716"/>
      <c r="N6" s="716"/>
      <c r="O6" s="716"/>
      <c r="P6" s="262"/>
      <c r="Q6" s="261"/>
      <c r="R6" s="124"/>
      <c r="S6" s="372"/>
      <c r="T6" s="373"/>
      <c r="U6" s="373"/>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row>
    <row r="7" spans="1:86" s="76" customFormat="1" ht="36" customHeight="1" x14ac:dyDescent="0.3">
      <c r="A7" s="769" t="s">
        <v>298</v>
      </c>
      <c r="B7" s="754"/>
      <c r="C7" s="754"/>
      <c r="D7" s="757" t="s">
        <v>299</v>
      </c>
      <c r="E7" s="760" t="s">
        <v>507</v>
      </c>
      <c r="F7" s="761"/>
      <c r="G7" s="761"/>
      <c r="H7" s="761"/>
      <c r="I7" s="761"/>
      <c r="J7" s="761"/>
      <c r="K7" s="761"/>
      <c r="L7" s="762"/>
      <c r="M7" s="754" t="s">
        <v>300</v>
      </c>
      <c r="N7" s="754" t="s">
        <v>402</v>
      </c>
      <c r="O7" s="754" t="s">
        <v>301</v>
      </c>
      <c r="P7" s="649" t="s">
        <v>290</v>
      </c>
      <c r="Q7" s="259"/>
      <c r="R7" s="74"/>
      <c r="S7" s="741" t="s">
        <v>518</v>
      </c>
      <c r="T7" s="742"/>
      <c r="U7" s="3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c r="BG7" s="74"/>
      <c r="BH7" s="74"/>
      <c r="BI7" s="74"/>
      <c r="BJ7" s="74"/>
      <c r="BK7" s="74"/>
      <c r="BL7" s="74"/>
      <c r="BM7" s="74"/>
      <c r="BN7" s="74"/>
      <c r="BO7" s="74"/>
      <c r="BP7" s="74"/>
      <c r="BQ7" s="74"/>
      <c r="BR7" s="74"/>
      <c r="BS7" s="74"/>
      <c r="BT7" s="74"/>
      <c r="BU7" s="74"/>
      <c r="BV7" s="74"/>
      <c r="BW7" s="74"/>
      <c r="BX7" s="74"/>
      <c r="BY7" s="74"/>
      <c r="BZ7" s="74"/>
      <c r="CA7" s="74"/>
      <c r="CB7" s="74"/>
      <c r="CC7" s="74"/>
      <c r="CD7" s="74"/>
      <c r="CE7" s="74"/>
      <c r="CF7" s="74"/>
      <c r="CG7" s="74"/>
      <c r="CH7" s="74"/>
    </row>
    <row r="8" spans="1:86" s="76" customFormat="1" ht="15.9" customHeight="1" thickBot="1" x14ac:dyDescent="0.35">
      <c r="A8" s="770"/>
      <c r="B8" s="755"/>
      <c r="C8" s="755"/>
      <c r="D8" s="758"/>
      <c r="E8" s="763"/>
      <c r="F8" s="764"/>
      <c r="G8" s="764"/>
      <c r="H8" s="764"/>
      <c r="I8" s="764"/>
      <c r="J8" s="764"/>
      <c r="K8" s="764"/>
      <c r="L8" s="765"/>
      <c r="M8" s="755"/>
      <c r="N8" s="755"/>
      <c r="O8" s="755"/>
      <c r="P8" s="751"/>
      <c r="Q8" s="259"/>
      <c r="R8" s="74"/>
      <c r="S8" s="743"/>
      <c r="T8" s="74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c r="CC8" s="74"/>
      <c r="CD8" s="74"/>
      <c r="CE8" s="74"/>
      <c r="CF8" s="74"/>
      <c r="CG8" s="74"/>
      <c r="CH8" s="74"/>
    </row>
    <row r="9" spans="1:86" s="76" customFormat="1" ht="15" customHeight="1" x14ac:dyDescent="0.3">
      <c r="A9" s="770"/>
      <c r="B9" s="755"/>
      <c r="C9" s="755"/>
      <c r="D9" s="758"/>
      <c r="E9" s="763"/>
      <c r="F9" s="764"/>
      <c r="G9" s="764"/>
      <c r="H9" s="764"/>
      <c r="I9" s="764"/>
      <c r="J9" s="764"/>
      <c r="K9" s="764"/>
      <c r="L9" s="765"/>
      <c r="M9" s="755"/>
      <c r="N9" s="755"/>
      <c r="O9" s="755"/>
      <c r="P9" s="751"/>
      <c r="Q9" s="259"/>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4"/>
      <c r="BT9" s="74"/>
      <c r="BU9" s="74"/>
      <c r="BV9" s="74"/>
      <c r="BW9" s="74"/>
      <c r="BX9" s="74"/>
      <c r="BY9" s="74"/>
      <c r="BZ9" s="74"/>
      <c r="CA9" s="74"/>
      <c r="CB9" s="74"/>
      <c r="CC9" s="74"/>
      <c r="CD9" s="74"/>
      <c r="CE9" s="74"/>
      <c r="CF9" s="74"/>
      <c r="CG9" s="74"/>
      <c r="CH9" s="74"/>
    </row>
    <row r="10" spans="1:86" s="76" customFormat="1" ht="47.4" customHeight="1" x14ac:dyDescent="0.3">
      <c r="A10" s="770"/>
      <c r="B10" s="755"/>
      <c r="C10" s="755"/>
      <c r="D10" s="758"/>
      <c r="E10" s="766"/>
      <c r="F10" s="767"/>
      <c r="G10" s="767"/>
      <c r="H10" s="767"/>
      <c r="I10" s="767"/>
      <c r="J10" s="767"/>
      <c r="K10" s="767"/>
      <c r="L10" s="768"/>
      <c r="M10" s="755"/>
      <c r="N10" s="755"/>
      <c r="O10" s="755"/>
      <c r="P10" s="751"/>
      <c r="Q10" s="259"/>
      <c r="R10" s="74"/>
      <c r="S10" s="740" t="s">
        <v>517</v>
      </c>
      <c r="T10" s="740" t="s">
        <v>207</v>
      </c>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c r="CC10" s="74"/>
      <c r="CD10" s="74"/>
      <c r="CE10" s="74"/>
      <c r="CF10" s="74"/>
      <c r="CG10" s="74"/>
      <c r="CH10" s="74"/>
    </row>
    <row r="11" spans="1:86" s="98" customFormat="1" ht="34.799999999999997" customHeight="1" thickBot="1" x14ac:dyDescent="0.35">
      <c r="A11" s="771"/>
      <c r="B11" s="756"/>
      <c r="C11" s="756"/>
      <c r="D11" s="759"/>
      <c r="E11" s="417">
        <v>0</v>
      </c>
      <c r="F11" s="401">
        <v>1</v>
      </c>
      <c r="G11" s="401">
        <v>2</v>
      </c>
      <c r="H11" s="401">
        <v>3</v>
      </c>
      <c r="I11" s="401">
        <v>4</v>
      </c>
      <c r="J11" s="401">
        <v>5</v>
      </c>
      <c r="K11" s="401">
        <v>6</v>
      </c>
      <c r="L11" s="401">
        <v>7</v>
      </c>
      <c r="M11" s="756"/>
      <c r="N11" s="756"/>
      <c r="O11" s="756"/>
      <c r="P11" s="650"/>
      <c r="Q11" s="263"/>
      <c r="R11" s="96"/>
      <c r="S11" s="740"/>
      <c r="T11" s="740"/>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row>
    <row r="12" spans="1:86" s="98" customFormat="1" ht="31.95" customHeight="1" thickBot="1" x14ac:dyDescent="0.35">
      <c r="A12" s="723"/>
      <c r="B12" s="723"/>
      <c r="C12" s="723"/>
      <c r="D12" s="724"/>
      <c r="E12" s="264"/>
      <c r="F12" s="265"/>
      <c r="G12" s="265"/>
      <c r="H12" s="265"/>
      <c r="I12" s="265"/>
      <c r="J12" s="265"/>
      <c r="K12" s="265"/>
      <c r="L12" s="266"/>
      <c r="M12" s="267"/>
      <c r="N12" s="268"/>
      <c r="O12" s="268"/>
      <c r="P12" s="269"/>
      <c r="Q12" s="263"/>
      <c r="R12" s="96"/>
      <c r="S12" s="740"/>
      <c r="T12" s="740"/>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row>
    <row r="13" spans="1:86" ht="18" customHeight="1" thickTop="1" thickBot="1" x14ac:dyDescent="0.35">
      <c r="A13" s="774" t="s">
        <v>147</v>
      </c>
      <c r="B13" s="452">
        <v>1</v>
      </c>
      <c r="C13" s="453" t="s">
        <v>9</v>
      </c>
      <c r="D13" s="270"/>
      <c r="E13" s="270"/>
      <c r="F13" s="270"/>
      <c r="G13" s="270"/>
      <c r="H13" s="270"/>
      <c r="I13" s="270"/>
      <c r="J13" s="270"/>
      <c r="K13" s="270"/>
      <c r="L13" s="270"/>
      <c r="M13" s="729" t="s">
        <v>289</v>
      </c>
      <c r="N13" s="729"/>
      <c r="O13" s="729"/>
      <c r="P13" s="390" t="s">
        <v>334</v>
      </c>
      <c r="Q13" s="271">
        <f>IF(P13="Yes",1,0)</f>
        <v>1</v>
      </c>
      <c r="S13" s="740"/>
      <c r="T13" s="740"/>
    </row>
    <row r="14" spans="1:86" ht="25.2" customHeight="1" thickBot="1" x14ac:dyDescent="0.35">
      <c r="A14" s="775"/>
      <c r="B14" s="272">
        <v>1.1000000000000001</v>
      </c>
      <c r="C14" s="273" t="s">
        <v>423</v>
      </c>
      <c r="D14" s="37">
        <f>S14</f>
        <v>1.4596409283316304E-2</v>
      </c>
      <c r="E14" s="41"/>
      <c r="F14" s="41"/>
      <c r="G14" s="41"/>
      <c r="H14" s="41"/>
      <c r="I14" s="41"/>
      <c r="J14" s="41"/>
      <c r="K14" s="41"/>
      <c r="L14" s="41"/>
      <c r="M14" s="441" t="s">
        <v>153</v>
      </c>
      <c r="N14" s="37">
        <f>T14</f>
        <v>0.51</v>
      </c>
      <c r="O14" s="12">
        <f>+D14*N14</f>
        <v>7.4441687344913151E-3</v>
      </c>
      <c r="P14" s="274"/>
      <c r="S14" s="375">
        <f>'5a. PMV Calculation'!D8</f>
        <v>1.4596409283316304E-2</v>
      </c>
      <c r="T14" s="375">
        <f>'5a. PMV Calculation'!H8</f>
        <v>0.51</v>
      </c>
      <c r="U14" s="278"/>
    </row>
    <row r="15" spans="1:86" ht="18" customHeight="1" thickBot="1" x14ac:dyDescent="0.35">
      <c r="A15" s="775"/>
      <c r="B15" s="281">
        <v>2</v>
      </c>
      <c r="C15" s="282" t="s">
        <v>11</v>
      </c>
      <c r="D15" s="365"/>
      <c r="E15" s="283"/>
      <c r="F15" s="283"/>
      <c r="G15" s="283"/>
      <c r="H15" s="283"/>
      <c r="I15" s="283"/>
      <c r="J15" s="283"/>
      <c r="K15" s="283"/>
      <c r="L15" s="283"/>
      <c r="M15" s="730" t="s">
        <v>287</v>
      </c>
      <c r="N15" s="730"/>
      <c r="O15" s="731"/>
      <c r="P15" s="390" t="s">
        <v>334</v>
      </c>
      <c r="Q15" s="271">
        <f>IF(P15="Yes",1,0)</f>
        <v>1</v>
      </c>
      <c r="S15" s="376"/>
      <c r="T15" s="376"/>
      <c r="U15" s="278"/>
    </row>
    <row r="16" spans="1:86" ht="25.2" customHeight="1" x14ac:dyDescent="0.3">
      <c r="A16" s="775"/>
      <c r="B16" s="287">
        <v>2.1</v>
      </c>
      <c r="C16" s="288" t="s">
        <v>12</v>
      </c>
      <c r="D16" s="366">
        <f>S16</f>
        <v>0</v>
      </c>
      <c r="E16" s="41"/>
      <c r="F16" s="41"/>
      <c r="G16" s="41"/>
      <c r="H16" s="41"/>
      <c r="I16" s="41"/>
      <c r="J16" s="41"/>
      <c r="K16" s="41"/>
      <c r="L16" s="41"/>
      <c r="M16" s="322" t="s">
        <v>153</v>
      </c>
      <c r="N16" s="37">
        <v>0.4</v>
      </c>
      <c r="O16" s="12">
        <f t="shared" ref="O16:O25" si="0">+D16*N16</f>
        <v>0</v>
      </c>
      <c r="P16" s="38"/>
      <c r="S16" s="375">
        <f>'5a. PMV Calculation'!D10</f>
        <v>0</v>
      </c>
      <c r="T16" s="375">
        <f>'5a. PMV Calculation'!H10</f>
        <v>0</v>
      </c>
      <c r="U16" s="278"/>
    </row>
    <row r="17" spans="1:86" s="161" customFormat="1" ht="25.2" customHeight="1" x14ac:dyDescent="0.3">
      <c r="A17" s="775"/>
      <c r="B17" s="289" t="s">
        <v>160</v>
      </c>
      <c r="C17" s="290" t="s">
        <v>143</v>
      </c>
      <c r="D17" s="366">
        <f t="shared" ref="D17:D25" si="1">S17</f>
        <v>1.4596409283316303E-4</v>
      </c>
      <c r="E17" s="41"/>
      <c r="F17" s="41"/>
      <c r="G17" s="41"/>
      <c r="H17" s="41"/>
      <c r="I17" s="41"/>
      <c r="J17" s="41"/>
      <c r="K17" s="41"/>
      <c r="L17" s="41"/>
      <c r="M17" s="322" t="s">
        <v>153</v>
      </c>
      <c r="N17" s="37">
        <f t="shared" ref="N17:N25" si="2">T17</f>
        <v>0.45</v>
      </c>
      <c r="O17" s="12">
        <f t="shared" si="0"/>
        <v>6.5683841774923367E-5</v>
      </c>
      <c r="P17" s="38"/>
      <c r="Q17" s="158"/>
      <c r="R17" s="160"/>
      <c r="S17" s="375">
        <f>'5a. PMV Calculation'!D11</f>
        <v>1.4596409283316303E-4</v>
      </c>
      <c r="T17" s="375">
        <f>'5a. PMV Calculation'!H11</f>
        <v>0.45</v>
      </c>
      <c r="U17" s="278"/>
      <c r="V17" s="160"/>
      <c r="W17" s="160"/>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V17" s="160"/>
      <c r="AW17" s="160"/>
      <c r="AX17" s="160"/>
      <c r="AY17" s="160"/>
      <c r="AZ17" s="160"/>
      <c r="BA17" s="160"/>
      <c r="BB17" s="160"/>
      <c r="BC17" s="160"/>
      <c r="BD17" s="160"/>
      <c r="BE17" s="160"/>
      <c r="BF17" s="160"/>
      <c r="BG17" s="160"/>
      <c r="BH17" s="160"/>
      <c r="BI17" s="160"/>
      <c r="BJ17" s="160"/>
      <c r="BK17" s="160"/>
      <c r="BL17" s="160"/>
      <c r="BM17" s="160"/>
      <c r="BN17" s="160"/>
      <c r="BO17" s="160"/>
      <c r="BP17" s="160"/>
      <c r="BQ17" s="160"/>
      <c r="BR17" s="160"/>
      <c r="BS17" s="160"/>
      <c r="BT17" s="160"/>
      <c r="BU17" s="160"/>
      <c r="BV17" s="160"/>
      <c r="BW17" s="160"/>
      <c r="BX17" s="160"/>
      <c r="BY17" s="160"/>
      <c r="BZ17" s="160"/>
      <c r="CA17" s="160"/>
      <c r="CB17" s="160"/>
      <c r="CC17" s="160"/>
      <c r="CD17" s="160"/>
      <c r="CE17" s="160"/>
      <c r="CF17" s="160"/>
      <c r="CG17" s="160"/>
      <c r="CH17" s="160"/>
    </row>
    <row r="18" spans="1:86" s="161" customFormat="1" ht="25.2" customHeight="1" x14ac:dyDescent="0.3">
      <c r="A18" s="775"/>
      <c r="B18" s="289" t="s">
        <v>161</v>
      </c>
      <c r="C18" s="290" t="s">
        <v>142</v>
      </c>
      <c r="D18" s="366">
        <f t="shared" si="1"/>
        <v>0</v>
      </c>
      <c r="E18" s="41"/>
      <c r="F18" s="41"/>
      <c r="G18" s="41"/>
      <c r="H18" s="41"/>
      <c r="I18" s="41"/>
      <c r="J18" s="41"/>
      <c r="K18" s="41"/>
      <c r="L18" s="41"/>
      <c r="M18" s="322" t="s">
        <v>153</v>
      </c>
      <c r="N18" s="37">
        <f t="shared" si="2"/>
        <v>0.64999999999999991</v>
      </c>
      <c r="O18" s="12">
        <f t="shared" si="0"/>
        <v>0</v>
      </c>
      <c r="P18" s="38"/>
      <c r="Q18" s="158"/>
      <c r="R18" s="160"/>
      <c r="S18" s="375">
        <f>'5a. PMV Calculation'!D12</f>
        <v>0</v>
      </c>
      <c r="T18" s="375">
        <f>'5a. PMV Calculation'!H12</f>
        <v>0.64999999999999991</v>
      </c>
      <c r="U18" s="278"/>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0"/>
      <c r="BA18" s="160"/>
      <c r="BB18" s="160"/>
      <c r="BC18" s="160"/>
      <c r="BD18" s="160"/>
      <c r="BE18" s="160"/>
      <c r="BF18" s="160"/>
      <c r="BG18" s="160"/>
      <c r="BH18" s="160"/>
      <c r="BI18" s="160"/>
      <c r="BJ18" s="160"/>
      <c r="BK18" s="160"/>
      <c r="BL18" s="160"/>
      <c r="BM18" s="160"/>
      <c r="BN18" s="160"/>
      <c r="BO18" s="160"/>
      <c r="BP18" s="160"/>
      <c r="BQ18" s="160"/>
      <c r="BR18" s="160"/>
      <c r="BS18" s="160"/>
      <c r="BT18" s="160"/>
      <c r="BU18" s="160"/>
      <c r="BV18" s="160"/>
      <c r="BW18" s="160"/>
      <c r="BX18" s="160"/>
      <c r="BY18" s="160"/>
      <c r="BZ18" s="160"/>
      <c r="CA18" s="160"/>
      <c r="CB18" s="160"/>
      <c r="CC18" s="160"/>
      <c r="CD18" s="160"/>
      <c r="CE18" s="160"/>
      <c r="CF18" s="160"/>
      <c r="CG18" s="160"/>
      <c r="CH18" s="160"/>
    </row>
    <row r="19" spans="1:86" s="161" customFormat="1" ht="25.2" customHeight="1" x14ac:dyDescent="0.3">
      <c r="A19" s="775"/>
      <c r="B19" s="289" t="s">
        <v>162</v>
      </c>
      <c r="C19" s="290" t="s">
        <v>144</v>
      </c>
      <c r="D19" s="366">
        <f t="shared" si="1"/>
        <v>0</v>
      </c>
      <c r="E19" s="41"/>
      <c r="F19" s="41"/>
      <c r="G19" s="41"/>
      <c r="H19" s="41"/>
      <c r="I19" s="41"/>
      <c r="J19" s="41"/>
      <c r="K19" s="41"/>
      <c r="L19" s="41"/>
      <c r="M19" s="322" t="s">
        <v>153</v>
      </c>
      <c r="N19" s="37">
        <f t="shared" si="2"/>
        <v>0.75</v>
      </c>
      <c r="O19" s="12">
        <f t="shared" si="0"/>
        <v>0</v>
      </c>
      <c r="P19" s="38"/>
      <c r="Q19" s="158"/>
      <c r="R19" s="160"/>
      <c r="S19" s="375">
        <f>'5a. PMV Calculation'!D13</f>
        <v>0</v>
      </c>
      <c r="T19" s="375">
        <f>'5a. PMV Calculation'!H13</f>
        <v>0.75</v>
      </c>
      <c r="U19" s="278"/>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0"/>
      <c r="BA19" s="160"/>
      <c r="BB19" s="160"/>
      <c r="BC19" s="160"/>
      <c r="BD19" s="160"/>
      <c r="BE19" s="160"/>
      <c r="BF19" s="160"/>
      <c r="BG19" s="160"/>
      <c r="BH19" s="160"/>
      <c r="BI19" s="160"/>
      <c r="BJ19" s="160"/>
      <c r="BK19" s="160"/>
      <c r="BL19" s="160"/>
      <c r="BM19" s="160"/>
      <c r="BN19" s="160"/>
      <c r="BO19" s="160"/>
      <c r="BP19" s="160"/>
      <c r="BQ19" s="160"/>
      <c r="BR19" s="160"/>
      <c r="BS19" s="160"/>
      <c r="BT19" s="160"/>
      <c r="BU19" s="160"/>
      <c r="BV19" s="160"/>
      <c r="BW19" s="160"/>
      <c r="BX19" s="160"/>
      <c r="BY19" s="160"/>
      <c r="BZ19" s="160"/>
      <c r="CA19" s="160"/>
      <c r="CB19" s="160"/>
      <c r="CC19" s="160"/>
      <c r="CD19" s="160"/>
      <c r="CE19" s="160"/>
      <c r="CF19" s="160"/>
      <c r="CG19" s="160"/>
      <c r="CH19" s="160"/>
    </row>
    <row r="20" spans="1:86" s="161" customFormat="1" ht="25.2" customHeight="1" x14ac:dyDescent="0.3">
      <c r="A20" s="775"/>
      <c r="B20" s="289" t="s">
        <v>166</v>
      </c>
      <c r="C20" s="290" t="s">
        <v>167</v>
      </c>
      <c r="D20" s="366">
        <f t="shared" si="1"/>
        <v>0</v>
      </c>
      <c r="E20" s="41"/>
      <c r="F20" s="41"/>
      <c r="G20" s="41"/>
      <c r="H20" s="41"/>
      <c r="I20" s="41"/>
      <c r="J20" s="41"/>
      <c r="K20" s="41"/>
      <c r="L20" s="41"/>
      <c r="M20" s="322" t="s">
        <v>153</v>
      </c>
      <c r="N20" s="37">
        <f t="shared" si="2"/>
        <v>0</v>
      </c>
      <c r="O20" s="12">
        <f t="shared" si="0"/>
        <v>0</v>
      </c>
      <c r="P20" s="38"/>
      <c r="Q20" s="158"/>
      <c r="R20" s="160"/>
      <c r="S20" s="375">
        <f>'5a. PMV Calculation'!D14</f>
        <v>0</v>
      </c>
      <c r="T20" s="375">
        <f>'5a. PMV Calculation'!H14</f>
        <v>0</v>
      </c>
      <c r="U20" s="278"/>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0"/>
      <c r="AZ20" s="160"/>
      <c r="BA20" s="160"/>
      <c r="BB20" s="160"/>
      <c r="BC20" s="160"/>
      <c r="BD20" s="160"/>
      <c r="BE20" s="160"/>
      <c r="BF20" s="160"/>
      <c r="BG20" s="160"/>
      <c r="BH20" s="160"/>
      <c r="BI20" s="160"/>
      <c r="BJ20" s="160"/>
      <c r="BK20" s="160"/>
      <c r="BL20" s="160"/>
      <c r="BM20" s="160"/>
      <c r="BN20" s="160"/>
      <c r="BO20" s="160"/>
      <c r="BP20" s="160"/>
      <c r="BQ20" s="160"/>
      <c r="BR20" s="160"/>
      <c r="BS20" s="160"/>
      <c r="BT20" s="160"/>
      <c r="BU20" s="160"/>
      <c r="BV20" s="160"/>
      <c r="BW20" s="160"/>
      <c r="BX20" s="160"/>
      <c r="BY20" s="160"/>
      <c r="BZ20" s="160"/>
      <c r="CA20" s="160"/>
      <c r="CB20" s="160"/>
      <c r="CC20" s="160"/>
      <c r="CD20" s="160"/>
      <c r="CE20" s="160"/>
      <c r="CF20" s="160"/>
      <c r="CG20" s="160"/>
      <c r="CH20" s="160"/>
    </row>
    <row r="21" spans="1:86" ht="25.2" customHeight="1" x14ac:dyDescent="0.3">
      <c r="A21" s="775"/>
      <c r="B21" s="291">
        <v>2.2000000000000002</v>
      </c>
      <c r="C21" s="288" t="s">
        <v>13</v>
      </c>
      <c r="D21" s="366">
        <f t="shared" si="1"/>
        <v>1.4596409283316304E-2</v>
      </c>
      <c r="E21" s="41"/>
      <c r="F21" s="41"/>
      <c r="G21" s="41"/>
      <c r="H21" s="41"/>
      <c r="I21" s="41"/>
      <c r="J21" s="41"/>
      <c r="K21" s="41"/>
      <c r="L21" s="41"/>
      <c r="M21" s="322" t="s">
        <v>153</v>
      </c>
      <c r="N21" s="37">
        <f t="shared" si="2"/>
        <v>0</v>
      </c>
      <c r="O21" s="12">
        <f t="shared" si="0"/>
        <v>0</v>
      </c>
      <c r="P21" s="38"/>
      <c r="S21" s="375">
        <f>'5a. PMV Calculation'!D15</f>
        <v>1.4596409283316304E-2</v>
      </c>
      <c r="T21" s="375">
        <f>'5a. PMV Calculation'!H15</f>
        <v>0</v>
      </c>
      <c r="U21" s="278"/>
    </row>
    <row r="22" spans="1:86" ht="25.2" customHeight="1" x14ac:dyDescent="0.3">
      <c r="A22" s="775"/>
      <c r="B22" s="289" t="s">
        <v>163</v>
      </c>
      <c r="C22" s="290" t="s">
        <v>143</v>
      </c>
      <c r="D22" s="366">
        <f t="shared" si="1"/>
        <v>1.4596409283316304E-2</v>
      </c>
      <c r="E22" s="41"/>
      <c r="F22" s="41"/>
      <c r="G22" s="41"/>
      <c r="H22" s="41"/>
      <c r="I22" s="41"/>
      <c r="J22" s="41"/>
      <c r="K22" s="41"/>
      <c r="L22" s="41"/>
      <c r="M22" s="322" t="s">
        <v>153</v>
      </c>
      <c r="N22" s="37">
        <f t="shared" si="2"/>
        <v>0</v>
      </c>
      <c r="O22" s="12">
        <f t="shared" si="0"/>
        <v>0</v>
      </c>
      <c r="P22" s="38"/>
      <c r="S22" s="375">
        <f>'5a. PMV Calculation'!D16</f>
        <v>1.4596409283316304E-2</v>
      </c>
      <c r="T22" s="375">
        <f>'5a. PMV Calculation'!H16</f>
        <v>0</v>
      </c>
      <c r="U22" s="278"/>
    </row>
    <row r="23" spans="1:86" ht="25.2" customHeight="1" x14ac:dyDescent="0.3">
      <c r="A23" s="775"/>
      <c r="B23" s="289" t="s">
        <v>164</v>
      </c>
      <c r="C23" s="290" t="s">
        <v>142</v>
      </c>
      <c r="D23" s="366">
        <f t="shared" si="1"/>
        <v>1.4596409283316304E-2</v>
      </c>
      <c r="E23" s="41"/>
      <c r="F23" s="41"/>
      <c r="G23" s="41"/>
      <c r="H23" s="41"/>
      <c r="I23" s="41"/>
      <c r="J23" s="41"/>
      <c r="K23" s="41"/>
      <c r="L23" s="41"/>
      <c r="M23" s="322" t="s">
        <v>153</v>
      </c>
      <c r="N23" s="37">
        <f t="shared" si="2"/>
        <v>0</v>
      </c>
      <c r="O23" s="12">
        <f t="shared" si="0"/>
        <v>0</v>
      </c>
      <c r="P23" s="38"/>
      <c r="S23" s="375">
        <f>'5a. PMV Calculation'!D17</f>
        <v>1.4596409283316304E-2</v>
      </c>
      <c r="T23" s="375">
        <f>'5a. PMV Calculation'!H17</f>
        <v>0</v>
      </c>
      <c r="U23" s="278"/>
    </row>
    <row r="24" spans="1:86" ht="25.2" customHeight="1" x14ac:dyDescent="0.3">
      <c r="A24" s="775"/>
      <c r="B24" s="289" t="s">
        <v>165</v>
      </c>
      <c r="C24" s="290" t="s">
        <v>144</v>
      </c>
      <c r="D24" s="366">
        <f t="shared" si="1"/>
        <v>1.4596409283316304E-2</v>
      </c>
      <c r="E24" s="41"/>
      <c r="F24" s="41"/>
      <c r="G24" s="41"/>
      <c r="H24" s="41"/>
      <c r="I24" s="41"/>
      <c r="J24" s="41"/>
      <c r="K24" s="41"/>
      <c r="L24" s="41"/>
      <c r="M24" s="322" t="s">
        <v>153</v>
      </c>
      <c r="N24" s="37">
        <f t="shared" si="2"/>
        <v>0</v>
      </c>
      <c r="O24" s="12">
        <f t="shared" si="0"/>
        <v>0</v>
      </c>
      <c r="P24" s="38"/>
      <c r="S24" s="375">
        <f>'5a. PMV Calculation'!D18</f>
        <v>1.4596409283316304E-2</v>
      </c>
      <c r="T24" s="375">
        <f>'5a. PMV Calculation'!H18</f>
        <v>0</v>
      </c>
      <c r="U24" s="278"/>
    </row>
    <row r="25" spans="1:86" ht="25.2" customHeight="1" x14ac:dyDescent="0.3">
      <c r="A25" s="775"/>
      <c r="B25" s="289" t="s">
        <v>168</v>
      </c>
      <c r="C25" s="290" t="s">
        <v>167</v>
      </c>
      <c r="D25" s="366">
        <f t="shared" si="1"/>
        <v>1.4596409283316304E-2</v>
      </c>
      <c r="E25" s="41"/>
      <c r="F25" s="41"/>
      <c r="G25" s="41"/>
      <c r="H25" s="41"/>
      <c r="I25" s="41"/>
      <c r="J25" s="41"/>
      <c r="K25" s="41"/>
      <c r="L25" s="41"/>
      <c r="M25" s="322" t="s">
        <v>153</v>
      </c>
      <c r="N25" s="37">
        <f t="shared" si="2"/>
        <v>0</v>
      </c>
      <c r="O25" s="12">
        <f t="shared" si="0"/>
        <v>0</v>
      </c>
      <c r="P25" s="38"/>
      <c r="S25" s="375">
        <f>'5a. PMV Calculation'!D19</f>
        <v>1.4596409283316304E-2</v>
      </c>
      <c r="T25" s="375">
        <f>'5a. PMV Calculation'!H19</f>
        <v>0</v>
      </c>
      <c r="U25" s="278"/>
    </row>
    <row r="26" spans="1:86" ht="25.2" customHeight="1" x14ac:dyDescent="0.3">
      <c r="A26" s="775"/>
      <c r="B26" s="287">
        <v>2.2999999999999998</v>
      </c>
      <c r="C26" s="288" t="s">
        <v>14</v>
      </c>
      <c r="D26" s="366">
        <f>S26</f>
        <v>1.4596409283316304E-2</v>
      </c>
      <c r="E26" s="41"/>
      <c r="F26" s="41"/>
      <c r="G26" s="41"/>
      <c r="H26" s="41"/>
      <c r="I26" s="41"/>
      <c r="J26" s="41"/>
      <c r="K26" s="41"/>
      <c r="L26" s="41"/>
      <c r="M26" s="322" t="s">
        <v>153</v>
      </c>
      <c r="N26" s="37">
        <f>T26</f>
        <v>0.52</v>
      </c>
      <c r="O26" s="12">
        <f>+D26*N26</f>
        <v>7.5901328273244783E-3</v>
      </c>
      <c r="P26" s="38"/>
      <c r="S26" s="375">
        <f>'5a. PMV Calculation'!D20</f>
        <v>1.4596409283316304E-2</v>
      </c>
      <c r="T26" s="375">
        <f>'5a. PMV Calculation'!H20</f>
        <v>0.52</v>
      </c>
      <c r="U26" s="278"/>
    </row>
    <row r="27" spans="1:86" ht="18" customHeight="1" x14ac:dyDescent="0.3">
      <c r="A27" s="775"/>
      <c r="B27" s="443">
        <v>2.4</v>
      </c>
      <c r="C27" s="736" t="s">
        <v>546</v>
      </c>
      <c r="D27" s="737"/>
      <c r="E27" s="737"/>
      <c r="F27" s="737"/>
      <c r="G27" s="737"/>
      <c r="H27" s="737"/>
      <c r="I27" s="737"/>
      <c r="J27" s="737"/>
      <c r="K27" s="737"/>
      <c r="L27" s="737"/>
      <c r="M27" s="737"/>
      <c r="N27" s="737"/>
      <c r="O27" s="737"/>
      <c r="P27" s="38"/>
      <c r="S27" s="375"/>
      <c r="T27" s="375"/>
      <c r="U27" s="278"/>
    </row>
    <row r="28" spans="1:86" ht="25.2" customHeight="1" x14ac:dyDescent="0.3">
      <c r="A28" s="775"/>
      <c r="B28" s="289" t="s">
        <v>548</v>
      </c>
      <c r="C28" s="442" t="s">
        <v>545</v>
      </c>
      <c r="D28" s="366">
        <f t="shared" ref="D28:D31" si="3">S28</f>
        <v>1.4596409283316304E-2</v>
      </c>
      <c r="E28" s="41"/>
      <c r="F28" s="41"/>
      <c r="G28" s="41"/>
      <c r="H28" s="41"/>
      <c r="I28" s="41"/>
      <c r="J28" s="41"/>
      <c r="K28" s="41"/>
      <c r="L28" s="41"/>
      <c r="M28" s="322" t="s">
        <v>153</v>
      </c>
      <c r="N28" s="37">
        <f t="shared" ref="N28:N31" si="4">T28</f>
        <v>0.57999999999999996</v>
      </c>
      <c r="O28" s="12">
        <f t="shared" ref="O28:O31" si="5">+D28*N28</f>
        <v>8.4659173843234549E-3</v>
      </c>
      <c r="P28" s="38"/>
      <c r="S28" s="375">
        <f>'5a. PMV Calculation'!D22</f>
        <v>1.4596409283316304E-2</v>
      </c>
      <c r="T28" s="375">
        <f>'5a. PMV Calculation'!H22</f>
        <v>0.57999999999999996</v>
      </c>
      <c r="U28" s="278"/>
    </row>
    <row r="29" spans="1:86" ht="25.2" customHeight="1" x14ac:dyDescent="0.3">
      <c r="A29" s="775"/>
      <c r="B29" s="289" t="s">
        <v>549</v>
      </c>
      <c r="C29" s="442" t="s">
        <v>545</v>
      </c>
      <c r="D29" s="366">
        <f t="shared" si="3"/>
        <v>1.4596409283316304E-2</v>
      </c>
      <c r="E29" s="41"/>
      <c r="F29" s="41"/>
      <c r="G29" s="41"/>
      <c r="H29" s="41"/>
      <c r="I29" s="41"/>
      <c r="J29" s="41"/>
      <c r="K29" s="41"/>
      <c r="L29" s="41"/>
      <c r="M29" s="322" t="s">
        <v>153</v>
      </c>
      <c r="N29" s="37">
        <f t="shared" si="4"/>
        <v>0.57999999999999996</v>
      </c>
      <c r="O29" s="12">
        <f t="shared" si="5"/>
        <v>8.4659173843234549E-3</v>
      </c>
      <c r="P29" s="38"/>
      <c r="S29" s="375">
        <f>'5a. PMV Calculation'!D23</f>
        <v>1.4596409283316304E-2</v>
      </c>
      <c r="T29" s="375">
        <f>'5a. PMV Calculation'!H23</f>
        <v>0.57999999999999996</v>
      </c>
      <c r="U29" s="278"/>
    </row>
    <row r="30" spans="1:86" ht="25.2" customHeight="1" x14ac:dyDescent="0.3">
      <c r="A30" s="775"/>
      <c r="B30" s="289" t="s">
        <v>550</v>
      </c>
      <c r="C30" s="442" t="s">
        <v>545</v>
      </c>
      <c r="D30" s="366">
        <f t="shared" si="3"/>
        <v>1.4596409283316304E-2</v>
      </c>
      <c r="E30" s="41"/>
      <c r="F30" s="41"/>
      <c r="G30" s="41"/>
      <c r="H30" s="41"/>
      <c r="I30" s="41"/>
      <c r="J30" s="41"/>
      <c r="K30" s="41"/>
      <c r="L30" s="41"/>
      <c r="M30" s="322" t="s">
        <v>153</v>
      </c>
      <c r="N30" s="37">
        <f t="shared" si="4"/>
        <v>0.57999999999999996</v>
      </c>
      <c r="O30" s="12">
        <f t="shared" si="5"/>
        <v>8.4659173843234549E-3</v>
      </c>
      <c r="P30" s="38"/>
      <c r="S30" s="375">
        <f>'5a. PMV Calculation'!D24</f>
        <v>1.4596409283316304E-2</v>
      </c>
      <c r="T30" s="375">
        <f>'5a. PMV Calculation'!H24</f>
        <v>0.57999999999999996</v>
      </c>
      <c r="U30" s="278"/>
    </row>
    <row r="31" spans="1:86" ht="25.2" customHeight="1" thickBot="1" x14ac:dyDescent="0.35">
      <c r="A31" s="776"/>
      <c r="B31" s="448" t="s">
        <v>551</v>
      </c>
      <c r="C31" s="454" t="s">
        <v>545</v>
      </c>
      <c r="D31" s="455">
        <f t="shared" si="3"/>
        <v>1.4596409283316304E-2</v>
      </c>
      <c r="E31" s="456"/>
      <c r="F31" s="456"/>
      <c r="G31" s="456"/>
      <c r="H31" s="456"/>
      <c r="I31" s="456"/>
      <c r="J31" s="456"/>
      <c r="K31" s="456"/>
      <c r="L31" s="456"/>
      <c r="M31" s="457" t="s">
        <v>153</v>
      </c>
      <c r="N31" s="458">
        <f t="shared" si="4"/>
        <v>0.57999999999999996</v>
      </c>
      <c r="O31" s="459">
        <f t="shared" si="5"/>
        <v>8.4659173843234549E-3</v>
      </c>
      <c r="P31" s="38"/>
      <c r="S31" s="375">
        <f>'5a. PMV Calculation'!D25</f>
        <v>1.4596409283316304E-2</v>
      </c>
      <c r="T31" s="375">
        <f>'5a. PMV Calculation'!H25</f>
        <v>0.57999999999999996</v>
      </c>
      <c r="U31" s="278"/>
    </row>
    <row r="32" spans="1:86" ht="18" customHeight="1" thickBot="1" x14ac:dyDescent="0.35">
      <c r="A32" s="772" t="s">
        <v>210</v>
      </c>
      <c r="B32" s="292">
        <v>2</v>
      </c>
      <c r="C32" s="449" t="s">
        <v>0</v>
      </c>
      <c r="D32" s="450"/>
      <c r="E32" s="451"/>
      <c r="F32" s="451"/>
      <c r="G32" s="451"/>
      <c r="H32" s="451"/>
      <c r="I32" s="451"/>
      <c r="J32" s="451"/>
      <c r="K32" s="451"/>
      <c r="L32" s="451"/>
      <c r="M32" s="732" t="s">
        <v>287</v>
      </c>
      <c r="N32" s="732"/>
      <c r="O32" s="733"/>
      <c r="P32" s="390" t="s">
        <v>334</v>
      </c>
      <c r="Q32" s="271">
        <f>IF(P32="Yes",1,0)</f>
        <v>1</v>
      </c>
      <c r="S32" s="375"/>
      <c r="T32" s="375"/>
      <c r="U32" s="278"/>
    </row>
    <row r="33" spans="1:86" ht="25.2" customHeight="1" x14ac:dyDescent="0.3">
      <c r="A33" s="772"/>
      <c r="B33" s="291">
        <v>2.5</v>
      </c>
      <c r="C33" s="288" t="s">
        <v>0</v>
      </c>
      <c r="D33" s="366">
        <f t="shared" ref="D33:D38" si="6">S33</f>
        <v>1.4596409283316304E-2</v>
      </c>
      <c r="E33" s="41"/>
      <c r="F33" s="41"/>
      <c r="G33" s="41"/>
      <c r="H33" s="41"/>
      <c r="I33" s="41"/>
      <c r="J33" s="41"/>
      <c r="K33" s="41"/>
      <c r="L33" s="41"/>
      <c r="M33" s="322" t="s">
        <v>153</v>
      </c>
      <c r="N33" s="37">
        <f t="shared" ref="N33:N38" si="7">T33</f>
        <v>0</v>
      </c>
      <c r="O33" s="12">
        <f t="shared" ref="O33:O38" si="8">+D33*N33</f>
        <v>0</v>
      </c>
      <c r="P33" s="38"/>
      <c r="S33" s="375">
        <f>'5a. PMV Calculation'!D27</f>
        <v>1.4596409283316304E-2</v>
      </c>
      <c r="T33" s="375">
        <f>'5a. PMV Calculation'!H27</f>
        <v>0</v>
      </c>
      <c r="U33" s="278"/>
    </row>
    <row r="34" spans="1:86" s="161" customFormat="1" ht="25.2" customHeight="1" x14ac:dyDescent="0.3">
      <c r="A34" s="772"/>
      <c r="B34" s="289" t="s">
        <v>156</v>
      </c>
      <c r="C34" s="290" t="s">
        <v>588</v>
      </c>
      <c r="D34" s="366">
        <f t="shared" si="6"/>
        <v>1.4596409283316304E-2</v>
      </c>
      <c r="E34" s="41"/>
      <c r="F34" s="41"/>
      <c r="G34" s="41"/>
      <c r="H34" s="41"/>
      <c r="I34" s="41"/>
      <c r="J34" s="41"/>
      <c r="K34" s="41"/>
      <c r="L34" s="41"/>
      <c r="M34" s="322" t="s">
        <v>153</v>
      </c>
      <c r="N34" s="37">
        <f t="shared" si="7"/>
        <v>0.48</v>
      </c>
      <c r="O34" s="12">
        <f t="shared" si="8"/>
        <v>7.0062764559918255E-3</v>
      </c>
      <c r="P34" s="38"/>
      <c r="Q34" s="158"/>
      <c r="R34" s="160"/>
      <c r="S34" s="375">
        <f>'5a. PMV Calculation'!D28</f>
        <v>1.4596409283316304E-2</v>
      </c>
      <c r="T34" s="375">
        <f>'5a. PMV Calculation'!H28</f>
        <v>0.48</v>
      </c>
      <c r="U34" s="278"/>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0"/>
      <c r="AZ34" s="160"/>
      <c r="BA34" s="160"/>
      <c r="BB34" s="160"/>
      <c r="BC34" s="160"/>
      <c r="BD34" s="160"/>
      <c r="BE34" s="160"/>
      <c r="BF34" s="160"/>
      <c r="BG34" s="160"/>
      <c r="BH34" s="160"/>
      <c r="BI34" s="160"/>
      <c r="BJ34" s="160"/>
      <c r="BK34" s="160"/>
      <c r="BL34" s="160"/>
      <c r="BM34" s="160"/>
      <c r="BN34" s="160"/>
      <c r="BO34" s="160"/>
      <c r="BP34" s="160"/>
      <c r="BQ34" s="160"/>
      <c r="BR34" s="160"/>
      <c r="BS34" s="160"/>
      <c r="BT34" s="160"/>
      <c r="BU34" s="160"/>
      <c r="BV34" s="160"/>
      <c r="BW34" s="160"/>
      <c r="BX34" s="160"/>
      <c r="BY34" s="160"/>
      <c r="BZ34" s="160"/>
      <c r="CA34" s="160"/>
      <c r="CB34" s="160"/>
      <c r="CC34" s="160"/>
      <c r="CD34" s="160"/>
      <c r="CE34" s="160"/>
      <c r="CF34" s="160"/>
      <c r="CG34" s="160"/>
      <c r="CH34" s="160"/>
    </row>
    <row r="35" spans="1:86" s="161" customFormat="1" ht="25.2" customHeight="1" x14ac:dyDescent="0.3">
      <c r="A35" s="772"/>
      <c r="B35" s="289" t="s">
        <v>157</v>
      </c>
      <c r="C35" s="290" t="s">
        <v>150</v>
      </c>
      <c r="D35" s="366">
        <f t="shared" si="6"/>
        <v>1.4596409283316304E-2</v>
      </c>
      <c r="E35" s="41"/>
      <c r="F35" s="41"/>
      <c r="G35" s="41"/>
      <c r="H35" s="41"/>
      <c r="I35" s="41"/>
      <c r="J35" s="41"/>
      <c r="K35" s="41"/>
      <c r="L35" s="41"/>
      <c r="M35" s="322" t="s">
        <v>153</v>
      </c>
      <c r="N35" s="37">
        <f t="shared" si="7"/>
        <v>0.48</v>
      </c>
      <c r="O35" s="12">
        <f t="shared" si="8"/>
        <v>7.0062764559918255E-3</v>
      </c>
      <c r="P35" s="38"/>
      <c r="Q35" s="158"/>
      <c r="R35" s="160"/>
      <c r="S35" s="375">
        <f>'5a. PMV Calculation'!D29</f>
        <v>1.4596409283316304E-2</v>
      </c>
      <c r="T35" s="375">
        <f>'5a. PMV Calculation'!H29</f>
        <v>0.48</v>
      </c>
      <c r="U35" s="278"/>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0"/>
      <c r="AZ35" s="160"/>
      <c r="BA35" s="160"/>
      <c r="BB35" s="160"/>
      <c r="BC35" s="160"/>
      <c r="BD35" s="160"/>
      <c r="BE35" s="160"/>
      <c r="BF35" s="160"/>
      <c r="BG35" s="160"/>
      <c r="BH35" s="160"/>
      <c r="BI35" s="160"/>
      <c r="BJ35" s="160"/>
      <c r="BK35" s="160"/>
      <c r="BL35" s="160"/>
      <c r="BM35" s="160"/>
      <c r="BN35" s="160"/>
      <c r="BO35" s="160"/>
      <c r="BP35" s="160"/>
      <c r="BQ35" s="160"/>
      <c r="BR35" s="160"/>
      <c r="BS35" s="160"/>
      <c r="BT35" s="160"/>
      <c r="BU35" s="160"/>
      <c r="BV35" s="160"/>
      <c r="BW35" s="160"/>
      <c r="BX35" s="160"/>
      <c r="BY35" s="160"/>
      <c r="BZ35" s="160"/>
      <c r="CA35" s="160"/>
      <c r="CB35" s="160"/>
      <c r="CC35" s="160"/>
      <c r="CD35" s="160"/>
      <c r="CE35" s="160"/>
      <c r="CF35" s="160"/>
      <c r="CG35" s="160"/>
      <c r="CH35" s="160"/>
    </row>
    <row r="36" spans="1:86" s="161" customFormat="1" ht="25.2" customHeight="1" x14ac:dyDescent="0.3">
      <c r="A36" s="772"/>
      <c r="B36" s="289" t="s">
        <v>158</v>
      </c>
      <c r="C36" s="290" t="s">
        <v>151</v>
      </c>
      <c r="D36" s="366">
        <f t="shared" si="6"/>
        <v>1.4596409283316304E-2</v>
      </c>
      <c r="E36" s="41"/>
      <c r="F36" s="41"/>
      <c r="G36" s="41"/>
      <c r="H36" s="41"/>
      <c r="I36" s="41"/>
      <c r="J36" s="41"/>
      <c r="K36" s="41"/>
      <c r="L36" s="41"/>
      <c r="M36" s="322" t="s">
        <v>153</v>
      </c>
      <c r="N36" s="37">
        <f t="shared" si="7"/>
        <v>0.48</v>
      </c>
      <c r="O36" s="12">
        <f t="shared" si="8"/>
        <v>7.0062764559918255E-3</v>
      </c>
      <c r="P36" s="38"/>
      <c r="Q36" s="158"/>
      <c r="R36" s="160"/>
      <c r="S36" s="375">
        <f>'5a. PMV Calculation'!D30</f>
        <v>1.4596409283316304E-2</v>
      </c>
      <c r="T36" s="375">
        <f>'5a. PMV Calculation'!H30</f>
        <v>0.48</v>
      </c>
      <c r="U36" s="278"/>
      <c r="V36" s="160"/>
      <c r="W36" s="160"/>
      <c r="X36" s="160"/>
      <c r="Y36" s="160"/>
      <c r="Z36" s="160"/>
      <c r="AA36" s="160"/>
      <c r="AB36" s="160"/>
      <c r="AC36" s="160"/>
      <c r="AD36" s="160"/>
      <c r="AE36" s="160"/>
      <c r="AF36" s="160"/>
      <c r="AG36" s="160"/>
      <c r="AH36" s="160"/>
      <c r="AI36" s="160"/>
      <c r="AJ36" s="160"/>
      <c r="AK36" s="160"/>
      <c r="AL36" s="160"/>
      <c r="AM36" s="160"/>
      <c r="AN36" s="160"/>
      <c r="AO36" s="160"/>
      <c r="AP36" s="160"/>
      <c r="AQ36" s="160"/>
      <c r="AR36" s="160"/>
      <c r="AS36" s="160"/>
      <c r="AT36" s="160"/>
      <c r="AU36" s="160"/>
      <c r="AV36" s="160"/>
      <c r="AW36" s="160"/>
      <c r="AX36" s="160"/>
      <c r="AY36" s="160"/>
      <c r="AZ36" s="160"/>
      <c r="BA36" s="160"/>
      <c r="BB36" s="160"/>
      <c r="BC36" s="160"/>
      <c r="BD36" s="160"/>
      <c r="BE36" s="160"/>
      <c r="BF36" s="160"/>
      <c r="BG36" s="160"/>
      <c r="BH36" s="160"/>
      <c r="BI36" s="160"/>
      <c r="BJ36" s="160"/>
      <c r="BK36" s="160"/>
      <c r="BL36" s="160"/>
      <c r="BM36" s="160"/>
      <c r="BN36" s="160"/>
      <c r="BO36" s="160"/>
      <c r="BP36" s="160"/>
      <c r="BQ36" s="160"/>
      <c r="BR36" s="160"/>
      <c r="BS36" s="160"/>
      <c r="BT36" s="160"/>
      <c r="BU36" s="160"/>
      <c r="BV36" s="160"/>
      <c r="BW36" s="160"/>
      <c r="BX36" s="160"/>
      <c r="BY36" s="160"/>
      <c r="BZ36" s="160"/>
      <c r="CA36" s="160"/>
      <c r="CB36" s="160"/>
      <c r="CC36" s="160"/>
      <c r="CD36" s="160"/>
      <c r="CE36" s="160"/>
      <c r="CF36" s="160"/>
      <c r="CG36" s="160"/>
      <c r="CH36" s="160"/>
    </row>
    <row r="37" spans="1:86" s="161" customFormat="1" ht="25.2" customHeight="1" x14ac:dyDescent="0.3">
      <c r="A37" s="772"/>
      <c r="B37" s="289" t="s">
        <v>159</v>
      </c>
      <c r="C37" s="290" t="s">
        <v>152</v>
      </c>
      <c r="D37" s="366">
        <f t="shared" si="6"/>
        <v>1.4596409283316304E-2</v>
      </c>
      <c r="E37" s="41"/>
      <c r="F37" s="41"/>
      <c r="G37" s="41"/>
      <c r="H37" s="41"/>
      <c r="I37" s="41"/>
      <c r="J37" s="41"/>
      <c r="K37" s="41"/>
      <c r="L37" s="41"/>
      <c r="M37" s="322" t="s">
        <v>153</v>
      </c>
      <c r="N37" s="37">
        <f t="shared" si="7"/>
        <v>0.48</v>
      </c>
      <c r="O37" s="12">
        <f t="shared" si="8"/>
        <v>7.0062764559918255E-3</v>
      </c>
      <c r="P37" s="38"/>
      <c r="Q37" s="158"/>
      <c r="R37" s="160"/>
      <c r="S37" s="375">
        <f>'5a. PMV Calculation'!D31</f>
        <v>1.4596409283316304E-2</v>
      </c>
      <c r="T37" s="375">
        <f>'5a. PMV Calculation'!H31</f>
        <v>0.48</v>
      </c>
      <c r="U37" s="278"/>
      <c r="V37" s="160"/>
      <c r="W37" s="160"/>
      <c r="X37" s="160"/>
      <c r="Y37" s="160"/>
      <c r="Z37" s="160"/>
      <c r="AA37" s="160"/>
      <c r="AB37" s="160"/>
      <c r="AC37" s="160"/>
      <c r="AD37" s="160"/>
      <c r="AE37" s="160"/>
      <c r="AF37" s="160"/>
      <c r="AG37" s="160"/>
      <c r="AH37" s="160"/>
      <c r="AI37" s="160"/>
      <c r="AJ37" s="160"/>
      <c r="AK37" s="160"/>
      <c r="AL37" s="160"/>
      <c r="AM37" s="160"/>
      <c r="AN37" s="160"/>
      <c r="AO37" s="160"/>
      <c r="AP37" s="160"/>
      <c r="AQ37" s="160"/>
      <c r="AR37" s="160"/>
      <c r="AS37" s="160"/>
      <c r="AT37" s="160"/>
      <c r="AU37" s="160"/>
      <c r="AV37" s="160"/>
      <c r="AW37" s="160"/>
      <c r="AX37" s="160"/>
      <c r="AY37" s="160"/>
      <c r="AZ37" s="160"/>
      <c r="BA37" s="160"/>
      <c r="BB37" s="160"/>
      <c r="BC37" s="160"/>
      <c r="BD37" s="160"/>
      <c r="BE37" s="160"/>
      <c r="BF37" s="160"/>
      <c r="BG37" s="160"/>
      <c r="BH37" s="160"/>
      <c r="BI37" s="160"/>
      <c r="BJ37" s="160"/>
      <c r="BK37" s="160"/>
      <c r="BL37" s="160"/>
      <c r="BM37" s="160"/>
      <c r="BN37" s="160"/>
      <c r="BO37" s="160"/>
      <c r="BP37" s="160"/>
      <c r="BQ37" s="160"/>
      <c r="BR37" s="160"/>
      <c r="BS37" s="160"/>
      <c r="BT37" s="160"/>
      <c r="BU37" s="160"/>
      <c r="BV37" s="160"/>
      <c r="BW37" s="160"/>
      <c r="BX37" s="160"/>
      <c r="BY37" s="160"/>
      <c r="BZ37" s="160"/>
      <c r="CA37" s="160"/>
      <c r="CB37" s="160"/>
      <c r="CC37" s="160"/>
      <c r="CD37" s="160"/>
      <c r="CE37" s="160"/>
      <c r="CF37" s="160"/>
      <c r="CG37" s="160"/>
      <c r="CH37" s="160"/>
    </row>
    <row r="38" spans="1:86" s="161" customFormat="1" ht="25.2" customHeight="1" x14ac:dyDescent="0.3">
      <c r="A38" s="772"/>
      <c r="B38" s="289" t="s">
        <v>169</v>
      </c>
      <c r="C38" s="290" t="s">
        <v>167</v>
      </c>
      <c r="D38" s="366">
        <f t="shared" si="6"/>
        <v>1.4596409283316304E-2</v>
      </c>
      <c r="E38" s="41"/>
      <c r="F38" s="41"/>
      <c r="G38" s="41"/>
      <c r="H38" s="41"/>
      <c r="I38" s="41"/>
      <c r="J38" s="41"/>
      <c r="K38" s="41"/>
      <c r="L38" s="41"/>
      <c r="M38" s="322" t="s">
        <v>153</v>
      </c>
      <c r="N38" s="37">
        <f t="shared" si="7"/>
        <v>0.48</v>
      </c>
      <c r="O38" s="12">
        <f t="shared" si="8"/>
        <v>7.0062764559918255E-3</v>
      </c>
      <c r="P38" s="38"/>
      <c r="Q38" s="158"/>
      <c r="R38" s="160"/>
      <c r="S38" s="375">
        <f>'5a. PMV Calculation'!D32</f>
        <v>1.4596409283316304E-2</v>
      </c>
      <c r="T38" s="375">
        <f>'5a. PMV Calculation'!H32</f>
        <v>0.48</v>
      </c>
      <c r="U38" s="278"/>
      <c r="V38" s="160"/>
      <c r="W38" s="160"/>
      <c r="X38" s="160"/>
      <c r="Y38" s="160"/>
      <c r="Z38" s="160"/>
      <c r="AA38" s="160"/>
      <c r="AB38" s="160"/>
      <c r="AC38" s="160"/>
      <c r="AD38" s="160"/>
      <c r="AE38" s="160"/>
      <c r="AF38" s="160"/>
      <c r="AG38" s="160"/>
      <c r="AH38" s="160"/>
      <c r="AI38" s="160"/>
      <c r="AJ38" s="160"/>
      <c r="AK38" s="160"/>
      <c r="AL38" s="160"/>
      <c r="AM38" s="160"/>
      <c r="AN38" s="160"/>
      <c r="AO38" s="160"/>
      <c r="AP38" s="160"/>
      <c r="AQ38" s="160"/>
      <c r="AR38" s="160"/>
      <c r="AS38" s="160"/>
      <c r="AT38" s="160"/>
      <c r="AU38" s="160"/>
      <c r="AV38" s="160"/>
      <c r="AW38" s="160"/>
      <c r="AX38" s="160"/>
      <c r="AY38" s="160"/>
      <c r="AZ38" s="160"/>
      <c r="BA38" s="160"/>
      <c r="BB38" s="160"/>
      <c r="BC38" s="160"/>
      <c r="BD38" s="160"/>
      <c r="BE38" s="160"/>
      <c r="BF38" s="160"/>
      <c r="BG38" s="160"/>
      <c r="BH38" s="160"/>
      <c r="BI38" s="160"/>
      <c r="BJ38" s="160"/>
      <c r="BK38" s="160"/>
      <c r="BL38" s="160"/>
      <c r="BM38" s="160"/>
      <c r="BN38" s="160"/>
      <c r="BO38" s="160"/>
      <c r="BP38" s="160"/>
      <c r="BQ38" s="160"/>
      <c r="BR38" s="160"/>
      <c r="BS38" s="160"/>
      <c r="BT38" s="160"/>
      <c r="BU38" s="160"/>
      <c r="BV38" s="160"/>
      <c r="BW38" s="160"/>
      <c r="BX38" s="160"/>
      <c r="BY38" s="160"/>
      <c r="BZ38" s="160"/>
      <c r="CA38" s="160"/>
      <c r="CB38" s="160"/>
      <c r="CC38" s="160"/>
      <c r="CD38" s="160"/>
      <c r="CE38" s="160"/>
      <c r="CF38" s="160"/>
      <c r="CG38" s="160"/>
      <c r="CH38" s="160"/>
    </row>
    <row r="39" spans="1:86" ht="25.2" customHeight="1" x14ac:dyDescent="0.3">
      <c r="A39" s="772"/>
      <c r="B39" s="287">
        <v>2.6</v>
      </c>
      <c r="C39" s="288" t="s">
        <v>16</v>
      </c>
      <c r="D39" s="366">
        <f>S39</f>
        <v>1.4596409283316304E-2</v>
      </c>
      <c r="E39" s="41"/>
      <c r="F39" s="41"/>
      <c r="G39" s="41"/>
      <c r="H39" s="41"/>
      <c r="I39" s="41"/>
      <c r="J39" s="41"/>
      <c r="K39" s="41"/>
      <c r="L39" s="41"/>
      <c r="M39" s="322" t="s">
        <v>153</v>
      </c>
      <c r="N39" s="37">
        <f t="shared" ref="N39" si="9">T39</f>
        <v>0.48</v>
      </c>
      <c r="O39" s="12">
        <f t="shared" ref="O39" si="10">+D39*N39</f>
        <v>7.0062764559918255E-3</v>
      </c>
      <c r="P39" s="38"/>
      <c r="S39" s="375">
        <f>'5a. PMV Calculation'!D33</f>
        <v>1.4596409283316304E-2</v>
      </c>
      <c r="T39" s="375">
        <f>'5a. PMV Calculation'!H33</f>
        <v>0.48</v>
      </c>
      <c r="U39" s="278"/>
    </row>
    <row r="40" spans="1:86" ht="25.2" customHeight="1" x14ac:dyDescent="0.3">
      <c r="A40" s="772"/>
      <c r="B40" s="287">
        <v>2.7</v>
      </c>
      <c r="C40" s="288" t="s">
        <v>17</v>
      </c>
      <c r="D40" s="366">
        <f t="shared" ref="D40:D41" si="11">S40</f>
        <v>1.4596409283316304E-2</v>
      </c>
      <c r="E40" s="41"/>
      <c r="F40" s="41"/>
      <c r="G40" s="41"/>
      <c r="H40" s="41"/>
      <c r="I40" s="41"/>
      <c r="J40" s="41"/>
      <c r="K40" s="41"/>
      <c r="L40" s="41"/>
      <c r="M40" s="322" t="s">
        <v>153</v>
      </c>
      <c r="N40" s="37">
        <f t="shared" ref="N40:N41" si="12">T40</f>
        <v>0.48</v>
      </c>
      <c r="O40" s="12">
        <f t="shared" ref="O40:O41" si="13">+D40*N40</f>
        <v>7.0062764559918255E-3</v>
      </c>
      <c r="P40" s="38"/>
      <c r="S40" s="375">
        <f>'5a. PMV Calculation'!D34</f>
        <v>1.4596409283316304E-2</v>
      </c>
      <c r="T40" s="375">
        <f>'5a. PMV Calculation'!H34</f>
        <v>0.48</v>
      </c>
      <c r="U40" s="278"/>
    </row>
    <row r="41" spans="1:86" ht="25.2" customHeight="1" thickBot="1" x14ac:dyDescent="0.35">
      <c r="A41" s="772"/>
      <c r="B41" s="287">
        <v>2.8</v>
      </c>
      <c r="C41" s="288" t="s">
        <v>1</v>
      </c>
      <c r="D41" s="366">
        <f t="shared" si="11"/>
        <v>1.4596409283316304E-2</v>
      </c>
      <c r="E41" s="41"/>
      <c r="F41" s="41"/>
      <c r="G41" s="41"/>
      <c r="H41" s="41"/>
      <c r="I41" s="41"/>
      <c r="J41" s="41"/>
      <c r="K41" s="41"/>
      <c r="L41" s="41"/>
      <c r="M41" s="322" t="s">
        <v>153</v>
      </c>
      <c r="N41" s="37">
        <f t="shared" si="12"/>
        <v>0.48</v>
      </c>
      <c r="O41" s="12">
        <f t="shared" si="13"/>
        <v>7.0062764559918255E-3</v>
      </c>
      <c r="P41" s="38"/>
      <c r="S41" s="375">
        <f>'5a. PMV Calculation'!D35</f>
        <v>1.4596409283316304E-2</v>
      </c>
      <c r="T41" s="375">
        <f>'5a. PMV Calculation'!H35</f>
        <v>0.48</v>
      </c>
      <c r="U41" s="278"/>
    </row>
    <row r="42" spans="1:86" ht="18" customHeight="1" thickBot="1" x14ac:dyDescent="0.35">
      <c r="A42" s="772"/>
      <c r="B42" s="293">
        <v>3</v>
      </c>
      <c r="C42" s="294" t="s">
        <v>18</v>
      </c>
      <c r="D42" s="367"/>
      <c r="E42" s="295"/>
      <c r="F42" s="295"/>
      <c r="G42" s="295"/>
      <c r="H42" s="295"/>
      <c r="I42" s="295"/>
      <c r="J42" s="295"/>
      <c r="K42" s="295"/>
      <c r="L42" s="295"/>
      <c r="M42" s="725" t="s">
        <v>287</v>
      </c>
      <c r="N42" s="725"/>
      <c r="O42" s="726"/>
      <c r="P42" s="390" t="s">
        <v>334</v>
      </c>
      <c r="Q42" s="271">
        <f>IF(P42="Yes",1,0)</f>
        <v>1</v>
      </c>
      <c r="S42" s="376"/>
      <c r="T42" s="376"/>
      <c r="U42" s="278"/>
    </row>
    <row r="43" spans="1:86" ht="25.2" customHeight="1" x14ac:dyDescent="0.3">
      <c r="A43" s="772"/>
      <c r="B43" s="287">
        <v>3.1</v>
      </c>
      <c r="C43" s="288" t="s">
        <v>2</v>
      </c>
      <c r="D43" s="366">
        <f>S43</f>
        <v>1.4596409283316304E-2</v>
      </c>
      <c r="E43" s="41"/>
      <c r="F43" s="41"/>
      <c r="G43" s="41"/>
      <c r="H43" s="41"/>
      <c r="I43" s="41"/>
      <c r="J43" s="41"/>
      <c r="K43" s="41"/>
      <c r="L43" s="41"/>
      <c r="M43" s="322" t="s">
        <v>153</v>
      </c>
      <c r="N43" s="37">
        <f t="shared" ref="N43:N45" si="14">T43</f>
        <v>0.48</v>
      </c>
      <c r="O43" s="12">
        <f t="shared" ref="O43:O45" si="15">+D43*N43</f>
        <v>7.0062764559918255E-3</v>
      </c>
      <c r="P43" s="38"/>
      <c r="S43" s="375">
        <f>'5a. PMV Calculation'!D37</f>
        <v>1.4596409283316304E-2</v>
      </c>
      <c r="T43" s="375">
        <f>'5a. PMV Calculation'!H37</f>
        <v>0.48</v>
      </c>
      <c r="U43" s="278"/>
    </row>
    <row r="44" spans="1:86" ht="25.2" customHeight="1" x14ac:dyDescent="0.3">
      <c r="A44" s="772"/>
      <c r="B44" s="287">
        <v>3.2</v>
      </c>
      <c r="C44" s="288" t="s">
        <v>3</v>
      </c>
      <c r="D44" s="366">
        <f>S44</f>
        <v>1.4596409283316304E-2</v>
      </c>
      <c r="E44" s="41"/>
      <c r="F44" s="41"/>
      <c r="G44" s="41"/>
      <c r="H44" s="41"/>
      <c r="I44" s="41"/>
      <c r="J44" s="41"/>
      <c r="K44" s="41"/>
      <c r="L44" s="41"/>
      <c r="M44" s="322" t="s">
        <v>153</v>
      </c>
      <c r="N44" s="37">
        <f t="shared" si="14"/>
        <v>0.48</v>
      </c>
      <c r="O44" s="12">
        <f t="shared" si="15"/>
        <v>7.0062764559918255E-3</v>
      </c>
      <c r="P44" s="38"/>
      <c r="S44" s="375">
        <f>'5a. PMV Calculation'!D38</f>
        <v>1.4596409283316304E-2</v>
      </c>
      <c r="T44" s="375">
        <f>'5a. PMV Calculation'!H38</f>
        <v>0.48</v>
      </c>
      <c r="U44" s="278"/>
    </row>
    <row r="45" spans="1:86" ht="25.2" customHeight="1" thickBot="1" x14ac:dyDescent="0.35">
      <c r="A45" s="772"/>
      <c r="B45" s="287">
        <v>3.3</v>
      </c>
      <c r="C45" s="288" t="s">
        <v>4</v>
      </c>
      <c r="D45" s="366">
        <f>S45</f>
        <v>1.4596409283316304E-2</v>
      </c>
      <c r="E45" s="41"/>
      <c r="F45" s="41"/>
      <c r="G45" s="41"/>
      <c r="H45" s="41"/>
      <c r="I45" s="41"/>
      <c r="J45" s="41"/>
      <c r="K45" s="41"/>
      <c r="L45" s="41"/>
      <c r="M45" s="322" t="s">
        <v>153</v>
      </c>
      <c r="N45" s="37">
        <f t="shared" si="14"/>
        <v>0.48</v>
      </c>
      <c r="O45" s="12">
        <f t="shared" si="15"/>
        <v>7.0062764559918255E-3</v>
      </c>
      <c r="P45" s="38"/>
      <c r="S45" s="375">
        <f>'5a. PMV Calculation'!D39</f>
        <v>1.4596409283316304E-2</v>
      </c>
      <c r="T45" s="375">
        <f>'5a. PMV Calculation'!H39</f>
        <v>0.48</v>
      </c>
      <c r="U45" s="278"/>
    </row>
    <row r="46" spans="1:86" ht="18" customHeight="1" thickBot="1" x14ac:dyDescent="0.35">
      <c r="A46" s="772"/>
      <c r="B46" s="293">
        <v>4</v>
      </c>
      <c r="C46" s="294" t="s">
        <v>19</v>
      </c>
      <c r="D46" s="367"/>
      <c r="E46" s="295"/>
      <c r="F46" s="295"/>
      <c r="G46" s="295"/>
      <c r="H46" s="295"/>
      <c r="I46" s="295"/>
      <c r="J46" s="295"/>
      <c r="K46" s="295"/>
      <c r="L46" s="295"/>
      <c r="M46" s="725" t="s">
        <v>287</v>
      </c>
      <c r="N46" s="725"/>
      <c r="O46" s="726"/>
      <c r="P46" s="390" t="s">
        <v>334</v>
      </c>
      <c r="Q46" s="271">
        <f>IF(P46="Yes",1,0)</f>
        <v>1</v>
      </c>
      <c r="S46" s="376"/>
      <c r="T46" s="376"/>
      <c r="U46" s="278"/>
    </row>
    <row r="47" spans="1:86" ht="25.2" customHeight="1" x14ac:dyDescent="0.3">
      <c r="A47" s="772"/>
      <c r="B47" s="287">
        <v>4.0999999999999996</v>
      </c>
      <c r="C47" s="288" t="s">
        <v>20</v>
      </c>
      <c r="D47" s="366">
        <f>S47</f>
        <v>1.4596409283316304E-2</v>
      </c>
      <c r="E47" s="444"/>
      <c r="F47" s="444"/>
      <c r="G47" s="444"/>
      <c r="H47" s="444"/>
      <c r="I47" s="444"/>
      <c r="J47" s="444"/>
      <c r="K47" s="444"/>
      <c r="L47" s="444"/>
      <c r="M47" s="322" t="s">
        <v>153</v>
      </c>
      <c r="N47" s="445">
        <f>T47</f>
        <v>0.48</v>
      </c>
      <c r="O47" s="446">
        <f>+D47*N47</f>
        <v>7.0062764559918255E-3</v>
      </c>
      <c r="P47" s="38"/>
      <c r="S47" s="375">
        <f>'5a. PMV Calculation'!D41</f>
        <v>1.4596409283316304E-2</v>
      </c>
      <c r="T47" s="375">
        <f>'5a. PMV Calculation'!H41</f>
        <v>0.48</v>
      </c>
      <c r="U47" s="278"/>
    </row>
    <row r="48" spans="1:86" ht="18" customHeight="1" x14ac:dyDescent="0.3">
      <c r="A48" s="437"/>
      <c r="B48" s="447">
        <v>4.2</v>
      </c>
      <c r="C48" s="734" t="s">
        <v>547</v>
      </c>
      <c r="D48" s="735"/>
      <c r="E48" s="735"/>
      <c r="F48" s="735"/>
      <c r="G48" s="735"/>
      <c r="H48" s="735"/>
      <c r="I48" s="735"/>
      <c r="J48" s="735"/>
      <c r="K48" s="735"/>
      <c r="L48" s="735"/>
      <c r="M48" s="735"/>
      <c r="N48" s="735"/>
      <c r="O48" s="735"/>
      <c r="P48" s="38"/>
      <c r="S48" s="375"/>
      <c r="T48" s="375"/>
      <c r="U48" s="278"/>
    </row>
    <row r="49" spans="1:21" ht="25.05" customHeight="1" x14ac:dyDescent="0.3">
      <c r="A49" s="437"/>
      <c r="B49" s="289" t="s">
        <v>552</v>
      </c>
      <c r="C49" s="442" t="s">
        <v>545</v>
      </c>
      <c r="D49" s="366">
        <f>S49</f>
        <v>1.4596409283316304E-2</v>
      </c>
      <c r="E49" s="41"/>
      <c r="F49" s="41"/>
      <c r="G49" s="41"/>
      <c r="H49" s="41"/>
      <c r="I49" s="41"/>
      <c r="J49" s="41"/>
      <c r="K49" s="41"/>
      <c r="L49" s="41"/>
      <c r="M49" s="322" t="s">
        <v>153</v>
      </c>
      <c r="N49" s="37">
        <f>T49</f>
        <v>0.48</v>
      </c>
      <c r="O49" s="12">
        <f>+D49*N49</f>
        <v>7.0062764559918255E-3</v>
      </c>
      <c r="P49" s="38"/>
      <c r="S49" s="375">
        <f>'5a. PMV Calculation'!D43</f>
        <v>1.4596409283316304E-2</v>
      </c>
      <c r="T49" s="375">
        <f>'5a. PMV Calculation'!H43</f>
        <v>0.48</v>
      </c>
      <c r="U49" s="278"/>
    </row>
    <row r="50" spans="1:21" ht="25.05" customHeight="1" x14ac:dyDescent="0.3">
      <c r="A50" s="437"/>
      <c r="B50" s="289" t="s">
        <v>553</v>
      </c>
      <c r="C50" s="442" t="s">
        <v>545</v>
      </c>
      <c r="D50" s="366">
        <f t="shared" ref="D50:D51" si="16">S50</f>
        <v>1.4596409283316304E-2</v>
      </c>
      <c r="E50" s="41"/>
      <c r="F50" s="41"/>
      <c r="G50" s="41"/>
      <c r="H50" s="41"/>
      <c r="I50" s="41"/>
      <c r="J50" s="41"/>
      <c r="K50" s="41"/>
      <c r="L50" s="41"/>
      <c r="M50" s="322" t="s">
        <v>153</v>
      </c>
      <c r="N50" s="37">
        <f t="shared" ref="N50:N51" si="17">T50</f>
        <v>0.48</v>
      </c>
      <c r="O50" s="12">
        <f t="shared" ref="O50:O51" si="18">+D50*N50</f>
        <v>7.0062764559918255E-3</v>
      </c>
      <c r="P50" s="38"/>
      <c r="S50" s="375">
        <f>'5a. PMV Calculation'!D44</f>
        <v>1.4596409283316304E-2</v>
      </c>
      <c r="T50" s="375">
        <f>'5a. PMV Calculation'!H44</f>
        <v>0.48</v>
      </c>
      <c r="U50" s="278"/>
    </row>
    <row r="51" spans="1:21" ht="25.05" customHeight="1" x14ac:dyDescent="0.3">
      <c r="A51" s="437"/>
      <c r="B51" s="289" t="s">
        <v>554</v>
      </c>
      <c r="C51" s="442" t="s">
        <v>545</v>
      </c>
      <c r="D51" s="366">
        <f t="shared" si="16"/>
        <v>1.4596409283316304E-2</v>
      </c>
      <c r="E51" s="41"/>
      <c r="F51" s="41"/>
      <c r="G51" s="41"/>
      <c r="H51" s="41"/>
      <c r="I51" s="41"/>
      <c r="J51" s="41"/>
      <c r="K51" s="41"/>
      <c r="L51" s="41"/>
      <c r="M51" s="322" t="s">
        <v>153</v>
      </c>
      <c r="N51" s="37">
        <f t="shared" si="17"/>
        <v>0.48</v>
      </c>
      <c r="O51" s="12">
        <f t="shared" si="18"/>
        <v>7.0062764559918255E-3</v>
      </c>
      <c r="P51" s="38"/>
      <c r="S51" s="375">
        <f>'5a. PMV Calculation'!D45</f>
        <v>1.4596409283316304E-2</v>
      </c>
      <c r="T51" s="375">
        <f>'5a. PMV Calculation'!H45</f>
        <v>0.48</v>
      </c>
      <c r="U51" s="278"/>
    </row>
    <row r="52" spans="1:21" ht="25.05" customHeight="1" thickBot="1" x14ac:dyDescent="0.35">
      <c r="A52" s="463"/>
      <c r="B52" s="448" t="s">
        <v>555</v>
      </c>
      <c r="C52" s="454" t="s">
        <v>545</v>
      </c>
      <c r="D52" s="464">
        <f>S52</f>
        <v>1.4596409283316304E-2</v>
      </c>
      <c r="E52" s="456"/>
      <c r="F52" s="456"/>
      <c r="G52" s="456"/>
      <c r="H52" s="456"/>
      <c r="I52" s="456"/>
      <c r="J52" s="456"/>
      <c r="K52" s="456"/>
      <c r="L52" s="456"/>
      <c r="M52" s="457" t="s">
        <v>153</v>
      </c>
      <c r="N52" s="458">
        <f>T52</f>
        <v>0.48</v>
      </c>
      <c r="O52" s="459">
        <f>+D52*N52</f>
        <v>7.0062764559918255E-3</v>
      </c>
      <c r="P52" s="38"/>
      <c r="S52" s="375">
        <f>'5a. PMV Calculation'!D46</f>
        <v>1.4596409283316304E-2</v>
      </c>
      <c r="T52" s="375">
        <f>'5a. PMV Calculation'!H46</f>
        <v>0.48</v>
      </c>
      <c r="U52" s="278"/>
    </row>
    <row r="53" spans="1:21" ht="18" customHeight="1" thickBot="1" x14ac:dyDescent="0.35">
      <c r="A53" s="773" t="s">
        <v>148</v>
      </c>
      <c r="B53" s="296">
        <v>5</v>
      </c>
      <c r="C53" s="460" t="s">
        <v>21</v>
      </c>
      <c r="D53" s="461"/>
      <c r="E53" s="462"/>
      <c r="F53" s="462"/>
      <c r="G53" s="462"/>
      <c r="H53" s="462"/>
      <c r="I53" s="462"/>
      <c r="J53" s="462"/>
      <c r="K53" s="462"/>
      <c r="L53" s="462"/>
      <c r="M53" s="727" t="s">
        <v>287</v>
      </c>
      <c r="N53" s="727"/>
      <c r="O53" s="728"/>
      <c r="P53" s="390" t="s">
        <v>334</v>
      </c>
      <c r="Q53" s="271">
        <f>IF(P53="Yes",1,0)</f>
        <v>1</v>
      </c>
      <c r="S53" s="376"/>
      <c r="T53" s="376"/>
      <c r="U53" s="278"/>
    </row>
    <row r="54" spans="1:21" ht="25.2" customHeight="1" x14ac:dyDescent="0.3">
      <c r="A54" s="773"/>
      <c r="B54" s="287">
        <v>5.0999999999999996</v>
      </c>
      <c r="C54" s="297" t="s">
        <v>178</v>
      </c>
      <c r="D54" s="366">
        <f t="shared" ref="D54:D88" si="19">S54</f>
        <v>1.4596409283316304E-2</v>
      </c>
      <c r="E54" s="41"/>
      <c r="F54" s="41"/>
      <c r="G54" s="41"/>
      <c r="H54" s="41"/>
      <c r="I54" s="41"/>
      <c r="J54" s="41"/>
      <c r="K54" s="41"/>
      <c r="L54" s="41"/>
      <c r="M54" s="322" t="s">
        <v>153</v>
      </c>
      <c r="N54" s="37">
        <f t="shared" ref="N54:N88" si="20">T54</f>
        <v>0.53</v>
      </c>
      <c r="O54" s="12">
        <f t="shared" ref="O54:O88" si="21">+D54*N54</f>
        <v>7.7360969201576415E-3</v>
      </c>
      <c r="P54" s="38"/>
      <c r="S54" s="375">
        <f>'5a. PMV Calculation'!D48</f>
        <v>1.4596409283316304E-2</v>
      </c>
      <c r="T54" s="375">
        <f>'5a. PMV Calculation'!H48</f>
        <v>0.53</v>
      </c>
      <c r="U54" s="278"/>
    </row>
    <row r="55" spans="1:21" ht="25.2" customHeight="1" x14ac:dyDescent="0.3">
      <c r="A55" s="773"/>
      <c r="B55" s="287">
        <v>5.2</v>
      </c>
      <c r="C55" s="297" t="s">
        <v>22</v>
      </c>
      <c r="D55" s="366">
        <f t="shared" si="19"/>
        <v>1.4596409283316304E-2</v>
      </c>
      <c r="E55" s="41" t="s">
        <v>106</v>
      </c>
      <c r="F55" s="41"/>
      <c r="G55" s="41"/>
      <c r="H55" s="41"/>
      <c r="I55" s="41"/>
      <c r="J55" s="41"/>
      <c r="K55" s="41"/>
      <c r="L55" s="41"/>
      <c r="M55" s="322" t="s">
        <v>153</v>
      </c>
      <c r="N55" s="37">
        <f t="shared" si="20"/>
        <v>0.74</v>
      </c>
      <c r="O55" s="12">
        <f t="shared" si="21"/>
        <v>1.0801342869654064E-2</v>
      </c>
      <c r="P55" s="38"/>
      <c r="S55" s="375">
        <f>'5a. PMV Calculation'!D49</f>
        <v>1.4596409283316304E-2</v>
      </c>
      <c r="T55" s="375">
        <f>'5a. PMV Calculation'!H49</f>
        <v>0.74</v>
      </c>
      <c r="U55" s="278"/>
    </row>
    <row r="56" spans="1:21" ht="25.2" customHeight="1" x14ac:dyDescent="0.3">
      <c r="A56" s="773"/>
      <c r="B56" s="287">
        <v>5.3</v>
      </c>
      <c r="C56" s="297" t="s">
        <v>23</v>
      </c>
      <c r="D56" s="366">
        <f t="shared" si="19"/>
        <v>1.4596409283316304E-2</v>
      </c>
      <c r="E56" s="41"/>
      <c r="F56" s="41"/>
      <c r="G56" s="41"/>
      <c r="H56" s="41"/>
      <c r="I56" s="41"/>
      <c r="J56" s="41"/>
      <c r="K56" s="41"/>
      <c r="L56" s="41"/>
      <c r="M56" s="322" t="s">
        <v>153</v>
      </c>
      <c r="N56" s="37">
        <f t="shared" si="20"/>
        <v>0.83</v>
      </c>
      <c r="O56" s="12">
        <f t="shared" si="21"/>
        <v>1.2115019705152531E-2</v>
      </c>
      <c r="P56" s="38"/>
      <c r="S56" s="375">
        <f>'5a. PMV Calculation'!D50</f>
        <v>1.4596409283316304E-2</v>
      </c>
      <c r="T56" s="375">
        <f>'5a. PMV Calculation'!H50</f>
        <v>0.83</v>
      </c>
      <c r="U56" s="278"/>
    </row>
    <row r="57" spans="1:21" ht="25.2" customHeight="1" x14ac:dyDescent="0.3">
      <c r="A57" s="773"/>
      <c r="B57" s="287">
        <v>5.4</v>
      </c>
      <c r="C57" s="297" t="s">
        <v>5</v>
      </c>
      <c r="D57" s="366">
        <f t="shared" si="19"/>
        <v>1.4596409283316304E-2</v>
      </c>
      <c r="E57" s="41"/>
      <c r="F57" s="41"/>
      <c r="G57" s="41"/>
      <c r="H57" s="41"/>
      <c r="I57" s="41"/>
      <c r="J57" s="41"/>
      <c r="K57" s="41"/>
      <c r="L57" s="41"/>
      <c r="M57" s="322" t="s">
        <v>153</v>
      </c>
      <c r="N57" s="37">
        <f t="shared" si="20"/>
        <v>0.45999999999999996</v>
      </c>
      <c r="O57" s="12">
        <f t="shared" si="21"/>
        <v>6.7143482703254992E-3</v>
      </c>
      <c r="P57" s="38"/>
      <c r="S57" s="375">
        <f>'5a. PMV Calculation'!D51</f>
        <v>1.4596409283316304E-2</v>
      </c>
      <c r="T57" s="375">
        <f>'5a. PMV Calculation'!H51</f>
        <v>0.45999999999999996</v>
      </c>
      <c r="U57" s="278"/>
    </row>
    <row r="58" spans="1:21" ht="25.2" customHeight="1" x14ac:dyDescent="0.3">
      <c r="A58" s="773"/>
      <c r="B58" s="289" t="s">
        <v>154</v>
      </c>
      <c r="C58" s="298" t="s">
        <v>196</v>
      </c>
      <c r="D58" s="366">
        <f t="shared" si="19"/>
        <v>1.4596409283316304E-2</v>
      </c>
      <c r="E58" s="41"/>
      <c r="F58" s="41"/>
      <c r="G58" s="41"/>
      <c r="H58" s="41"/>
      <c r="I58" s="41"/>
      <c r="J58" s="41"/>
      <c r="K58" s="41"/>
      <c r="L58" s="41"/>
      <c r="M58" s="322" t="s">
        <v>153</v>
      </c>
      <c r="N58" s="37">
        <f t="shared" si="20"/>
        <v>1</v>
      </c>
      <c r="O58" s="12">
        <f t="shared" si="21"/>
        <v>1.4596409283316304E-2</v>
      </c>
      <c r="P58" s="38"/>
      <c r="S58" s="375">
        <f>'5a. PMV Calculation'!D52</f>
        <v>1.4596409283316304E-2</v>
      </c>
      <c r="T58" s="375">
        <f>'5a. PMV Calculation'!H52</f>
        <v>1</v>
      </c>
      <c r="U58" s="278"/>
    </row>
    <row r="59" spans="1:21" ht="25.2" customHeight="1" x14ac:dyDescent="0.3">
      <c r="A59" s="773"/>
      <c r="B59" s="289" t="s">
        <v>155</v>
      </c>
      <c r="C59" s="298" t="s">
        <v>145</v>
      </c>
      <c r="D59" s="366">
        <f t="shared" si="19"/>
        <v>1.4596409283316304E-2</v>
      </c>
      <c r="E59" s="41"/>
      <c r="F59" s="41"/>
      <c r="G59" s="41"/>
      <c r="H59" s="41"/>
      <c r="I59" s="41"/>
      <c r="J59" s="41"/>
      <c r="K59" s="41"/>
      <c r="L59" s="41"/>
      <c r="M59" s="322" t="s">
        <v>153</v>
      </c>
      <c r="N59" s="37">
        <f t="shared" si="20"/>
        <v>0.53</v>
      </c>
      <c r="O59" s="12">
        <f t="shared" si="21"/>
        <v>7.7360969201576415E-3</v>
      </c>
      <c r="P59" s="38"/>
      <c r="S59" s="375">
        <f>'5a. PMV Calculation'!D53</f>
        <v>1.4596409283316304E-2</v>
      </c>
      <c r="T59" s="375">
        <f>'5a. PMV Calculation'!H53</f>
        <v>0.53</v>
      </c>
      <c r="U59" s="278"/>
    </row>
    <row r="60" spans="1:21" ht="25.2" customHeight="1" x14ac:dyDescent="0.3">
      <c r="A60" s="773"/>
      <c r="B60" s="289" t="s">
        <v>182</v>
      </c>
      <c r="C60" s="298" t="s">
        <v>330</v>
      </c>
      <c r="D60" s="366">
        <f t="shared" si="19"/>
        <v>1.4596409283316304E-2</v>
      </c>
      <c r="E60" s="41"/>
      <c r="F60" s="41"/>
      <c r="G60" s="41"/>
      <c r="H60" s="41"/>
      <c r="I60" s="41"/>
      <c r="J60" s="41"/>
      <c r="K60" s="41"/>
      <c r="L60" s="41"/>
      <c r="M60" s="322" t="s">
        <v>153</v>
      </c>
      <c r="N60" s="37">
        <f t="shared" si="20"/>
        <v>0.56000000000000005</v>
      </c>
      <c r="O60" s="12">
        <f t="shared" si="21"/>
        <v>8.1739891986571302E-3</v>
      </c>
      <c r="P60" s="38"/>
      <c r="S60" s="375">
        <f>'5a. PMV Calculation'!D54</f>
        <v>1.4596409283316304E-2</v>
      </c>
      <c r="T60" s="375">
        <f>'5a. PMV Calculation'!H54</f>
        <v>0.56000000000000005</v>
      </c>
      <c r="U60" s="278"/>
    </row>
    <row r="61" spans="1:21" ht="25.2" customHeight="1" x14ac:dyDescent="0.3">
      <c r="A61" s="773"/>
      <c r="B61" s="289" t="s">
        <v>183</v>
      </c>
      <c r="C61" s="298" t="s">
        <v>180</v>
      </c>
      <c r="D61" s="366">
        <f t="shared" si="19"/>
        <v>1.4596409283316304E-2</v>
      </c>
      <c r="E61" s="41"/>
      <c r="F61" s="41"/>
      <c r="G61" s="41"/>
      <c r="H61" s="41"/>
      <c r="I61" s="41"/>
      <c r="J61" s="41"/>
      <c r="K61" s="41"/>
      <c r="L61" s="41"/>
      <c r="M61" s="322" t="s">
        <v>153</v>
      </c>
      <c r="N61" s="37">
        <f t="shared" si="20"/>
        <v>0.69619999999999993</v>
      </c>
      <c r="O61" s="12">
        <f t="shared" si="21"/>
        <v>1.0162020143044809E-2</v>
      </c>
      <c r="P61" s="38"/>
      <c r="S61" s="375">
        <f>'5a. PMV Calculation'!D55</f>
        <v>1.4596409283316304E-2</v>
      </c>
      <c r="T61" s="375">
        <f>'5a. PMV Calculation'!H55</f>
        <v>0.69619999999999993</v>
      </c>
      <c r="U61" s="278"/>
    </row>
    <row r="62" spans="1:21" ht="25.2" customHeight="1" x14ac:dyDescent="0.3">
      <c r="A62" s="773"/>
      <c r="B62" s="289" t="s">
        <v>197</v>
      </c>
      <c r="C62" s="298" t="s">
        <v>181</v>
      </c>
      <c r="D62" s="366">
        <f t="shared" si="19"/>
        <v>1.4596409283316304E-2</v>
      </c>
      <c r="E62" s="41"/>
      <c r="F62" s="41"/>
      <c r="G62" s="41"/>
      <c r="H62" s="41"/>
      <c r="I62" s="41"/>
      <c r="J62" s="41"/>
      <c r="K62" s="41"/>
      <c r="L62" s="41"/>
      <c r="M62" s="322" t="s">
        <v>153</v>
      </c>
      <c r="N62" s="37">
        <f t="shared" si="20"/>
        <v>0.82</v>
      </c>
      <c r="O62" s="12">
        <f t="shared" si="21"/>
        <v>1.1969055612319368E-2</v>
      </c>
      <c r="P62" s="38"/>
      <c r="S62" s="375">
        <f>'5a. PMV Calculation'!D56</f>
        <v>1.4596409283316304E-2</v>
      </c>
      <c r="T62" s="375">
        <f>'5a. PMV Calculation'!H56</f>
        <v>0.82</v>
      </c>
      <c r="U62" s="278"/>
    </row>
    <row r="63" spans="1:21" ht="25.2" customHeight="1" x14ac:dyDescent="0.3">
      <c r="A63" s="773"/>
      <c r="B63" s="287">
        <v>5.5</v>
      </c>
      <c r="C63" s="297" t="s">
        <v>6</v>
      </c>
      <c r="D63" s="366">
        <f t="shared" si="19"/>
        <v>1.4596409283316304E-2</v>
      </c>
      <c r="E63" s="41"/>
      <c r="F63" s="41"/>
      <c r="G63" s="41"/>
      <c r="H63" s="41"/>
      <c r="I63" s="41"/>
      <c r="J63" s="41"/>
      <c r="K63" s="41"/>
      <c r="L63" s="41"/>
      <c r="M63" s="322" t="s">
        <v>153</v>
      </c>
      <c r="N63" s="37">
        <f t="shared" si="20"/>
        <v>0.82</v>
      </c>
      <c r="O63" s="12">
        <f t="shared" si="21"/>
        <v>1.1969055612319368E-2</v>
      </c>
      <c r="P63" s="38"/>
      <c r="S63" s="375">
        <f>'5a. PMV Calculation'!D57</f>
        <v>1.4596409283316304E-2</v>
      </c>
      <c r="T63" s="375">
        <f>'5a. PMV Calculation'!H57</f>
        <v>0.82</v>
      </c>
      <c r="U63" s="278"/>
    </row>
    <row r="64" spans="1:21" ht="25.2" customHeight="1" x14ac:dyDescent="0.3">
      <c r="A64" s="773"/>
      <c r="B64" s="287">
        <v>5.6</v>
      </c>
      <c r="C64" s="297" t="s">
        <v>32</v>
      </c>
      <c r="D64" s="366">
        <f t="shared" si="19"/>
        <v>1.4596409283316304E-2</v>
      </c>
      <c r="E64" s="41"/>
      <c r="F64" s="41"/>
      <c r="G64" s="41"/>
      <c r="H64" s="41"/>
      <c r="I64" s="41"/>
      <c r="J64" s="41"/>
      <c r="K64" s="41"/>
      <c r="L64" s="41"/>
      <c r="M64" s="322" t="s">
        <v>153</v>
      </c>
      <c r="N64" s="37">
        <f t="shared" si="20"/>
        <v>0.5</v>
      </c>
      <c r="O64" s="12">
        <f t="shared" si="21"/>
        <v>7.2982046416581519E-3</v>
      </c>
      <c r="P64" s="38"/>
      <c r="S64" s="375">
        <f>'5a. PMV Calculation'!D58</f>
        <v>1.4596409283316304E-2</v>
      </c>
      <c r="T64" s="375">
        <f>'5a. PMV Calculation'!H58</f>
        <v>0.5</v>
      </c>
      <c r="U64" s="278"/>
    </row>
    <row r="65" spans="1:21" ht="25.2" customHeight="1" x14ac:dyDescent="0.3">
      <c r="A65" s="773"/>
      <c r="B65" s="287">
        <v>5.7</v>
      </c>
      <c r="C65" s="297" t="s">
        <v>28</v>
      </c>
      <c r="D65" s="366">
        <f t="shared" si="19"/>
        <v>1.4596409283316304E-2</v>
      </c>
      <c r="E65" s="41"/>
      <c r="F65" s="41"/>
      <c r="G65" s="41"/>
      <c r="H65" s="41"/>
      <c r="I65" s="41"/>
      <c r="J65" s="41"/>
      <c r="K65" s="41"/>
      <c r="L65" s="41"/>
      <c r="M65" s="322" t="s">
        <v>153</v>
      </c>
      <c r="N65" s="37">
        <f t="shared" si="20"/>
        <v>0.83099999999999996</v>
      </c>
      <c r="O65" s="12">
        <f t="shared" si="21"/>
        <v>1.2129616114435847E-2</v>
      </c>
      <c r="P65" s="38"/>
      <c r="S65" s="375">
        <f>'5a. PMV Calculation'!D59</f>
        <v>1.4596409283316304E-2</v>
      </c>
      <c r="T65" s="375">
        <f>'5a. PMV Calculation'!H59</f>
        <v>0.83099999999999996</v>
      </c>
      <c r="U65" s="278"/>
    </row>
    <row r="66" spans="1:21" ht="25.2" customHeight="1" x14ac:dyDescent="0.3">
      <c r="A66" s="773"/>
      <c r="B66" s="287">
        <v>5.8</v>
      </c>
      <c r="C66" s="297" t="s">
        <v>7</v>
      </c>
      <c r="D66" s="366">
        <f t="shared" si="19"/>
        <v>1.4596409283316304E-2</v>
      </c>
      <c r="E66" s="41"/>
      <c r="F66" s="41"/>
      <c r="G66" s="41"/>
      <c r="H66" s="41"/>
      <c r="I66" s="41"/>
      <c r="J66" s="41"/>
      <c r="K66" s="41"/>
      <c r="L66" s="41"/>
      <c r="M66" s="322" t="s">
        <v>153</v>
      </c>
      <c r="N66" s="37">
        <f t="shared" si="20"/>
        <v>0.79</v>
      </c>
      <c r="O66" s="12">
        <f t="shared" si="21"/>
        <v>1.153116333381988E-2</v>
      </c>
      <c r="P66" s="38"/>
      <c r="S66" s="375">
        <f>'5a. PMV Calculation'!D60</f>
        <v>1.4596409283316304E-2</v>
      </c>
      <c r="T66" s="375">
        <f>'5a. PMV Calculation'!H60</f>
        <v>0.79</v>
      </c>
      <c r="U66" s="278"/>
    </row>
    <row r="67" spans="1:21" ht="25.2" customHeight="1" x14ac:dyDescent="0.3">
      <c r="A67" s="773"/>
      <c r="B67" s="289" t="s">
        <v>187</v>
      </c>
      <c r="C67" s="298" t="s">
        <v>331</v>
      </c>
      <c r="D67" s="366">
        <f t="shared" si="19"/>
        <v>1.4596409283316304E-2</v>
      </c>
      <c r="E67" s="41"/>
      <c r="F67" s="41"/>
      <c r="G67" s="41"/>
      <c r="H67" s="41"/>
      <c r="I67" s="41"/>
      <c r="J67" s="41"/>
      <c r="K67" s="41"/>
      <c r="L67" s="41"/>
      <c r="M67" s="322" t="s">
        <v>153</v>
      </c>
      <c r="N67" s="37">
        <f t="shared" si="20"/>
        <v>0.32299999999999995</v>
      </c>
      <c r="O67" s="12">
        <f t="shared" si="21"/>
        <v>4.7146401985111658E-3</v>
      </c>
      <c r="P67" s="38"/>
      <c r="S67" s="375">
        <f>'5a. PMV Calculation'!D61</f>
        <v>1.4596409283316304E-2</v>
      </c>
      <c r="T67" s="375">
        <f>'5a. PMV Calculation'!H61</f>
        <v>0.32299999999999995</v>
      </c>
      <c r="U67" s="278"/>
    </row>
    <row r="68" spans="1:21" ht="25.2" customHeight="1" x14ac:dyDescent="0.3">
      <c r="A68" s="773"/>
      <c r="B68" s="289" t="s">
        <v>188</v>
      </c>
      <c r="C68" s="298" t="s">
        <v>403</v>
      </c>
      <c r="D68" s="366">
        <f t="shared" ref="D68" si="22">S68</f>
        <v>1.4596409283316304E-2</v>
      </c>
      <c r="E68" s="41"/>
      <c r="F68" s="41"/>
      <c r="G68" s="41"/>
      <c r="H68" s="41"/>
      <c r="I68" s="41"/>
      <c r="J68" s="41"/>
      <c r="K68" s="41"/>
      <c r="L68" s="41"/>
      <c r="M68" s="322" t="s">
        <v>153</v>
      </c>
      <c r="N68" s="37">
        <f t="shared" ref="N68" si="23">T68</f>
        <v>0.32299999999999995</v>
      </c>
      <c r="O68" s="12">
        <f t="shared" ref="O68" si="24">+D68*N68</f>
        <v>4.7146401985111658E-3</v>
      </c>
      <c r="P68" s="38"/>
      <c r="S68" s="375">
        <f>'5a. PMV Calculation'!D62</f>
        <v>1.4596409283316304E-2</v>
      </c>
      <c r="T68" s="375">
        <f>'5a. PMV Calculation'!H62</f>
        <v>0.32299999999999995</v>
      </c>
      <c r="U68" s="278"/>
    </row>
    <row r="69" spans="1:21" ht="25.2" customHeight="1" x14ac:dyDescent="0.3">
      <c r="A69" s="773"/>
      <c r="B69" s="289" t="s">
        <v>189</v>
      </c>
      <c r="C69" s="298" t="s">
        <v>185</v>
      </c>
      <c r="D69" s="366">
        <f t="shared" si="19"/>
        <v>1.4596409283316304E-2</v>
      </c>
      <c r="E69" s="41"/>
      <c r="F69" s="41"/>
      <c r="G69" s="41"/>
      <c r="H69" s="41"/>
      <c r="I69" s="41"/>
      <c r="J69" s="41"/>
      <c r="K69" s="41"/>
      <c r="L69" s="41"/>
      <c r="M69" s="322" t="s">
        <v>153</v>
      </c>
      <c r="N69" s="37">
        <f t="shared" si="20"/>
        <v>0.83</v>
      </c>
      <c r="O69" s="12">
        <f t="shared" si="21"/>
        <v>1.2115019705152531E-2</v>
      </c>
      <c r="P69" s="38"/>
      <c r="S69" s="375">
        <f>'5a. PMV Calculation'!D63</f>
        <v>1.4596409283316304E-2</v>
      </c>
      <c r="T69" s="375">
        <f>'5a. PMV Calculation'!H63</f>
        <v>0.83</v>
      </c>
      <c r="U69" s="278"/>
    </row>
    <row r="70" spans="1:21" ht="25.2" customHeight="1" x14ac:dyDescent="0.3">
      <c r="A70" s="773"/>
      <c r="B70" s="289" t="s">
        <v>190</v>
      </c>
      <c r="C70" s="298" t="s">
        <v>170</v>
      </c>
      <c r="D70" s="366">
        <f t="shared" si="19"/>
        <v>1.4596409283316304E-2</v>
      </c>
      <c r="E70" s="41"/>
      <c r="F70" s="41"/>
      <c r="G70" s="41"/>
      <c r="H70" s="41"/>
      <c r="I70" s="41"/>
      <c r="J70" s="41"/>
      <c r="K70" s="41"/>
      <c r="L70" s="41"/>
      <c r="M70" s="322" t="s">
        <v>153</v>
      </c>
      <c r="N70" s="37">
        <f t="shared" si="20"/>
        <v>0.83</v>
      </c>
      <c r="O70" s="12">
        <f t="shared" si="21"/>
        <v>1.2115019705152531E-2</v>
      </c>
      <c r="P70" s="38"/>
      <c r="S70" s="375">
        <f>'5a. PMV Calculation'!D64</f>
        <v>1.4596409283316304E-2</v>
      </c>
      <c r="T70" s="375">
        <f>'5a. PMV Calculation'!H64</f>
        <v>0.83</v>
      </c>
      <c r="U70" s="278"/>
    </row>
    <row r="71" spans="1:21" ht="25.2" customHeight="1" x14ac:dyDescent="0.3">
      <c r="A71" s="773"/>
      <c r="B71" s="289" t="s">
        <v>191</v>
      </c>
      <c r="C71" s="298" t="s">
        <v>184</v>
      </c>
      <c r="D71" s="366">
        <f t="shared" si="19"/>
        <v>1.4596409283316304E-2</v>
      </c>
      <c r="E71" s="41"/>
      <c r="F71" s="41"/>
      <c r="G71" s="41"/>
      <c r="H71" s="41"/>
      <c r="I71" s="41"/>
      <c r="J71" s="41"/>
      <c r="K71" s="41"/>
      <c r="L71" s="41"/>
      <c r="M71" s="322" t="s">
        <v>153</v>
      </c>
      <c r="N71" s="37">
        <f t="shared" si="20"/>
        <v>0.94499999999999995</v>
      </c>
      <c r="O71" s="12">
        <f t="shared" si="21"/>
        <v>1.3793606772733906E-2</v>
      </c>
      <c r="P71" s="38"/>
      <c r="S71" s="375">
        <f>'5a. PMV Calculation'!D65</f>
        <v>1.4596409283316304E-2</v>
      </c>
      <c r="T71" s="375">
        <f>'5a. PMV Calculation'!H65</f>
        <v>0.94499999999999995</v>
      </c>
      <c r="U71" s="278"/>
    </row>
    <row r="72" spans="1:21" ht="25.2" customHeight="1" x14ac:dyDescent="0.3">
      <c r="A72" s="773"/>
      <c r="B72" s="289" t="s">
        <v>192</v>
      </c>
      <c r="C72" s="298" t="s">
        <v>179</v>
      </c>
      <c r="D72" s="366">
        <f t="shared" si="19"/>
        <v>1.4596409283316304E-2</v>
      </c>
      <c r="E72" s="41"/>
      <c r="F72" s="41"/>
      <c r="G72" s="41"/>
      <c r="H72" s="41"/>
      <c r="I72" s="41"/>
      <c r="J72" s="41"/>
      <c r="K72" s="41"/>
      <c r="L72" s="41"/>
      <c r="M72" s="322" t="s">
        <v>153</v>
      </c>
      <c r="N72" s="37">
        <f t="shared" si="20"/>
        <v>0.52</v>
      </c>
      <c r="O72" s="12">
        <f t="shared" si="21"/>
        <v>7.5901328273244783E-3</v>
      </c>
      <c r="P72" s="38"/>
      <c r="S72" s="375">
        <f>'5a. PMV Calculation'!D66</f>
        <v>1.4596409283316304E-2</v>
      </c>
      <c r="T72" s="375">
        <f>'5a. PMV Calculation'!H66</f>
        <v>0.52</v>
      </c>
      <c r="U72" s="278"/>
    </row>
    <row r="73" spans="1:21" ht="25.2" customHeight="1" x14ac:dyDescent="0.3">
      <c r="A73" s="773"/>
      <c r="B73" s="289" t="s">
        <v>404</v>
      </c>
      <c r="C73" s="298" t="s">
        <v>193</v>
      </c>
      <c r="D73" s="366">
        <f t="shared" si="19"/>
        <v>1.4596409283316304E-2</v>
      </c>
      <c r="E73" s="41"/>
      <c r="F73" s="41"/>
      <c r="G73" s="41"/>
      <c r="H73" s="41"/>
      <c r="I73" s="41"/>
      <c r="J73" s="41"/>
      <c r="K73" s="41"/>
      <c r="L73" s="41"/>
      <c r="M73" s="322" t="s">
        <v>153</v>
      </c>
      <c r="N73" s="37">
        <f t="shared" si="20"/>
        <v>0.84</v>
      </c>
      <c r="O73" s="12">
        <f t="shared" si="21"/>
        <v>1.2260983797985694E-2</v>
      </c>
      <c r="P73" s="38"/>
      <c r="S73" s="375">
        <f>'5a. PMV Calculation'!D67</f>
        <v>1.4596409283316304E-2</v>
      </c>
      <c r="T73" s="375">
        <f>'5a. PMV Calculation'!H67</f>
        <v>0.84</v>
      </c>
      <c r="U73" s="278"/>
    </row>
    <row r="74" spans="1:21" ht="25.2" customHeight="1" x14ac:dyDescent="0.3">
      <c r="A74" s="773"/>
      <c r="B74" s="287">
        <v>5.9</v>
      </c>
      <c r="C74" s="297" t="s">
        <v>24</v>
      </c>
      <c r="D74" s="366">
        <f t="shared" si="19"/>
        <v>1.4596409283316304E-2</v>
      </c>
      <c r="E74" s="41"/>
      <c r="F74" s="41"/>
      <c r="G74" s="41"/>
      <c r="H74" s="41"/>
      <c r="I74" s="41"/>
      <c r="J74" s="41"/>
      <c r="K74" s="41"/>
      <c r="L74" s="41"/>
      <c r="M74" s="322" t="s">
        <v>153</v>
      </c>
      <c r="N74" s="37">
        <f t="shared" si="20"/>
        <v>0.65999999999999992</v>
      </c>
      <c r="O74" s="12">
        <f t="shared" si="21"/>
        <v>9.6336301269887587E-3</v>
      </c>
      <c r="P74" s="38"/>
      <c r="S74" s="375">
        <f>'5a. PMV Calculation'!D68</f>
        <v>1.4596409283316304E-2</v>
      </c>
      <c r="T74" s="375">
        <f>'5a. PMV Calculation'!H68</f>
        <v>0.65999999999999992</v>
      </c>
      <c r="U74" s="278"/>
    </row>
    <row r="75" spans="1:21" ht="25.2" customHeight="1" x14ac:dyDescent="0.3">
      <c r="A75" s="773"/>
      <c r="B75" s="299">
        <v>5.0999999999999996</v>
      </c>
      <c r="C75" s="297" t="s">
        <v>25</v>
      </c>
      <c r="D75" s="366">
        <f t="shared" si="19"/>
        <v>1.4596409283316304E-2</v>
      </c>
      <c r="E75" s="41"/>
      <c r="F75" s="41"/>
      <c r="G75" s="41"/>
      <c r="H75" s="41"/>
      <c r="I75" s="41"/>
      <c r="J75" s="41"/>
      <c r="K75" s="41"/>
      <c r="L75" s="41"/>
      <c r="M75" s="322" t="s">
        <v>153</v>
      </c>
      <c r="N75" s="37">
        <f t="shared" si="20"/>
        <v>0.43399999999999994</v>
      </c>
      <c r="O75" s="12">
        <f t="shared" si="21"/>
        <v>6.3348416289592752E-3</v>
      </c>
      <c r="P75" s="38"/>
      <c r="S75" s="375">
        <f>'5a. PMV Calculation'!D69</f>
        <v>1.4596409283316304E-2</v>
      </c>
      <c r="T75" s="375">
        <f>'5a. PMV Calculation'!H69</f>
        <v>0.43399999999999994</v>
      </c>
      <c r="U75" s="278"/>
    </row>
    <row r="76" spans="1:21" ht="25.2" customHeight="1" x14ac:dyDescent="0.3">
      <c r="A76" s="773"/>
      <c r="B76" s="287">
        <v>5.1100000000000003</v>
      </c>
      <c r="C76" s="297" t="s">
        <v>26</v>
      </c>
      <c r="D76" s="366">
        <f t="shared" si="19"/>
        <v>1.4596409283316304E-2</v>
      </c>
      <c r="E76" s="41"/>
      <c r="F76" s="41"/>
      <c r="G76" s="41"/>
      <c r="H76" s="41"/>
      <c r="I76" s="41"/>
      <c r="J76" s="41"/>
      <c r="K76" s="41"/>
      <c r="L76" s="41"/>
      <c r="M76" s="322" t="s">
        <v>153</v>
      </c>
      <c r="N76" s="37">
        <f t="shared" si="20"/>
        <v>0.82</v>
      </c>
      <c r="O76" s="12">
        <f t="shared" si="21"/>
        <v>1.1969055612319368E-2</v>
      </c>
      <c r="P76" s="38"/>
      <c r="S76" s="375">
        <f>'5a. PMV Calculation'!D70</f>
        <v>1.4596409283316304E-2</v>
      </c>
      <c r="T76" s="375">
        <f>'5a. PMV Calculation'!H70</f>
        <v>0.82</v>
      </c>
      <c r="U76" s="278"/>
    </row>
    <row r="77" spans="1:21" ht="25.2" customHeight="1" x14ac:dyDescent="0.3">
      <c r="A77" s="773"/>
      <c r="B77" s="289" t="s">
        <v>173</v>
      </c>
      <c r="C77" s="298" t="s">
        <v>171</v>
      </c>
      <c r="D77" s="366">
        <f t="shared" si="19"/>
        <v>1.4596409283316304E-2</v>
      </c>
      <c r="E77" s="41"/>
      <c r="F77" s="41"/>
      <c r="G77" s="41"/>
      <c r="H77" s="41"/>
      <c r="I77" s="41"/>
      <c r="J77" s="41"/>
      <c r="K77" s="41"/>
      <c r="L77" s="41"/>
      <c r="M77" s="322" t="s">
        <v>153</v>
      </c>
      <c r="N77" s="37">
        <f t="shared" si="20"/>
        <v>0.44999999999999996</v>
      </c>
      <c r="O77" s="12">
        <f t="shared" si="21"/>
        <v>6.568384177492336E-3</v>
      </c>
      <c r="P77" s="38"/>
      <c r="S77" s="375">
        <f>'5a. PMV Calculation'!D71</f>
        <v>1.4596409283316304E-2</v>
      </c>
      <c r="T77" s="375">
        <f>'5a. PMV Calculation'!H71</f>
        <v>0.44999999999999996</v>
      </c>
      <c r="U77" s="278"/>
    </row>
    <row r="78" spans="1:21" ht="25.2" customHeight="1" x14ac:dyDescent="0.3">
      <c r="A78" s="773"/>
      <c r="B78" s="289" t="s">
        <v>174</v>
      </c>
      <c r="C78" s="298" t="s">
        <v>172</v>
      </c>
      <c r="D78" s="366">
        <f t="shared" si="19"/>
        <v>1.4596409283316304E-2</v>
      </c>
      <c r="E78" s="41"/>
      <c r="F78" s="41"/>
      <c r="G78" s="41"/>
      <c r="H78" s="41"/>
      <c r="I78" s="41"/>
      <c r="J78" s="41"/>
      <c r="K78" s="41"/>
      <c r="L78" s="41"/>
      <c r="M78" s="322" t="s">
        <v>153</v>
      </c>
      <c r="N78" s="37">
        <f t="shared" si="20"/>
        <v>0.78449999999999998</v>
      </c>
      <c r="O78" s="12">
        <f t="shared" si="21"/>
        <v>1.145088308276164E-2</v>
      </c>
      <c r="P78" s="38"/>
      <c r="S78" s="375">
        <f>'5a. PMV Calculation'!D72</f>
        <v>1.4596409283316304E-2</v>
      </c>
      <c r="T78" s="375">
        <f>'5a. PMV Calculation'!H72</f>
        <v>0.78449999999999998</v>
      </c>
      <c r="U78" s="278"/>
    </row>
    <row r="79" spans="1:21" ht="25.2" customHeight="1" x14ac:dyDescent="0.3">
      <c r="A79" s="773"/>
      <c r="B79" s="287">
        <v>5.12</v>
      </c>
      <c r="C79" s="297" t="s">
        <v>33</v>
      </c>
      <c r="D79" s="366">
        <f t="shared" si="19"/>
        <v>1.4596409283316304E-2</v>
      </c>
      <c r="E79" s="41"/>
      <c r="F79" s="41"/>
      <c r="G79" s="41"/>
      <c r="H79" s="41"/>
      <c r="I79" s="41"/>
      <c r="J79" s="41"/>
      <c r="K79" s="41"/>
      <c r="L79" s="41"/>
      <c r="M79" s="322" t="s">
        <v>153</v>
      </c>
      <c r="N79" s="37">
        <f t="shared" si="20"/>
        <v>0.89</v>
      </c>
      <c r="O79" s="12">
        <f t="shared" si="21"/>
        <v>1.299080426215151E-2</v>
      </c>
      <c r="P79" s="38"/>
      <c r="S79" s="375">
        <f>'5a. PMV Calculation'!D73</f>
        <v>1.4596409283316304E-2</v>
      </c>
      <c r="T79" s="375">
        <f>'5a. PMV Calculation'!H73</f>
        <v>0.89</v>
      </c>
      <c r="U79" s="278"/>
    </row>
    <row r="80" spans="1:21" ht="25.2" customHeight="1" x14ac:dyDescent="0.3">
      <c r="A80" s="773"/>
      <c r="B80" s="287">
        <v>5.13</v>
      </c>
      <c r="C80" s="297" t="s">
        <v>175</v>
      </c>
      <c r="D80" s="366">
        <f t="shared" si="19"/>
        <v>1.4596409283316304E-2</v>
      </c>
      <c r="E80" s="41"/>
      <c r="F80" s="41"/>
      <c r="G80" s="41"/>
      <c r="H80" s="41"/>
      <c r="I80" s="41"/>
      <c r="J80" s="41"/>
      <c r="K80" s="41"/>
      <c r="L80" s="41"/>
      <c r="M80" s="322" t="s">
        <v>153</v>
      </c>
      <c r="N80" s="37">
        <f t="shared" si="20"/>
        <v>0.58000000000000007</v>
      </c>
      <c r="O80" s="12">
        <f t="shared" si="21"/>
        <v>8.4659173843234566E-3</v>
      </c>
      <c r="P80" s="38"/>
      <c r="S80" s="375">
        <f>'5a. PMV Calculation'!D74</f>
        <v>1.4596409283316304E-2</v>
      </c>
      <c r="T80" s="375">
        <f>'5a. PMV Calculation'!H74</f>
        <v>0.58000000000000007</v>
      </c>
      <c r="U80" s="278"/>
    </row>
    <row r="81" spans="1:21" ht="25.2" customHeight="1" x14ac:dyDescent="0.3">
      <c r="A81" s="773"/>
      <c r="B81" s="289" t="s">
        <v>198</v>
      </c>
      <c r="C81" s="298" t="s">
        <v>176</v>
      </c>
      <c r="D81" s="366">
        <f t="shared" si="19"/>
        <v>1.4596409283316304E-2</v>
      </c>
      <c r="E81" s="41"/>
      <c r="F81" s="41"/>
      <c r="G81" s="41"/>
      <c r="H81" s="41"/>
      <c r="I81" s="41"/>
      <c r="J81" s="41"/>
      <c r="K81" s="41"/>
      <c r="L81" s="41"/>
      <c r="M81" s="322" t="s">
        <v>153</v>
      </c>
      <c r="N81" s="37">
        <f t="shared" si="20"/>
        <v>1</v>
      </c>
      <c r="O81" s="12">
        <f t="shared" si="21"/>
        <v>1.4596409283316304E-2</v>
      </c>
      <c r="P81" s="38"/>
      <c r="S81" s="375">
        <f>'5a. PMV Calculation'!D75</f>
        <v>1.4596409283316304E-2</v>
      </c>
      <c r="T81" s="375">
        <f>'5a. PMV Calculation'!H75</f>
        <v>1</v>
      </c>
      <c r="U81" s="278"/>
    </row>
    <row r="82" spans="1:21" ht="25.2" customHeight="1" x14ac:dyDescent="0.3">
      <c r="A82" s="773"/>
      <c r="B82" s="289" t="s">
        <v>199</v>
      </c>
      <c r="C82" s="298" t="s">
        <v>177</v>
      </c>
      <c r="D82" s="366">
        <f t="shared" si="19"/>
        <v>1.4596409283316304E-2</v>
      </c>
      <c r="E82" s="41"/>
      <c r="F82" s="41"/>
      <c r="G82" s="41"/>
      <c r="H82" s="41"/>
      <c r="I82" s="41"/>
      <c r="J82" s="41"/>
      <c r="K82" s="41"/>
      <c r="L82" s="41"/>
      <c r="M82" s="322" t="s">
        <v>153</v>
      </c>
      <c r="N82" s="37">
        <f t="shared" si="20"/>
        <v>0.69</v>
      </c>
      <c r="O82" s="12">
        <f t="shared" si="21"/>
        <v>1.0071522405488248E-2</v>
      </c>
      <c r="P82" s="38"/>
      <c r="S82" s="375">
        <f>'5a. PMV Calculation'!D76</f>
        <v>1.4596409283316304E-2</v>
      </c>
      <c r="T82" s="375">
        <f>'5a. PMV Calculation'!H76</f>
        <v>0.69</v>
      </c>
      <c r="U82" s="278"/>
    </row>
    <row r="83" spans="1:21" ht="25.2" customHeight="1" x14ac:dyDescent="0.3">
      <c r="A83" s="773"/>
      <c r="B83" s="289" t="s">
        <v>200</v>
      </c>
      <c r="C83" s="298" t="s">
        <v>194</v>
      </c>
      <c r="D83" s="366">
        <f t="shared" si="19"/>
        <v>1.4596409283316304E-2</v>
      </c>
      <c r="E83" s="41"/>
      <c r="F83" s="41"/>
      <c r="G83" s="41"/>
      <c r="H83" s="41"/>
      <c r="I83" s="41"/>
      <c r="J83" s="41"/>
      <c r="K83" s="41"/>
      <c r="L83" s="41"/>
      <c r="M83" s="322" t="s">
        <v>153</v>
      </c>
      <c r="N83" s="37">
        <f t="shared" si="20"/>
        <v>0.69</v>
      </c>
      <c r="O83" s="12">
        <f t="shared" si="21"/>
        <v>1.0071522405488248E-2</v>
      </c>
      <c r="P83" s="38"/>
      <c r="S83" s="375">
        <f>'5a. PMV Calculation'!D77</f>
        <v>1.4596409283316304E-2</v>
      </c>
      <c r="T83" s="375">
        <f>'5a. PMV Calculation'!H77</f>
        <v>0.69</v>
      </c>
      <c r="U83" s="278"/>
    </row>
    <row r="84" spans="1:21" ht="25.2" customHeight="1" x14ac:dyDescent="0.3">
      <c r="A84" s="773"/>
      <c r="B84" s="289" t="s">
        <v>201</v>
      </c>
      <c r="C84" s="298" t="s">
        <v>203</v>
      </c>
      <c r="D84" s="366">
        <f t="shared" si="19"/>
        <v>1.4596409283316304E-2</v>
      </c>
      <c r="E84" s="41"/>
      <c r="F84" s="41"/>
      <c r="G84" s="41"/>
      <c r="H84" s="41"/>
      <c r="I84" s="41"/>
      <c r="J84" s="41"/>
      <c r="K84" s="41"/>
      <c r="L84" s="41"/>
      <c r="M84" s="322" t="s">
        <v>153</v>
      </c>
      <c r="N84" s="37">
        <f t="shared" si="20"/>
        <v>0.69</v>
      </c>
      <c r="O84" s="12">
        <f t="shared" si="21"/>
        <v>1.0071522405488248E-2</v>
      </c>
      <c r="P84" s="38"/>
      <c r="S84" s="375">
        <f>'5a. PMV Calculation'!D78</f>
        <v>1.4596409283316304E-2</v>
      </c>
      <c r="T84" s="375">
        <f>'5a. PMV Calculation'!H78</f>
        <v>0.69</v>
      </c>
      <c r="U84" s="278"/>
    </row>
    <row r="85" spans="1:21" ht="25.2" customHeight="1" x14ac:dyDescent="0.3">
      <c r="A85" s="773"/>
      <c r="B85" s="289" t="s">
        <v>202</v>
      </c>
      <c r="C85" s="298" t="s">
        <v>195</v>
      </c>
      <c r="D85" s="366">
        <f t="shared" si="19"/>
        <v>1.4596409283316304E-2</v>
      </c>
      <c r="E85" s="41"/>
      <c r="F85" s="41"/>
      <c r="G85" s="41"/>
      <c r="H85" s="41"/>
      <c r="I85" s="41"/>
      <c r="J85" s="41"/>
      <c r="K85" s="41"/>
      <c r="L85" s="41"/>
      <c r="M85" s="322" t="s">
        <v>153</v>
      </c>
      <c r="N85" s="37">
        <f t="shared" si="20"/>
        <v>0.69</v>
      </c>
      <c r="O85" s="12">
        <f t="shared" si="21"/>
        <v>1.0071522405488248E-2</v>
      </c>
      <c r="P85" s="38"/>
      <c r="S85" s="375">
        <f>'5a. PMV Calculation'!D79</f>
        <v>1.4596409283316304E-2</v>
      </c>
      <c r="T85" s="375">
        <f>'5a. PMV Calculation'!H79</f>
        <v>0.69</v>
      </c>
      <c r="U85" s="278"/>
    </row>
    <row r="86" spans="1:21" ht="25.2" customHeight="1" x14ac:dyDescent="0.3">
      <c r="A86" s="773"/>
      <c r="B86" s="289" t="s">
        <v>405</v>
      </c>
      <c r="C86" s="298" t="s">
        <v>589</v>
      </c>
      <c r="D86" s="366">
        <f t="shared" ref="D86" si="25">S86</f>
        <v>1.4596409283316304E-2</v>
      </c>
      <c r="E86" s="41"/>
      <c r="F86" s="41"/>
      <c r="G86" s="41"/>
      <c r="H86" s="41"/>
      <c r="I86" s="41"/>
      <c r="J86" s="41"/>
      <c r="K86" s="41"/>
      <c r="L86" s="41"/>
      <c r="M86" s="322" t="s">
        <v>153</v>
      </c>
      <c r="N86" s="37">
        <f t="shared" ref="N86" si="26">T86</f>
        <v>0.69</v>
      </c>
      <c r="O86" s="12">
        <f t="shared" ref="O86" si="27">+D86*N86</f>
        <v>1.0071522405488248E-2</v>
      </c>
      <c r="P86" s="38"/>
      <c r="S86" s="375">
        <f>'5a. PMV Calculation'!D80</f>
        <v>1.4596409283316304E-2</v>
      </c>
      <c r="T86" s="375">
        <f>'5a. PMV Calculation'!H80</f>
        <v>0.69</v>
      </c>
      <c r="U86" s="278"/>
    </row>
    <row r="87" spans="1:21" ht="25.2" customHeight="1" x14ac:dyDescent="0.3">
      <c r="A87" s="773"/>
      <c r="B87" s="289" t="s">
        <v>406</v>
      </c>
      <c r="C87" s="298" t="s">
        <v>407</v>
      </c>
      <c r="D87" s="366">
        <f t="shared" ref="D87" si="28">S87</f>
        <v>1.4596409283316304E-2</v>
      </c>
      <c r="E87" s="41"/>
      <c r="F87" s="41"/>
      <c r="G87" s="41"/>
      <c r="H87" s="41"/>
      <c r="I87" s="41"/>
      <c r="J87" s="41"/>
      <c r="K87" s="41"/>
      <c r="L87" s="41"/>
      <c r="M87" s="322" t="s">
        <v>153</v>
      </c>
      <c r="N87" s="37">
        <f t="shared" ref="N87" si="29">T87</f>
        <v>0.69</v>
      </c>
      <c r="O87" s="12">
        <f t="shared" ref="O87" si="30">+D87*N87</f>
        <v>1.0071522405488248E-2</v>
      </c>
      <c r="P87" s="38"/>
      <c r="S87" s="375">
        <f>'5a. PMV Calculation'!D81</f>
        <v>1.4596409283316304E-2</v>
      </c>
      <c r="T87" s="375">
        <f>'5a. PMV Calculation'!H81</f>
        <v>0.69</v>
      </c>
      <c r="U87" s="278"/>
    </row>
    <row r="88" spans="1:21" ht="25.2" customHeight="1" x14ac:dyDescent="0.3">
      <c r="A88" s="773"/>
      <c r="B88" s="287">
        <v>5.14</v>
      </c>
      <c r="C88" s="297" t="s">
        <v>35</v>
      </c>
      <c r="D88" s="366">
        <f t="shared" si="19"/>
        <v>1.4596409283316304E-2</v>
      </c>
      <c r="E88" s="41"/>
      <c r="F88" s="41"/>
      <c r="G88" s="41"/>
      <c r="H88" s="41"/>
      <c r="I88" s="41"/>
      <c r="J88" s="41"/>
      <c r="K88" s="41"/>
      <c r="L88" s="41"/>
      <c r="M88" s="322" t="s">
        <v>153</v>
      </c>
      <c r="N88" s="37">
        <f t="shared" si="20"/>
        <v>0.69</v>
      </c>
      <c r="O88" s="12">
        <f t="shared" si="21"/>
        <v>1.0071522405488248E-2</v>
      </c>
      <c r="P88" s="38"/>
      <c r="S88" s="375">
        <f>'5a. PMV Calculation'!D82</f>
        <v>1.4596409283316304E-2</v>
      </c>
      <c r="T88" s="375">
        <f>'5a. PMV Calculation'!H82</f>
        <v>0.69</v>
      </c>
      <c r="U88" s="278"/>
    </row>
    <row r="89" spans="1:21" ht="25.2" customHeight="1" x14ac:dyDescent="0.3">
      <c r="A89" s="465"/>
      <c r="B89" s="287">
        <v>5.15</v>
      </c>
      <c r="C89" s="297" t="s">
        <v>204</v>
      </c>
      <c r="D89" s="366">
        <f t="shared" ref="D89" si="31">S89</f>
        <v>1.4596409283316304E-2</v>
      </c>
      <c r="E89" s="444"/>
      <c r="F89" s="444"/>
      <c r="G89" s="444"/>
      <c r="H89" s="444"/>
      <c r="I89" s="444"/>
      <c r="J89" s="444"/>
      <c r="K89" s="444"/>
      <c r="L89" s="444"/>
      <c r="M89" s="322" t="s">
        <v>153</v>
      </c>
      <c r="N89" s="445">
        <f t="shared" ref="N89" si="32">T89</f>
        <v>0.69</v>
      </c>
      <c r="O89" s="446">
        <f t="shared" ref="O89" si="33">+D89*N89</f>
        <v>1.0071522405488248E-2</v>
      </c>
      <c r="P89" s="38"/>
      <c r="S89" s="375">
        <f>'5a. PMV Calculation'!D83</f>
        <v>1.4596409283316304E-2</v>
      </c>
      <c r="T89" s="375">
        <f>'5a. PMV Calculation'!H83</f>
        <v>0.69</v>
      </c>
      <c r="U89" s="278"/>
    </row>
    <row r="90" spans="1:21" ht="18" customHeight="1" x14ac:dyDescent="0.3">
      <c r="A90" s="465"/>
      <c r="B90" s="466">
        <v>5.16</v>
      </c>
      <c r="C90" s="738" t="s">
        <v>547</v>
      </c>
      <c r="D90" s="739"/>
      <c r="E90" s="739"/>
      <c r="F90" s="739"/>
      <c r="G90" s="739"/>
      <c r="H90" s="739"/>
      <c r="I90" s="739"/>
      <c r="J90" s="739"/>
      <c r="K90" s="739"/>
      <c r="L90" s="739"/>
      <c r="M90" s="739"/>
      <c r="N90" s="739"/>
      <c r="O90" s="739"/>
      <c r="P90" s="38"/>
      <c r="S90" s="375"/>
      <c r="T90" s="375"/>
      <c r="U90" s="278"/>
    </row>
    <row r="91" spans="1:21" ht="25.2" customHeight="1" x14ac:dyDescent="0.3">
      <c r="A91" s="465"/>
      <c r="B91" s="289" t="s">
        <v>556</v>
      </c>
      <c r="C91" s="442" t="s">
        <v>545</v>
      </c>
      <c r="D91" s="366">
        <f>S91</f>
        <v>1.4596409283316304E-2</v>
      </c>
      <c r="E91" s="41"/>
      <c r="F91" s="41"/>
      <c r="G91" s="41"/>
      <c r="H91" s="41"/>
      <c r="I91" s="41"/>
      <c r="J91" s="41"/>
      <c r="K91" s="41"/>
      <c r="L91" s="41"/>
      <c r="M91" s="322" t="s">
        <v>153</v>
      </c>
      <c r="N91" s="37">
        <f>T91</f>
        <v>0.69</v>
      </c>
      <c r="O91" s="12">
        <f>+D91*N91</f>
        <v>1.0071522405488248E-2</v>
      </c>
      <c r="P91" s="38"/>
      <c r="S91" s="375">
        <f>'5a. PMV Calculation'!D85</f>
        <v>1.4596409283316304E-2</v>
      </c>
      <c r="T91" s="375">
        <f>'5a. PMV Calculation'!H85</f>
        <v>0.69</v>
      </c>
      <c r="U91" s="278"/>
    </row>
    <row r="92" spans="1:21" ht="25.2" customHeight="1" x14ac:dyDescent="0.3">
      <c r="A92" s="465"/>
      <c r="B92" s="289" t="s">
        <v>557</v>
      </c>
      <c r="C92" s="442" t="s">
        <v>545</v>
      </c>
      <c r="D92" s="366">
        <f t="shared" ref="D92:D94" si="34">S92</f>
        <v>7.2982046416581519E-3</v>
      </c>
      <c r="E92" s="41"/>
      <c r="F92" s="41"/>
      <c r="G92" s="41"/>
      <c r="H92" s="41"/>
      <c r="I92" s="41"/>
      <c r="J92" s="41"/>
      <c r="K92" s="41"/>
      <c r="L92" s="41"/>
      <c r="M92" s="322" t="s">
        <v>153</v>
      </c>
      <c r="N92" s="37">
        <f t="shared" ref="N92:N94" si="35">T92</f>
        <v>0.69</v>
      </c>
      <c r="O92" s="12">
        <f t="shared" ref="O92:O94" si="36">+D92*N92</f>
        <v>5.0357612027441242E-3</v>
      </c>
      <c r="P92" s="38"/>
      <c r="S92" s="375">
        <f>'5a. PMV Calculation'!D86</f>
        <v>7.2982046416581519E-3</v>
      </c>
      <c r="T92" s="375">
        <f>'5a. PMV Calculation'!H86</f>
        <v>0.69</v>
      </c>
      <c r="U92" s="278"/>
    </row>
    <row r="93" spans="1:21" ht="25.2" customHeight="1" x14ac:dyDescent="0.3">
      <c r="A93" s="465"/>
      <c r="B93" s="289" t="s">
        <v>558</v>
      </c>
      <c r="C93" s="442" t="s">
        <v>545</v>
      </c>
      <c r="D93" s="366">
        <f t="shared" si="34"/>
        <v>1.4596409283316304E-2</v>
      </c>
      <c r="E93" s="41"/>
      <c r="F93" s="41"/>
      <c r="G93" s="41"/>
      <c r="H93" s="41"/>
      <c r="I93" s="41"/>
      <c r="J93" s="41"/>
      <c r="K93" s="41"/>
      <c r="L93" s="41"/>
      <c r="M93" s="322" t="s">
        <v>153</v>
      </c>
      <c r="N93" s="37">
        <f t="shared" si="35"/>
        <v>0.69</v>
      </c>
      <c r="O93" s="12">
        <f t="shared" si="36"/>
        <v>1.0071522405488248E-2</v>
      </c>
      <c r="P93" s="38"/>
      <c r="S93" s="375">
        <f>'5a. PMV Calculation'!D87</f>
        <v>1.4596409283316304E-2</v>
      </c>
      <c r="T93" s="375">
        <f>'5a. PMV Calculation'!H87</f>
        <v>0.69</v>
      </c>
      <c r="U93" s="278"/>
    </row>
    <row r="94" spans="1:21" ht="25.2" customHeight="1" thickBot="1" x14ac:dyDescent="0.35">
      <c r="A94" s="300"/>
      <c r="B94" s="289" t="s">
        <v>559</v>
      </c>
      <c r="C94" s="442" t="s">
        <v>545</v>
      </c>
      <c r="D94" s="366">
        <f t="shared" si="34"/>
        <v>1.4596409283316304E-2</v>
      </c>
      <c r="E94" s="41"/>
      <c r="F94" s="41"/>
      <c r="G94" s="41"/>
      <c r="H94" s="41"/>
      <c r="I94" s="41"/>
      <c r="J94" s="41"/>
      <c r="K94" s="41"/>
      <c r="L94" s="41"/>
      <c r="M94" s="322" t="s">
        <v>153</v>
      </c>
      <c r="N94" s="37">
        <f t="shared" si="35"/>
        <v>0.69</v>
      </c>
      <c r="O94" s="12">
        <f t="shared" si="36"/>
        <v>1.0071522405488248E-2</v>
      </c>
      <c r="P94" s="38"/>
      <c r="S94" s="375">
        <f>'5a. PMV Calculation'!D88</f>
        <v>1.4596409283316304E-2</v>
      </c>
      <c r="T94" s="375">
        <f>'5a. PMV Calculation'!H88</f>
        <v>0.69</v>
      </c>
      <c r="U94" s="278"/>
    </row>
    <row r="95" spans="1:21" ht="10.199999999999999" customHeight="1" thickTop="1" thickBot="1" x14ac:dyDescent="0.35">
      <c r="A95" s="720"/>
      <c r="B95" s="720"/>
      <c r="C95" s="720"/>
      <c r="D95" s="720"/>
      <c r="E95" s="720"/>
      <c r="F95" s="720"/>
      <c r="G95" s="720"/>
      <c r="H95" s="720"/>
      <c r="I95" s="720"/>
      <c r="J95" s="720"/>
      <c r="K95" s="720"/>
      <c r="L95" s="720"/>
      <c r="M95" s="720"/>
      <c r="N95" s="720"/>
      <c r="O95" s="720"/>
      <c r="P95" s="301"/>
      <c r="S95" s="377"/>
      <c r="T95" s="377"/>
      <c r="U95" s="278"/>
    </row>
    <row r="96" spans="1:21" ht="30" customHeight="1" thickTop="1" thickBot="1" x14ac:dyDescent="0.35">
      <c r="A96" s="721">
        <v>6</v>
      </c>
      <c r="B96" s="722"/>
      <c r="C96" s="303" t="s">
        <v>29</v>
      </c>
      <c r="D96" s="752" t="s">
        <v>141</v>
      </c>
      <c r="E96" s="753"/>
      <c r="F96" s="753"/>
      <c r="G96" s="753"/>
      <c r="H96" s="753"/>
      <c r="I96" s="753"/>
      <c r="J96" s="753"/>
      <c r="K96" s="753"/>
      <c r="L96" s="753"/>
      <c r="M96" s="753"/>
      <c r="N96" s="753"/>
      <c r="O96" s="753"/>
      <c r="P96" s="39"/>
      <c r="S96" s="378"/>
      <c r="T96" s="378"/>
      <c r="U96" s="278"/>
    </row>
    <row r="97" spans="1:86" ht="10.199999999999999" customHeight="1" thickTop="1" thickBot="1" x14ac:dyDescent="0.35">
      <c r="A97" s="305"/>
      <c r="B97" s="306"/>
      <c r="C97" s="307"/>
      <c r="D97" s="308"/>
      <c r="E97" s="309"/>
      <c r="F97" s="309"/>
      <c r="G97" s="309"/>
      <c r="H97" s="309"/>
      <c r="I97" s="309"/>
      <c r="J97" s="309"/>
      <c r="K97" s="309"/>
      <c r="L97" s="309"/>
      <c r="M97" s="310"/>
      <c r="N97" s="311"/>
      <c r="O97" s="13"/>
      <c r="P97" s="40"/>
      <c r="S97" s="69"/>
      <c r="T97" s="69"/>
    </row>
    <row r="98" spans="1:86" s="221" customFormat="1" ht="45" customHeight="1" thickTop="1" thickBot="1" x14ac:dyDescent="0.35">
      <c r="A98" s="423"/>
      <c r="B98" s="418"/>
      <c r="C98" s="419" t="s">
        <v>8</v>
      </c>
      <c r="D98" s="420">
        <f>SUM(D14:D94)</f>
        <v>0.98540359071668304</v>
      </c>
      <c r="E98" s="421"/>
      <c r="F98" s="421"/>
      <c r="G98" s="421"/>
      <c r="H98" s="421"/>
      <c r="I98" s="421"/>
      <c r="J98" s="421"/>
      <c r="K98" s="421"/>
      <c r="L98" s="421"/>
      <c r="M98" s="718" t="s">
        <v>539</v>
      </c>
      <c r="N98" s="719"/>
      <c r="O98" s="422">
        <f>IF(Q98=6,SUM(O14:O94),"NA")</f>
        <v>0.55913297328857081</v>
      </c>
      <c r="P98" s="315" t="str">
        <f>IF(Q98=6,"Carbon Considered","Carbon to be Considered")</f>
        <v>Carbon Considered</v>
      </c>
      <c r="Q98" s="316">
        <f>SUM(Q13:Q96)</f>
        <v>6</v>
      </c>
      <c r="R98" s="317"/>
      <c r="S98" s="69"/>
      <c r="T98" s="69"/>
      <c r="U98" s="69"/>
      <c r="V98" s="69"/>
      <c r="W98" s="317"/>
      <c r="X98" s="317"/>
      <c r="Y98" s="317"/>
      <c r="Z98" s="317"/>
      <c r="AA98" s="317"/>
      <c r="AB98" s="317"/>
      <c r="AC98" s="317"/>
      <c r="AD98" s="317"/>
      <c r="AE98" s="317"/>
      <c r="AF98" s="317"/>
      <c r="AG98" s="317"/>
      <c r="AH98" s="317"/>
      <c r="AI98" s="317"/>
      <c r="AJ98" s="317"/>
      <c r="AK98" s="317"/>
      <c r="AL98" s="317"/>
      <c r="AM98" s="317"/>
      <c r="AN98" s="317"/>
      <c r="AO98" s="317"/>
      <c r="AP98" s="317"/>
      <c r="AQ98" s="317"/>
      <c r="AR98" s="317"/>
      <c r="AS98" s="317"/>
      <c r="AT98" s="317"/>
      <c r="AU98" s="317"/>
      <c r="AV98" s="317"/>
      <c r="AW98" s="317"/>
      <c r="AX98" s="317"/>
      <c r="AY98" s="317"/>
      <c r="AZ98" s="317"/>
      <c r="BA98" s="317"/>
      <c r="BB98" s="317"/>
      <c r="BC98" s="317"/>
      <c r="BD98" s="317"/>
      <c r="BE98" s="317"/>
      <c r="BF98" s="317"/>
      <c r="BG98" s="317"/>
      <c r="BH98" s="317"/>
      <c r="BI98" s="317"/>
      <c r="BJ98" s="317"/>
      <c r="BK98" s="317"/>
      <c r="BL98" s="317"/>
      <c r="BM98" s="317"/>
      <c r="BN98" s="317"/>
      <c r="BO98" s="317"/>
      <c r="BP98" s="317"/>
      <c r="BQ98" s="317"/>
      <c r="BR98" s="317"/>
      <c r="BS98" s="317"/>
      <c r="BT98" s="317"/>
      <c r="BU98" s="317"/>
      <c r="BV98" s="317"/>
      <c r="BW98" s="317"/>
      <c r="BX98" s="317"/>
      <c r="BY98" s="317"/>
      <c r="BZ98" s="317"/>
      <c r="CA98" s="317"/>
      <c r="CB98" s="317"/>
      <c r="CC98" s="317"/>
      <c r="CD98" s="317"/>
      <c r="CE98" s="317"/>
      <c r="CF98" s="317"/>
      <c r="CG98" s="317"/>
      <c r="CH98" s="317"/>
    </row>
    <row r="99" spans="1:86" ht="15" thickTop="1" x14ac:dyDescent="0.3">
      <c r="S99" s="69"/>
      <c r="T99" s="69"/>
    </row>
    <row r="100" spans="1:86" x14ac:dyDescent="0.3">
      <c r="S100" s="69"/>
      <c r="T100" s="69"/>
    </row>
    <row r="101" spans="1:86" x14ac:dyDescent="0.3">
      <c r="A101" s="69"/>
      <c r="B101" s="69"/>
      <c r="C101" s="69"/>
      <c r="D101" s="178"/>
      <c r="E101" s="178"/>
      <c r="F101" s="178"/>
      <c r="G101" s="178"/>
      <c r="H101" s="178"/>
      <c r="I101" s="178"/>
      <c r="J101" s="178"/>
      <c r="K101" s="178"/>
      <c r="L101" s="178"/>
      <c r="M101" s="69"/>
      <c r="N101" s="191"/>
      <c r="O101" s="191"/>
      <c r="P101" s="191"/>
      <c r="S101" s="69"/>
      <c r="T101" s="69"/>
    </row>
    <row r="102" spans="1:86" x14ac:dyDescent="0.3">
      <c r="A102" s="69"/>
      <c r="B102" s="69"/>
      <c r="C102" s="69"/>
      <c r="D102" s="178"/>
      <c r="E102" s="178"/>
      <c r="F102" s="178"/>
      <c r="G102" s="178"/>
      <c r="H102" s="178"/>
      <c r="I102" s="178"/>
      <c r="J102" s="178"/>
      <c r="K102" s="178"/>
      <c r="L102" s="178"/>
      <c r="M102" s="69"/>
      <c r="N102" s="191"/>
      <c r="O102" s="191"/>
      <c r="P102" s="191"/>
      <c r="S102" s="69"/>
      <c r="T102" s="69"/>
    </row>
    <row r="103" spans="1:86" x14ac:dyDescent="0.3">
      <c r="A103" s="69"/>
      <c r="B103" s="69"/>
      <c r="C103" s="69"/>
      <c r="D103" s="178"/>
      <c r="E103" s="178"/>
      <c r="F103" s="178"/>
      <c r="G103" s="178"/>
      <c r="H103" s="178"/>
      <c r="I103" s="178"/>
      <c r="J103" s="178"/>
      <c r="K103" s="178"/>
      <c r="L103" s="178"/>
      <c r="M103" s="69"/>
      <c r="N103" s="191"/>
      <c r="O103" s="191"/>
      <c r="P103" s="191"/>
      <c r="S103" s="69"/>
      <c r="T103" s="69"/>
    </row>
    <row r="104" spans="1:86" ht="18" customHeight="1" x14ac:dyDescent="0.3">
      <c r="A104" s="69"/>
      <c r="B104" s="69"/>
      <c r="C104" s="318"/>
      <c r="D104" s="178"/>
      <c r="E104" s="178"/>
      <c r="F104" s="178"/>
      <c r="G104" s="178"/>
      <c r="H104" s="178"/>
      <c r="I104" s="178"/>
      <c r="J104" s="178"/>
      <c r="K104" s="178"/>
      <c r="L104" s="178"/>
      <c r="M104" s="69"/>
      <c r="N104" s="191"/>
      <c r="O104" s="191"/>
      <c r="P104" s="191"/>
      <c r="S104" s="69"/>
      <c r="T104" s="69"/>
    </row>
    <row r="105" spans="1:86" ht="18" customHeight="1" x14ac:dyDescent="0.3">
      <c r="A105" s="69"/>
      <c r="B105" s="69"/>
      <c r="C105" s="319"/>
      <c r="D105" s="178"/>
      <c r="E105" s="178"/>
      <c r="F105" s="178"/>
      <c r="G105" s="178"/>
      <c r="H105" s="178"/>
      <c r="I105" s="178"/>
      <c r="J105" s="178"/>
      <c r="K105" s="178"/>
      <c r="L105" s="178"/>
      <c r="M105" s="69"/>
      <c r="N105" s="191"/>
      <c r="O105" s="191"/>
      <c r="P105" s="191"/>
      <c r="S105" s="69"/>
      <c r="T105" s="69"/>
    </row>
    <row r="106" spans="1:86" ht="18" customHeight="1" x14ac:dyDescent="0.3">
      <c r="A106" s="69"/>
      <c r="B106" s="69"/>
      <c r="C106" s="180"/>
      <c r="D106" s="178"/>
      <c r="E106" s="178"/>
      <c r="F106" s="178"/>
      <c r="G106" s="178"/>
      <c r="H106" s="178"/>
      <c r="I106" s="178"/>
      <c r="J106" s="178"/>
      <c r="K106" s="178"/>
      <c r="L106" s="178"/>
      <c r="M106" s="69"/>
      <c r="N106" s="191"/>
      <c r="O106" s="191"/>
      <c r="P106" s="191"/>
      <c r="S106" s="69"/>
      <c r="T106" s="69"/>
    </row>
    <row r="107" spans="1:86" ht="18" customHeight="1" x14ac:dyDescent="0.3">
      <c r="A107" s="69"/>
      <c r="B107" s="69"/>
      <c r="C107" s="180"/>
      <c r="D107" s="178"/>
      <c r="E107" s="178"/>
      <c r="F107" s="178"/>
      <c r="G107" s="178"/>
      <c r="H107" s="178"/>
      <c r="I107" s="178"/>
      <c r="J107" s="178"/>
      <c r="K107" s="178"/>
      <c r="L107" s="178"/>
      <c r="M107" s="69"/>
      <c r="N107" s="191"/>
      <c r="O107" s="191"/>
      <c r="P107" s="191"/>
      <c r="S107" s="69"/>
      <c r="T107" s="69"/>
    </row>
    <row r="108" spans="1:86" ht="18" customHeight="1" x14ac:dyDescent="0.3">
      <c r="A108" s="69"/>
      <c r="B108" s="69"/>
      <c r="C108" s="180"/>
      <c r="D108" s="178"/>
      <c r="E108" s="178"/>
      <c r="F108" s="178"/>
      <c r="G108" s="178"/>
      <c r="H108" s="178"/>
      <c r="I108" s="178"/>
      <c r="J108" s="178"/>
      <c r="K108" s="178"/>
      <c r="L108" s="178"/>
      <c r="M108" s="69"/>
      <c r="N108" s="191"/>
      <c r="O108" s="191"/>
      <c r="P108" s="191"/>
      <c r="S108" s="69"/>
      <c r="T108" s="69"/>
    </row>
    <row r="109" spans="1:86" ht="18" customHeight="1" x14ac:dyDescent="0.3">
      <c r="A109" s="69"/>
      <c r="B109" s="69"/>
      <c r="C109" s="180"/>
      <c r="D109" s="178"/>
      <c r="E109" s="178"/>
      <c r="F109" s="178"/>
      <c r="G109" s="178"/>
      <c r="H109" s="178"/>
      <c r="I109" s="178"/>
      <c r="J109" s="178"/>
      <c r="K109" s="178"/>
      <c r="L109" s="178"/>
      <c r="M109" s="69"/>
      <c r="N109" s="191"/>
      <c r="O109" s="191"/>
      <c r="P109" s="191"/>
      <c r="S109" s="69"/>
      <c r="T109" s="69"/>
    </row>
    <row r="110" spans="1:86" ht="18" customHeight="1" x14ac:dyDescent="0.3">
      <c r="A110" s="69"/>
      <c r="B110" s="69"/>
      <c r="C110" s="180"/>
      <c r="D110" s="178"/>
      <c r="E110" s="178"/>
      <c r="F110" s="178"/>
      <c r="G110" s="178"/>
      <c r="H110" s="178"/>
      <c r="I110" s="178"/>
      <c r="J110" s="178"/>
      <c r="K110" s="178"/>
      <c r="L110" s="178"/>
      <c r="M110" s="69"/>
      <c r="N110" s="191"/>
      <c r="O110" s="191"/>
      <c r="P110" s="191"/>
      <c r="S110" s="69"/>
      <c r="T110" s="69"/>
    </row>
    <row r="111" spans="1:86" ht="18" customHeight="1" x14ac:dyDescent="0.3">
      <c r="A111" s="69"/>
      <c r="B111" s="69"/>
      <c r="C111" s="180"/>
      <c r="D111" s="178"/>
      <c r="E111" s="178"/>
      <c r="F111" s="178"/>
      <c r="G111" s="178"/>
      <c r="H111" s="178"/>
      <c r="I111" s="178"/>
      <c r="J111" s="178"/>
      <c r="K111" s="178"/>
      <c r="L111" s="178"/>
      <c r="M111" s="69"/>
      <c r="N111" s="191"/>
      <c r="O111" s="191"/>
      <c r="P111" s="191"/>
      <c r="S111" s="69"/>
      <c r="T111" s="69"/>
    </row>
    <row r="112" spans="1:86" ht="18" customHeight="1" x14ac:dyDescent="0.3">
      <c r="A112" s="69"/>
      <c r="B112" s="69"/>
      <c r="C112" s="180"/>
      <c r="D112" s="178"/>
      <c r="E112" s="178"/>
      <c r="F112" s="178"/>
      <c r="G112" s="178"/>
      <c r="H112" s="178"/>
      <c r="I112" s="178"/>
      <c r="J112" s="178"/>
      <c r="K112" s="178"/>
      <c r="L112" s="178"/>
      <c r="M112" s="69"/>
      <c r="N112" s="191"/>
      <c r="O112" s="191"/>
      <c r="P112" s="191"/>
      <c r="S112" s="69"/>
      <c r="T112" s="69"/>
    </row>
    <row r="113" spans="1:20" ht="18" customHeight="1" x14ac:dyDescent="0.3">
      <c r="A113" s="69"/>
      <c r="B113" s="69"/>
      <c r="C113" s="180"/>
      <c r="D113" s="178"/>
      <c r="E113" s="178"/>
      <c r="F113" s="178"/>
      <c r="G113" s="178"/>
      <c r="H113" s="178"/>
      <c r="I113" s="178"/>
      <c r="J113" s="178"/>
      <c r="K113" s="178"/>
      <c r="L113" s="178"/>
      <c r="M113" s="69"/>
      <c r="N113" s="191"/>
      <c r="O113" s="191"/>
      <c r="P113" s="191"/>
      <c r="S113" s="69"/>
      <c r="T113" s="69"/>
    </row>
    <row r="114" spans="1:20" ht="18" customHeight="1" x14ac:dyDescent="0.3">
      <c r="A114" s="69"/>
      <c r="B114" s="69"/>
      <c r="C114" s="180"/>
      <c r="D114" s="178"/>
      <c r="E114" s="178"/>
      <c r="F114" s="178"/>
      <c r="G114" s="178"/>
      <c r="H114" s="178"/>
      <c r="I114" s="178"/>
      <c r="J114" s="178"/>
      <c r="K114" s="178"/>
      <c r="L114" s="178"/>
      <c r="M114" s="69"/>
      <c r="N114" s="191"/>
      <c r="O114" s="191"/>
      <c r="P114" s="191"/>
      <c r="S114" s="69"/>
      <c r="T114" s="69"/>
    </row>
    <row r="115" spans="1:20" ht="18" customHeight="1" x14ac:dyDescent="0.3">
      <c r="A115" s="69"/>
      <c r="B115" s="69"/>
      <c r="C115" s="180"/>
      <c r="D115" s="178"/>
      <c r="E115" s="178"/>
      <c r="F115" s="178"/>
      <c r="G115" s="178"/>
      <c r="H115" s="178"/>
      <c r="I115" s="178"/>
      <c r="J115" s="178"/>
      <c r="K115" s="178"/>
      <c r="L115" s="178"/>
      <c r="M115" s="69"/>
      <c r="N115" s="191"/>
      <c r="O115" s="191"/>
      <c r="P115" s="191"/>
      <c r="S115" s="69"/>
      <c r="T115" s="69"/>
    </row>
    <row r="116" spans="1:20" ht="18" customHeight="1" x14ac:dyDescent="0.3">
      <c r="A116" s="69"/>
      <c r="B116" s="69"/>
      <c r="C116" s="180"/>
      <c r="D116" s="178"/>
      <c r="E116" s="178"/>
      <c r="F116" s="178"/>
      <c r="G116" s="178"/>
      <c r="H116" s="178"/>
      <c r="I116" s="178"/>
      <c r="J116" s="178"/>
      <c r="K116" s="178"/>
      <c r="L116" s="178"/>
      <c r="M116" s="69"/>
      <c r="N116" s="191"/>
      <c r="O116" s="191"/>
      <c r="P116" s="191"/>
      <c r="S116" s="69"/>
      <c r="T116" s="69"/>
    </row>
    <row r="117" spans="1:20" ht="18" customHeight="1" x14ac:dyDescent="0.3">
      <c r="A117" s="69"/>
      <c r="B117" s="69"/>
      <c r="C117" s="180"/>
      <c r="D117" s="178"/>
      <c r="E117" s="178"/>
      <c r="F117" s="178"/>
      <c r="G117" s="178"/>
      <c r="H117" s="178"/>
      <c r="I117" s="178"/>
      <c r="J117" s="178"/>
      <c r="K117" s="178"/>
      <c r="L117" s="178"/>
      <c r="M117" s="69"/>
      <c r="N117" s="191"/>
      <c r="O117" s="191"/>
      <c r="P117" s="191"/>
      <c r="S117" s="69"/>
      <c r="T117" s="69"/>
    </row>
    <row r="118" spans="1:20" ht="18" customHeight="1" x14ac:dyDescent="0.3">
      <c r="A118" s="69"/>
      <c r="B118" s="69"/>
      <c r="C118" s="180"/>
      <c r="D118" s="178"/>
      <c r="E118" s="178"/>
      <c r="F118" s="178"/>
      <c r="G118" s="178"/>
      <c r="H118" s="178"/>
      <c r="I118" s="178"/>
      <c r="J118" s="178"/>
      <c r="K118" s="178"/>
      <c r="L118" s="178"/>
      <c r="M118" s="69"/>
      <c r="N118" s="191"/>
      <c r="O118" s="191"/>
      <c r="P118" s="191"/>
      <c r="S118" s="69"/>
      <c r="T118" s="69"/>
    </row>
    <row r="119" spans="1:20" ht="18" customHeight="1" x14ac:dyDescent="0.3">
      <c r="A119" s="69"/>
      <c r="B119" s="69"/>
      <c r="C119" s="180"/>
      <c r="D119" s="178"/>
      <c r="E119" s="178"/>
      <c r="F119" s="178"/>
      <c r="G119" s="178"/>
      <c r="H119" s="178"/>
      <c r="I119" s="178"/>
      <c r="J119" s="178"/>
      <c r="K119" s="178"/>
      <c r="L119" s="178"/>
      <c r="M119" s="69"/>
      <c r="N119" s="191"/>
      <c r="O119" s="191"/>
      <c r="P119" s="191"/>
      <c r="S119" s="69"/>
      <c r="T119" s="69"/>
    </row>
    <row r="120" spans="1:20" ht="18" customHeight="1" x14ac:dyDescent="0.3">
      <c r="A120" s="69"/>
      <c r="B120" s="69"/>
      <c r="C120" s="180"/>
      <c r="D120" s="178"/>
      <c r="E120" s="178"/>
      <c r="F120" s="178"/>
      <c r="G120" s="178"/>
      <c r="H120" s="178"/>
      <c r="I120" s="178"/>
      <c r="J120" s="178"/>
      <c r="K120" s="178"/>
      <c r="L120" s="178"/>
      <c r="M120" s="69"/>
      <c r="N120" s="191"/>
      <c r="O120" s="191"/>
      <c r="P120" s="191"/>
      <c r="S120" s="69"/>
      <c r="T120" s="69"/>
    </row>
    <row r="121" spans="1:20" ht="18" customHeight="1" x14ac:dyDescent="0.3">
      <c r="A121" s="69"/>
      <c r="B121" s="69"/>
      <c r="C121" s="180"/>
      <c r="D121" s="178"/>
      <c r="E121" s="178"/>
      <c r="F121" s="178"/>
      <c r="G121" s="178"/>
      <c r="H121" s="178"/>
      <c r="I121" s="178"/>
      <c r="J121" s="178"/>
      <c r="K121" s="178"/>
      <c r="L121" s="178"/>
      <c r="M121" s="69"/>
      <c r="N121" s="191"/>
      <c r="O121" s="191"/>
      <c r="P121" s="191"/>
      <c r="S121" s="69"/>
      <c r="T121" s="69"/>
    </row>
    <row r="122" spans="1:20" ht="18" customHeight="1" x14ac:dyDescent="0.3">
      <c r="A122" s="69"/>
      <c r="B122" s="69"/>
      <c r="C122" s="180"/>
      <c r="D122" s="178"/>
      <c r="E122" s="178"/>
      <c r="F122" s="178"/>
      <c r="G122" s="178"/>
      <c r="H122" s="178"/>
      <c r="I122" s="178"/>
      <c r="J122" s="178"/>
      <c r="K122" s="178"/>
      <c r="L122" s="178"/>
      <c r="M122" s="69"/>
      <c r="N122" s="191"/>
      <c r="O122" s="191"/>
      <c r="P122" s="191"/>
      <c r="S122" s="69"/>
      <c r="T122" s="69"/>
    </row>
    <row r="123" spans="1:20" ht="18" customHeight="1" x14ac:dyDescent="0.3">
      <c r="A123" s="69"/>
      <c r="B123" s="69"/>
      <c r="C123" s="180"/>
      <c r="D123" s="178"/>
      <c r="E123" s="178"/>
      <c r="F123" s="178"/>
      <c r="G123" s="178"/>
      <c r="H123" s="178"/>
      <c r="I123" s="178"/>
      <c r="J123" s="178"/>
      <c r="K123" s="178"/>
      <c r="L123" s="178"/>
      <c r="M123" s="69"/>
      <c r="N123" s="191"/>
      <c r="O123" s="191"/>
      <c r="P123" s="191"/>
      <c r="S123" s="69"/>
      <c r="T123" s="69"/>
    </row>
    <row r="124" spans="1:20" ht="18" customHeight="1" x14ac:dyDescent="0.3">
      <c r="A124" s="69"/>
      <c r="B124" s="69"/>
      <c r="C124" s="180"/>
      <c r="D124" s="178"/>
      <c r="E124" s="178"/>
      <c r="F124" s="178"/>
      <c r="G124" s="178"/>
      <c r="H124" s="178"/>
      <c r="I124" s="178"/>
      <c r="J124" s="178"/>
      <c r="K124" s="178"/>
      <c r="L124" s="178"/>
      <c r="M124" s="69"/>
      <c r="N124" s="191"/>
      <c r="O124" s="191"/>
      <c r="P124" s="191"/>
      <c r="S124" s="69"/>
      <c r="T124" s="69"/>
    </row>
    <row r="125" spans="1:20" ht="18" customHeight="1" x14ac:dyDescent="0.3">
      <c r="A125" s="69"/>
      <c r="B125" s="69"/>
      <c r="C125" s="180"/>
      <c r="D125" s="178"/>
      <c r="E125" s="178"/>
      <c r="F125" s="178"/>
      <c r="G125" s="178"/>
      <c r="H125" s="178"/>
      <c r="I125" s="178"/>
      <c r="J125" s="178"/>
      <c r="K125" s="178"/>
      <c r="L125" s="178"/>
      <c r="M125" s="69"/>
      <c r="N125" s="191"/>
      <c r="O125" s="191"/>
      <c r="P125" s="191"/>
      <c r="S125" s="69"/>
      <c r="T125" s="69"/>
    </row>
    <row r="126" spans="1:20" ht="18" customHeight="1" x14ac:dyDescent="0.3">
      <c r="A126" s="69"/>
      <c r="B126" s="69"/>
      <c r="C126" s="180"/>
      <c r="D126" s="178"/>
      <c r="E126" s="178"/>
      <c r="F126" s="178"/>
      <c r="G126" s="178"/>
      <c r="H126" s="178"/>
      <c r="I126" s="178"/>
      <c r="J126" s="178"/>
      <c r="K126" s="178"/>
      <c r="L126" s="178"/>
      <c r="M126" s="69"/>
      <c r="N126" s="191"/>
      <c r="O126" s="191"/>
      <c r="P126" s="191"/>
      <c r="S126" s="69"/>
      <c r="T126" s="69"/>
    </row>
    <row r="127" spans="1:20" ht="18" customHeight="1" x14ac:dyDescent="0.3">
      <c r="A127" s="69"/>
      <c r="B127" s="69"/>
      <c r="C127" s="180"/>
      <c r="D127" s="178"/>
      <c r="E127" s="178"/>
      <c r="F127" s="178"/>
      <c r="G127" s="178"/>
      <c r="H127" s="178"/>
      <c r="I127" s="178"/>
      <c r="J127" s="178"/>
      <c r="K127" s="178"/>
      <c r="L127" s="178"/>
      <c r="M127" s="69"/>
      <c r="N127" s="191"/>
      <c r="O127" s="191"/>
      <c r="P127" s="191"/>
      <c r="S127" s="69"/>
      <c r="T127" s="69"/>
    </row>
    <row r="128" spans="1:20" ht="18" customHeight="1" x14ac:dyDescent="0.3">
      <c r="A128" s="69"/>
      <c r="B128" s="69"/>
      <c r="C128" s="180"/>
      <c r="D128" s="178"/>
      <c r="E128" s="178"/>
      <c r="F128" s="178"/>
      <c r="G128" s="178"/>
      <c r="H128" s="178"/>
      <c r="I128" s="178"/>
      <c r="J128" s="178"/>
      <c r="K128" s="178"/>
      <c r="L128" s="178"/>
      <c r="M128" s="69"/>
      <c r="N128" s="191"/>
      <c r="O128" s="191"/>
      <c r="P128" s="191"/>
      <c r="S128" s="69"/>
      <c r="T128" s="69"/>
    </row>
    <row r="129" spans="1:20" ht="18" customHeight="1" x14ac:dyDescent="0.3">
      <c r="A129" s="69"/>
      <c r="B129" s="69"/>
      <c r="C129" s="180"/>
      <c r="D129" s="178"/>
      <c r="E129" s="178"/>
      <c r="F129" s="178"/>
      <c r="G129" s="178"/>
      <c r="H129" s="178"/>
      <c r="I129" s="178"/>
      <c r="J129" s="178"/>
      <c r="K129" s="178"/>
      <c r="L129" s="178"/>
      <c r="M129" s="69"/>
      <c r="N129" s="191"/>
      <c r="O129" s="191"/>
      <c r="P129" s="191"/>
      <c r="S129" s="69"/>
      <c r="T129" s="69"/>
    </row>
    <row r="130" spans="1:20" ht="18" customHeight="1" x14ac:dyDescent="0.3">
      <c r="A130" s="69"/>
      <c r="B130" s="69"/>
      <c r="C130" s="180"/>
      <c r="D130" s="178"/>
      <c r="E130" s="178"/>
      <c r="F130" s="178"/>
      <c r="G130" s="178"/>
      <c r="H130" s="178"/>
      <c r="I130" s="178"/>
      <c r="J130" s="178"/>
      <c r="K130" s="178"/>
      <c r="L130" s="178"/>
      <c r="M130" s="69"/>
      <c r="N130" s="191"/>
      <c r="O130" s="191"/>
      <c r="P130" s="191"/>
      <c r="S130" s="69"/>
      <c r="T130" s="69"/>
    </row>
    <row r="131" spans="1:20" ht="18" customHeight="1" x14ac:dyDescent="0.3">
      <c r="A131" s="69"/>
      <c r="B131" s="69"/>
      <c r="C131" s="180"/>
      <c r="D131" s="178"/>
      <c r="E131" s="178"/>
      <c r="F131" s="178"/>
      <c r="G131" s="178"/>
      <c r="H131" s="178"/>
      <c r="I131" s="178"/>
      <c r="J131" s="178"/>
      <c r="K131" s="178"/>
      <c r="L131" s="178"/>
      <c r="M131" s="69"/>
      <c r="N131" s="191"/>
      <c r="O131" s="191"/>
      <c r="P131" s="191"/>
      <c r="S131" s="69"/>
      <c r="T131" s="69"/>
    </row>
    <row r="132" spans="1:20" ht="18" customHeight="1" x14ac:dyDescent="0.3">
      <c r="A132" s="69"/>
      <c r="B132" s="69"/>
      <c r="C132" s="180"/>
      <c r="D132" s="178"/>
      <c r="E132" s="178"/>
      <c r="F132" s="178"/>
      <c r="G132" s="178"/>
      <c r="H132" s="178"/>
      <c r="I132" s="178"/>
      <c r="J132" s="178"/>
      <c r="K132" s="178"/>
      <c r="L132" s="178"/>
      <c r="M132" s="69"/>
      <c r="N132" s="191"/>
      <c r="O132" s="191"/>
      <c r="P132" s="191"/>
      <c r="S132" s="69"/>
      <c r="T132" s="69"/>
    </row>
    <row r="133" spans="1:20" ht="18" customHeight="1" x14ac:dyDescent="0.3">
      <c r="A133" s="69"/>
      <c r="B133" s="69"/>
      <c r="C133" s="180"/>
      <c r="D133" s="178"/>
      <c r="E133" s="178"/>
      <c r="F133" s="178"/>
      <c r="G133" s="178"/>
      <c r="H133" s="178"/>
      <c r="I133" s="178"/>
      <c r="J133" s="178"/>
      <c r="K133" s="178"/>
      <c r="L133" s="178"/>
      <c r="M133" s="69"/>
      <c r="N133" s="191"/>
      <c r="O133" s="191"/>
      <c r="P133" s="191"/>
      <c r="S133" s="69"/>
      <c r="T133" s="69"/>
    </row>
    <row r="134" spans="1:20" ht="18" customHeight="1" x14ac:dyDescent="0.3">
      <c r="A134" s="69"/>
      <c r="B134" s="69"/>
      <c r="C134" s="180"/>
      <c r="D134" s="320"/>
      <c r="E134" s="180"/>
      <c r="F134" s="180"/>
      <c r="G134" s="180"/>
      <c r="H134" s="180"/>
      <c r="I134" s="178"/>
      <c r="J134" s="178"/>
      <c r="K134" s="178"/>
      <c r="L134" s="178"/>
      <c r="M134" s="69"/>
      <c r="N134" s="191"/>
      <c r="O134" s="191"/>
      <c r="P134" s="191"/>
      <c r="S134" s="69"/>
      <c r="T134" s="69"/>
    </row>
    <row r="135" spans="1:20" ht="18" customHeight="1" x14ac:dyDescent="0.3">
      <c r="A135" s="69"/>
      <c r="B135" s="69"/>
      <c r="C135" s="318"/>
      <c r="D135" s="178"/>
      <c r="E135" s="178"/>
      <c r="F135" s="178"/>
      <c r="G135" s="178"/>
      <c r="H135" s="178"/>
      <c r="I135" s="178"/>
      <c r="J135" s="178"/>
      <c r="K135" s="178"/>
      <c r="L135" s="178"/>
      <c r="M135" s="69"/>
      <c r="N135" s="191"/>
      <c r="O135" s="191"/>
      <c r="P135" s="191"/>
      <c r="S135" s="69"/>
      <c r="T135" s="69"/>
    </row>
    <row r="136" spans="1:20" ht="18" customHeight="1" x14ac:dyDescent="0.3">
      <c r="A136" s="69"/>
      <c r="B136" s="69"/>
      <c r="C136" s="180"/>
      <c r="D136" s="178"/>
      <c r="E136" s="178"/>
      <c r="F136" s="178"/>
      <c r="G136" s="178"/>
      <c r="H136" s="178"/>
      <c r="I136" s="178"/>
      <c r="J136" s="178"/>
      <c r="K136" s="178"/>
      <c r="L136" s="178"/>
      <c r="M136" s="69"/>
      <c r="N136" s="191"/>
      <c r="O136" s="191"/>
      <c r="P136" s="191"/>
      <c r="S136" s="69"/>
      <c r="T136" s="69"/>
    </row>
    <row r="137" spans="1:20" ht="18" customHeight="1" x14ac:dyDescent="0.3">
      <c r="A137" s="69"/>
      <c r="B137" s="69"/>
      <c r="C137" s="180"/>
      <c r="D137" s="178"/>
      <c r="E137" s="178"/>
      <c r="F137" s="178"/>
      <c r="G137" s="178"/>
      <c r="H137" s="178"/>
      <c r="I137" s="178"/>
      <c r="J137" s="178"/>
      <c r="K137" s="178"/>
      <c r="L137" s="178"/>
      <c r="M137" s="69"/>
      <c r="N137" s="191"/>
      <c r="O137" s="191"/>
      <c r="P137" s="191"/>
      <c r="S137" s="69"/>
      <c r="T137" s="69"/>
    </row>
    <row r="138" spans="1:20" ht="18" customHeight="1" x14ac:dyDescent="0.3">
      <c r="A138" s="69"/>
      <c r="B138" s="69"/>
      <c r="C138" s="180"/>
      <c r="D138" s="178"/>
      <c r="E138" s="178"/>
      <c r="F138" s="178"/>
      <c r="G138" s="178"/>
      <c r="H138" s="178"/>
      <c r="I138" s="178"/>
      <c r="J138" s="178"/>
      <c r="K138" s="178"/>
      <c r="L138" s="178"/>
      <c r="M138" s="69"/>
      <c r="N138" s="191"/>
      <c r="O138" s="191"/>
      <c r="P138" s="191"/>
      <c r="S138" s="69"/>
      <c r="T138" s="69"/>
    </row>
    <row r="139" spans="1:20" ht="18" customHeight="1" x14ac:dyDescent="0.3">
      <c r="A139" s="69"/>
      <c r="B139" s="69"/>
      <c r="C139" s="180"/>
      <c r="D139" s="178"/>
      <c r="E139" s="178"/>
      <c r="F139" s="178"/>
      <c r="G139" s="178"/>
      <c r="H139" s="178"/>
      <c r="I139" s="178"/>
      <c r="J139" s="178"/>
      <c r="K139" s="178"/>
      <c r="L139" s="178"/>
      <c r="M139" s="69"/>
      <c r="N139" s="191"/>
      <c r="O139" s="191"/>
      <c r="P139" s="191"/>
      <c r="S139" s="69"/>
      <c r="T139" s="69"/>
    </row>
    <row r="140" spans="1:20" ht="18" customHeight="1" x14ac:dyDescent="0.3">
      <c r="A140" s="69"/>
      <c r="B140" s="69"/>
      <c r="C140" s="180"/>
      <c r="D140" s="178"/>
      <c r="E140" s="178"/>
      <c r="F140" s="178"/>
      <c r="G140" s="178"/>
      <c r="H140" s="178"/>
      <c r="I140" s="178"/>
      <c r="J140" s="178"/>
      <c r="K140" s="178"/>
      <c r="L140" s="178"/>
      <c r="M140" s="69"/>
      <c r="N140" s="191"/>
      <c r="O140" s="191"/>
      <c r="P140" s="191"/>
      <c r="S140" s="69"/>
      <c r="T140" s="69"/>
    </row>
    <row r="141" spans="1:20" ht="18" customHeight="1" x14ac:dyDescent="0.3">
      <c r="A141" s="69"/>
      <c r="B141" s="69"/>
      <c r="C141" s="180"/>
      <c r="D141" s="178"/>
      <c r="E141" s="178"/>
      <c r="F141" s="178"/>
      <c r="G141" s="178"/>
      <c r="H141" s="178"/>
      <c r="I141" s="178"/>
      <c r="J141" s="178"/>
      <c r="K141" s="178"/>
      <c r="L141" s="178"/>
      <c r="M141" s="69"/>
      <c r="N141" s="191"/>
      <c r="O141" s="191"/>
      <c r="P141" s="191"/>
      <c r="S141" s="69"/>
      <c r="T141" s="69"/>
    </row>
    <row r="142" spans="1:20" ht="18" customHeight="1" x14ac:dyDescent="0.3">
      <c r="A142" s="69"/>
      <c r="B142" s="69"/>
      <c r="C142" s="180"/>
      <c r="D142" s="178"/>
      <c r="E142" s="178"/>
      <c r="F142" s="178"/>
      <c r="G142" s="178"/>
      <c r="H142" s="178"/>
      <c r="I142" s="178"/>
      <c r="J142" s="178"/>
      <c r="K142" s="178"/>
      <c r="L142" s="178"/>
      <c r="M142" s="69"/>
      <c r="N142" s="191"/>
      <c r="O142" s="191"/>
      <c r="P142" s="191"/>
      <c r="S142" s="69"/>
      <c r="T142" s="69"/>
    </row>
    <row r="143" spans="1:20" ht="18" customHeight="1" x14ac:dyDescent="0.3">
      <c r="A143" s="69"/>
      <c r="B143" s="69"/>
      <c r="C143" s="180"/>
      <c r="D143" s="178"/>
      <c r="E143" s="178"/>
      <c r="F143" s="178"/>
      <c r="G143" s="178"/>
      <c r="H143" s="178"/>
      <c r="I143" s="178"/>
      <c r="J143" s="178"/>
      <c r="K143" s="178"/>
      <c r="L143" s="178"/>
      <c r="M143" s="69"/>
      <c r="N143" s="191"/>
      <c r="O143" s="191"/>
      <c r="P143" s="191"/>
      <c r="S143" s="69"/>
      <c r="T143" s="69"/>
    </row>
    <row r="144" spans="1:20" ht="18" customHeight="1" x14ac:dyDescent="0.3">
      <c r="A144" s="69"/>
      <c r="B144" s="69"/>
      <c r="C144" s="180"/>
      <c r="D144" s="178"/>
      <c r="E144" s="178"/>
      <c r="F144" s="178"/>
      <c r="G144" s="178"/>
      <c r="H144" s="178"/>
      <c r="I144" s="178"/>
      <c r="J144" s="178"/>
      <c r="K144" s="178"/>
      <c r="L144" s="178"/>
      <c r="M144" s="69"/>
      <c r="N144" s="191"/>
      <c r="O144" s="191"/>
      <c r="P144" s="191"/>
      <c r="S144" s="69"/>
      <c r="T144" s="69"/>
    </row>
    <row r="145" spans="1:20" ht="18" customHeight="1" x14ac:dyDescent="0.3">
      <c r="A145" s="69"/>
      <c r="B145" s="69"/>
      <c r="C145" s="180"/>
      <c r="D145" s="178"/>
      <c r="E145" s="178"/>
      <c r="F145" s="178"/>
      <c r="G145" s="178"/>
      <c r="H145" s="178"/>
      <c r="I145" s="178"/>
      <c r="J145" s="178"/>
      <c r="K145" s="178"/>
      <c r="L145" s="178"/>
      <c r="M145" s="69"/>
      <c r="N145" s="191"/>
      <c r="O145" s="191"/>
      <c r="P145" s="191"/>
      <c r="S145" s="69"/>
      <c r="T145" s="69"/>
    </row>
    <row r="146" spans="1:20" ht="18" customHeight="1" x14ac:dyDescent="0.3">
      <c r="A146" s="69"/>
      <c r="B146" s="69"/>
      <c r="C146" s="180"/>
      <c r="D146" s="178"/>
      <c r="E146" s="178"/>
      <c r="F146" s="178"/>
      <c r="G146" s="178"/>
      <c r="H146" s="178"/>
      <c r="I146" s="178"/>
      <c r="J146" s="178"/>
      <c r="K146" s="178"/>
      <c r="L146" s="178"/>
      <c r="M146" s="69"/>
      <c r="N146" s="191"/>
      <c r="O146" s="191"/>
      <c r="P146" s="191"/>
      <c r="S146" s="69"/>
      <c r="T146" s="69"/>
    </row>
    <row r="147" spans="1:20" ht="18" customHeight="1" x14ac:dyDescent="0.3">
      <c r="A147" s="69"/>
      <c r="B147" s="69"/>
      <c r="C147" s="180"/>
      <c r="D147" s="178"/>
      <c r="E147" s="178"/>
      <c r="F147" s="178"/>
      <c r="G147" s="178"/>
      <c r="H147" s="178"/>
      <c r="I147" s="178"/>
      <c r="J147" s="178"/>
      <c r="K147" s="178"/>
      <c r="L147" s="178"/>
      <c r="M147" s="69"/>
      <c r="N147" s="191"/>
      <c r="O147" s="191"/>
      <c r="P147" s="191"/>
      <c r="S147" s="69"/>
      <c r="T147" s="69"/>
    </row>
    <row r="148" spans="1:20" ht="18" customHeight="1" x14ac:dyDescent="0.3">
      <c r="A148" s="69"/>
      <c r="B148" s="69"/>
      <c r="C148" s="180"/>
      <c r="D148" s="178"/>
      <c r="E148" s="178"/>
      <c r="F148" s="178"/>
      <c r="G148" s="178"/>
      <c r="H148" s="178"/>
      <c r="I148" s="178"/>
      <c r="J148" s="178"/>
      <c r="K148" s="178"/>
      <c r="L148" s="178"/>
      <c r="M148" s="69"/>
      <c r="N148" s="191"/>
      <c r="O148" s="191"/>
      <c r="P148" s="191"/>
      <c r="S148" s="69"/>
      <c r="T148" s="69"/>
    </row>
    <row r="149" spans="1:20" ht="18" customHeight="1" x14ac:dyDescent="0.3">
      <c r="A149" s="69"/>
      <c r="B149" s="69"/>
      <c r="C149" s="180"/>
      <c r="D149" s="178"/>
      <c r="E149" s="178"/>
      <c r="F149" s="178"/>
      <c r="G149" s="178"/>
      <c r="H149" s="178"/>
      <c r="I149" s="178"/>
      <c r="J149" s="178"/>
      <c r="K149" s="178"/>
      <c r="L149" s="178"/>
      <c r="M149" s="69"/>
      <c r="N149" s="191"/>
      <c r="O149" s="191"/>
      <c r="P149" s="191"/>
      <c r="S149" s="69"/>
      <c r="T149" s="69"/>
    </row>
    <row r="150" spans="1:20" ht="18" customHeight="1" x14ac:dyDescent="0.3">
      <c r="A150" s="69"/>
      <c r="B150" s="69"/>
      <c r="C150" s="180"/>
      <c r="D150" s="178"/>
      <c r="E150" s="178"/>
      <c r="F150" s="178"/>
      <c r="G150" s="178"/>
      <c r="H150" s="178"/>
      <c r="I150" s="178"/>
      <c r="J150" s="178"/>
      <c r="K150" s="178"/>
      <c r="L150" s="178"/>
      <c r="M150" s="69"/>
      <c r="N150" s="191"/>
      <c r="O150" s="191"/>
      <c r="P150" s="191"/>
      <c r="S150" s="69"/>
      <c r="T150" s="69"/>
    </row>
    <row r="151" spans="1:20" ht="18" customHeight="1" x14ac:dyDescent="0.3">
      <c r="A151" s="69"/>
      <c r="B151" s="69"/>
      <c r="C151" s="180"/>
      <c r="D151" s="178"/>
      <c r="E151" s="178"/>
      <c r="F151" s="178"/>
      <c r="G151" s="178"/>
      <c r="H151" s="178"/>
      <c r="I151" s="178"/>
      <c r="J151" s="178"/>
      <c r="K151" s="178"/>
      <c r="L151" s="178"/>
      <c r="M151" s="69"/>
      <c r="N151" s="191"/>
      <c r="O151" s="191"/>
      <c r="P151" s="191"/>
      <c r="S151" s="69"/>
      <c r="T151" s="69"/>
    </row>
    <row r="152" spans="1:20" ht="18" customHeight="1" x14ac:dyDescent="0.3">
      <c r="A152" s="69"/>
      <c r="B152" s="69"/>
      <c r="C152" s="180"/>
      <c r="D152" s="178"/>
      <c r="E152" s="178"/>
      <c r="F152" s="178"/>
      <c r="G152" s="178"/>
      <c r="H152" s="178"/>
      <c r="I152" s="178"/>
      <c r="J152" s="178"/>
      <c r="K152" s="178"/>
      <c r="L152" s="178"/>
      <c r="M152" s="69"/>
      <c r="N152" s="191"/>
      <c r="O152" s="191"/>
      <c r="P152" s="191"/>
      <c r="S152" s="69"/>
      <c r="T152" s="69"/>
    </row>
    <row r="153" spans="1:20" ht="18" customHeight="1" x14ac:dyDescent="0.3">
      <c r="A153" s="69"/>
      <c r="B153" s="69"/>
      <c r="C153" s="180"/>
      <c r="D153" s="178"/>
      <c r="E153" s="178"/>
      <c r="F153" s="178"/>
      <c r="G153" s="178"/>
      <c r="H153" s="178"/>
      <c r="I153" s="178"/>
      <c r="J153" s="178"/>
      <c r="K153" s="178"/>
      <c r="L153" s="178"/>
      <c r="M153" s="69"/>
      <c r="N153" s="191"/>
      <c r="O153" s="191"/>
      <c r="P153" s="191"/>
      <c r="S153" s="69"/>
      <c r="T153" s="69"/>
    </row>
    <row r="154" spans="1:20" ht="18" customHeight="1" x14ac:dyDescent="0.3">
      <c r="A154" s="69"/>
      <c r="B154" s="69"/>
      <c r="C154" s="180"/>
      <c r="D154" s="178"/>
      <c r="E154" s="178"/>
      <c r="F154" s="178"/>
      <c r="G154" s="178"/>
      <c r="H154" s="178"/>
      <c r="I154" s="178"/>
      <c r="J154" s="178"/>
      <c r="K154" s="178"/>
      <c r="L154" s="178"/>
      <c r="M154" s="69"/>
      <c r="N154" s="191"/>
      <c r="O154" s="191"/>
      <c r="P154" s="191"/>
      <c r="S154" s="69"/>
      <c r="T154" s="69"/>
    </row>
    <row r="155" spans="1:20" ht="18" customHeight="1" x14ac:dyDescent="0.3">
      <c r="A155" s="69"/>
      <c r="B155" s="69"/>
      <c r="C155" s="180"/>
      <c r="D155" s="178"/>
      <c r="E155" s="178"/>
      <c r="F155" s="178"/>
      <c r="G155" s="178"/>
      <c r="H155" s="178"/>
      <c r="I155" s="178"/>
      <c r="J155" s="178"/>
      <c r="K155" s="178"/>
      <c r="L155" s="178"/>
      <c r="M155" s="69"/>
      <c r="N155" s="191"/>
      <c r="O155" s="191"/>
      <c r="P155" s="191"/>
      <c r="S155" s="69"/>
      <c r="T155" s="69"/>
    </row>
    <row r="156" spans="1:20" ht="18" customHeight="1" x14ac:dyDescent="0.3">
      <c r="A156" s="69"/>
      <c r="B156" s="69"/>
      <c r="C156" s="180"/>
      <c r="D156" s="178"/>
      <c r="E156" s="178"/>
      <c r="F156" s="178"/>
      <c r="G156" s="178"/>
      <c r="H156" s="178"/>
      <c r="I156" s="178"/>
      <c r="J156" s="178"/>
      <c r="K156" s="178"/>
      <c r="L156" s="178"/>
      <c r="M156" s="69"/>
      <c r="N156" s="191"/>
      <c r="O156" s="191"/>
      <c r="P156" s="191"/>
      <c r="S156" s="69"/>
      <c r="T156" s="69"/>
    </row>
    <row r="157" spans="1:20" ht="18" customHeight="1" x14ac:dyDescent="0.3">
      <c r="A157" s="69"/>
      <c r="B157" s="69"/>
      <c r="C157" s="180"/>
      <c r="D157" s="178"/>
      <c r="E157" s="178"/>
      <c r="F157" s="178"/>
      <c r="G157" s="178"/>
      <c r="H157" s="178"/>
      <c r="I157" s="178"/>
      <c r="J157" s="178"/>
      <c r="K157" s="178"/>
      <c r="L157" s="178"/>
      <c r="M157" s="69"/>
      <c r="N157" s="191"/>
      <c r="O157" s="191"/>
      <c r="P157" s="191"/>
      <c r="S157" s="69"/>
      <c r="T157" s="69"/>
    </row>
    <row r="158" spans="1:20" ht="18" customHeight="1" x14ac:dyDescent="0.3">
      <c r="A158" s="69"/>
      <c r="B158" s="69"/>
      <c r="C158" s="180"/>
      <c r="D158" s="178"/>
      <c r="E158" s="178"/>
      <c r="F158" s="178"/>
      <c r="G158" s="178"/>
      <c r="H158" s="178"/>
      <c r="I158" s="178"/>
      <c r="J158" s="178"/>
      <c r="K158" s="178"/>
      <c r="L158" s="178"/>
      <c r="M158" s="69"/>
      <c r="N158" s="191"/>
      <c r="O158" s="191"/>
      <c r="P158" s="191"/>
      <c r="S158" s="69"/>
      <c r="T158" s="69"/>
    </row>
    <row r="159" spans="1:20" ht="18" customHeight="1" x14ac:dyDescent="0.3">
      <c r="A159" s="69"/>
      <c r="B159" s="69"/>
      <c r="C159" s="180"/>
      <c r="D159" s="178"/>
      <c r="E159" s="178"/>
      <c r="F159" s="178"/>
      <c r="G159" s="178"/>
      <c r="H159" s="178"/>
      <c r="I159" s="178"/>
      <c r="J159" s="178"/>
      <c r="K159" s="178"/>
      <c r="L159" s="178"/>
      <c r="M159" s="69"/>
      <c r="N159" s="191"/>
      <c r="O159" s="191"/>
      <c r="P159" s="191"/>
      <c r="S159" s="69"/>
      <c r="T159" s="69"/>
    </row>
    <row r="160" spans="1:20" ht="18" customHeight="1" x14ac:dyDescent="0.3">
      <c r="A160" s="69"/>
      <c r="B160" s="69"/>
      <c r="C160" s="180"/>
      <c r="D160" s="178"/>
      <c r="E160" s="178"/>
      <c r="F160" s="178"/>
      <c r="G160" s="178"/>
      <c r="H160" s="178"/>
      <c r="I160" s="178"/>
      <c r="J160" s="178"/>
      <c r="K160" s="178"/>
      <c r="L160" s="178"/>
      <c r="M160" s="69"/>
      <c r="N160" s="191"/>
      <c r="O160" s="191"/>
      <c r="P160" s="191"/>
      <c r="S160" s="69"/>
      <c r="T160" s="69"/>
    </row>
    <row r="161" spans="1:20" ht="18" customHeight="1" x14ac:dyDescent="0.3">
      <c r="A161" s="69"/>
      <c r="B161" s="69"/>
      <c r="C161" s="180"/>
      <c r="D161" s="178"/>
      <c r="E161" s="178"/>
      <c r="F161" s="178"/>
      <c r="G161" s="178"/>
      <c r="H161" s="178"/>
      <c r="I161" s="178"/>
      <c r="J161" s="178"/>
      <c r="K161" s="178"/>
      <c r="L161" s="178"/>
      <c r="M161" s="69"/>
      <c r="N161" s="191"/>
      <c r="O161" s="191"/>
      <c r="P161" s="191"/>
      <c r="S161" s="69"/>
      <c r="T161" s="69"/>
    </row>
    <row r="162" spans="1:20" ht="18" customHeight="1" x14ac:dyDescent="0.3">
      <c r="A162" s="69"/>
      <c r="B162" s="69"/>
      <c r="C162" s="180"/>
      <c r="D162" s="178"/>
      <c r="E162" s="178"/>
      <c r="F162" s="178"/>
      <c r="G162" s="178"/>
      <c r="H162" s="178"/>
      <c r="I162" s="178"/>
      <c r="J162" s="178"/>
      <c r="K162" s="178"/>
      <c r="L162" s="178"/>
      <c r="M162" s="69"/>
      <c r="N162" s="191"/>
      <c r="O162" s="191"/>
      <c r="P162" s="191"/>
      <c r="S162" s="69"/>
      <c r="T162" s="69"/>
    </row>
    <row r="163" spans="1:20" ht="18" customHeight="1" x14ac:dyDescent="0.3">
      <c r="A163" s="69"/>
      <c r="B163" s="69"/>
      <c r="C163" s="180"/>
      <c r="D163" s="178"/>
      <c r="E163" s="178"/>
      <c r="F163" s="178"/>
      <c r="G163" s="178"/>
      <c r="H163" s="178"/>
      <c r="I163" s="178"/>
      <c r="J163" s="178"/>
      <c r="K163" s="178"/>
      <c r="L163" s="178"/>
      <c r="M163" s="69"/>
      <c r="N163" s="191"/>
      <c r="O163" s="191"/>
      <c r="P163" s="191"/>
      <c r="S163" s="69"/>
      <c r="T163" s="69"/>
    </row>
    <row r="164" spans="1:20" ht="18" customHeight="1" x14ac:dyDescent="0.3">
      <c r="A164" s="69"/>
      <c r="B164" s="69"/>
      <c r="C164" s="180"/>
      <c r="D164" s="178"/>
      <c r="E164" s="178"/>
      <c r="F164" s="178"/>
      <c r="G164" s="178"/>
      <c r="H164" s="178"/>
      <c r="I164" s="178"/>
      <c r="J164" s="178"/>
      <c r="K164" s="178"/>
      <c r="L164" s="178"/>
      <c r="M164" s="69"/>
      <c r="N164" s="191"/>
      <c r="O164" s="191"/>
      <c r="P164" s="191"/>
      <c r="S164" s="69"/>
      <c r="T164" s="69"/>
    </row>
    <row r="165" spans="1:20" ht="18" customHeight="1" x14ac:dyDescent="0.3">
      <c r="A165" s="69"/>
      <c r="B165" s="69"/>
      <c r="C165" s="180"/>
      <c r="D165" s="178"/>
      <c r="E165" s="178"/>
      <c r="F165" s="178"/>
      <c r="G165" s="178"/>
      <c r="H165" s="178"/>
      <c r="I165" s="178"/>
      <c r="J165" s="178"/>
      <c r="K165" s="178"/>
      <c r="L165" s="178"/>
      <c r="M165" s="69"/>
      <c r="N165" s="191"/>
      <c r="O165" s="191"/>
      <c r="P165" s="191"/>
      <c r="S165" s="69"/>
      <c r="T165" s="69"/>
    </row>
    <row r="166" spans="1:20" ht="18" customHeight="1" x14ac:dyDescent="0.3">
      <c r="A166" s="69"/>
      <c r="B166" s="69"/>
      <c r="C166" s="180"/>
      <c r="D166" s="178"/>
      <c r="E166" s="178"/>
      <c r="F166" s="178"/>
      <c r="G166" s="178"/>
      <c r="H166" s="178"/>
      <c r="I166" s="178"/>
      <c r="J166" s="178"/>
      <c r="K166" s="178"/>
      <c r="L166" s="178"/>
      <c r="M166" s="69"/>
      <c r="N166" s="191"/>
      <c r="O166" s="191"/>
      <c r="P166" s="191"/>
      <c r="S166" s="69"/>
      <c r="T166" s="69"/>
    </row>
    <row r="167" spans="1:20" x14ac:dyDescent="0.3">
      <c r="A167" s="69"/>
      <c r="B167" s="69"/>
      <c r="C167" s="69"/>
      <c r="D167" s="178"/>
      <c r="E167" s="178"/>
      <c r="F167" s="178"/>
      <c r="G167" s="178"/>
      <c r="H167" s="178"/>
      <c r="I167" s="178"/>
      <c r="J167" s="178"/>
      <c r="K167" s="178"/>
      <c r="L167" s="178"/>
      <c r="M167" s="69"/>
      <c r="N167" s="191"/>
      <c r="O167" s="191"/>
      <c r="P167" s="191"/>
      <c r="S167" s="69"/>
      <c r="T167" s="69"/>
    </row>
    <row r="168" spans="1:20" x14ac:dyDescent="0.3">
      <c r="A168" s="69"/>
      <c r="B168" s="69"/>
      <c r="C168" s="69"/>
      <c r="D168" s="178"/>
      <c r="E168" s="178"/>
      <c r="F168" s="178"/>
      <c r="G168" s="178"/>
      <c r="H168" s="178"/>
      <c r="I168" s="178"/>
      <c r="J168" s="178"/>
      <c r="K168" s="178"/>
      <c r="L168" s="178"/>
      <c r="M168" s="69"/>
      <c r="N168" s="191"/>
      <c r="O168" s="191"/>
      <c r="P168" s="191"/>
      <c r="S168" s="69"/>
      <c r="T168" s="69"/>
    </row>
    <row r="169" spans="1:20" x14ac:dyDescent="0.3">
      <c r="A169" s="69"/>
      <c r="B169" s="69"/>
      <c r="C169" s="69"/>
      <c r="D169" s="178"/>
      <c r="E169" s="178"/>
      <c r="F169" s="178"/>
      <c r="G169" s="178"/>
      <c r="H169" s="178"/>
      <c r="I169" s="178"/>
      <c r="J169" s="178"/>
      <c r="K169" s="178"/>
      <c r="L169" s="178"/>
      <c r="M169" s="69"/>
      <c r="N169" s="191"/>
      <c r="O169" s="191"/>
      <c r="P169" s="191"/>
      <c r="S169" s="69"/>
      <c r="T169" s="69"/>
    </row>
    <row r="170" spans="1:20" x14ac:dyDescent="0.3">
      <c r="A170" s="69"/>
      <c r="B170" s="69"/>
      <c r="C170" s="69"/>
      <c r="D170" s="178"/>
      <c r="E170" s="178"/>
      <c r="F170" s="178"/>
      <c r="G170" s="178"/>
      <c r="H170" s="178"/>
      <c r="I170" s="178"/>
      <c r="J170" s="178"/>
      <c r="K170" s="178"/>
      <c r="L170" s="178"/>
      <c r="M170" s="69"/>
      <c r="N170" s="191"/>
      <c r="O170" s="191"/>
      <c r="P170" s="191"/>
      <c r="S170" s="69"/>
      <c r="T170" s="69"/>
    </row>
    <row r="171" spans="1:20" x14ac:dyDescent="0.3">
      <c r="A171" s="69"/>
      <c r="B171" s="69"/>
      <c r="C171" s="69"/>
      <c r="D171" s="178"/>
      <c r="E171" s="178"/>
      <c r="F171" s="178"/>
      <c r="G171" s="178"/>
      <c r="H171" s="178"/>
      <c r="I171" s="178"/>
      <c r="J171" s="178"/>
      <c r="K171" s="178"/>
      <c r="L171" s="178"/>
      <c r="M171" s="69"/>
      <c r="N171" s="191"/>
      <c r="O171" s="191"/>
      <c r="P171" s="191"/>
      <c r="S171" s="69"/>
      <c r="T171" s="69"/>
    </row>
    <row r="172" spans="1:20" x14ac:dyDescent="0.3">
      <c r="A172" s="69"/>
      <c r="B172" s="69"/>
      <c r="C172" s="69"/>
      <c r="D172" s="178"/>
      <c r="E172" s="178"/>
      <c r="F172" s="178"/>
      <c r="G172" s="178"/>
      <c r="H172" s="178"/>
      <c r="I172" s="178"/>
      <c r="J172" s="178"/>
      <c r="K172" s="178"/>
      <c r="L172" s="178"/>
      <c r="M172" s="69"/>
      <c r="N172" s="191"/>
      <c r="O172" s="191"/>
      <c r="P172" s="191"/>
      <c r="S172" s="69"/>
      <c r="T172" s="69"/>
    </row>
    <row r="173" spans="1:20" x14ac:dyDescent="0.3">
      <c r="A173" s="69"/>
      <c r="B173" s="69"/>
      <c r="C173" s="69"/>
      <c r="D173" s="178"/>
      <c r="E173" s="178"/>
      <c r="F173" s="178"/>
      <c r="G173" s="178"/>
      <c r="H173" s="178"/>
      <c r="I173" s="178"/>
      <c r="J173" s="178"/>
      <c r="K173" s="178"/>
      <c r="L173" s="178"/>
      <c r="M173" s="69"/>
      <c r="N173" s="191"/>
      <c r="O173" s="191"/>
      <c r="P173" s="191"/>
      <c r="S173" s="69"/>
      <c r="T173" s="69"/>
    </row>
    <row r="174" spans="1:20" x14ac:dyDescent="0.3">
      <c r="A174" s="69"/>
      <c r="B174" s="69"/>
      <c r="C174" s="69"/>
      <c r="D174" s="178"/>
      <c r="E174" s="178"/>
      <c r="F174" s="178"/>
      <c r="G174" s="178"/>
      <c r="H174" s="178"/>
      <c r="I174" s="178"/>
      <c r="J174" s="178"/>
      <c r="K174" s="178"/>
      <c r="L174" s="178"/>
      <c r="M174" s="69"/>
      <c r="N174" s="191"/>
      <c r="O174" s="191"/>
      <c r="P174" s="191"/>
      <c r="S174" s="69"/>
      <c r="T174" s="69"/>
    </row>
    <row r="175" spans="1:20" x14ac:dyDescent="0.3">
      <c r="A175" s="69"/>
      <c r="B175" s="69"/>
      <c r="C175" s="69"/>
      <c r="D175" s="178"/>
      <c r="E175" s="178"/>
      <c r="F175" s="178"/>
      <c r="G175" s="178"/>
      <c r="H175" s="178"/>
      <c r="I175" s="178"/>
      <c r="J175" s="178"/>
      <c r="K175" s="178"/>
      <c r="L175" s="178"/>
      <c r="M175" s="69"/>
      <c r="N175" s="191"/>
      <c r="O175" s="191"/>
      <c r="P175" s="191"/>
      <c r="S175" s="69"/>
      <c r="T175" s="69"/>
    </row>
    <row r="176" spans="1:20" x14ac:dyDescent="0.3">
      <c r="A176" s="69"/>
      <c r="B176" s="69"/>
      <c r="C176" s="69"/>
      <c r="D176" s="178"/>
      <c r="E176" s="178"/>
      <c r="F176" s="178"/>
      <c r="G176" s="178"/>
      <c r="H176" s="178"/>
      <c r="I176" s="178"/>
      <c r="J176" s="178"/>
      <c r="K176" s="178"/>
      <c r="L176" s="178"/>
      <c r="M176" s="69"/>
      <c r="N176" s="191"/>
      <c r="O176" s="191"/>
      <c r="P176" s="191"/>
      <c r="S176" s="69"/>
      <c r="T176" s="69"/>
    </row>
    <row r="177" spans="1:20" x14ac:dyDescent="0.3">
      <c r="A177" s="69"/>
      <c r="B177" s="69"/>
      <c r="C177" s="69"/>
      <c r="D177" s="178"/>
      <c r="E177" s="178"/>
      <c r="F177" s="178"/>
      <c r="G177" s="178"/>
      <c r="H177" s="178"/>
      <c r="I177" s="178"/>
      <c r="J177" s="178"/>
      <c r="K177" s="178"/>
      <c r="L177" s="178"/>
      <c r="M177" s="69"/>
      <c r="N177" s="191"/>
      <c r="O177" s="191"/>
      <c r="P177" s="191"/>
      <c r="S177" s="69"/>
      <c r="T177" s="69"/>
    </row>
    <row r="178" spans="1:20" x14ac:dyDescent="0.3">
      <c r="A178" s="69"/>
      <c r="B178" s="69"/>
      <c r="C178" s="69"/>
      <c r="D178" s="178"/>
      <c r="E178" s="178"/>
      <c r="F178" s="178"/>
      <c r="G178" s="178"/>
      <c r="H178" s="178"/>
      <c r="I178" s="178"/>
      <c r="J178" s="178"/>
      <c r="K178" s="178"/>
      <c r="L178" s="178"/>
      <c r="M178" s="69"/>
      <c r="N178" s="191"/>
      <c r="O178" s="191"/>
      <c r="P178" s="191"/>
      <c r="S178" s="69"/>
      <c r="T178" s="69"/>
    </row>
    <row r="179" spans="1:20" x14ac:dyDescent="0.3">
      <c r="A179" s="69"/>
      <c r="B179" s="69"/>
      <c r="C179" s="69"/>
      <c r="D179" s="178"/>
      <c r="E179" s="178"/>
      <c r="F179" s="178"/>
      <c r="G179" s="178"/>
      <c r="H179" s="178"/>
      <c r="I179" s="178"/>
      <c r="J179" s="178"/>
      <c r="K179" s="178"/>
      <c r="L179" s="178"/>
      <c r="M179" s="69"/>
      <c r="N179" s="191"/>
      <c r="O179" s="191"/>
      <c r="P179" s="191"/>
      <c r="S179" s="69"/>
      <c r="T179" s="69"/>
    </row>
    <row r="180" spans="1:20" x14ac:dyDescent="0.3">
      <c r="A180" s="69"/>
      <c r="B180" s="69"/>
      <c r="C180" s="69"/>
      <c r="D180" s="178"/>
      <c r="E180" s="178"/>
      <c r="F180" s="178"/>
      <c r="G180" s="178"/>
      <c r="H180" s="178"/>
      <c r="I180" s="178"/>
      <c r="J180" s="178"/>
      <c r="K180" s="178"/>
      <c r="L180" s="178"/>
      <c r="M180" s="69"/>
      <c r="N180" s="191"/>
      <c r="O180" s="191"/>
      <c r="P180" s="191"/>
      <c r="S180" s="69"/>
      <c r="T180" s="69"/>
    </row>
    <row r="181" spans="1:20" x14ac:dyDescent="0.3">
      <c r="A181" s="69"/>
      <c r="B181" s="69"/>
      <c r="C181" s="69"/>
      <c r="D181" s="178"/>
      <c r="E181" s="178"/>
      <c r="F181" s="178"/>
      <c r="G181" s="178"/>
      <c r="H181" s="178"/>
      <c r="I181" s="178"/>
      <c r="J181" s="178"/>
      <c r="K181" s="178"/>
      <c r="L181" s="178"/>
      <c r="M181" s="69"/>
      <c r="N181" s="191"/>
      <c r="O181" s="191"/>
      <c r="P181" s="191"/>
      <c r="S181" s="69"/>
      <c r="T181" s="69"/>
    </row>
    <row r="182" spans="1:20" x14ac:dyDescent="0.3">
      <c r="A182" s="69"/>
      <c r="B182" s="69"/>
      <c r="C182" s="69"/>
      <c r="D182" s="178"/>
      <c r="E182" s="178"/>
      <c r="F182" s="178"/>
      <c r="G182" s="178"/>
      <c r="H182" s="178"/>
      <c r="I182" s="178"/>
      <c r="J182" s="178"/>
      <c r="K182" s="178"/>
      <c r="L182" s="178"/>
      <c r="M182" s="69"/>
      <c r="N182" s="191"/>
      <c r="O182" s="191"/>
      <c r="P182" s="191"/>
      <c r="S182" s="69"/>
      <c r="T182" s="69"/>
    </row>
    <row r="183" spans="1:20" x14ac:dyDescent="0.3">
      <c r="A183" s="69"/>
      <c r="B183" s="69"/>
      <c r="C183" s="69"/>
      <c r="D183" s="178"/>
      <c r="E183" s="178"/>
      <c r="F183" s="178"/>
      <c r="G183" s="178"/>
      <c r="H183" s="178"/>
      <c r="I183" s="178"/>
      <c r="J183" s="178"/>
      <c r="K183" s="178"/>
      <c r="L183" s="178"/>
      <c r="M183" s="69"/>
      <c r="N183" s="191"/>
      <c r="O183" s="191"/>
      <c r="P183" s="191"/>
      <c r="S183" s="69"/>
      <c r="T183" s="69"/>
    </row>
    <row r="184" spans="1:20" x14ac:dyDescent="0.3">
      <c r="A184" s="69"/>
      <c r="B184" s="69"/>
      <c r="C184" s="69"/>
      <c r="D184" s="178"/>
      <c r="E184" s="178"/>
      <c r="F184" s="178"/>
      <c r="G184" s="178"/>
      <c r="H184" s="178"/>
      <c r="I184" s="178"/>
      <c r="J184" s="178"/>
      <c r="K184" s="178"/>
      <c r="L184" s="178"/>
      <c r="M184" s="69"/>
      <c r="N184" s="191"/>
      <c r="O184" s="191"/>
      <c r="P184" s="191"/>
      <c r="S184" s="69"/>
      <c r="T184" s="69"/>
    </row>
    <row r="185" spans="1:20" x14ac:dyDescent="0.3">
      <c r="A185" s="69"/>
      <c r="B185" s="69"/>
      <c r="C185" s="69"/>
      <c r="D185" s="178"/>
      <c r="E185" s="178"/>
      <c r="F185" s="178"/>
      <c r="G185" s="178"/>
      <c r="H185" s="178"/>
      <c r="I185" s="178"/>
      <c r="J185" s="178"/>
      <c r="K185" s="178"/>
      <c r="L185" s="178"/>
      <c r="M185" s="69"/>
      <c r="N185" s="191"/>
      <c r="O185" s="191"/>
      <c r="P185" s="191"/>
      <c r="S185" s="69"/>
      <c r="T185" s="69"/>
    </row>
    <row r="186" spans="1:20" x14ac:dyDescent="0.3">
      <c r="A186" s="69"/>
      <c r="B186" s="69"/>
      <c r="C186" s="69"/>
      <c r="D186" s="178"/>
      <c r="E186" s="178"/>
      <c r="F186" s="178"/>
      <c r="G186" s="178"/>
      <c r="H186" s="178"/>
      <c r="I186" s="178"/>
      <c r="J186" s="178"/>
      <c r="K186" s="178"/>
      <c r="L186" s="178"/>
      <c r="M186" s="69"/>
      <c r="N186" s="191"/>
      <c r="O186" s="191"/>
      <c r="P186" s="191"/>
      <c r="S186" s="69"/>
      <c r="T186" s="69"/>
    </row>
    <row r="187" spans="1:20" x14ac:dyDescent="0.3">
      <c r="A187" s="69"/>
      <c r="B187" s="69"/>
      <c r="C187" s="69"/>
      <c r="D187" s="178"/>
      <c r="E187" s="178"/>
      <c r="F187" s="178"/>
      <c r="G187" s="178"/>
      <c r="H187" s="178"/>
      <c r="I187" s="178"/>
      <c r="J187" s="178"/>
      <c r="K187" s="178"/>
      <c r="L187" s="178"/>
      <c r="M187" s="69"/>
      <c r="N187" s="191"/>
      <c r="O187" s="191"/>
      <c r="P187" s="191"/>
      <c r="S187" s="69"/>
      <c r="T187" s="69"/>
    </row>
    <row r="188" spans="1:20" x14ac:dyDescent="0.3">
      <c r="A188" s="69"/>
      <c r="B188" s="69"/>
      <c r="C188" s="69"/>
      <c r="D188" s="178"/>
      <c r="E188" s="178"/>
      <c r="F188" s="178"/>
      <c r="G188" s="178"/>
      <c r="H188" s="178"/>
      <c r="I188" s="178"/>
      <c r="J188" s="178"/>
      <c r="K188" s="178"/>
      <c r="L188" s="178"/>
      <c r="M188" s="69"/>
      <c r="N188" s="191"/>
      <c r="O188" s="191"/>
      <c r="P188" s="191"/>
      <c r="S188" s="69"/>
      <c r="T188" s="69"/>
    </row>
    <row r="189" spans="1:20" x14ac:dyDescent="0.3">
      <c r="A189" s="69"/>
      <c r="B189" s="69"/>
      <c r="C189" s="69"/>
      <c r="D189" s="178"/>
      <c r="E189" s="178"/>
      <c r="F189" s="178"/>
      <c r="G189" s="178"/>
      <c r="H189" s="178"/>
      <c r="I189" s="178"/>
      <c r="J189" s="178"/>
      <c r="K189" s="178"/>
      <c r="L189" s="178"/>
      <c r="M189" s="69"/>
      <c r="N189" s="191"/>
      <c r="O189" s="191"/>
      <c r="P189" s="191"/>
      <c r="S189" s="69"/>
      <c r="T189" s="69"/>
    </row>
    <row r="190" spans="1:20" x14ac:dyDescent="0.3">
      <c r="A190" s="69"/>
      <c r="B190" s="69"/>
      <c r="C190" s="69"/>
      <c r="D190" s="178"/>
      <c r="E190" s="178"/>
      <c r="F190" s="178"/>
      <c r="G190" s="178"/>
      <c r="H190" s="178"/>
      <c r="I190" s="178"/>
      <c r="J190" s="178"/>
      <c r="K190" s="178"/>
      <c r="L190" s="178"/>
      <c r="M190" s="69"/>
      <c r="N190" s="191"/>
      <c r="O190" s="191"/>
      <c r="P190" s="191"/>
      <c r="S190" s="69"/>
      <c r="T190" s="69"/>
    </row>
    <row r="191" spans="1:20" x14ac:dyDescent="0.3">
      <c r="A191" s="69"/>
      <c r="B191" s="69"/>
      <c r="C191" s="69"/>
      <c r="D191" s="178"/>
      <c r="E191" s="178"/>
      <c r="F191" s="178"/>
      <c r="G191" s="178"/>
      <c r="H191" s="178"/>
      <c r="I191" s="178"/>
      <c r="J191" s="178"/>
      <c r="K191" s="178"/>
      <c r="L191" s="178"/>
      <c r="M191" s="69"/>
      <c r="N191" s="191"/>
      <c r="O191" s="191"/>
      <c r="P191" s="191"/>
      <c r="S191" s="69"/>
      <c r="T191" s="69"/>
    </row>
    <row r="192" spans="1:20" x14ac:dyDescent="0.3">
      <c r="A192" s="69"/>
      <c r="B192" s="69"/>
      <c r="C192" s="69"/>
      <c r="D192" s="178"/>
      <c r="E192" s="178"/>
      <c r="F192" s="178"/>
      <c r="G192" s="178"/>
      <c r="H192" s="178"/>
      <c r="I192" s="178"/>
      <c r="J192" s="178"/>
      <c r="K192" s="178"/>
      <c r="L192" s="178"/>
      <c r="M192" s="69"/>
      <c r="N192" s="191"/>
      <c r="O192" s="191"/>
      <c r="P192" s="191"/>
      <c r="S192" s="69"/>
      <c r="T192" s="69"/>
    </row>
    <row r="193" spans="1:20" x14ac:dyDescent="0.3">
      <c r="A193" s="69"/>
      <c r="B193" s="69"/>
      <c r="C193" s="69"/>
      <c r="D193" s="178"/>
      <c r="E193" s="178"/>
      <c r="F193" s="178"/>
      <c r="G193" s="178"/>
      <c r="H193" s="178"/>
      <c r="I193" s="178"/>
      <c r="J193" s="178"/>
      <c r="K193" s="178"/>
      <c r="L193" s="178"/>
      <c r="M193" s="69"/>
      <c r="N193" s="191"/>
      <c r="O193" s="191"/>
      <c r="P193" s="191"/>
      <c r="S193" s="69"/>
      <c r="T193" s="69"/>
    </row>
    <row r="194" spans="1:20" x14ac:dyDescent="0.3">
      <c r="A194" s="69"/>
      <c r="B194" s="69"/>
      <c r="C194" s="69"/>
      <c r="D194" s="178"/>
      <c r="E194" s="178"/>
      <c r="F194" s="178"/>
      <c r="G194" s="178"/>
      <c r="H194" s="178"/>
      <c r="I194" s="178"/>
      <c r="J194" s="178"/>
      <c r="K194" s="178"/>
      <c r="L194" s="178"/>
      <c r="M194" s="69"/>
      <c r="N194" s="191"/>
      <c r="O194" s="191"/>
      <c r="P194" s="191"/>
      <c r="S194" s="69"/>
      <c r="T194" s="69"/>
    </row>
    <row r="195" spans="1:20" x14ac:dyDescent="0.3">
      <c r="A195" s="69"/>
      <c r="B195" s="69"/>
      <c r="C195" s="69"/>
      <c r="D195" s="178"/>
      <c r="E195" s="178"/>
      <c r="F195" s="178"/>
      <c r="G195" s="178"/>
      <c r="H195" s="178"/>
      <c r="I195" s="178"/>
      <c r="J195" s="178"/>
      <c r="K195" s="178"/>
      <c r="L195" s="178"/>
      <c r="M195" s="69"/>
      <c r="N195" s="191"/>
      <c r="O195" s="191"/>
      <c r="P195" s="191"/>
      <c r="S195" s="69"/>
      <c r="T195" s="69"/>
    </row>
    <row r="196" spans="1:20" x14ac:dyDescent="0.3">
      <c r="A196" s="69"/>
      <c r="B196" s="69"/>
      <c r="C196" s="69"/>
      <c r="D196" s="178"/>
      <c r="E196" s="178"/>
      <c r="F196" s="178"/>
      <c r="G196" s="178"/>
      <c r="H196" s="178"/>
      <c r="I196" s="178"/>
      <c r="J196" s="178"/>
      <c r="K196" s="178"/>
      <c r="L196" s="178"/>
      <c r="M196" s="69"/>
      <c r="N196" s="191"/>
      <c r="O196" s="191"/>
      <c r="P196" s="191"/>
      <c r="S196" s="69"/>
      <c r="T196" s="69"/>
    </row>
    <row r="197" spans="1:20" x14ac:dyDescent="0.3">
      <c r="A197" s="69"/>
      <c r="B197" s="69"/>
      <c r="C197" s="69"/>
      <c r="D197" s="178"/>
      <c r="E197" s="178"/>
      <c r="F197" s="178"/>
      <c r="G197" s="178"/>
      <c r="H197" s="178"/>
      <c r="I197" s="178"/>
      <c r="J197" s="178"/>
      <c r="K197" s="178"/>
      <c r="L197" s="178"/>
      <c r="M197" s="69"/>
      <c r="N197" s="191"/>
      <c r="O197" s="191"/>
      <c r="P197" s="191"/>
      <c r="S197" s="69"/>
      <c r="T197" s="69"/>
    </row>
    <row r="198" spans="1:20" x14ac:dyDescent="0.3">
      <c r="A198" s="69"/>
      <c r="B198" s="69"/>
      <c r="C198" s="69"/>
      <c r="D198" s="178"/>
      <c r="E198" s="178"/>
      <c r="F198" s="178"/>
      <c r="G198" s="178"/>
      <c r="H198" s="178"/>
      <c r="I198" s="178"/>
      <c r="J198" s="178"/>
      <c r="K198" s="178"/>
      <c r="L198" s="178"/>
      <c r="M198" s="69"/>
      <c r="N198" s="191"/>
      <c r="O198" s="191"/>
      <c r="P198" s="191"/>
      <c r="S198" s="69"/>
      <c r="T198" s="69"/>
    </row>
    <row r="199" spans="1:20" x14ac:dyDescent="0.3">
      <c r="A199" s="69"/>
      <c r="B199" s="69"/>
      <c r="C199" s="69"/>
      <c r="D199" s="178"/>
      <c r="E199" s="178"/>
      <c r="F199" s="178"/>
      <c r="G199" s="178"/>
      <c r="H199" s="178"/>
      <c r="I199" s="178"/>
      <c r="J199" s="178"/>
      <c r="K199" s="178"/>
      <c r="L199" s="178"/>
      <c r="M199" s="69"/>
      <c r="N199" s="191"/>
      <c r="O199" s="191"/>
      <c r="P199" s="191"/>
      <c r="S199" s="69"/>
      <c r="T199" s="69"/>
    </row>
    <row r="200" spans="1:20" x14ac:dyDescent="0.3">
      <c r="A200" s="69"/>
      <c r="B200" s="69"/>
      <c r="C200" s="69"/>
      <c r="D200" s="178"/>
      <c r="E200" s="178"/>
      <c r="F200" s="178"/>
      <c r="G200" s="178"/>
      <c r="H200" s="178"/>
      <c r="I200" s="178"/>
      <c r="J200" s="178"/>
      <c r="K200" s="178"/>
      <c r="L200" s="178"/>
      <c r="M200" s="69"/>
      <c r="N200" s="191"/>
      <c r="O200" s="191"/>
      <c r="P200" s="191"/>
      <c r="S200" s="69"/>
      <c r="T200" s="69"/>
    </row>
    <row r="201" spans="1:20" x14ac:dyDescent="0.3">
      <c r="A201" s="69"/>
      <c r="B201" s="69"/>
      <c r="C201" s="69"/>
      <c r="D201" s="178"/>
      <c r="E201" s="178"/>
      <c r="F201" s="178"/>
      <c r="G201" s="178"/>
      <c r="H201" s="178"/>
      <c r="I201" s="178"/>
      <c r="J201" s="178"/>
      <c r="K201" s="178"/>
      <c r="L201" s="178"/>
      <c r="M201" s="69"/>
      <c r="N201" s="191"/>
      <c r="O201" s="191"/>
      <c r="P201" s="191"/>
      <c r="S201" s="69"/>
      <c r="T201" s="69"/>
    </row>
    <row r="202" spans="1:20" x14ac:dyDescent="0.3">
      <c r="A202" s="69"/>
      <c r="B202" s="69"/>
      <c r="C202" s="69"/>
      <c r="D202" s="178"/>
      <c r="E202" s="178"/>
      <c r="F202" s="178"/>
      <c r="G202" s="178"/>
      <c r="H202" s="178"/>
      <c r="I202" s="178"/>
      <c r="J202" s="178"/>
      <c r="K202" s="178"/>
      <c r="L202" s="178"/>
      <c r="M202" s="69"/>
      <c r="N202" s="191"/>
      <c r="O202" s="191"/>
      <c r="P202" s="191"/>
      <c r="S202" s="69"/>
      <c r="T202" s="69"/>
    </row>
    <row r="203" spans="1:20" x14ac:dyDescent="0.3">
      <c r="A203" s="69"/>
      <c r="B203" s="69"/>
      <c r="C203" s="69"/>
      <c r="D203" s="178"/>
      <c r="E203" s="178"/>
      <c r="F203" s="178"/>
      <c r="G203" s="178"/>
      <c r="H203" s="178"/>
      <c r="I203" s="178"/>
      <c r="J203" s="178"/>
      <c r="K203" s="178"/>
      <c r="L203" s="178"/>
      <c r="M203" s="69"/>
      <c r="N203" s="191"/>
      <c r="O203" s="191"/>
      <c r="P203" s="191"/>
      <c r="S203" s="69"/>
      <c r="T203" s="69"/>
    </row>
    <row r="204" spans="1:20" x14ac:dyDescent="0.3">
      <c r="A204" s="69"/>
      <c r="B204" s="69"/>
      <c r="C204" s="69"/>
      <c r="D204" s="178"/>
      <c r="E204" s="178"/>
      <c r="F204" s="178"/>
      <c r="G204" s="178"/>
      <c r="H204" s="178"/>
      <c r="I204" s="178"/>
      <c r="J204" s="178"/>
      <c r="K204" s="178"/>
      <c r="L204" s="178"/>
      <c r="M204" s="69"/>
      <c r="N204" s="191"/>
      <c r="O204" s="191"/>
      <c r="P204" s="191"/>
      <c r="S204" s="69"/>
      <c r="T204" s="69"/>
    </row>
    <row r="205" spans="1:20" x14ac:dyDescent="0.3">
      <c r="A205" s="69"/>
      <c r="B205" s="69"/>
      <c r="C205" s="69"/>
      <c r="D205" s="178"/>
      <c r="E205" s="178"/>
      <c r="F205" s="178"/>
      <c r="G205" s="178"/>
      <c r="H205" s="178"/>
      <c r="I205" s="178"/>
      <c r="J205" s="178"/>
      <c r="K205" s="178"/>
      <c r="L205" s="178"/>
      <c r="M205" s="69"/>
      <c r="N205" s="191"/>
      <c r="O205" s="191"/>
      <c r="P205" s="191"/>
      <c r="S205" s="69"/>
      <c r="T205" s="69"/>
    </row>
    <row r="206" spans="1:20" x14ac:dyDescent="0.3">
      <c r="A206" s="69"/>
      <c r="B206" s="69"/>
      <c r="C206" s="69"/>
      <c r="D206" s="178"/>
      <c r="E206" s="178"/>
      <c r="F206" s="178"/>
      <c r="G206" s="178"/>
      <c r="H206" s="178"/>
      <c r="I206" s="178"/>
      <c r="J206" s="178"/>
      <c r="K206" s="178"/>
      <c r="L206" s="178"/>
      <c r="M206" s="69"/>
      <c r="N206" s="191"/>
      <c r="O206" s="191"/>
      <c r="P206" s="191"/>
      <c r="S206" s="69"/>
      <c r="T206" s="69"/>
    </row>
    <row r="207" spans="1:20" x14ac:dyDescent="0.3">
      <c r="A207" s="69"/>
      <c r="B207" s="69"/>
      <c r="C207" s="69"/>
      <c r="D207" s="178"/>
      <c r="E207" s="178"/>
      <c r="F207" s="178"/>
      <c r="G207" s="178"/>
      <c r="H207" s="178"/>
      <c r="I207" s="178"/>
      <c r="J207" s="178"/>
      <c r="K207" s="178"/>
      <c r="L207" s="178"/>
      <c r="M207" s="69"/>
      <c r="N207" s="191"/>
      <c r="O207" s="191"/>
      <c r="P207" s="191"/>
      <c r="S207" s="69"/>
      <c r="T207" s="69"/>
    </row>
    <row r="208" spans="1:20" x14ac:dyDescent="0.3">
      <c r="A208" s="69"/>
      <c r="B208" s="69"/>
      <c r="C208" s="69"/>
      <c r="D208" s="178"/>
      <c r="E208" s="178"/>
      <c r="F208" s="178"/>
      <c r="G208" s="178"/>
      <c r="H208" s="178"/>
      <c r="I208" s="178"/>
      <c r="J208" s="178"/>
      <c r="K208" s="178"/>
      <c r="L208" s="178"/>
      <c r="M208" s="69"/>
      <c r="N208" s="191"/>
      <c r="O208" s="191"/>
      <c r="P208" s="191"/>
      <c r="S208" s="69"/>
      <c r="T208" s="69"/>
    </row>
    <row r="209" spans="1:20" x14ac:dyDescent="0.3">
      <c r="A209" s="69"/>
      <c r="B209" s="69"/>
      <c r="C209" s="69"/>
      <c r="D209" s="178"/>
      <c r="E209" s="178"/>
      <c r="F209" s="178"/>
      <c r="G209" s="178"/>
      <c r="H209" s="178"/>
      <c r="I209" s="178"/>
      <c r="J209" s="178"/>
      <c r="K209" s="178"/>
      <c r="L209" s="178"/>
      <c r="M209" s="69"/>
      <c r="N209" s="191"/>
      <c r="O209" s="191"/>
      <c r="P209" s="191"/>
      <c r="S209" s="69"/>
      <c r="T209" s="69"/>
    </row>
    <row r="210" spans="1:20" x14ac:dyDescent="0.3">
      <c r="A210" s="69"/>
      <c r="B210" s="69"/>
      <c r="C210" s="69"/>
      <c r="D210" s="178"/>
      <c r="E210" s="178"/>
      <c r="F210" s="178"/>
      <c r="G210" s="178"/>
      <c r="H210" s="178"/>
      <c r="I210" s="178"/>
      <c r="J210" s="178"/>
      <c r="K210" s="178"/>
      <c r="L210" s="178"/>
      <c r="M210" s="69"/>
      <c r="N210" s="191"/>
      <c r="O210" s="191"/>
      <c r="P210" s="191"/>
      <c r="S210" s="69"/>
      <c r="T210" s="69"/>
    </row>
    <row r="211" spans="1:20" x14ac:dyDescent="0.3">
      <c r="A211" s="69"/>
      <c r="B211" s="69"/>
      <c r="C211" s="69"/>
      <c r="D211" s="178"/>
      <c r="E211" s="178"/>
      <c r="F211" s="178"/>
      <c r="G211" s="178"/>
      <c r="H211" s="178"/>
      <c r="I211" s="178"/>
      <c r="J211" s="178"/>
      <c r="K211" s="178"/>
      <c r="L211" s="178"/>
      <c r="M211" s="69"/>
      <c r="N211" s="191"/>
      <c r="O211" s="191"/>
      <c r="P211" s="191"/>
      <c r="S211" s="69"/>
      <c r="T211" s="69"/>
    </row>
    <row r="212" spans="1:20" x14ac:dyDescent="0.3">
      <c r="A212" s="69"/>
      <c r="B212" s="69"/>
      <c r="C212" s="69"/>
      <c r="D212" s="178"/>
      <c r="E212" s="178"/>
      <c r="F212" s="178"/>
      <c r="G212" s="178"/>
      <c r="H212" s="178"/>
      <c r="I212" s="178"/>
      <c r="J212" s="178"/>
      <c r="K212" s="178"/>
      <c r="L212" s="178"/>
      <c r="M212" s="69"/>
      <c r="N212" s="191"/>
      <c r="O212" s="191"/>
      <c r="P212" s="191"/>
      <c r="S212" s="69"/>
      <c r="T212" s="69"/>
    </row>
    <row r="213" spans="1:20" x14ac:dyDescent="0.3">
      <c r="A213" s="69"/>
      <c r="B213" s="69"/>
      <c r="C213" s="69"/>
      <c r="D213" s="178"/>
      <c r="E213" s="178"/>
      <c r="F213" s="178"/>
      <c r="G213" s="178"/>
      <c r="H213" s="178"/>
      <c r="I213" s="178"/>
      <c r="J213" s="178"/>
      <c r="K213" s="178"/>
      <c r="L213" s="178"/>
      <c r="M213" s="69"/>
      <c r="N213" s="191"/>
      <c r="O213" s="191"/>
      <c r="P213" s="191"/>
      <c r="S213" s="69"/>
      <c r="T213" s="69"/>
    </row>
    <row r="214" spans="1:20" x14ac:dyDescent="0.3">
      <c r="A214" s="69"/>
      <c r="B214" s="69"/>
      <c r="C214" s="69"/>
      <c r="D214" s="178"/>
      <c r="E214" s="178"/>
      <c r="F214" s="178"/>
      <c r="G214" s="178"/>
      <c r="H214" s="178"/>
      <c r="I214" s="178"/>
      <c r="J214" s="178"/>
      <c r="K214" s="178"/>
      <c r="L214" s="178"/>
      <c r="M214" s="69"/>
      <c r="N214" s="191"/>
      <c r="O214" s="191"/>
      <c r="P214" s="191"/>
      <c r="S214" s="69"/>
      <c r="T214" s="69"/>
    </row>
    <row r="215" spans="1:20" x14ac:dyDescent="0.3">
      <c r="A215" s="69"/>
      <c r="B215" s="69"/>
      <c r="C215" s="69"/>
      <c r="D215" s="178"/>
      <c r="E215" s="178"/>
      <c r="F215" s="178"/>
      <c r="G215" s="178"/>
      <c r="H215" s="178"/>
      <c r="I215" s="178"/>
      <c r="J215" s="178"/>
      <c r="K215" s="178"/>
      <c r="L215" s="178"/>
      <c r="M215" s="69"/>
      <c r="N215" s="191"/>
      <c r="O215" s="191"/>
      <c r="P215" s="191"/>
      <c r="S215" s="69"/>
      <c r="T215" s="69"/>
    </row>
    <row r="216" spans="1:20" x14ac:dyDescent="0.3">
      <c r="A216" s="69"/>
      <c r="B216" s="69"/>
      <c r="C216" s="69"/>
      <c r="D216" s="178"/>
      <c r="E216" s="178"/>
      <c r="F216" s="178"/>
      <c r="G216" s="178"/>
      <c r="H216" s="178"/>
      <c r="I216" s="178"/>
      <c r="J216" s="178"/>
      <c r="K216" s="178"/>
      <c r="L216" s="178"/>
      <c r="M216" s="69"/>
      <c r="N216" s="191"/>
      <c r="O216" s="191"/>
      <c r="P216" s="191"/>
      <c r="S216" s="69"/>
      <c r="T216" s="69"/>
    </row>
    <row r="217" spans="1:20" x14ac:dyDescent="0.3">
      <c r="A217" s="69"/>
      <c r="B217" s="69"/>
      <c r="C217" s="69"/>
      <c r="D217" s="178"/>
      <c r="E217" s="178"/>
      <c r="F217" s="178"/>
      <c r="G217" s="178"/>
      <c r="H217" s="178"/>
      <c r="I217" s="178"/>
      <c r="J217" s="178"/>
      <c r="K217" s="178"/>
      <c r="L217" s="178"/>
      <c r="M217" s="69"/>
      <c r="N217" s="191"/>
      <c r="O217" s="191"/>
      <c r="P217" s="191"/>
      <c r="S217" s="69"/>
      <c r="T217" s="69"/>
    </row>
    <row r="218" spans="1:20" x14ac:dyDescent="0.3">
      <c r="A218" s="69"/>
      <c r="B218" s="69"/>
      <c r="C218" s="69"/>
      <c r="D218" s="178"/>
      <c r="E218" s="178"/>
      <c r="F218" s="178"/>
      <c r="G218" s="178"/>
      <c r="H218" s="178"/>
      <c r="I218" s="178"/>
      <c r="J218" s="178"/>
      <c r="K218" s="178"/>
      <c r="L218" s="178"/>
      <c r="M218" s="69"/>
      <c r="N218" s="191"/>
      <c r="O218" s="191"/>
      <c r="P218" s="191"/>
      <c r="S218" s="69"/>
      <c r="T218" s="69"/>
    </row>
    <row r="219" spans="1:20" x14ac:dyDescent="0.3">
      <c r="A219" s="69"/>
      <c r="B219" s="69"/>
      <c r="C219" s="69"/>
      <c r="D219" s="178"/>
      <c r="E219" s="178"/>
      <c r="F219" s="178"/>
      <c r="G219" s="178"/>
      <c r="H219" s="178"/>
      <c r="I219" s="178"/>
      <c r="J219" s="178"/>
      <c r="K219" s="178"/>
      <c r="L219" s="178"/>
      <c r="M219" s="69"/>
      <c r="N219" s="191"/>
      <c r="O219" s="191"/>
      <c r="P219" s="191"/>
      <c r="S219" s="69"/>
      <c r="T219" s="69"/>
    </row>
    <row r="220" spans="1:20" x14ac:dyDescent="0.3">
      <c r="A220" s="69"/>
      <c r="B220" s="69"/>
      <c r="C220" s="69"/>
      <c r="D220" s="178"/>
      <c r="E220" s="178"/>
      <c r="F220" s="178"/>
      <c r="G220" s="178"/>
      <c r="H220" s="178"/>
      <c r="I220" s="178"/>
      <c r="J220" s="178"/>
      <c r="K220" s="178"/>
      <c r="L220" s="178"/>
      <c r="M220" s="69"/>
      <c r="N220" s="191"/>
      <c r="O220" s="191"/>
      <c r="P220" s="191"/>
      <c r="S220" s="69"/>
      <c r="T220" s="69"/>
    </row>
    <row r="221" spans="1:20" x14ac:dyDescent="0.3">
      <c r="A221" s="69"/>
      <c r="B221" s="69"/>
      <c r="C221" s="69"/>
      <c r="D221" s="178"/>
      <c r="E221" s="178"/>
      <c r="F221" s="178"/>
      <c r="G221" s="178"/>
      <c r="H221" s="178"/>
      <c r="I221" s="178"/>
      <c r="J221" s="178"/>
      <c r="K221" s="178"/>
      <c r="L221" s="178"/>
      <c r="M221" s="69"/>
      <c r="N221" s="191"/>
      <c r="O221" s="191"/>
      <c r="P221" s="191"/>
      <c r="S221" s="69"/>
      <c r="T221" s="69"/>
    </row>
    <row r="222" spans="1:20" x14ac:dyDescent="0.3">
      <c r="A222" s="69"/>
      <c r="B222" s="69"/>
      <c r="C222" s="69"/>
      <c r="D222" s="178"/>
      <c r="E222" s="178"/>
      <c r="F222" s="178"/>
      <c r="G222" s="178"/>
      <c r="H222" s="178"/>
      <c r="I222" s="178"/>
      <c r="J222" s="178"/>
      <c r="K222" s="178"/>
      <c r="L222" s="178"/>
      <c r="M222" s="69"/>
      <c r="N222" s="191"/>
      <c r="O222" s="191"/>
      <c r="P222" s="191"/>
      <c r="S222" s="69"/>
      <c r="T222" s="69"/>
    </row>
    <row r="223" spans="1:20" x14ac:dyDescent="0.3">
      <c r="A223" s="69"/>
      <c r="B223" s="69"/>
      <c r="C223" s="69"/>
      <c r="D223" s="178"/>
      <c r="E223" s="178"/>
      <c r="F223" s="178"/>
      <c r="G223" s="178"/>
      <c r="H223" s="178"/>
      <c r="I223" s="178"/>
      <c r="J223" s="178"/>
      <c r="K223" s="178"/>
      <c r="L223" s="178"/>
      <c r="M223" s="69"/>
      <c r="N223" s="191"/>
      <c r="O223" s="191"/>
      <c r="P223" s="191"/>
      <c r="S223" s="69"/>
      <c r="T223" s="69"/>
    </row>
    <row r="224" spans="1:20" x14ac:dyDescent="0.3">
      <c r="A224" s="69"/>
      <c r="B224" s="69"/>
      <c r="C224" s="69"/>
      <c r="D224" s="178"/>
      <c r="E224" s="178"/>
      <c r="F224" s="178"/>
      <c r="G224" s="178"/>
      <c r="H224" s="178"/>
      <c r="I224" s="178"/>
      <c r="J224" s="178"/>
      <c r="K224" s="178"/>
      <c r="L224" s="178"/>
      <c r="M224" s="69"/>
      <c r="N224" s="191"/>
      <c r="O224" s="191"/>
      <c r="P224" s="191"/>
      <c r="S224" s="69"/>
      <c r="T224" s="69"/>
    </row>
    <row r="225" spans="1:20" x14ac:dyDescent="0.3">
      <c r="A225" s="69"/>
      <c r="B225" s="69"/>
      <c r="C225" s="69"/>
      <c r="D225" s="178"/>
      <c r="E225" s="178"/>
      <c r="F225" s="178"/>
      <c r="G225" s="178"/>
      <c r="H225" s="178"/>
      <c r="I225" s="178"/>
      <c r="J225" s="178"/>
      <c r="K225" s="178"/>
      <c r="L225" s="178"/>
      <c r="M225" s="69"/>
      <c r="N225" s="191"/>
      <c r="O225" s="191"/>
      <c r="P225" s="191"/>
      <c r="S225" s="69"/>
      <c r="T225" s="69"/>
    </row>
    <row r="226" spans="1:20" x14ac:dyDescent="0.3">
      <c r="A226" s="69"/>
      <c r="B226" s="69"/>
      <c r="C226" s="69"/>
      <c r="D226" s="178"/>
      <c r="E226" s="178"/>
      <c r="F226" s="178"/>
      <c r="G226" s="178"/>
      <c r="H226" s="178"/>
      <c r="I226" s="178"/>
      <c r="J226" s="178"/>
      <c r="K226" s="178"/>
      <c r="L226" s="178"/>
      <c r="M226" s="69"/>
      <c r="N226" s="191"/>
      <c r="O226" s="191"/>
      <c r="P226" s="191"/>
      <c r="S226" s="69"/>
      <c r="T226" s="69"/>
    </row>
    <row r="227" spans="1:20" x14ac:dyDescent="0.3">
      <c r="A227" s="69"/>
      <c r="B227" s="69"/>
      <c r="C227" s="69"/>
      <c r="D227" s="178"/>
      <c r="E227" s="178"/>
      <c r="F227" s="178"/>
      <c r="G227" s="178"/>
      <c r="H227" s="178"/>
      <c r="I227" s="178"/>
      <c r="J227" s="178"/>
      <c r="K227" s="178"/>
      <c r="L227" s="178"/>
      <c r="M227" s="69"/>
      <c r="N227" s="191"/>
      <c r="O227" s="191"/>
      <c r="P227" s="191"/>
      <c r="S227" s="69"/>
      <c r="T227" s="69"/>
    </row>
    <row r="228" spans="1:20" x14ac:dyDescent="0.3">
      <c r="A228" s="69"/>
      <c r="B228" s="69"/>
      <c r="C228" s="69"/>
      <c r="D228" s="178"/>
      <c r="E228" s="178"/>
      <c r="F228" s="178"/>
      <c r="G228" s="178"/>
      <c r="H228" s="178"/>
      <c r="I228" s="178"/>
      <c r="J228" s="178"/>
      <c r="K228" s="178"/>
      <c r="L228" s="178"/>
      <c r="M228" s="69"/>
      <c r="N228" s="191"/>
      <c r="O228" s="191"/>
      <c r="P228" s="191"/>
      <c r="S228" s="69"/>
      <c r="T228" s="69"/>
    </row>
    <row r="229" spans="1:20" x14ac:dyDescent="0.3">
      <c r="A229" s="69"/>
      <c r="B229" s="69"/>
      <c r="C229" s="69"/>
      <c r="D229" s="178"/>
      <c r="E229" s="178"/>
      <c r="F229" s="178"/>
      <c r="G229" s="178"/>
      <c r="H229" s="178"/>
      <c r="I229" s="178"/>
      <c r="J229" s="178"/>
      <c r="K229" s="178"/>
      <c r="L229" s="178"/>
      <c r="M229" s="69"/>
      <c r="N229" s="191"/>
      <c r="O229" s="191"/>
      <c r="P229" s="191"/>
      <c r="S229" s="69"/>
      <c r="T229" s="69"/>
    </row>
    <row r="230" spans="1:20" x14ac:dyDescent="0.3">
      <c r="A230" s="69"/>
      <c r="B230" s="69"/>
      <c r="C230" s="69"/>
      <c r="D230" s="178"/>
      <c r="E230" s="178"/>
      <c r="F230" s="178"/>
      <c r="G230" s="178"/>
      <c r="H230" s="178"/>
      <c r="I230" s="178"/>
      <c r="J230" s="178"/>
      <c r="K230" s="178"/>
      <c r="L230" s="178"/>
      <c r="M230" s="69"/>
      <c r="N230" s="191"/>
      <c r="O230" s="191"/>
      <c r="P230" s="191"/>
      <c r="S230" s="69"/>
      <c r="T230" s="69"/>
    </row>
    <row r="231" spans="1:20" x14ac:dyDescent="0.3">
      <c r="A231" s="69"/>
      <c r="B231" s="69"/>
      <c r="C231" s="69"/>
      <c r="D231" s="178"/>
      <c r="E231" s="178"/>
      <c r="F231" s="178"/>
      <c r="G231" s="178"/>
      <c r="H231" s="178"/>
      <c r="I231" s="178"/>
      <c r="J231" s="178"/>
      <c r="K231" s="178"/>
      <c r="L231" s="178"/>
      <c r="M231" s="69"/>
      <c r="N231" s="191"/>
      <c r="O231" s="191"/>
      <c r="P231" s="191"/>
      <c r="S231" s="69"/>
      <c r="T231" s="69"/>
    </row>
    <row r="232" spans="1:20" x14ac:dyDescent="0.3">
      <c r="A232" s="69"/>
      <c r="B232" s="69"/>
      <c r="C232" s="69"/>
      <c r="D232" s="178"/>
      <c r="E232" s="178"/>
      <c r="F232" s="178"/>
      <c r="G232" s="178"/>
      <c r="H232" s="178"/>
      <c r="I232" s="178"/>
      <c r="J232" s="178"/>
      <c r="K232" s="178"/>
      <c r="L232" s="178"/>
      <c r="M232" s="69"/>
      <c r="N232" s="191"/>
      <c r="O232" s="191"/>
      <c r="P232" s="191"/>
      <c r="S232" s="69"/>
      <c r="T232" s="69"/>
    </row>
    <row r="233" spans="1:20" x14ac:dyDescent="0.3">
      <c r="A233" s="69"/>
      <c r="B233" s="69"/>
      <c r="C233" s="69"/>
      <c r="D233" s="178"/>
      <c r="E233" s="178"/>
      <c r="F233" s="178"/>
      <c r="G233" s="178"/>
      <c r="H233" s="178"/>
      <c r="I233" s="178"/>
      <c r="J233" s="178"/>
      <c r="K233" s="178"/>
      <c r="L233" s="178"/>
      <c r="M233" s="69"/>
      <c r="N233" s="191"/>
      <c r="O233" s="191"/>
      <c r="P233" s="191"/>
      <c r="S233" s="69"/>
      <c r="T233" s="69"/>
    </row>
    <row r="234" spans="1:20" x14ac:dyDescent="0.3">
      <c r="A234" s="69"/>
      <c r="B234" s="69"/>
      <c r="C234" s="69"/>
      <c r="D234" s="178"/>
      <c r="E234" s="178"/>
      <c r="F234" s="178"/>
      <c r="G234" s="178"/>
      <c r="H234" s="178"/>
      <c r="I234" s="178"/>
      <c r="J234" s="178"/>
      <c r="K234" s="178"/>
      <c r="L234" s="178"/>
      <c r="M234" s="69"/>
      <c r="N234" s="191"/>
      <c r="O234" s="191"/>
      <c r="P234" s="191"/>
      <c r="S234" s="69"/>
      <c r="T234" s="69"/>
    </row>
    <row r="235" spans="1:20" x14ac:dyDescent="0.3">
      <c r="A235" s="69"/>
      <c r="B235" s="69"/>
      <c r="C235" s="69"/>
      <c r="D235" s="178"/>
      <c r="E235" s="178"/>
      <c r="F235" s="178"/>
      <c r="G235" s="178"/>
      <c r="H235" s="178"/>
      <c r="I235" s="178"/>
      <c r="J235" s="178"/>
      <c r="K235" s="178"/>
      <c r="L235" s="178"/>
      <c r="M235" s="69"/>
      <c r="N235" s="191"/>
      <c r="O235" s="191"/>
      <c r="P235" s="191"/>
      <c r="S235" s="69"/>
      <c r="T235" s="69"/>
    </row>
    <row r="236" spans="1:20" x14ac:dyDescent="0.3">
      <c r="A236" s="69"/>
      <c r="B236" s="69"/>
      <c r="C236" s="69"/>
      <c r="D236" s="178"/>
      <c r="E236" s="178"/>
      <c r="F236" s="178"/>
      <c r="G236" s="178"/>
      <c r="H236" s="178"/>
      <c r="I236" s="178"/>
      <c r="J236" s="178"/>
      <c r="K236" s="178"/>
      <c r="L236" s="178"/>
      <c r="M236" s="69"/>
      <c r="N236" s="191"/>
      <c r="O236" s="191"/>
      <c r="P236" s="191"/>
      <c r="S236" s="69"/>
      <c r="T236" s="69"/>
    </row>
    <row r="237" spans="1:20" x14ac:dyDescent="0.3">
      <c r="A237" s="69"/>
      <c r="B237" s="69"/>
      <c r="C237" s="69"/>
      <c r="D237" s="178"/>
      <c r="E237" s="178"/>
      <c r="F237" s="178"/>
      <c r="G237" s="178"/>
      <c r="H237" s="178"/>
      <c r="I237" s="178"/>
      <c r="J237" s="178"/>
      <c r="K237" s="178"/>
      <c r="L237" s="178"/>
      <c r="M237" s="69"/>
      <c r="N237" s="191"/>
      <c r="O237" s="191"/>
      <c r="P237" s="191"/>
      <c r="S237" s="69"/>
      <c r="T237" s="69"/>
    </row>
    <row r="238" spans="1:20" x14ac:dyDescent="0.3">
      <c r="A238" s="69"/>
      <c r="B238" s="69"/>
      <c r="C238" s="69"/>
      <c r="D238" s="178"/>
      <c r="E238" s="178"/>
      <c r="F238" s="178"/>
      <c r="G238" s="178"/>
      <c r="H238" s="178"/>
      <c r="I238" s="178"/>
      <c r="J238" s="178"/>
      <c r="K238" s="178"/>
      <c r="L238" s="178"/>
      <c r="M238" s="69"/>
      <c r="N238" s="191"/>
      <c r="O238" s="191"/>
      <c r="P238" s="191"/>
      <c r="S238" s="69"/>
      <c r="T238" s="69"/>
    </row>
    <row r="239" spans="1:20" x14ac:dyDescent="0.3">
      <c r="A239" s="69"/>
      <c r="B239" s="69"/>
      <c r="C239" s="69"/>
      <c r="D239" s="178"/>
      <c r="E239" s="178"/>
      <c r="F239" s="178"/>
      <c r="G239" s="178"/>
      <c r="H239" s="178"/>
      <c r="I239" s="178"/>
      <c r="J239" s="178"/>
      <c r="K239" s="178"/>
      <c r="L239" s="178"/>
      <c r="M239" s="69"/>
      <c r="N239" s="191"/>
      <c r="O239" s="191"/>
      <c r="P239" s="191"/>
      <c r="S239" s="69"/>
      <c r="T239" s="69"/>
    </row>
    <row r="240" spans="1:20" x14ac:dyDescent="0.3">
      <c r="A240" s="69"/>
      <c r="B240" s="69"/>
      <c r="C240" s="69"/>
      <c r="D240" s="178"/>
      <c r="E240" s="178"/>
      <c r="F240" s="178"/>
      <c r="G240" s="178"/>
      <c r="H240" s="178"/>
      <c r="I240" s="178"/>
      <c r="J240" s="178"/>
      <c r="K240" s="178"/>
      <c r="L240" s="178"/>
      <c r="M240" s="69"/>
      <c r="N240" s="191"/>
      <c r="O240" s="191"/>
      <c r="P240" s="191"/>
      <c r="S240" s="69"/>
      <c r="T240" s="69"/>
    </row>
    <row r="241" spans="1:20" x14ac:dyDescent="0.3">
      <c r="A241" s="69"/>
      <c r="B241" s="69"/>
      <c r="C241" s="69"/>
      <c r="D241" s="178"/>
      <c r="E241" s="178"/>
      <c r="F241" s="178"/>
      <c r="G241" s="178"/>
      <c r="H241" s="178"/>
      <c r="I241" s="178"/>
      <c r="J241" s="178"/>
      <c r="K241" s="178"/>
      <c r="L241" s="178"/>
      <c r="M241" s="69"/>
      <c r="N241" s="191"/>
      <c r="O241" s="191"/>
      <c r="P241" s="191"/>
      <c r="S241" s="69"/>
      <c r="T241" s="69"/>
    </row>
    <row r="242" spans="1:20" x14ac:dyDescent="0.3">
      <c r="A242" s="69"/>
      <c r="B242" s="69"/>
      <c r="C242" s="69"/>
      <c r="D242" s="178"/>
      <c r="E242" s="178"/>
      <c r="F242" s="178"/>
      <c r="G242" s="178"/>
      <c r="H242" s="178"/>
      <c r="I242" s="178"/>
      <c r="J242" s="178"/>
      <c r="K242" s="178"/>
      <c r="L242" s="178"/>
      <c r="M242" s="69"/>
      <c r="N242" s="191"/>
      <c r="O242" s="191"/>
      <c r="P242" s="191"/>
      <c r="S242" s="69"/>
      <c r="T242" s="69"/>
    </row>
    <row r="243" spans="1:20" x14ac:dyDescent="0.3">
      <c r="A243" s="69"/>
      <c r="B243" s="69"/>
      <c r="C243" s="69"/>
      <c r="D243" s="178"/>
      <c r="E243" s="178"/>
      <c r="F243" s="178"/>
      <c r="G243" s="178"/>
      <c r="H243" s="178"/>
      <c r="I243" s="178"/>
      <c r="J243" s="178"/>
      <c r="K243" s="178"/>
      <c r="L243" s="178"/>
      <c r="M243" s="69"/>
      <c r="N243" s="191"/>
      <c r="O243" s="191"/>
      <c r="P243" s="191"/>
      <c r="S243" s="69"/>
      <c r="T243" s="69"/>
    </row>
    <row r="244" spans="1:20" x14ac:dyDescent="0.3">
      <c r="A244" s="69"/>
      <c r="B244" s="69"/>
      <c r="C244" s="69"/>
      <c r="D244" s="178"/>
      <c r="E244" s="178"/>
      <c r="F244" s="178"/>
      <c r="G244" s="178"/>
      <c r="H244" s="178"/>
      <c r="I244" s="178"/>
      <c r="J244" s="178"/>
      <c r="K244" s="178"/>
      <c r="L244" s="178"/>
      <c r="M244" s="69"/>
      <c r="N244" s="191"/>
      <c r="O244" s="191"/>
      <c r="P244" s="191"/>
      <c r="S244" s="69"/>
      <c r="T244" s="69"/>
    </row>
    <row r="245" spans="1:20" x14ac:dyDescent="0.3">
      <c r="A245" s="69"/>
      <c r="B245" s="69"/>
      <c r="C245" s="69"/>
      <c r="D245" s="178"/>
      <c r="E245" s="178"/>
      <c r="F245" s="178"/>
      <c r="G245" s="178"/>
      <c r="H245" s="178"/>
      <c r="I245" s="178"/>
      <c r="J245" s="178"/>
      <c r="K245" s="178"/>
      <c r="L245" s="178"/>
      <c r="M245" s="69"/>
      <c r="N245" s="191"/>
      <c r="O245" s="191"/>
      <c r="P245" s="191"/>
      <c r="S245" s="69"/>
      <c r="T245" s="69"/>
    </row>
    <row r="246" spans="1:20" x14ac:dyDescent="0.3">
      <c r="A246" s="69"/>
      <c r="B246" s="69"/>
      <c r="C246" s="69"/>
      <c r="D246" s="178"/>
      <c r="E246" s="178"/>
      <c r="F246" s="178"/>
      <c r="G246" s="178"/>
      <c r="H246" s="178"/>
      <c r="I246" s="178"/>
      <c r="J246" s="178"/>
      <c r="K246" s="178"/>
      <c r="L246" s="178"/>
      <c r="M246" s="69"/>
      <c r="N246" s="191"/>
      <c r="O246" s="191"/>
      <c r="P246" s="191"/>
      <c r="S246" s="69"/>
      <c r="T246" s="69"/>
    </row>
    <row r="247" spans="1:20" x14ac:dyDescent="0.3">
      <c r="A247" s="69"/>
      <c r="B247" s="69"/>
      <c r="C247" s="69"/>
      <c r="D247" s="178"/>
      <c r="E247" s="178"/>
      <c r="F247" s="178"/>
      <c r="G247" s="178"/>
      <c r="H247" s="178"/>
      <c r="I247" s="178"/>
      <c r="J247" s="178"/>
      <c r="K247" s="178"/>
      <c r="L247" s="178"/>
      <c r="M247" s="69"/>
      <c r="N247" s="191"/>
      <c r="O247" s="191"/>
      <c r="P247" s="191"/>
      <c r="S247" s="69"/>
      <c r="T247" s="69"/>
    </row>
    <row r="248" spans="1:20" x14ac:dyDescent="0.3">
      <c r="A248" s="69"/>
      <c r="B248" s="69"/>
      <c r="C248" s="69"/>
      <c r="D248" s="178"/>
      <c r="E248" s="178"/>
      <c r="F248" s="178"/>
      <c r="G248" s="178"/>
      <c r="H248" s="178"/>
      <c r="I248" s="178"/>
      <c r="J248" s="178"/>
      <c r="K248" s="178"/>
      <c r="L248" s="178"/>
      <c r="M248" s="69"/>
      <c r="N248" s="191"/>
      <c r="O248" s="191"/>
      <c r="P248" s="191"/>
      <c r="S248" s="69"/>
      <c r="T248" s="69"/>
    </row>
    <row r="249" spans="1:20" x14ac:dyDescent="0.3">
      <c r="A249" s="69"/>
      <c r="B249" s="69"/>
      <c r="C249" s="69"/>
      <c r="D249" s="178"/>
      <c r="E249" s="178"/>
      <c r="F249" s="178"/>
      <c r="G249" s="178"/>
      <c r="H249" s="178"/>
      <c r="I249" s="178"/>
      <c r="J249" s="178"/>
      <c r="K249" s="178"/>
      <c r="L249" s="178"/>
      <c r="M249" s="69"/>
      <c r="N249" s="191"/>
      <c r="O249" s="191"/>
      <c r="P249" s="191"/>
      <c r="S249" s="69"/>
      <c r="T249" s="69"/>
    </row>
    <row r="250" spans="1:20" x14ac:dyDescent="0.3">
      <c r="A250" s="69"/>
      <c r="B250" s="69"/>
      <c r="C250" s="69"/>
      <c r="D250" s="178"/>
      <c r="E250" s="178"/>
      <c r="F250" s="178"/>
      <c r="G250" s="178"/>
      <c r="H250" s="178"/>
      <c r="I250" s="178"/>
      <c r="J250" s="178"/>
      <c r="K250" s="178"/>
      <c r="L250" s="178"/>
      <c r="M250" s="69"/>
      <c r="N250" s="191"/>
      <c r="O250" s="191"/>
      <c r="P250" s="191"/>
      <c r="S250" s="69"/>
      <c r="T250" s="69"/>
    </row>
    <row r="251" spans="1:20" x14ac:dyDescent="0.3">
      <c r="A251" s="69"/>
      <c r="B251" s="69"/>
      <c r="C251" s="69"/>
      <c r="D251" s="178"/>
      <c r="E251" s="178"/>
      <c r="F251" s="178"/>
      <c r="G251" s="178"/>
      <c r="H251" s="178"/>
      <c r="I251" s="178"/>
      <c r="J251" s="178"/>
      <c r="K251" s="178"/>
      <c r="L251" s="178"/>
      <c r="M251" s="69"/>
      <c r="N251" s="191"/>
      <c r="O251" s="191"/>
      <c r="P251" s="191"/>
      <c r="S251" s="69"/>
      <c r="T251" s="69"/>
    </row>
    <row r="252" spans="1:20" x14ac:dyDescent="0.3">
      <c r="A252" s="69"/>
      <c r="B252" s="69"/>
      <c r="C252" s="69"/>
      <c r="D252" s="178"/>
      <c r="E252" s="178"/>
      <c r="F252" s="178"/>
      <c r="G252" s="178"/>
      <c r="H252" s="178"/>
      <c r="I252" s="178"/>
      <c r="J252" s="178"/>
      <c r="K252" s="178"/>
      <c r="L252" s="178"/>
      <c r="M252" s="69"/>
      <c r="N252" s="191"/>
      <c r="O252" s="191"/>
      <c r="P252" s="191"/>
      <c r="S252" s="69"/>
      <c r="T252" s="69"/>
    </row>
    <row r="253" spans="1:20" x14ac:dyDescent="0.3">
      <c r="A253" s="69"/>
      <c r="B253" s="69"/>
      <c r="C253" s="69"/>
      <c r="D253" s="178"/>
      <c r="E253" s="178"/>
      <c r="F253" s="178"/>
      <c r="G253" s="178"/>
      <c r="H253" s="178"/>
      <c r="I253" s="178"/>
      <c r="J253" s="178"/>
      <c r="K253" s="178"/>
      <c r="L253" s="178"/>
      <c r="M253" s="69"/>
      <c r="N253" s="191"/>
      <c r="O253" s="191"/>
      <c r="P253" s="191"/>
      <c r="S253" s="69"/>
      <c r="T253" s="69"/>
    </row>
    <row r="254" spans="1:20" x14ac:dyDescent="0.3">
      <c r="A254" s="69"/>
      <c r="B254" s="69"/>
      <c r="C254" s="69"/>
      <c r="D254" s="178"/>
      <c r="E254" s="178"/>
      <c r="F254" s="178"/>
      <c r="G254" s="178"/>
      <c r="H254" s="178"/>
      <c r="I254" s="178"/>
      <c r="J254" s="178"/>
      <c r="K254" s="178"/>
      <c r="L254" s="178"/>
      <c r="M254" s="69"/>
      <c r="N254" s="191"/>
      <c r="O254" s="191"/>
      <c r="P254" s="191"/>
      <c r="S254" s="69"/>
      <c r="T254" s="69"/>
    </row>
    <row r="255" spans="1:20" x14ac:dyDescent="0.3">
      <c r="A255" s="69"/>
      <c r="B255" s="69"/>
      <c r="C255" s="69"/>
      <c r="D255" s="178"/>
      <c r="E255" s="178"/>
      <c r="F255" s="178"/>
      <c r="G255" s="178"/>
      <c r="H255" s="178"/>
      <c r="I255" s="178"/>
      <c r="J255" s="178"/>
      <c r="K255" s="178"/>
      <c r="L255" s="178"/>
      <c r="M255" s="69"/>
      <c r="N255" s="191"/>
      <c r="O255" s="191"/>
      <c r="P255" s="191"/>
      <c r="S255" s="69"/>
      <c r="T255" s="69"/>
    </row>
    <row r="256" spans="1:20" x14ac:dyDescent="0.3">
      <c r="A256" s="69"/>
      <c r="B256" s="69"/>
      <c r="C256" s="69"/>
      <c r="D256" s="178"/>
      <c r="E256" s="178"/>
      <c r="F256" s="178"/>
      <c r="G256" s="178"/>
      <c r="H256" s="178"/>
      <c r="I256" s="178"/>
      <c r="J256" s="178"/>
      <c r="K256" s="178"/>
      <c r="L256" s="178"/>
      <c r="M256" s="69"/>
      <c r="N256" s="191"/>
      <c r="O256" s="191"/>
      <c r="P256" s="191"/>
      <c r="S256" s="69"/>
      <c r="T256" s="69"/>
    </row>
    <row r="257" spans="1:20" x14ac:dyDescent="0.3">
      <c r="A257" s="69"/>
      <c r="B257" s="69"/>
      <c r="C257" s="69"/>
      <c r="D257" s="178"/>
      <c r="E257" s="178"/>
      <c r="F257" s="178"/>
      <c r="G257" s="178"/>
      <c r="H257" s="178"/>
      <c r="I257" s="178"/>
      <c r="J257" s="178"/>
      <c r="K257" s="178"/>
      <c r="L257" s="178"/>
      <c r="M257" s="69"/>
      <c r="N257" s="191"/>
      <c r="O257" s="191"/>
      <c r="P257" s="191"/>
      <c r="S257" s="69"/>
      <c r="T257" s="69"/>
    </row>
    <row r="258" spans="1:20" x14ac:dyDescent="0.3">
      <c r="A258" s="69"/>
      <c r="B258" s="69"/>
      <c r="C258" s="69"/>
      <c r="D258" s="178"/>
      <c r="E258" s="178"/>
      <c r="F258" s="178"/>
      <c r="G258" s="178"/>
      <c r="H258" s="178"/>
      <c r="I258" s="178"/>
      <c r="J258" s="178"/>
      <c r="K258" s="178"/>
      <c r="L258" s="178"/>
      <c r="M258" s="69"/>
      <c r="N258" s="191"/>
      <c r="O258" s="191"/>
      <c r="P258" s="191"/>
      <c r="S258" s="69"/>
      <c r="T258" s="69"/>
    </row>
    <row r="259" spans="1:20" x14ac:dyDescent="0.3">
      <c r="A259" s="69"/>
      <c r="B259" s="69"/>
      <c r="C259" s="69"/>
      <c r="D259" s="178"/>
      <c r="E259" s="178"/>
      <c r="F259" s="178"/>
      <c r="G259" s="178"/>
      <c r="H259" s="178"/>
      <c r="I259" s="178"/>
      <c r="J259" s="178"/>
      <c r="K259" s="178"/>
      <c r="L259" s="178"/>
      <c r="M259" s="69"/>
      <c r="N259" s="191"/>
      <c r="O259" s="191"/>
      <c r="P259" s="191"/>
      <c r="S259" s="69"/>
      <c r="T259" s="69"/>
    </row>
    <row r="260" spans="1:20" x14ac:dyDescent="0.3">
      <c r="A260" s="69"/>
      <c r="B260" s="69"/>
      <c r="C260" s="69"/>
      <c r="D260" s="178"/>
      <c r="E260" s="178"/>
      <c r="F260" s="178"/>
      <c r="G260" s="178"/>
      <c r="H260" s="178"/>
      <c r="I260" s="178"/>
      <c r="J260" s="178"/>
      <c r="K260" s="178"/>
      <c r="L260" s="178"/>
      <c r="M260" s="69"/>
      <c r="N260" s="191"/>
      <c r="O260" s="191"/>
      <c r="P260" s="191"/>
      <c r="S260" s="69"/>
      <c r="T260" s="69"/>
    </row>
    <row r="261" spans="1:20" x14ac:dyDescent="0.3">
      <c r="A261" s="69"/>
      <c r="B261" s="69"/>
      <c r="C261" s="69"/>
      <c r="D261" s="178"/>
      <c r="E261" s="178"/>
      <c r="F261" s="178"/>
      <c r="G261" s="178"/>
      <c r="H261" s="178"/>
      <c r="I261" s="178"/>
      <c r="J261" s="178"/>
      <c r="K261" s="178"/>
      <c r="L261" s="178"/>
      <c r="M261" s="69"/>
      <c r="N261" s="191"/>
      <c r="O261" s="191"/>
      <c r="P261" s="191"/>
      <c r="S261" s="69"/>
      <c r="T261" s="69"/>
    </row>
    <row r="262" spans="1:20" x14ac:dyDescent="0.3">
      <c r="A262" s="69"/>
      <c r="B262" s="69"/>
      <c r="C262" s="69"/>
      <c r="D262" s="178"/>
      <c r="E262" s="178"/>
      <c r="F262" s="178"/>
      <c r="G262" s="178"/>
      <c r="H262" s="178"/>
      <c r="I262" s="178"/>
      <c r="J262" s="178"/>
      <c r="K262" s="178"/>
      <c r="L262" s="178"/>
      <c r="M262" s="69"/>
      <c r="N262" s="191"/>
      <c r="O262" s="191"/>
      <c r="P262" s="191"/>
      <c r="S262" s="69"/>
      <c r="T262" s="69"/>
    </row>
    <row r="263" spans="1:20" x14ac:dyDescent="0.3">
      <c r="A263" s="69"/>
      <c r="B263" s="69"/>
      <c r="C263" s="69"/>
      <c r="D263" s="178"/>
      <c r="E263" s="178"/>
      <c r="F263" s="178"/>
      <c r="G263" s="178"/>
      <c r="H263" s="178"/>
      <c r="I263" s="178"/>
      <c r="J263" s="178"/>
      <c r="K263" s="178"/>
      <c r="L263" s="178"/>
      <c r="M263" s="69"/>
      <c r="N263" s="191"/>
      <c r="O263" s="191"/>
      <c r="P263" s="191"/>
      <c r="S263" s="69"/>
      <c r="T263" s="69"/>
    </row>
    <row r="264" spans="1:20" x14ac:dyDescent="0.3">
      <c r="A264" s="69"/>
      <c r="B264" s="69"/>
      <c r="C264" s="69"/>
      <c r="D264" s="178"/>
      <c r="E264" s="178"/>
      <c r="F264" s="178"/>
      <c r="G264" s="178"/>
      <c r="H264" s="178"/>
      <c r="I264" s="178"/>
      <c r="J264" s="178"/>
      <c r="K264" s="178"/>
      <c r="L264" s="178"/>
      <c r="M264" s="69"/>
      <c r="N264" s="191"/>
      <c r="O264" s="191"/>
      <c r="P264" s="191"/>
      <c r="S264" s="69"/>
      <c r="T264" s="69"/>
    </row>
    <row r="265" spans="1:20" x14ac:dyDescent="0.3">
      <c r="A265" s="69"/>
      <c r="B265" s="69"/>
      <c r="C265" s="69"/>
      <c r="D265" s="178"/>
      <c r="E265" s="178"/>
      <c r="F265" s="178"/>
      <c r="G265" s="178"/>
      <c r="H265" s="178"/>
      <c r="I265" s="178"/>
      <c r="J265" s="178"/>
      <c r="K265" s="178"/>
      <c r="L265" s="178"/>
      <c r="M265" s="69"/>
      <c r="N265" s="191"/>
      <c r="O265" s="191"/>
      <c r="P265" s="191"/>
      <c r="S265" s="69"/>
      <c r="T265" s="69"/>
    </row>
    <row r="266" spans="1:20" x14ac:dyDescent="0.3">
      <c r="A266" s="69"/>
      <c r="B266" s="69"/>
      <c r="C266" s="69"/>
      <c r="D266" s="178"/>
      <c r="E266" s="178"/>
      <c r="F266" s="178"/>
      <c r="G266" s="178"/>
      <c r="H266" s="178"/>
      <c r="I266" s="178"/>
      <c r="J266" s="178"/>
      <c r="K266" s="178"/>
      <c r="L266" s="178"/>
      <c r="M266" s="69"/>
      <c r="N266" s="191"/>
      <c r="O266" s="191"/>
      <c r="P266" s="191"/>
      <c r="S266" s="69"/>
      <c r="T266" s="69"/>
    </row>
    <row r="267" spans="1:20" x14ac:dyDescent="0.3">
      <c r="A267" s="69"/>
      <c r="B267" s="69"/>
      <c r="C267" s="69"/>
      <c r="D267" s="178"/>
      <c r="E267" s="178"/>
      <c r="F267" s="178"/>
      <c r="G267" s="178"/>
      <c r="H267" s="178"/>
      <c r="I267" s="178"/>
      <c r="J267" s="178"/>
      <c r="K267" s="178"/>
      <c r="L267" s="178"/>
      <c r="M267" s="69"/>
      <c r="N267" s="191"/>
      <c r="O267" s="191"/>
      <c r="P267" s="191"/>
      <c r="S267" s="69"/>
      <c r="T267" s="69"/>
    </row>
    <row r="268" spans="1:20" x14ac:dyDescent="0.3">
      <c r="A268" s="69"/>
      <c r="B268" s="69"/>
      <c r="C268" s="69"/>
      <c r="D268" s="178"/>
      <c r="E268" s="178"/>
      <c r="F268" s="178"/>
      <c r="G268" s="178"/>
      <c r="H268" s="178"/>
      <c r="I268" s="178"/>
      <c r="J268" s="178"/>
      <c r="K268" s="178"/>
      <c r="L268" s="178"/>
      <c r="M268" s="69"/>
      <c r="N268" s="191"/>
      <c r="O268" s="191"/>
      <c r="P268" s="191"/>
      <c r="S268" s="69"/>
      <c r="T268" s="69"/>
    </row>
    <row r="269" spans="1:20" x14ac:dyDescent="0.3">
      <c r="A269" s="69"/>
      <c r="B269" s="69"/>
      <c r="C269" s="69"/>
      <c r="D269" s="178"/>
      <c r="E269" s="178"/>
      <c r="F269" s="178"/>
      <c r="G269" s="178"/>
      <c r="H269" s="178"/>
      <c r="I269" s="178"/>
      <c r="J269" s="178"/>
      <c r="K269" s="178"/>
      <c r="L269" s="178"/>
      <c r="M269" s="69"/>
      <c r="N269" s="191"/>
      <c r="O269" s="191"/>
      <c r="P269" s="191"/>
      <c r="S269" s="69"/>
      <c r="T269" s="69"/>
    </row>
    <row r="270" spans="1:20" x14ac:dyDescent="0.3">
      <c r="A270" s="69"/>
      <c r="B270" s="69"/>
      <c r="C270" s="69"/>
      <c r="D270" s="178"/>
      <c r="E270" s="178"/>
      <c r="F270" s="178"/>
      <c r="G270" s="178"/>
      <c r="H270" s="178"/>
      <c r="I270" s="178"/>
      <c r="J270" s="178"/>
      <c r="K270" s="178"/>
      <c r="L270" s="178"/>
      <c r="M270" s="69"/>
      <c r="N270" s="191"/>
      <c r="O270" s="191"/>
      <c r="P270" s="191"/>
      <c r="S270" s="69"/>
      <c r="T270" s="69"/>
    </row>
    <row r="271" spans="1:20" x14ac:dyDescent="0.3">
      <c r="A271" s="69"/>
      <c r="B271" s="69"/>
      <c r="C271" s="69"/>
      <c r="D271" s="178"/>
      <c r="E271" s="178"/>
      <c r="F271" s="178"/>
      <c r="G271" s="178"/>
      <c r="H271" s="178"/>
      <c r="I271" s="178"/>
      <c r="J271" s="178"/>
      <c r="K271" s="178"/>
      <c r="L271" s="178"/>
      <c r="M271" s="69"/>
      <c r="N271" s="191"/>
      <c r="O271" s="191"/>
      <c r="P271" s="191"/>
      <c r="S271" s="69"/>
      <c r="T271" s="69"/>
    </row>
    <row r="272" spans="1:20" x14ac:dyDescent="0.3">
      <c r="A272" s="69"/>
      <c r="B272" s="69"/>
      <c r="C272" s="69"/>
      <c r="D272" s="178"/>
      <c r="E272" s="178"/>
      <c r="F272" s="178"/>
      <c r="G272" s="178"/>
      <c r="H272" s="178"/>
      <c r="I272" s="178"/>
      <c r="J272" s="178"/>
      <c r="K272" s="178"/>
      <c r="L272" s="178"/>
      <c r="M272" s="69"/>
      <c r="N272" s="191"/>
      <c r="O272" s="191"/>
      <c r="P272" s="191"/>
      <c r="S272" s="69"/>
      <c r="T272" s="69"/>
    </row>
    <row r="273" spans="1:20" x14ac:dyDescent="0.3">
      <c r="A273" s="69"/>
      <c r="B273" s="69"/>
      <c r="C273" s="69"/>
      <c r="D273" s="178"/>
      <c r="E273" s="178"/>
      <c r="F273" s="178"/>
      <c r="G273" s="178"/>
      <c r="H273" s="178"/>
      <c r="I273" s="178"/>
      <c r="J273" s="178"/>
      <c r="K273" s="178"/>
      <c r="L273" s="178"/>
      <c r="M273" s="69"/>
      <c r="N273" s="191"/>
      <c r="O273" s="191"/>
      <c r="P273" s="191"/>
      <c r="S273" s="69"/>
      <c r="T273" s="69"/>
    </row>
    <row r="274" spans="1:20" x14ac:dyDescent="0.3">
      <c r="A274" s="69"/>
      <c r="B274" s="69"/>
      <c r="C274" s="69"/>
      <c r="D274" s="178"/>
      <c r="E274" s="178"/>
      <c r="F274" s="178"/>
      <c r="G274" s="178"/>
      <c r="H274" s="178"/>
      <c r="I274" s="178"/>
      <c r="J274" s="178"/>
      <c r="K274" s="178"/>
      <c r="L274" s="178"/>
      <c r="M274" s="69"/>
      <c r="N274" s="191"/>
      <c r="O274" s="191"/>
      <c r="P274" s="191"/>
      <c r="S274" s="69"/>
      <c r="T274" s="69"/>
    </row>
    <row r="275" spans="1:20" x14ac:dyDescent="0.3">
      <c r="A275" s="69"/>
      <c r="B275" s="69"/>
      <c r="C275" s="69"/>
      <c r="D275" s="178"/>
      <c r="E275" s="178"/>
      <c r="F275" s="178"/>
      <c r="G275" s="178"/>
      <c r="H275" s="178"/>
      <c r="I275" s="178"/>
      <c r="J275" s="178"/>
      <c r="K275" s="178"/>
      <c r="L275" s="178"/>
      <c r="M275" s="69"/>
      <c r="N275" s="191"/>
      <c r="O275" s="191"/>
      <c r="P275" s="191"/>
      <c r="S275" s="69"/>
      <c r="T275" s="69"/>
    </row>
    <row r="276" spans="1:20" x14ac:dyDescent="0.3">
      <c r="A276" s="69"/>
      <c r="B276" s="69"/>
      <c r="C276" s="69"/>
      <c r="D276" s="178"/>
      <c r="E276" s="178"/>
      <c r="F276" s="178"/>
      <c r="G276" s="178"/>
      <c r="H276" s="178"/>
      <c r="I276" s="178"/>
      <c r="J276" s="178"/>
      <c r="K276" s="178"/>
      <c r="L276" s="178"/>
      <c r="M276" s="69"/>
      <c r="N276" s="191"/>
      <c r="O276" s="191"/>
      <c r="P276" s="191"/>
      <c r="S276" s="69"/>
      <c r="T276" s="69"/>
    </row>
    <row r="277" spans="1:20" x14ac:dyDescent="0.3">
      <c r="A277" s="69"/>
      <c r="B277" s="69"/>
      <c r="C277" s="69"/>
      <c r="D277" s="178"/>
      <c r="E277" s="178"/>
      <c r="F277" s="178"/>
      <c r="G277" s="178"/>
      <c r="H277" s="178"/>
      <c r="I277" s="178"/>
      <c r="J277" s="178"/>
      <c r="K277" s="178"/>
      <c r="L277" s="178"/>
      <c r="M277" s="69"/>
      <c r="N277" s="191"/>
      <c r="O277" s="191"/>
      <c r="P277" s="191"/>
      <c r="S277" s="69"/>
      <c r="T277" s="69"/>
    </row>
    <row r="278" spans="1:20" x14ac:dyDescent="0.3">
      <c r="A278" s="69"/>
      <c r="B278" s="69"/>
      <c r="C278" s="69"/>
      <c r="D278" s="178"/>
      <c r="E278" s="178"/>
      <c r="F278" s="178"/>
      <c r="G278" s="178"/>
      <c r="H278" s="178"/>
      <c r="I278" s="178"/>
      <c r="J278" s="178"/>
      <c r="K278" s="178"/>
      <c r="L278" s="178"/>
      <c r="M278" s="69"/>
      <c r="N278" s="191"/>
      <c r="O278" s="191"/>
      <c r="P278" s="191"/>
      <c r="S278" s="69"/>
      <c r="T278" s="69"/>
    </row>
    <row r="279" spans="1:20" x14ac:dyDescent="0.3">
      <c r="A279" s="69"/>
      <c r="B279" s="69"/>
      <c r="C279" s="69"/>
      <c r="D279" s="178"/>
      <c r="E279" s="178"/>
      <c r="F279" s="178"/>
      <c r="G279" s="178"/>
      <c r="H279" s="178"/>
      <c r="I279" s="178"/>
      <c r="J279" s="178"/>
      <c r="K279" s="178"/>
      <c r="L279" s="178"/>
      <c r="M279" s="69"/>
      <c r="N279" s="191"/>
      <c r="O279" s="191"/>
      <c r="P279" s="191"/>
      <c r="S279" s="69"/>
      <c r="T279" s="69"/>
    </row>
    <row r="280" spans="1:20" x14ac:dyDescent="0.3">
      <c r="A280" s="69"/>
      <c r="B280" s="69"/>
      <c r="C280" s="69"/>
      <c r="D280" s="178"/>
      <c r="E280" s="178"/>
      <c r="F280" s="178"/>
      <c r="G280" s="178"/>
      <c r="H280" s="178"/>
      <c r="I280" s="178"/>
      <c r="J280" s="178"/>
      <c r="K280" s="178"/>
      <c r="L280" s="178"/>
      <c r="M280" s="69"/>
      <c r="N280" s="191"/>
      <c r="O280" s="191"/>
      <c r="P280" s="191"/>
      <c r="S280" s="69"/>
      <c r="T280" s="69"/>
    </row>
    <row r="281" spans="1:20" x14ac:dyDescent="0.3">
      <c r="A281" s="69"/>
      <c r="B281" s="69"/>
      <c r="C281" s="69"/>
      <c r="D281" s="178"/>
      <c r="E281" s="178"/>
      <c r="F281" s="178"/>
      <c r="G281" s="178"/>
      <c r="H281" s="178"/>
      <c r="I281" s="178"/>
      <c r="J281" s="178"/>
      <c r="K281" s="178"/>
      <c r="L281" s="178"/>
      <c r="M281" s="69"/>
      <c r="N281" s="191"/>
      <c r="O281" s="191"/>
      <c r="P281" s="191"/>
      <c r="S281" s="69"/>
      <c r="T281" s="69"/>
    </row>
    <row r="282" spans="1:20" x14ac:dyDescent="0.3">
      <c r="A282" s="69"/>
      <c r="B282" s="69"/>
      <c r="C282" s="69"/>
      <c r="D282" s="178"/>
      <c r="E282" s="178"/>
      <c r="F282" s="178"/>
      <c r="G282" s="178"/>
      <c r="H282" s="178"/>
      <c r="I282" s="178"/>
      <c r="J282" s="178"/>
      <c r="K282" s="178"/>
      <c r="L282" s="178"/>
      <c r="M282" s="69"/>
      <c r="N282" s="191"/>
      <c r="O282" s="191"/>
      <c r="P282" s="191"/>
      <c r="S282" s="69"/>
      <c r="T282" s="69"/>
    </row>
    <row r="283" spans="1:20" x14ac:dyDescent="0.3">
      <c r="A283" s="69"/>
      <c r="B283" s="69"/>
      <c r="C283" s="69"/>
      <c r="D283" s="178"/>
      <c r="E283" s="178"/>
      <c r="F283" s="178"/>
      <c r="G283" s="178"/>
      <c r="H283" s="178"/>
      <c r="I283" s="178"/>
      <c r="J283" s="178"/>
      <c r="K283" s="178"/>
      <c r="L283" s="178"/>
      <c r="M283" s="69"/>
      <c r="N283" s="191"/>
      <c r="O283" s="191"/>
      <c r="P283" s="191"/>
      <c r="S283" s="69"/>
      <c r="T283" s="69"/>
    </row>
    <row r="284" spans="1:20" x14ac:dyDescent="0.3">
      <c r="A284" s="69"/>
      <c r="B284" s="69"/>
      <c r="C284" s="69"/>
      <c r="D284" s="178"/>
      <c r="E284" s="178"/>
      <c r="F284" s="178"/>
      <c r="G284" s="178"/>
      <c r="H284" s="178"/>
      <c r="I284" s="178"/>
      <c r="J284" s="178"/>
      <c r="K284" s="178"/>
      <c r="L284" s="178"/>
      <c r="M284" s="69"/>
      <c r="N284" s="191"/>
      <c r="O284" s="191"/>
      <c r="P284" s="191"/>
      <c r="S284" s="69"/>
      <c r="T284" s="69"/>
    </row>
    <row r="285" spans="1:20" x14ac:dyDescent="0.3">
      <c r="A285" s="69"/>
      <c r="B285" s="69"/>
      <c r="C285" s="69"/>
      <c r="D285" s="178"/>
      <c r="E285" s="178"/>
      <c r="F285" s="178"/>
      <c r="G285" s="178"/>
      <c r="H285" s="178"/>
      <c r="I285" s="178"/>
      <c r="J285" s="178"/>
      <c r="K285" s="178"/>
      <c r="L285" s="178"/>
      <c r="M285" s="69"/>
      <c r="N285" s="191"/>
      <c r="O285" s="191"/>
      <c r="P285" s="191"/>
      <c r="S285" s="69"/>
      <c r="T285" s="69"/>
    </row>
    <row r="286" spans="1:20" x14ac:dyDescent="0.3">
      <c r="A286" s="69"/>
      <c r="B286" s="69"/>
      <c r="C286" s="69"/>
      <c r="D286" s="178"/>
      <c r="E286" s="178"/>
      <c r="F286" s="178"/>
      <c r="G286" s="178"/>
      <c r="H286" s="178"/>
      <c r="I286" s="178"/>
      <c r="J286" s="178"/>
      <c r="K286" s="178"/>
      <c r="L286" s="178"/>
      <c r="M286" s="69"/>
      <c r="N286" s="191"/>
      <c r="O286" s="191"/>
      <c r="P286" s="191"/>
      <c r="S286" s="69"/>
      <c r="T286" s="69"/>
    </row>
    <row r="287" spans="1:20" x14ac:dyDescent="0.3">
      <c r="B287" s="69"/>
      <c r="C287" s="69"/>
      <c r="D287" s="178"/>
      <c r="E287" s="178"/>
      <c r="F287" s="178"/>
      <c r="G287" s="178"/>
      <c r="H287" s="178"/>
      <c r="I287" s="178"/>
      <c r="J287" s="178"/>
      <c r="K287" s="178"/>
      <c r="L287" s="178"/>
      <c r="M287" s="69"/>
      <c r="N287" s="191"/>
      <c r="O287" s="191"/>
      <c r="P287" s="191"/>
      <c r="S287" s="69"/>
      <c r="T287" s="69"/>
    </row>
    <row r="288" spans="1:20" x14ac:dyDescent="0.3">
      <c r="B288" s="69"/>
      <c r="C288" s="69"/>
      <c r="D288" s="178"/>
      <c r="E288" s="178"/>
      <c r="F288" s="178"/>
      <c r="G288" s="178"/>
      <c r="H288" s="178"/>
      <c r="I288" s="178"/>
      <c r="J288" s="178"/>
      <c r="K288" s="178"/>
      <c r="L288" s="178"/>
      <c r="M288" s="69"/>
      <c r="N288" s="191"/>
      <c r="O288" s="191"/>
      <c r="P288" s="191"/>
      <c r="S288" s="69"/>
      <c r="T288" s="69"/>
    </row>
    <row r="289" spans="2:20" x14ac:dyDescent="0.3">
      <c r="B289" s="69"/>
      <c r="C289" s="69"/>
      <c r="D289" s="178"/>
      <c r="E289" s="178"/>
      <c r="F289" s="178"/>
      <c r="G289" s="178"/>
      <c r="H289" s="178"/>
      <c r="I289" s="178"/>
      <c r="J289" s="178"/>
      <c r="K289" s="178"/>
      <c r="L289" s="178"/>
      <c r="M289" s="69"/>
      <c r="N289" s="191"/>
      <c r="O289" s="191"/>
      <c r="P289" s="191"/>
      <c r="S289" s="69"/>
      <c r="T289" s="69"/>
    </row>
    <row r="290" spans="2:20" x14ac:dyDescent="0.3">
      <c r="B290" s="69"/>
      <c r="C290" s="69"/>
      <c r="D290" s="178"/>
      <c r="E290" s="178"/>
      <c r="F290" s="178"/>
      <c r="G290" s="178"/>
      <c r="H290" s="178"/>
      <c r="I290" s="178"/>
      <c r="J290" s="178"/>
      <c r="K290" s="178"/>
      <c r="L290" s="178"/>
      <c r="M290" s="69"/>
      <c r="N290" s="191"/>
      <c r="O290" s="191"/>
      <c r="P290" s="191"/>
      <c r="S290" s="69"/>
      <c r="T290" s="69"/>
    </row>
    <row r="291" spans="2:20" x14ac:dyDescent="0.3">
      <c r="B291" s="69"/>
      <c r="C291" s="69"/>
      <c r="D291" s="178"/>
      <c r="E291" s="178"/>
      <c r="F291" s="178"/>
      <c r="G291" s="178"/>
      <c r="H291" s="178"/>
      <c r="I291" s="178"/>
      <c r="J291" s="178"/>
      <c r="K291" s="178"/>
      <c r="L291" s="178"/>
      <c r="M291" s="69"/>
      <c r="N291" s="191"/>
      <c r="O291" s="191"/>
      <c r="P291" s="191"/>
      <c r="S291" s="69"/>
      <c r="T291" s="69"/>
    </row>
    <row r="292" spans="2:20" x14ac:dyDescent="0.3">
      <c r="B292" s="69"/>
      <c r="C292" s="69"/>
      <c r="D292" s="178"/>
      <c r="E292" s="178"/>
      <c r="F292" s="178"/>
      <c r="G292" s="178"/>
      <c r="H292" s="178"/>
      <c r="I292" s="178"/>
      <c r="J292" s="178"/>
      <c r="K292" s="178"/>
      <c r="L292" s="178"/>
      <c r="M292" s="69"/>
      <c r="N292" s="191"/>
      <c r="O292" s="191"/>
      <c r="P292" s="191"/>
      <c r="S292" s="69"/>
      <c r="T292" s="69"/>
    </row>
    <row r="293" spans="2:20" x14ac:dyDescent="0.3">
      <c r="B293" s="69"/>
      <c r="C293" s="69"/>
      <c r="D293" s="178"/>
      <c r="E293" s="178"/>
      <c r="F293" s="178"/>
      <c r="G293" s="178"/>
      <c r="H293" s="178"/>
      <c r="I293" s="178"/>
      <c r="J293" s="178"/>
      <c r="K293" s="178"/>
      <c r="L293" s="178"/>
      <c r="M293" s="69"/>
      <c r="N293" s="191"/>
      <c r="O293" s="191"/>
      <c r="P293" s="191"/>
      <c r="S293" s="69"/>
      <c r="T293" s="69"/>
    </row>
    <row r="294" spans="2:20" x14ac:dyDescent="0.3">
      <c r="B294" s="69"/>
      <c r="C294" s="69"/>
      <c r="D294" s="178"/>
      <c r="E294" s="178"/>
      <c r="F294" s="178"/>
      <c r="G294" s="178"/>
      <c r="H294" s="178"/>
      <c r="I294" s="178"/>
      <c r="J294" s="178"/>
      <c r="K294" s="178"/>
      <c r="L294" s="178"/>
      <c r="M294" s="69"/>
      <c r="N294" s="191"/>
      <c r="O294" s="191"/>
      <c r="P294" s="191"/>
      <c r="S294" s="69"/>
      <c r="T294" s="69"/>
    </row>
    <row r="295" spans="2:20" x14ac:dyDescent="0.3">
      <c r="B295" s="69"/>
      <c r="C295" s="69"/>
      <c r="D295" s="178"/>
      <c r="E295" s="178"/>
      <c r="F295" s="178"/>
      <c r="G295" s="178"/>
      <c r="H295" s="178"/>
      <c r="I295" s="178"/>
      <c r="J295" s="178"/>
      <c r="K295" s="178"/>
      <c r="L295" s="178"/>
      <c r="M295" s="69"/>
      <c r="N295" s="191"/>
      <c r="O295" s="191"/>
      <c r="P295" s="191"/>
      <c r="S295" s="69"/>
      <c r="T295" s="69"/>
    </row>
    <row r="296" spans="2:20" x14ac:dyDescent="0.3">
      <c r="B296" s="69"/>
      <c r="C296" s="69"/>
      <c r="D296" s="178"/>
      <c r="E296" s="178"/>
      <c r="F296" s="178"/>
      <c r="G296" s="178"/>
      <c r="H296" s="178"/>
      <c r="I296" s="178"/>
      <c r="J296" s="178"/>
      <c r="K296" s="178"/>
      <c r="L296" s="178"/>
      <c r="M296" s="69"/>
      <c r="N296" s="191"/>
      <c r="O296" s="191"/>
      <c r="P296" s="191"/>
      <c r="S296" s="69"/>
      <c r="T296" s="69"/>
    </row>
    <row r="297" spans="2:20" x14ac:dyDescent="0.3">
      <c r="B297" s="69"/>
      <c r="C297" s="69"/>
      <c r="D297" s="178"/>
      <c r="E297" s="178"/>
      <c r="F297" s="178"/>
      <c r="G297" s="178"/>
      <c r="H297" s="178"/>
      <c r="I297" s="178"/>
      <c r="J297" s="178"/>
      <c r="K297" s="178"/>
      <c r="L297" s="178"/>
      <c r="M297" s="69"/>
      <c r="N297" s="191"/>
      <c r="O297" s="191"/>
      <c r="P297" s="191"/>
      <c r="S297" s="69"/>
      <c r="T297" s="69"/>
    </row>
    <row r="298" spans="2:20" x14ac:dyDescent="0.3">
      <c r="B298" s="69"/>
      <c r="C298" s="69"/>
      <c r="D298" s="178"/>
      <c r="E298" s="178"/>
      <c r="F298" s="178"/>
      <c r="G298" s="178"/>
      <c r="H298" s="178"/>
      <c r="I298" s="178"/>
      <c r="J298" s="178"/>
      <c r="K298" s="178"/>
      <c r="L298" s="178"/>
      <c r="M298" s="69"/>
      <c r="N298" s="191"/>
      <c r="O298" s="191"/>
      <c r="P298" s="191"/>
      <c r="S298" s="69"/>
      <c r="T298" s="69"/>
    </row>
    <row r="299" spans="2:20" x14ac:dyDescent="0.3">
      <c r="B299" s="69"/>
      <c r="C299" s="69"/>
      <c r="D299" s="178"/>
      <c r="E299" s="178"/>
      <c r="F299" s="178"/>
      <c r="G299" s="178"/>
      <c r="H299" s="178"/>
      <c r="I299" s="178"/>
      <c r="J299" s="178"/>
      <c r="K299" s="178"/>
      <c r="L299" s="178"/>
      <c r="M299" s="69"/>
      <c r="N299" s="191"/>
      <c r="O299" s="191"/>
      <c r="P299" s="191"/>
      <c r="S299" s="69"/>
      <c r="T299" s="69"/>
    </row>
    <row r="300" spans="2:20" x14ac:dyDescent="0.3">
      <c r="B300" s="69"/>
      <c r="C300" s="69"/>
      <c r="D300" s="178"/>
      <c r="E300" s="178"/>
      <c r="F300" s="178"/>
      <c r="G300" s="178"/>
      <c r="H300" s="178"/>
      <c r="I300" s="178"/>
      <c r="J300" s="178"/>
      <c r="K300" s="178"/>
      <c r="L300" s="178"/>
      <c r="M300" s="69"/>
      <c r="N300" s="191"/>
      <c r="O300" s="191"/>
      <c r="P300" s="191"/>
      <c r="S300" s="69"/>
      <c r="T300" s="69"/>
    </row>
    <row r="301" spans="2:20" x14ac:dyDescent="0.3">
      <c r="B301" s="69"/>
      <c r="C301" s="69"/>
      <c r="D301" s="178"/>
      <c r="E301" s="178"/>
      <c r="F301" s="178"/>
      <c r="G301" s="178"/>
      <c r="H301" s="178"/>
      <c r="I301" s="178"/>
      <c r="J301" s="178"/>
      <c r="K301" s="178"/>
      <c r="L301" s="178"/>
      <c r="M301" s="69"/>
      <c r="N301" s="191"/>
      <c r="O301" s="191"/>
      <c r="P301" s="191"/>
      <c r="S301" s="69"/>
      <c r="T301" s="69"/>
    </row>
    <row r="302" spans="2:20" x14ac:dyDescent="0.3">
      <c r="B302" s="69"/>
      <c r="C302" s="69"/>
      <c r="D302" s="178"/>
      <c r="E302" s="178"/>
      <c r="F302" s="178"/>
      <c r="G302" s="178"/>
      <c r="H302" s="178"/>
      <c r="I302" s="178"/>
      <c r="J302" s="178"/>
      <c r="K302" s="178"/>
      <c r="L302" s="178"/>
      <c r="M302" s="69"/>
      <c r="N302" s="191"/>
      <c r="O302" s="191"/>
      <c r="P302" s="191"/>
      <c r="S302" s="69"/>
      <c r="T302" s="69"/>
    </row>
    <row r="303" spans="2:20" x14ac:dyDescent="0.3">
      <c r="B303" s="69"/>
      <c r="C303" s="69"/>
      <c r="D303" s="178"/>
      <c r="E303" s="178"/>
      <c r="F303" s="178"/>
      <c r="G303" s="178"/>
      <c r="H303" s="178"/>
      <c r="I303" s="178"/>
      <c r="J303" s="178"/>
      <c r="K303" s="178"/>
      <c r="L303" s="178"/>
      <c r="M303" s="69"/>
      <c r="N303" s="191"/>
      <c r="O303" s="191"/>
      <c r="P303" s="191"/>
      <c r="S303" s="69"/>
      <c r="T303" s="69"/>
    </row>
    <row r="304" spans="2:20" x14ac:dyDescent="0.3">
      <c r="B304" s="69"/>
      <c r="C304" s="69"/>
      <c r="D304" s="178"/>
      <c r="E304" s="178"/>
      <c r="F304" s="178"/>
      <c r="G304" s="178"/>
      <c r="H304" s="178"/>
      <c r="I304" s="178"/>
      <c r="J304" s="178"/>
      <c r="K304" s="178"/>
      <c r="L304" s="178"/>
      <c r="M304" s="69"/>
      <c r="N304" s="191"/>
      <c r="O304" s="191"/>
      <c r="P304" s="191"/>
      <c r="S304" s="69"/>
      <c r="T304" s="69"/>
    </row>
    <row r="305" spans="2:20" x14ac:dyDescent="0.3">
      <c r="B305" s="69"/>
      <c r="C305" s="69"/>
      <c r="D305" s="178"/>
      <c r="E305" s="178"/>
      <c r="F305" s="178"/>
      <c r="G305" s="178"/>
      <c r="H305" s="178"/>
      <c r="I305" s="178"/>
      <c r="J305" s="178"/>
      <c r="K305" s="178"/>
      <c r="L305" s="178"/>
      <c r="M305" s="69"/>
      <c r="N305" s="191"/>
      <c r="O305" s="191"/>
      <c r="P305" s="191"/>
      <c r="S305" s="69"/>
      <c r="T305" s="69"/>
    </row>
    <row r="306" spans="2:20" x14ac:dyDescent="0.3">
      <c r="B306" s="69"/>
      <c r="C306" s="69"/>
      <c r="D306" s="178"/>
      <c r="E306" s="178"/>
      <c r="F306" s="178"/>
      <c r="G306" s="178"/>
      <c r="H306" s="178"/>
      <c r="I306" s="178"/>
      <c r="J306" s="178"/>
      <c r="K306" s="178"/>
      <c r="L306" s="178"/>
      <c r="M306" s="69"/>
      <c r="N306" s="191"/>
      <c r="O306" s="191"/>
      <c r="P306" s="191"/>
      <c r="S306" s="69"/>
      <c r="T306" s="69"/>
    </row>
    <row r="307" spans="2:20" x14ac:dyDescent="0.3">
      <c r="B307" s="69"/>
      <c r="C307" s="69"/>
      <c r="D307" s="178"/>
      <c r="E307" s="178"/>
      <c r="F307" s="178"/>
      <c r="G307" s="178"/>
      <c r="H307" s="178"/>
      <c r="I307" s="178"/>
      <c r="J307" s="178"/>
      <c r="K307" s="178"/>
      <c r="L307" s="178"/>
      <c r="M307" s="69"/>
      <c r="N307" s="191"/>
      <c r="O307" s="191"/>
      <c r="P307" s="191"/>
      <c r="S307" s="69"/>
      <c r="T307" s="69"/>
    </row>
    <row r="308" spans="2:20" x14ac:dyDescent="0.3">
      <c r="B308" s="69"/>
      <c r="C308" s="69"/>
      <c r="D308" s="178"/>
      <c r="E308" s="178"/>
      <c r="F308" s="178"/>
      <c r="G308" s="178"/>
      <c r="H308" s="178"/>
      <c r="I308" s="178"/>
      <c r="J308" s="178"/>
      <c r="K308" s="178"/>
      <c r="L308" s="178"/>
      <c r="M308" s="69"/>
      <c r="N308" s="191"/>
      <c r="O308" s="191"/>
      <c r="P308" s="191"/>
      <c r="S308" s="69"/>
      <c r="T308" s="69"/>
    </row>
    <row r="309" spans="2:20" x14ac:dyDescent="0.3">
      <c r="B309" s="69"/>
      <c r="C309" s="69"/>
      <c r="D309" s="178"/>
      <c r="E309" s="178"/>
      <c r="F309" s="178"/>
      <c r="G309" s="178"/>
      <c r="H309" s="178"/>
      <c r="I309" s="178"/>
      <c r="J309" s="178"/>
      <c r="K309" s="178"/>
      <c r="L309" s="178"/>
      <c r="M309" s="69"/>
      <c r="N309" s="191"/>
      <c r="O309" s="191"/>
      <c r="P309" s="191"/>
      <c r="S309" s="69"/>
      <c r="T309" s="69"/>
    </row>
    <row r="310" spans="2:20" x14ac:dyDescent="0.3">
      <c r="B310" s="69"/>
      <c r="C310" s="69"/>
      <c r="D310" s="178"/>
      <c r="E310" s="178"/>
      <c r="F310" s="178"/>
      <c r="G310" s="178"/>
      <c r="H310" s="178"/>
      <c r="I310" s="178"/>
      <c r="J310" s="178"/>
      <c r="K310" s="178"/>
      <c r="L310" s="178"/>
      <c r="M310" s="69"/>
      <c r="N310" s="191"/>
      <c r="O310" s="191"/>
      <c r="P310" s="191"/>
      <c r="S310" s="69"/>
      <c r="T310" s="69"/>
    </row>
    <row r="311" spans="2:20" x14ac:dyDescent="0.3">
      <c r="B311" s="69"/>
      <c r="C311" s="69"/>
      <c r="D311" s="178"/>
      <c r="E311" s="178"/>
      <c r="F311" s="178"/>
      <c r="G311" s="178"/>
      <c r="H311" s="178"/>
      <c r="I311" s="178"/>
      <c r="J311" s="178"/>
      <c r="K311" s="178"/>
      <c r="L311" s="178"/>
      <c r="M311" s="69"/>
      <c r="N311" s="191"/>
      <c r="O311" s="191"/>
      <c r="P311" s="191"/>
      <c r="S311" s="69"/>
      <c r="T311" s="69"/>
    </row>
    <row r="312" spans="2:20" x14ac:dyDescent="0.3">
      <c r="B312" s="69"/>
      <c r="C312" s="69"/>
      <c r="D312" s="178"/>
      <c r="E312" s="178"/>
      <c r="F312" s="178"/>
      <c r="G312" s="178"/>
      <c r="H312" s="178"/>
      <c r="I312" s="178"/>
      <c r="J312" s="178"/>
      <c r="K312" s="178"/>
      <c r="L312" s="178"/>
      <c r="M312" s="69"/>
      <c r="N312" s="191"/>
      <c r="O312" s="191"/>
      <c r="P312" s="191"/>
      <c r="S312" s="69"/>
      <c r="T312" s="69"/>
    </row>
    <row r="313" spans="2:20" x14ac:dyDescent="0.3">
      <c r="B313" s="69"/>
      <c r="C313" s="69"/>
      <c r="D313" s="178"/>
      <c r="E313" s="178"/>
      <c r="F313" s="178"/>
      <c r="G313" s="178"/>
      <c r="H313" s="178"/>
      <c r="I313" s="178"/>
      <c r="J313" s="178"/>
      <c r="K313" s="178"/>
      <c r="L313" s="178"/>
      <c r="M313" s="69"/>
      <c r="N313" s="191"/>
      <c r="O313" s="191"/>
      <c r="P313" s="191"/>
      <c r="S313" s="69"/>
      <c r="T313" s="69"/>
    </row>
    <row r="314" spans="2:20" x14ac:dyDescent="0.3">
      <c r="B314" s="69"/>
      <c r="C314" s="69"/>
      <c r="D314" s="178"/>
      <c r="E314" s="178"/>
      <c r="F314" s="178"/>
      <c r="G314" s="178"/>
      <c r="H314" s="178"/>
      <c r="I314" s="178"/>
      <c r="J314" s="178"/>
      <c r="K314" s="178"/>
      <c r="L314" s="178"/>
      <c r="M314" s="69"/>
      <c r="N314" s="191"/>
      <c r="O314" s="191"/>
      <c r="P314" s="191"/>
      <c r="S314" s="69"/>
      <c r="T314" s="69"/>
    </row>
    <row r="315" spans="2:20" x14ac:dyDescent="0.3">
      <c r="B315" s="69"/>
      <c r="C315" s="69"/>
      <c r="D315" s="178"/>
      <c r="E315" s="178"/>
      <c r="F315" s="178"/>
      <c r="G315" s="178"/>
      <c r="H315" s="178"/>
      <c r="I315" s="178"/>
      <c r="J315" s="178"/>
      <c r="K315" s="178"/>
      <c r="L315" s="178"/>
      <c r="M315" s="69"/>
      <c r="N315" s="191"/>
      <c r="O315" s="191"/>
      <c r="P315" s="191"/>
      <c r="S315" s="69"/>
      <c r="T315" s="69"/>
    </row>
    <row r="316" spans="2:20" x14ac:dyDescent="0.3">
      <c r="B316" s="69"/>
      <c r="C316" s="69"/>
      <c r="D316" s="178"/>
      <c r="E316" s="178"/>
      <c r="F316" s="178"/>
      <c r="G316" s="178"/>
      <c r="H316" s="178"/>
      <c r="I316" s="178"/>
      <c r="J316" s="178"/>
      <c r="K316" s="178"/>
      <c r="L316" s="178"/>
      <c r="M316" s="69"/>
      <c r="N316" s="191"/>
      <c r="O316" s="191"/>
      <c r="P316" s="191"/>
      <c r="S316" s="69"/>
      <c r="T316" s="69"/>
    </row>
    <row r="317" spans="2:20" x14ac:dyDescent="0.3">
      <c r="B317" s="69"/>
      <c r="C317" s="69"/>
      <c r="D317" s="178"/>
      <c r="E317" s="178"/>
      <c r="F317" s="178"/>
      <c r="G317" s="178"/>
      <c r="H317" s="178"/>
      <c r="I317" s="178"/>
      <c r="J317" s="178"/>
      <c r="K317" s="178"/>
      <c r="L317" s="178"/>
      <c r="M317" s="69"/>
      <c r="N317" s="191"/>
      <c r="O317" s="191"/>
      <c r="P317" s="191"/>
      <c r="S317" s="69"/>
      <c r="T317" s="69"/>
    </row>
    <row r="318" spans="2:20" x14ac:dyDescent="0.3">
      <c r="B318" s="69"/>
      <c r="C318" s="69"/>
      <c r="D318" s="178"/>
      <c r="E318" s="178"/>
      <c r="F318" s="178"/>
      <c r="G318" s="178"/>
      <c r="H318" s="178"/>
      <c r="I318" s="178"/>
      <c r="J318" s="178"/>
      <c r="K318" s="178"/>
      <c r="L318" s="178"/>
      <c r="M318" s="69"/>
      <c r="N318" s="191"/>
      <c r="O318" s="191"/>
      <c r="P318" s="191"/>
      <c r="S318" s="69"/>
      <c r="T318" s="69"/>
    </row>
    <row r="319" spans="2:20" x14ac:dyDescent="0.3">
      <c r="B319" s="69"/>
      <c r="C319" s="69"/>
      <c r="D319" s="178"/>
      <c r="E319" s="178"/>
      <c r="F319" s="178"/>
      <c r="G319" s="178"/>
      <c r="H319" s="178"/>
      <c r="I319" s="178"/>
      <c r="J319" s="178"/>
      <c r="K319" s="178"/>
      <c r="L319" s="178"/>
      <c r="M319" s="69"/>
      <c r="N319" s="191"/>
      <c r="O319" s="191"/>
      <c r="P319" s="191"/>
      <c r="S319" s="69"/>
      <c r="T319" s="69"/>
    </row>
    <row r="320" spans="2:20" x14ac:dyDescent="0.3">
      <c r="B320" s="69"/>
      <c r="C320" s="69"/>
      <c r="D320" s="178"/>
      <c r="E320" s="178"/>
      <c r="F320" s="178"/>
      <c r="G320" s="178"/>
      <c r="H320" s="178"/>
      <c r="I320" s="178"/>
      <c r="J320" s="178"/>
      <c r="K320" s="178"/>
      <c r="L320" s="178"/>
      <c r="M320" s="69"/>
      <c r="N320" s="191"/>
      <c r="O320" s="191"/>
      <c r="P320" s="191"/>
      <c r="S320" s="69"/>
      <c r="T320" s="69"/>
    </row>
    <row r="321" spans="2:20" x14ac:dyDescent="0.3">
      <c r="B321" s="69"/>
      <c r="C321" s="69"/>
      <c r="D321" s="178"/>
      <c r="E321" s="178"/>
      <c r="F321" s="178"/>
      <c r="G321" s="178"/>
      <c r="H321" s="178"/>
      <c r="I321" s="178"/>
      <c r="J321" s="178"/>
      <c r="K321" s="178"/>
      <c r="L321" s="178"/>
      <c r="M321" s="69"/>
      <c r="N321" s="191"/>
      <c r="O321" s="191"/>
      <c r="P321" s="191"/>
      <c r="S321" s="69"/>
      <c r="T321" s="69"/>
    </row>
    <row r="322" spans="2:20" x14ac:dyDescent="0.3">
      <c r="B322" s="69"/>
      <c r="C322" s="69"/>
      <c r="D322" s="178"/>
      <c r="E322" s="178"/>
      <c r="F322" s="178"/>
      <c r="G322" s="178"/>
      <c r="H322" s="178"/>
      <c r="I322" s="178"/>
      <c r="J322" s="178"/>
      <c r="K322" s="178"/>
      <c r="L322" s="178"/>
      <c r="M322" s="69"/>
      <c r="N322" s="191"/>
      <c r="O322" s="191"/>
      <c r="P322" s="191"/>
      <c r="S322" s="69"/>
      <c r="T322" s="69"/>
    </row>
    <row r="323" spans="2:20" x14ac:dyDescent="0.3">
      <c r="B323" s="69"/>
      <c r="C323" s="69"/>
      <c r="D323" s="178"/>
      <c r="E323" s="178"/>
      <c r="F323" s="178"/>
      <c r="G323" s="178"/>
      <c r="H323" s="178"/>
      <c r="I323" s="178"/>
      <c r="J323" s="178"/>
      <c r="K323" s="178"/>
      <c r="L323" s="178"/>
      <c r="M323" s="69"/>
      <c r="N323" s="191"/>
      <c r="O323" s="191"/>
      <c r="P323" s="191"/>
      <c r="S323" s="69"/>
      <c r="T323" s="69"/>
    </row>
    <row r="324" spans="2:20" x14ac:dyDescent="0.3">
      <c r="B324" s="69"/>
      <c r="C324" s="69"/>
      <c r="D324" s="178"/>
      <c r="E324" s="178"/>
      <c r="F324" s="178"/>
      <c r="G324" s="178"/>
      <c r="H324" s="178"/>
      <c r="I324" s="178"/>
      <c r="J324" s="178"/>
      <c r="K324" s="178"/>
      <c r="L324" s="178"/>
      <c r="M324" s="69"/>
      <c r="N324" s="191"/>
      <c r="O324" s="191"/>
      <c r="P324" s="191"/>
      <c r="S324" s="69"/>
      <c r="T324" s="69"/>
    </row>
    <row r="325" spans="2:20" x14ac:dyDescent="0.3">
      <c r="B325" s="69"/>
      <c r="C325" s="69"/>
      <c r="D325" s="178"/>
      <c r="E325" s="178"/>
      <c r="F325" s="178"/>
      <c r="G325" s="178"/>
      <c r="H325" s="178"/>
      <c r="I325" s="178"/>
      <c r="J325" s="178"/>
      <c r="K325" s="178"/>
      <c r="L325" s="178"/>
      <c r="M325" s="69"/>
      <c r="N325" s="191"/>
      <c r="O325" s="191"/>
      <c r="P325" s="191"/>
      <c r="S325" s="69"/>
      <c r="T325" s="69"/>
    </row>
    <row r="326" spans="2:20" x14ac:dyDescent="0.3">
      <c r="B326" s="69"/>
      <c r="C326" s="69"/>
      <c r="D326" s="178"/>
      <c r="E326" s="178"/>
      <c r="F326" s="178"/>
      <c r="G326" s="178"/>
      <c r="H326" s="178"/>
      <c r="I326" s="178"/>
      <c r="J326" s="178"/>
      <c r="K326" s="178"/>
      <c r="L326" s="178"/>
      <c r="M326" s="69"/>
      <c r="N326" s="191"/>
      <c r="O326" s="191"/>
      <c r="P326" s="191"/>
      <c r="S326" s="69"/>
      <c r="T326" s="69"/>
    </row>
    <row r="327" spans="2:20" x14ac:dyDescent="0.3">
      <c r="B327" s="69"/>
      <c r="C327" s="69"/>
      <c r="D327" s="178"/>
      <c r="E327" s="178"/>
      <c r="F327" s="178"/>
      <c r="G327" s="178"/>
      <c r="H327" s="178"/>
      <c r="I327" s="178"/>
      <c r="J327" s="178"/>
      <c r="K327" s="178"/>
      <c r="L327" s="178"/>
      <c r="M327" s="69"/>
      <c r="N327" s="191"/>
      <c r="O327" s="191"/>
      <c r="P327" s="191"/>
      <c r="S327" s="69"/>
      <c r="T327" s="69"/>
    </row>
    <row r="328" spans="2:20" x14ac:dyDescent="0.3">
      <c r="B328" s="69"/>
      <c r="C328" s="69"/>
      <c r="D328" s="178"/>
      <c r="E328" s="178"/>
      <c r="F328" s="178"/>
      <c r="G328" s="178"/>
      <c r="H328" s="178"/>
      <c r="I328" s="178"/>
      <c r="J328" s="178"/>
      <c r="K328" s="178"/>
      <c r="L328" s="178"/>
      <c r="M328" s="69"/>
      <c r="N328" s="191"/>
      <c r="O328" s="191"/>
      <c r="P328" s="191"/>
      <c r="S328" s="69"/>
      <c r="T328" s="69"/>
    </row>
    <row r="329" spans="2:20" x14ac:dyDescent="0.3">
      <c r="B329" s="69"/>
      <c r="C329" s="69"/>
      <c r="D329" s="178"/>
      <c r="E329" s="178"/>
      <c r="F329" s="178"/>
      <c r="G329" s="178"/>
      <c r="H329" s="178"/>
      <c r="I329" s="178"/>
      <c r="J329" s="178"/>
      <c r="K329" s="178"/>
      <c r="L329" s="178"/>
      <c r="M329" s="69"/>
      <c r="N329" s="191"/>
      <c r="O329" s="191"/>
      <c r="P329" s="191"/>
      <c r="S329" s="69"/>
      <c r="T329" s="69"/>
    </row>
    <row r="330" spans="2:20" x14ac:dyDescent="0.3">
      <c r="B330" s="69"/>
      <c r="C330" s="69"/>
      <c r="D330" s="178"/>
      <c r="E330" s="178"/>
      <c r="F330" s="178"/>
      <c r="G330" s="178"/>
      <c r="H330" s="178"/>
      <c r="I330" s="178"/>
      <c r="J330" s="178"/>
      <c r="K330" s="178"/>
      <c r="L330" s="178"/>
      <c r="M330" s="69"/>
      <c r="N330" s="191"/>
      <c r="O330" s="191"/>
      <c r="P330" s="191"/>
      <c r="S330" s="69"/>
      <c r="T330" s="69"/>
    </row>
    <row r="331" spans="2:20" x14ac:dyDescent="0.3">
      <c r="B331" s="69"/>
      <c r="C331" s="69"/>
      <c r="D331" s="178"/>
      <c r="E331" s="178"/>
      <c r="F331" s="178"/>
      <c r="G331" s="178"/>
      <c r="H331" s="178"/>
      <c r="I331" s="178"/>
      <c r="J331" s="178"/>
      <c r="K331" s="178"/>
      <c r="L331" s="178"/>
      <c r="M331" s="69"/>
      <c r="N331" s="191"/>
      <c r="O331" s="191"/>
      <c r="P331" s="191"/>
      <c r="S331" s="69"/>
      <c r="T331" s="69"/>
    </row>
    <row r="332" spans="2:20" x14ac:dyDescent="0.3">
      <c r="B332" s="69"/>
      <c r="C332" s="69"/>
      <c r="D332" s="178"/>
      <c r="E332" s="178"/>
      <c r="F332" s="178"/>
      <c r="G332" s="178"/>
      <c r="H332" s="178"/>
      <c r="I332" s="178"/>
      <c r="J332" s="178"/>
      <c r="K332" s="178"/>
      <c r="L332" s="178"/>
      <c r="M332" s="69"/>
      <c r="N332" s="191"/>
      <c r="O332" s="191"/>
      <c r="P332" s="191"/>
      <c r="S332" s="69"/>
      <c r="T332" s="69"/>
    </row>
    <row r="333" spans="2:20" x14ac:dyDescent="0.3">
      <c r="B333" s="69"/>
      <c r="C333" s="69"/>
      <c r="D333" s="178"/>
      <c r="E333" s="178"/>
      <c r="F333" s="178"/>
      <c r="G333" s="178"/>
      <c r="H333" s="178"/>
      <c r="I333" s="178"/>
      <c r="J333" s="178"/>
      <c r="K333" s="178"/>
      <c r="L333" s="178"/>
      <c r="M333" s="69"/>
      <c r="N333" s="191"/>
      <c r="O333" s="191"/>
      <c r="P333" s="191"/>
      <c r="S333" s="69"/>
      <c r="T333" s="69"/>
    </row>
    <row r="334" spans="2:20" x14ac:dyDescent="0.3">
      <c r="B334" s="69"/>
      <c r="C334" s="69"/>
      <c r="D334" s="178"/>
      <c r="E334" s="178"/>
      <c r="F334" s="178"/>
      <c r="G334" s="178"/>
      <c r="H334" s="178"/>
      <c r="I334" s="178"/>
      <c r="J334" s="178"/>
      <c r="K334" s="178"/>
      <c r="L334" s="178"/>
      <c r="M334" s="69"/>
      <c r="N334" s="191"/>
      <c r="O334" s="191"/>
      <c r="P334" s="191"/>
      <c r="S334" s="69"/>
      <c r="T334" s="69"/>
    </row>
    <row r="335" spans="2:20" x14ac:dyDescent="0.3">
      <c r="B335" s="69"/>
      <c r="C335" s="69"/>
      <c r="D335" s="178"/>
      <c r="E335" s="178"/>
      <c r="F335" s="178"/>
      <c r="G335" s="178"/>
      <c r="H335" s="178"/>
      <c r="I335" s="178"/>
      <c r="J335" s="178"/>
      <c r="K335" s="178"/>
      <c r="L335" s="178"/>
      <c r="M335" s="69"/>
      <c r="N335" s="191"/>
      <c r="O335" s="191"/>
      <c r="P335" s="191"/>
      <c r="S335" s="69"/>
      <c r="T335" s="69"/>
    </row>
    <row r="336" spans="2:20" x14ac:dyDescent="0.3">
      <c r="B336" s="69"/>
      <c r="C336" s="69"/>
      <c r="D336" s="178"/>
      <c r="E336" s="178"/>
      <c r="F336" s="178"/>
      <c r="G336" s="178"/>
      <c r="H336" s="178"/>
      <c r="I336" s="178"/>
      <c r="J336" s="178"/>
      <c r="K336" s="178"/>
      <c r="L336" s="178"/>
      <c r="M336" s="69"/>
      <c r="N336" s="191"/>
      <c r="O336" s="191"/>
      <c r="P336" s="191"/>
      <c r="S336" s="69"/>
      <c r="T336" s="69"/>
    </row>
    <row r="337" spans="2:20" x14ac:dyDescent="0.3">
      <c r="B337" s="69"/>
      <c r="C337" s="69"/>
      <c r="D337" s="178"/>
      <c r="E337" s="178"/>
      <c r="F337" s="178"/>
      <c r="G337" s="178"/>
      <c r="H337" s="178"/>
      <c r="I337" s="178"/>
      <c r="J337" s="178"/>
      <c r="K337" s="178"/>
      <c r="L337" s="178"/>
      <c r="M337" s="69"/>
      <c r="N337" s="191"/>
      <c r="O337" s="191"/>
      <c r="P337" s="191"/>
      <c r="S337" s="69"/>
      <c r="T337" s="69"/>
    </row>
    <row r="338" spans="2:20" x14ac:dyDescent="0.3">
      <c r="B338" s="69"/>
      <c r="C338" s="69"/>
      <c r="D338" s="178"/>
      <c r="E338" s="178"/>
      <c r="F338" s="178"/>
      <c r="G338" s="178"/>
      <c r="H338" s="178"/>
      <c r="I338" s="178"/>
      <c r="J338" s="178"/>
      <c r="K338" s="178"/>
      <c r="L338" s="178"/>
      <c r="M338" s="69"/>
      <c r="N338" s="191"/>
      <c r="O338" s="191"/>
      <c r="P338" s="191"/>
      <c r="S338" s="69"/>
      <c r="T338" s="69"/>
    </row>
    <row r="339" spans="2:20" x14ac:dyDescent="0.3">
      <c r="B339" s="69"/>
      <c r="C339" s="69"/>
      <c r="D339" s="178"/>
      <c r="E339" s="178"/>
      <c r="F339" s="178"/>
      <c r="G339" s="178"/>
      <c r="H339" s="178"/>
      <c r="I339" s="178"/>
      <c r="J339" s="178"/>
      <c r="K339" s="178"/>
      <c r="L339" s="178"/>
      <c r="M339" s="69"/>
      <c r="N339" s="191"/>
      <c r="O339" s="191"/>
      <c r="P339" s="191"/>
      <c r="S339" s="69"/>
      <c r="T339" s="69"/>
    </row>
    <row r="340" spans="2:20" x14ac:dyDescent="0.3">
      <c r="B340" s="69"/>
      <c r="C340" s="69"/>
      <c r="D340" s="178"/>
      <c r="E340" s="178"/>
      <c r="F340" s="178"/>
      <c r="G340" s="178"/>
      <c r="H340" s="178"/>
      <c r="I340" s="178"/>
      <c r="J340" s="178"/>
      <c r="K340" s="178"/>
      <c r="L340" s="178"/>
      <c r="M340" s="69"/>
      <c r="N340" s="191"/>
      <c r="O340" s="191"/>
      <c r="P340" s="191"/>
      <c r="S340" s="69"/>
      <c r="T340" s="69"/>
    </row>
    <row r="341" spans="2:20" x14ac:dyDescent="0.3">
      <c r="B341" s="69"/>
      <c r="C341" s="69"/>
      <c r="D341" s="178"/>
      <c r="E341" s="178"/>
      <c r="F341" s="178"/>
      <c r="G341" s="178"/>
      <c r="H341" s="178"/>
      <c r="I341" s="178"/>
      <c r="J341" s="178"/>
      <c r="K341" s="178"/>
      <c r="L341" s="178"/>
      <c r="M341" s="69"/>
      <c r="N341" s="191"/>
      <c r="O341" s="191"/>
      <c r="P341" s="191"/>
      <c r="S341" s="69"/>
      <c r="T341" s="69"/>
    </row>
    <row r="342" spans="2:20" x14ac:dyDescent="0.3">
      <c r="B342" s="69"/>
      <c r="C342" s="69"/>
      <c r="D342" s="178"/>
      <c r="E342" s="178"/>
      <c r="F342" s="178"/>
      <c r="G342" s="178"/>
      <c r="H342" s="178"/>
      <c r="I342" s="178"/>
      <c r="J342" s="178"/>
      <c r="K342" s="178"/>
      <c r="L342" s="178"/>
      <c r="M342" s="69"/>
      <c r="N342" s="191"/>
      <c r="O342" s="191"/>
      <c r="P342" s="191"/>
      <c r="S342" s="69"/>
      <c r="T342" s="69"/>
    </row>
    <row r="343" spans="2:20" x14ac:dyDescent="0.3">
      <c r="B343" s="69"/>
      <c r="C343" s="69"/>
      <c r="D343" s="178"/>
      <c r="E343" s="178"/>
      <c r="F343" s="178"/>
      <c r="G343" s="178"/>
      <c r="H343" s="178"/>
      <c r="I343" s="178"/>
      <c r="J343" s="178"/>
      <c r="K343" s="178"/>
      <c r="L343" s="178"/>
      <c r="M343" s="69"/>
      <c r="N343" s="191"/>
      <c r="O343" s="191"/>
      <c r="P343" s="191"/>
      <c r="S343" s="69"/>
      <c r="T343" s="69"/>
    </row>
    <row r="344" spans="2:20" x14ac:dyDescent="0.3">
      <c r="B344" s="69"/>
      <c r="C344" s="69"/>
      <c r="D344" s="178"/>
      <c r="E344" s="178"/>
      <c r="F344" s="178"/>
      <c r="G344" s="178"/>
      <c r="H344" s="178"/>
      <c r="I344" s="178"/>
      <c r="J344" s="178"/>
      <c r="K344" s="178"/>
      <c r="L344" s="178"/>
      <c r="M344" s="69"/>
      <c r="N344" s="191"/>
      <c r="O344" s="191"/>
      <c r="P344" s="191"/>
      <c r="S344" s="69"/>
      <c r="T344" s="69"/>
    </row>
    <row r="345" spans="2:20" x14ac:dyDescent="0.3">
      <c r="B345" s="69"/>
      <c r="C345" s="69"/>
      <c r="D345" s="178"/>
      <c r="E345" s="178"/>
      <c r="F345" s="178"/>
      <c r="G345" s="178"/>
      <c r="H345" s="178"/>
      <c r="I345" s="178"/>
      <c r="J345" s="178"/>
      <c r="K345" s="178"/>
      <c r="L345" s="178"/>
      <c r="M345" s="69"/>
      <c r="N345" s="191"/>
      <c r="O345" s="191"/>
      <c r="P345" s="191"/>
      <c r="S345" s="69"/>
      <c r="T345" s="69"/>
    </row>
    <row r="346" spans="2:20" x14ac:dyDescent="0.3">
      <c r="B346" s="69"/>
      <c r="C346" s="69"/>
      <c r="D346" s="178"/>
      <c r="E346" s="178"/>
      <c r="F346" s="178"/>
      <c r="G346" s="178"/>
      <c r="H346" s="178"/>
      <c r="I346" s="178"/>
      <c r="J346" s="178"/>
      <c r="K346" s="178"/>
      <c r="L346" s="178"/>
      <c r="M346" s="69"/>
      <c r="N346" s="191"/>
      <c r="O346" s="191"/>
      <c r="P346" s="191"/>
      <c r="S346" s="69"/>
      <c r="T346" s="69"/>
    </row>
    <row r="347" spans="2:20" x14ac:dyDescent="0.3">
      <c r="B347" s="69"/>
      <c r="C347" s="69"/>
      <c r="D347" s="178"/>
      <c r="E347" s="178"/>
      <c r="F347" s="178"/>
      <c r="G347" s="178"/>
      <c r="H347" s="178"/>
      <c r="I347" s="178"/>
      <c r="J347" s="178"/>
      <c r="K347" s="178"/>
      <c r="L347" s="178"/>
      <c r="M347" s="69"/>
      <c r="N347" s="191"/>
      <c r="O347" s="191"/>
      <c r="P347" s="191"/>
      <c r="S347" s="69"/>
      <c r="T347" s="69"/>
    </row>
    <row r="348" spans="2:20" x14ac:dyDescent="0.3">
      <c r="B348" s="69"/>
      <c r="C348" s="69"/>
      <c r="D348" s="178"/>
      <c r="E348" s="178"/>
      <c r="F348" s="178"/>
      <c r="G348" s="178"/>
      <c r="H348" s="178"/>
      <c r="I348" s="178"/>
      <c r="J348" s="178"/>
      <c r="K348" s="178"/>
      <c r="L348" s="178"/>
      <c r="M348" s="69"/>
      <c r="N348" s="191"/>
      <c r="O348" s="191"/>
      <c r="P348" s="191"/>
      <c r="S348" s="69"/>
      <c r="T348" s="69"/>
    </row>
    <row r="349" spans="2:20" x14ac:dyDescent="0.3">
      <c r="B349" s="69"/>
      <c r="C349" s="69"/>
      <c r="D349" s="178"/>
      <c r="E349" s="178"/>
      <c r="F349" s="178"/>
      <c r="G349" s="178"/>
      <c r="H349" s="178"/>
      <c r="I349" s="178"/>
      <c r="J349" s="178"/>
      <c r="K349" s="178"/>
      <c r="L349" s="178"/>
      <c r="M349" s="69"/>
      <c r="N349" s="191"/>
      <c r="O349" s="191"/>
      <c r="P349" s="191"/>
      <c r="S349" s="69"/>
      <c r="T349" s="69"/>
    </row>
    <row r="350" spans="2:20" x14ac:dyDescent="0.3">
      <c r="B350" s="69"/>
      <c r="C350" s="69"/>
      <c r="D350" s="178"/>
      <c r="E350" s="178"/>
      <c r="F350" s="178"/>
      <c r="G350" s="178"/>
      <c r="H350" s="178"/>
      <c r="I350" s="178"/>
      <c r="J350" s="178"/>
      <c r="K350" s="178"/>
      <c r="L350" s="178"/>
      <c r="M350" s="69"/>
      <c r="N350" s="191"/>
      <c r="O350" s="191"/>
      <c r="P350" s="191"/>
      <c r="S350" s="69"/>
      <c r="T350" s="69"/>
    </row>
    <row r="351" spans="2:20" x14ac:dyDescent="0.3">
      <c r="B351" s="69"/>
      <c r="C351" s="69"/>
      <c r="D351" s="178"/>
      <c r="E351" s="178"/>
      <c r="F351" s="178"/>
      <c r="G351" s="178"/>
      <c r="H351" s="178"/>
      <c r="I351" s="178"/>
      <c r="J351" s="178"/>
      <c r="K351" s="178"/>
      <c r="L351" s="178"/>
      <c r="M351" s="69"/>
      <c r="N351" s="191"/>
      <c r="O351" s="191"/>
      <c r="P351" s="191"/>
      <c r="S351" s="69"/>
      <c r="T351" s="69"/>
    </row>
    <row r="352" spans="2:20" x14ac:dyDescent="0.3">
      <c r="B352" s="69"/>
      <c r="C352" s="69"/>
      <c r="D352" s="178"/>
      <c r="E352" s="178"/>
      <c r="F352" s="178"/>
      <c r="G352" s="178"/>
      <c r="H352" s="178"/>
      <c r="I352" s="178"/>
      <c r="J352" s="178"/>
      <c r="K352" s="178"/>
      <c r="L352" s="178"/>
      <c r="M352" s="69"/>
      <c r="N352" s="191"/>
      <c r="O352" s="191"/>
      <c r="P352" s="191"/>
      <c r="S352" s="69"/>
      <c r="T352" s="69"/>
    </row>
    <row r="353" spans="2:20" x14ac:dyDescent="0.3">
      <c r="B353" s="69"/>
      <c r="C353" s="69"/>
      <c r="D353" s="178"/>
      <c r="E353" s="178"/>
      <c r="F353" s="178"/>
      <c r="G353" s="178"/>
      <c r="H353" s="178"/>
      <c r="I353" s="178"/>
      <c r="J353" s="178"/>
      <c r="K353" s="178"/>
      <c r="L353" s="178"/>
      <c r="M353" s="69"/>
      <c r="N353" s="191"/>
      <c r="O353" s="191"/>
      <c r="P353" s="191"/>
      <c r="S353" s="69"/>
      <c r="T353" s="69"/>
    </row>
    <row r="354" spans="2:20" x14ac:dyDescent="0.3">
      <c r="B354" s="69"/>
      <c r="C354" s="69"/>
      <c r="D354" s="178"/>
      <c r="E354" s="178"/>
      <c r="F354" s="178"/>
      <c r="G354" s="178"/>
      <c r="H354" s="178"/>
      <c r="I354" s="178"/>
      <c r="J354" s="178"/>
      <c r="K354" s="178"/>
      <c r="L354" s="178"/>
      <c r="M354" s="69"/>
      <c r="N354" s="191"/>
      <c r="O354" s="191"/>
      <c r="P354" s="191"/>
      <c r="S354" s="69"/>
      <c r="T354" s="69"/>
    </row>
    <row r="355" spans="2:20" x14ac:dyDescent="0.3">
      <c r="B355" s="69"/>
      <c r="C355" s="69"/>
      <c r="D355" s="178"/>
      <c r="E355" s="178"/>
      <c r="F355" s="178"/>
      <c r="G355" s="178"/>
      <c r="H355" s="178"/>
      <c r="I355" s="178"/>
      <c r="J355" s="178"/>
      <c r="K355" s="178"/>
      <c r="L355" s="178"/>
      <c r="M355" s="69"/>
      <c r="N355" s="191"/>
      <c r="O355" s="191"/>
      <c r="P355" s="191"/>
      <c r="S355" s="69"/>
      <c r="T355" s="69"/>
    </row>
    <row r="356" spans="2:20" x14ac:dyDescent="0.3">
      <c r="B356" s="69"/>
      <c r="C356" s="69"/>
      <c r="D356" s="178"/>
      <c r="E356" s="178"/>
      <c r="F356" s="178"/>
      <c r="G356" s="178"/>
      <c r="H356" s="178"/>
      <c r="I356" s="178"/>
      <c r="J356" s="178"/>
      <c r="K356" s="178"/>
      <c r="L356" s="178"/>
      <c r="M356" s="69"/>
      <c r="N356" s="191"/>
      <c r="O356" s="191"/>
      <c r="P356" s="191"/>
      <c r="S356" s="69"/>
      <c r="T356" s="69"/>
    </row>
    <row r="357" spans="2:20" x14ac:dyDescent="0.3">
      <c r="B357" s="69"/>
      <c r="C357" s="69"/>
      <c r="D357" s="178"/>
      <c r="E357" s="178"/>
      <c r="F357" s="178"/>
      <c r="G357" s="178"/>
      <c r="H357" s="178"/>
      <c r="I357" s="178"/>
      <c r="J357" s="178"/>
      <c r="K357" s="178"/>
      <c r="L357" s="178"/>
      <c r="M357" s="69"/>
      <c r="N357" s="191"/>
      <c r="O357" s="191"/>
      <c r="P357" s="191"/>
      <c r="S357" s="69"/>
      <c r="T357" s="69"/>
    </row>
    <row r="358" spans="2:20" x14ac:dyDescent="0.3">
      <c r="B358" s="69"/>
      <c r="C358" s="69"/>
      <c r="D358" s="178"/>
      <c r="E358" s="178"/>
      <c r="F358" s="178"/>
      <c r="G358" s="178"/>
      <c r="H358" s="178"/>
      <c r="I358" s="178"/>
      <c r="J358" s="178"/>
      <c r="K358" s="178"/>
      <c r="L358" s="178"/>
      <c r="M358" s="69"/>
      <c r="N358" s="191"/>
      <c r="O358" s="191"/>
      <c r="P358" s="191"/>
      <c r="S358" s="69"/>
      <c r="T358" s="69"/>
    </row>
    <row r="359" spans="2:20" x14ac:dyDescent="0.3">
      <c r="B359" s="69"/>
      <c r="C359" s="69"/>
      <c r="D359" s="178"/>
      <c r="E359" s="178"/>
      <c r="F359" s="178"/>
      <c r="G359" s="178"/>
      <c r="H359" s="178"/>
      <c r="I359" s="178"/>
      <c r="J359" s="178"/>
      <c r="K359" s="178"/>
      <c r="L359" s="178"/>
      <c r="M359" s="69"/>
      <c r="N359" s="191"/>
      <c r="O359" s="191"/>
      <c r="P359" s="191"/>
      <c r="S359" s="69"/>
      <c r="T359" s="69"/>
    </row>
  </sheetData>
  <sheetProtection algorithmName="SHA-512" hashValue="ho+V5nRQsEqff6pOvd96W+SEDEjn4HoMVpmmLSFJOKnOk4x2T/7W5XArPWoUyP1fBoN7bcMFS2Ibqzc0JfEH/A==" saltValue="vrbJwT9op/4APNJAGEvL2g==" spinCount="100000" sheet="1" formatRows="0"/>
  <mergeCells count="34">
    <mergeCell ref="A1:O1"/>
    <mergeCell ref="D96:O96"/>
    <mergeCell ref="M7:M11"/>
    <mergeCell ref="N7:N11"/>
    <mergeCell ref="O7:O11"/>
    <mergeCell ref="D7:D11"/>
    <mergeCell ref="E7:L10"/>
    <mergeCell ref="A7:C11"/>
    <mergeCell ref="A32:A47"/>
    <mergeCell ref="A53:A88"/>
    <mergeCell ref="A13:A31"/>
    <mergeCell ref="A5:I5"/>
    <mergeCell ref="E2:M2"/>
    <mergeCell ref="E3:M3"/>
    <mergeCell ref="E4:M4"/>
    <mergeCell ref="B6:O6"/>
    <mergeCell ref="T10:T13"/>
    <mergeCell ref="S7:T8"/>
    <mergeCell ref="S10:S13"/>
    <mergeCell ref="N2:P4"/>
    <mergeCell ref="P7:P11"/>
    <mergeCell ref="M98:N98"/>
    <mergeCell ref="A95:O95"/>
    <mergeCell ref="A96:B96"/>
    <mergeCell ref="A12:D12"/>
    <mergeCell ref="M46:O46"/>
    <mergeCell ref="M53:O53"/>
    <mergeCell ref="M42:O42"/>
    <mergeCell ref="M13:O13"/>
    <mergeCell ref="M15:O15"/>
    <mergeCell ref="M32:O32"/>
    <mergeCell ref="C48:O48"/>
    <mergeCell ref="C27:O27"/>
    <mergeCell ref="C90:O90"/>
  </mergeCells>
  <phoneticPr fontId="40" type="noConversion"/>
  <conditionalFormatting sqref="P13">
    <cfRule type="expression" dxfId="27" priority="11">
      <formula>P13="No"</formula>
    </cfRule>
    <cfRule type="expression" dxfId="26" priority="19">
      <formula>P13="Yes"</formula>
    </cfRule>
  </conditionalFormatting>
  <conditionalFormatting sqref="P98">
    <cfRule type="expression" dxfId="25" priority="12">
      <formula>$Q$98&lt;6</formula>
    </cfRule>
    <cfRule type="expression" dxfId="24" priority="13">
      <formula>$Q$98=6</formula>
    </cfRule>
  </conditionalFormatting>
  <conditionalFormatting sqref="P15">
    <cfRule type="expression" dxfId="23" priority="9">
      <formula>P15="No"</formula>
    </cfRule>
    <cfRule type="expression" dxfId="22" priority="10">
      <formula>P15="Yes"</formula>
    </cfRule>
  </conditionalFormatting>
  <conditionalFormatting sqref="P32">
    <cfRule type="expression" dxfId="21" priority="7">
      <formula>P32="No"</formula>
    </cfRule>
    <cfRule type="expression" dxfId="20" priority="8">
      <formula>P32="Yes"</formula>
    </cfRule>
  </conditionalFormatting>
  <conditionalFormatting sqref="P42">
    <cfRule type="expression" dxfId="19" priority="5">
      <formula>P42="No"</formula>
    </cfRule>
    <cfRule type="expression" dxfId="18" priority="6">
      <formula>P42="Yes"</formula>
    </cfRule>
  </conditionalFormatting>
  <conditionalFormatting sqref="P46">
    <cfRule type="expression" dxfId="17" priority="3">
      <formula>P46="No"</formula>
    </cfRule>
    <cfRule type="expression" dxfId="16" priority="4">
      <formula>P46="Yes"</formula>
    </cfRule>
  </conditionalFormatting>
  <conditionalFormatting sqref="P53">
    <cfRule type="expression" dxfId="15" priority="1">
      <formula>P53="No"</formula>
    </cfRule>
    <cfRule type="expression" dxfId="14" priority="2">
      <formula>P53="Yes"</formula>
    </cfRule>
  </conditionalFormatting>
  <dataValidations count="1">
    <dataValidation type="list" allowBlank="1" showInputMessage="1" showErrorMessage="1" sqref="P13 P15 P32 P42 P46 P53" xr:uid="{0CF0265F-6BC2-47A7-B335-06C3651A044F}">
      <formula1>"Yes, No"</formula1>
    </dataValidation>
  </dataValidations>
  <pageMargins left="0.7" right="0.7" top="0.75" bottom="0.75" header="0.3" footer="0.3"/>
  <pageSetup paperSize="8" scale="48" orientation="portrait" r:id="rId1"/>
  <headerFooter>
    <oddHeader>&amp;C&amp;G</oddHeader>
  </headerFooter>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'9.MMC Categories'!$C$2:$D$2</xm:f>
          </x14:formula1>
          <xm:sqref>E14:L14 P14 E43:L45 E97:L97 E33:L41 E28:L31 E49:L52 E47:L47 E16:L26 E54:L89 E91:L94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E02C0-0520-4D18-A9C4-A5694C4DADB8}">
  <sheetPr>
    <tabColor rgb="FFFF0000"/>
    <pageSetUpPr autoPageBreaks="0" fitToPage="1"/>
  </sheetPr>
  <dimension ref="A1:CL353"/>
  <sheetViews>
    <sheetView topLeftCell="A76" zoomScale="70" zoomScaleNormal="70" workbookViewId="0">
      <selection activeCell="H85" sqref="H85"/>
    </sheetView>
  </sheetViews>
  <sheetFormatPr defaultRowHeight="18" x14ac:dyDescent="0.35"/>
  <cols>
    <col min="1" max="1" width="3.77734375" style="69" customWidth="1"/>
    <col min="2" max="2" width="43" style="69" customWidth="1"/>
    <col min="3" max="3" width="29" style="321" customWidth="1"/>
    <col min="4" max="4" width="8.77734375" style="70" customWidth="1"/>
    <col min="5" max="5" width="17.6640625" style="70" customWidth="1"/>
    <col min="6" max="7" width="8.77734375" style="70" customWidth="1"/>
    <col min="8" max="8" width="6.6640625" style="70" customWidth="1"/>
    <col min="9" max="73" width="8.88671875" style="69"/>
    <col min="74" max="16384" width="8.88671875" style="70"/>
  </cols>
  <sheetData>
    <row r="1" spans="1:73" s="76" customFormat="1" ht="36" customHeight="1" thickBot="1" x14ac:dyDescent="0.35">
      <c r="A1" s="74"/>
      <c r="B1" s="777" t="s">
        <v>282</v>
      </c>
      <c r="C1" s="778"/>
      <c r="D1" s="778"/>
      <c r="E1" s="778"/>
      <c r="F1" s="778"/>
      <c r="G1" s="778"/>
      <c r="H1" s="779"/>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c r="BH1" s="74"/>
      <c r="BI1" s="74"/>
      <c r="BJ1" s="74"/>
      <c r="BK1" s="74"/>
      <c r="BL1" s="74"/>
      <c r="BM1" s="74"/>
      <c r="BN1" s="74"/>
      <c r="BO1" s="74"/>
      <c r="BP1" s="74"/>
      <c r="BQ1" s="74"/>
      <c r="BR1" s="74"/>
      <c r="BS1" s="74"/>
      <c r="BT1" s="74"/>
      <c r="BU1" s="74"/>
    </row>
    <row r="2" spans="1:73" s="76" customFormat="1" ht="15.9" customHeight="1" x14ac:dyDescent="0.35">
      <c r="A2" s="74"/>
      <c r="B2" s="74"/>
      <c r="C2" s="260"/>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row>
    <row r="3" spans="1:73" s="76" customFormat="1" ht="15" customHeight="1" thickBot="1" x14ac:dyDescent="0.4">
      <c r="A3" s="74"/>
      <c r="B3" s="74"/>
      <c r="C3" s="260"/>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row>
    <row r="4" spans="1:73" s="76" customFormat="1" ht="47.4" customHeight="1" thickTop="1" thickBot="1" x14ac:dyDescent="0.35">
      <c r="A4" s="74"/>
      <c r="B4" s="780" t="s">
        <v>515</v>
      </c>
      <c r="C4" s="783" t="s">
        <v>135</v>
      </c>
      <c r="D4" s="784"/>
      <c r="E4" s="783" t="s">
        <v>209</v>
      </c>
      <c r="F4" s="784"/>
      <c r="G4" s="784"/>
      <c r="H4" s="78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row>
    <row r="5" spans="1:73" s="98" customFormat="1" ht="22.5" customHeight="1" thickTop="1" thickBot="1" x14ac:dyDescent="0.35">
      <c r="A5" s="96"/>
      <c r="B5" s="781"/>
      <c r="C5" s="783"/>
      <c r="D5" s="784"/>
      <c r="E5" s="783"/>
      <c r="F5" s="784"/>
      <c r="G5" s="784"/>
      <c r="H5" s="784"/>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row>
    <row r="6" spans="1:73" s="98" customFormat="1" ht="31.95" customHeight="1" thickTop="1" thickBot="1" x14ac:dyDescent="0.35">
      <c r="A6" s="96"/>
      <c r="B6" s="781"/>
      <c r="C6" s="783"/>
      <c r="D6" s="784"/>
      <c r="E6" s="785" t="s">
        <v>208</v>
      </c>
      <c r="F6" s="787" t="s">
        <v>205</v>
      </c>
      <c r="G6" s="787" t="s">
        <v>206</v>
      </c>
      <c r="H6" s="787" t="s">
        <v>207</v>
      </c>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row>
    <row r="7" spans="1:73" ht="18" customHeight="1" thickTop="1" thickBot="1" x14ac:dyDescent="0.35">
      <c r="B7" s="782"/>
      <c r="C7" s="783"/>
      <c r="D7" s="784"/>
      <c r="E7" s="786"/>
      <c r="F7" s="788"/>
      <c r="G7" s="788"/>
      <c r="H7" s="788"/>
    </row>
    <row r="8" spans="1:73" ht="25.2" customHeight="1" x14ac:dyDescent="0.3">
      <c r="B8" s="381" t="str">
        <f>'5. PMV Calculation'!C14</f>
        <v>Substructure (excluding site prep and drainage)</v>
      </c>
      <c r="C8" s="379">
        <v>100000</v>
      </c>
      <c r="D8" s="276">
        <f>(C8/$C$92)</f>
        <v>1.4596409283316304E-2</v>
      </c>
      <c r="E8" s="277">
        <f>C8*H8</f>
        <v>51000</v>
      </c>
      <c r="F8" s="323">
        <v>0.09</v>
      </c>
      <c r="G8" s="323">
        <v>0.4</v>
      </c>
      <c r="H8" s="276">
        <f>1-F8-G8</f>
        <v>0.51</v>
      </c>
    </row>
    <row r="9" spans="1:73" ht="18" customHeight="1" x14ac:dyDescent="0.3">
      <c r="B9" s="380" t="str">
        <f>'5. PMV Calculation'!C15</f>
        <v>SUPERSTRUCTURE</v>
      </c>
      <c r="C9" s="284"/>
      <c r="D9" s="284"/>
      <c r="E9" s="285"/>
      <c r="F9" s="285"/>
      <c r="G9" s="285"/>
      <c r="H9" s="284"/>
    </row>
    <row r="10" spans="1:73" ht="25.2" customHeight="1" x14ac:dyDescent="0.3">
      <c r="B10" s="381" t="str">
        <f>'5. PMV Calculation'!C16</f>
        <v>Frame</v>
      </c>
      <c r="C10" s="379"/>
      <c r="D10" s="276">
        <f t="shared" ref="D10:D25" si="0">(C10/$C$92)</f>
        <v>0</v>
      </c>
      <c r="E10" s="277">
        <f t="shared" ref="E10:E21" si="1">C10*H10</f>
        <v>0</v>
      </c>
      <c r="F10" s="323">
        <v>1</v>
      </c>
      <c r="G10" s="323">
        <v>0</v>
      </c>
      <c r="H10" s="276">
        <f t="shared" ref="H10:H21" si="2">1-F10-G10</f>
        <v>0</v>
      </c>
    </row>
    <row r="11" spans="1:73" s="161" customFormat="1" ht="25.2" customHeight="1" x14ac:dyDescent="0.3">
      <c r="A11" s="160"/>
      <c r="B11" s="381" t="str">
        <f>'5. PMV Calculation'!C17</f>
        <v>- Concrete</v>
      </c>
      <c r="C11" s="379">
        <v>1000</v>
      </c>
      <c r="D11" s="276">
        <f t="shared" si="0"/>
        <v>1.4596409283316303E-4</v>
      </c>
      <c r="E11" s="277">
        <f t="shared" si="1"/>
        <v>450</v>
      </c>
      <c r="F11" s="323">
        <v>0.1</v>
      </c>
      <c r="G11" s="323">
        <v>0.45</v>
      </c>
      <c r="H11" s="276">
        <f t="shared" si="2"/>
        <v>0.45</v>
      </c>
      <c r="I11" s="160"/>
      <c r="J11" s="160"/>
      <c r="K11" s="160"/>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c r="BI11" s="160"/>
      <c r="BJ11" s="160"/>
      <c r="BK11" s="160"/>
      <c r="BL11" s="160"/>
      <c r="BM11" s="160"/>
      <c r="BN11" s="160"/>
      <c r="BO11" s="160"/>
      <c r="BP11" s="160"/>
      <c r="BQ11" s="160"/>
      <c r="BR11" s="160"/>
      <c r="BS11" s="160"/>
      <c r="BT11" s="160"/>
      <c r="BU11" s="160"/>
    </row>
    <row r="12" spans="1:73" s="161" customFormat="1" ht="25.2" customHeight="1" x14ac:dyDescent="0.3">
      <c r="A12" s="160"/>
      <c r="B12" s="381" t="str">
        <f>'5. PMV Calculation'!C18</f>
        <v>- Steel</v>
      </c>
      <c r="C12" s="379"/>
      <c r="D12" s="276">
        <f t="shared" si="0"/>
        <v>0</v>
      </c>
      <c r="E12" s="277">
        <f t="shared" si="1"/>
        <v>0</v>
      </c>
      <c r="F12" s="323">
        <v>0.05</v>
      </c>
      <c r="G12" s="323">
        <v>0.3</v>
      </c>
      <c r="H12" s="276">
        <f t="shared" si="2"/>
        <v>0.64999999999999991</v>
      </c>
      <c r="I12" s="160"/>
      <c r="J12" s="160"/>
      <c r="K12" s="160"/>
      <c r="L12" s="160"/>
      <c r="M12" s="160"/>
      <c r="N12" s="160"/>
      <c r="O12" s="160"/>
      <c r="P12" s="160"/>
      <c r="Q12" s="160"/>
      <c r="R12" s="160"/>
      <c r="S12" s="160"/>
      <c r="T12" s="160"/>
      <c r="U12" s="160"/>
      <c r="V12" s="160"/>
      <c r="W12" s="160"/>
      <c r="X12" s="160"/>
      <c r="Y12" s="160"/>
      <c r="Z12" s="160"/>
      <c r="AA12" s="160"/>
      <c r="AB12" s="160"/>
      <c r="AC12" s="160"/>
      <c r="AD12" s="160"/>
      <c r="AE12" s="160"/>
      <c r="AF12" s="160"/>
      <c r="AG12" s="160"/>
      <c r="AH12" s="160"/>
      <c r="AI12" s="160"/>
      <c r="AJ12" s="160"/>
      <c r="AK12" s="160"/>
      <c r="AL12" s="160"/>
      <c r="AM12" s="160"/>
      <c r="AN12" s="160"/>
      <c r="AO12" s="160"/>
      <c r="AP12" s="160"/>
      <c r="AQ12" s="160"/>
      <c r="AR12" s="160"/>
      <c r="AS12" s="160"/>
      <c r="AT12" s="160"/>
      <c r="AU12" s="160"/>
      <c r="AV12" s="160"/>
      <c r="AW12" s="160"/>
      <c r="AX12" s="160"/>
      <c r="AY12" s="160"/>
      <c r="AZ12" s="160"/>
      <c r="BA12" s="160"/>
      <c r="BB12" s="160"/>
      <c r="BC12" s="160"/>
      <c r="BD12" s="160"/>
      <c r="BE12" s="160"/>
      <c r="BF12" s="160"/>
      <c r="BG12" s="160"/>
      <c r="BH12" s="160"/>
      <c r="BI12" s="160"/>
      <c r="BJ12" s="160"/>
      <c r="BK12" s="160"/>
      <c r="BL12" s="160"/>
      <c r="BM12" s="160"/>
      <c r="BN12" s="160"/>
      <c r="BO12" s="160"/>
      <c r="BP12" s="160"/>
      <c r="BQ12" s="160"/>
      <c r="BR12" s="160"/>
      <c r="BS12" s="160"/>
      <c r="BT12" s="160"/>
      <c r="BU12" s="160"/>
    </row>
    <row r="13" spans="1:73" s="161" customFormat="1" ht="25.2" customHeight="1" x14ac:dyDescent="0.3">
      <c r="A13" s="160"/>
      <c r="B13" s="381" t="str">
        <f>'5. PMV Calculation'!C19</f>
        <v>- Timber</v>
      </c>
      <c r="C13" s="379"/>
      <c r="D13" s="276">
        <f t="shared" si="0"/>
        <v>0</v>
      </c>
      <c r="E13" s="277">
        <f t="shared" si="1"/>
        <v>0</v>
      </c>
      <c r="F13" s="323">
        <v>0.05</v>
      </c>
      <c r="G13" s="323">
        <v>0.2</v>
      </c>
      <c r="H13" s="276">
        <f t="shared" si="2"/>
        <v>0.75</v>
      </c>
      <c r="I13" s="160"/>
      <c r="J13" s="160"/>
      <c r="K13" s="160"/>
      <c r="L13" s="160"/>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0"/>
      <c r="AL13" s="160"/>
      <c r="AM13" s="160"/>
      <c r="AN13" s="160"/>
      <c r="AO13" s="160"/>
      <c r="AP13" s="160"/>
      <c r="AQ13" s="160"/>
      <c r="AR13" s="160"/>
      <c r="AS13" s="160"/>
      <c r="AT13" s="160"/>
      <c r="AU13" s="160"/>
      <c r="AV13" s="160"/>
      <c r="AW13" s="160"/>
      <c r="AX13" s="160"/>
      <c r="AY13" s="160"/>
      <c r="AZ13" s="160"/>
      <c r="BA13" s="160"/>
      <c r="BB13" s="160"/>
      <c r="BC13" s="160"/>
      <c r="BD13" s="160"/>
      <c r="BE13" s="160"/>
      <c r="BF13" s="160"/>
      <c r="BG13" s="160"/>
      <c r="BH13" s="160"/>
      <c r="BI13" s="160"/>
      <c r="BJ13" s="160"/>
      <c r="BK13" s="160"/>
      <c r="BL13" s="160"/>
      <c r="BM13" s="160"/>
      <c r="BN13" s="160"/>
      <c r="BO13" s="160"/>
      <c r="BP13" s="160"/>
      <c r="BQ13" s="160"/>
      <c r="BR13" s="160"/>
      <c r="BS13" s="160"/>
      <c r="BT13" s="160"/>
      <c r="BU13" s="160"/>
    </row>
    <row r="14" spans="1:73" s="161" customFormat="1" ht="25.2" customHeight="1" x14ac:dyDescent="0.3">
      <c r="A14" s="160"/>
      <c r="B14" s="381" t="str">
        <f>'5. PMV Calculation'!C20</f>
        <v>- Other</v>
      </c>
      <c r="C14" s="379"/>
      <c r="D14" s="276">
        <f t="shared" si="0"/>
        <v>0</v>
      </c>
      <c r="E14" s="277">
        <f t="shared" si="1"/>
        <v>0</v>
      </c>
      <c r="F14" s="323">
        <v>1</v>
      </c>
      <c r="G14" s="323">
        <v>0</v>
      </c>
      <c r="H14" s="276">
        <f t="shared" si="2"/>
        <v>0</v>
      </c>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160"/>
      <c r="AK14" s="160"/>
      <c r="AL14" s="160"/>
      <c r="AM14" s="160"/>
      <c r="AN14" s="160"/>
      <c r="AO14" s="160"/>
      <c r="AP14" s="160"/>
      <c r="AQ14" s="160"/>
      <c r="AR14" s="160"/>
      <c r="AS14" s="160"/>
      <c r="AT14" s="160"/>
      <c r="AU14" s="160"/>
      <c r="AV14" s="160"/>
      <c r="AW14" s="160"/>
      <c r="AX14" s="160"/>
      <c r="AY14" s="160"/>
      <c r="AZ14" s="160"/>
      <c r="BA14" s="160"/>
      <c r="BB14" s="160"/>
      <c r="BC14" s="160"/>
      <c r="BD14" s="160"/>
      <c r="BE14" s="160"/>
      <c r="BF14" s="160"/>
      <c r="BG14" s="160"/>
      <c r="BH14" s="160"/>
      <c r="BI14" s="160"/>
      <c r="BJ14" s="160"/>
      <c r="BK14" s="160"/>
      <c r="BL14" s="160"/>
      <c r="BM14" s="160"/>
      <c r="BN14" s="160"/>
      <c r="BO14" s="160"/>
      <c r="BP14" s="160"/>
      <c r="BQ14" s="160"/>
      <c r="BR14" s="160"/>
      <c r="BS14" s="160"/>
      <c r="BT14" s="160"/>
      <c r="BU14" s="160"/>
    </row>
    <row r="15" spans="1:73" ht="25.2" customHeight="1" x14ac:dyDescent="0.3">
      <c r="B15" s="381" t="str">
        <f>'5. PMV Calculation'!C21</f>
        <v>Upper floors</v>
      </c>
      <c r="C15" s="379">
        <v>100000</v>
      </c>
      <c r="D15" s="276">
        <f t="shared" si="0"/>
        <v>1.4596409283316304E-2</v>
      </c>
      <c r="E15" s="277">
        <f t="shared" si="1"/>
        <v>0</v>
      </c>
      <c r="F15" s="323">
        <v>1</v>
      </c>
      <c r="G15" s="323">
        <v>0</v>
      </c>
      <c r="H15" s="276">
        <f t="shared" si="2"/>
        <v>0</v>
      </c>
    </row>
    <row r="16" spans="1:73" ht="25.2" customHeight="1" x14ac:dyDescent="0.3">
      <c r="B16" s="381" t="str">
        <f>'5. PMV Calculation'!C22</f>
        <v>- Concrete</v>
      </c>
      <c r="C16" s="379">
        <v>100000</v>
      </c>
      <c r="D16" s="276">
        <f t="shared" si="0"/>
        <v>1.4596409283316304E-2</v>
      </c>
      <c r="E16" s="277">
        <f t="shared" si="1"/>
        <v>0</v>
      </c>
      <c r="F16" s="323">
        <v>1</v>
      </c>
      <c r="G16" s="323">
        <v>0</v>
      </c>
      <c r="H16" s="276">
        <f t="shared" si="2"/>
        <v>0</v>
      </c>
    </row>
    <row r="17" spans="1:73" ht="25.2" customHeight="1" x14ac:dyDescent="0.3">
      <c r="B17" s="381" t="str">
        <f>'5. PMV Calculation'!C23</f>
        <v>- Steel</v>
      </c>
      <c r="C17" s="379">
        <v>100000</v>
      </c>
      <c r="D17" s="276">
        <f t="shared" si="0"/>
        <v>1.4596409283316304E-2</v>
      </c>
      <c r="E17" s="277">
        <f t="shared" si="1"/>
        <v>0</v>
      </c>
      <c r="F17" s="323">
        <v>1</v>
      </c>
      <c r="G17" s="323">
        <v>0</v>
      </c>
      <c r="H17" s="276">
        <f t="shared" si="2"/>
        <v>0</v>
      </c>
    </row>
    <row r="18" spans="1:73" ht="25.2" customHeight="1" x14ac:dyDescent="0.3">
      <c r="B18" s="381" t="str">
        <f>'5. PMV Calculation'!C24</f>
        <v>- Timber</v>
      </c>
      <c r="C18" s="379">
        <v>100000</v>
      </c>
      <c r="D18" s="276">
        <f t="shared" si="0"/>
        <v>1.4596409283316304E-2</v>
      </c>
      <c r="E18" s="277">
        <f t="shared" si="1"/>
        <v>0</v>
      </c>
      <c r="F18" s="323">
        <v>1</v>
      </c>
      <c r="G18" s="323">
        <v>0</v>
      </c>
      <c r="H18" s="276">
        <f t="shared" si="2"/>
        <v>0</v>
      </c>
    </row>
    <row r="19" spans="1:73" ht="25.2" customHeight="1" x14ac:dyDescent="0.3">
      <c r="B19" s="381" t="str">
        <f>'5. PMV Calculation'!C25</f>
        <v>- Other</v>
      </c>
      <c r="C19" s="379">
        <v>100000</v>
      </c>
      <c r="D19" s="276">
        <f t="shared" si="0"/>
        <v>1.4596409283316304E-2</v>
      </c>
      <c r="E19" s="277">
        <f t="shared" si="1"/>
        <v>0</v>
      </c>
      <c r="F19" s="323">
        <v>1</v>
      </c>
      <c r="G19" s="323">
        <v>0</v>
      </c>
      <c r="H19" s="276">
        <f t="shared" si="2"/>
        <v>0</v>
      </c>
    </row>
    <row r="20" spans="1:73" ht="25.2" customHeight="1" x14ac:dyDescent="0.3">
      <c r="B20" s="381" t="str">
        <f>'5. PMV Calculation'!C26</f>
        <v>Roof</v>
      </c>
      <c r="C20" s="379">
        <v>100000</v>
      </c>
      <c r="D20" s="276">
        <f t="shared" si="0"/>
        <v>1.4596409283316304E-2</v>
      </c>
      <c r="E20" s="277">
        <f t="shared" si="1"/>
        <v>52000</v>
      </c>
      <c r="F20" s="323">
        <v>0.08</v>
      </c>
      <c r="G20" s="323">
        <v>0.4</v>
      </c>
      <c r="H20" s="276">
        <f t="shared" si="2"/>
        <v>0.52</v>
      </c>
    </row>
    <row r="21" spans="1:73" ht="25.2" customHeight="1" x14ac:dyDescent="0.3">
      <c r="B21" s="381" t="str">
        <f>'5. PMV Calculation'!C27</f>
        <v>Other Structural Element (project specific)</v>
      </c>
      <c r="C21" s="379">
        <v>100000</v>
      </c>
      <c r="D21" s="276">
        <f t="shared" si="0"/>
        <v>1.4596409283316304E-2</v>
      </c>
      <c r="E21" s="277">
        <f t="shared" si="1"/>
        <v>57999.999999999993</v>
      </c>
      <c r="F21" s="323">
        <v>0.02</v>
      </c>
      <c r="G21" s="323">
        <v>0.4</v>
      </c>
      <c r="H21" s="276">
        <f t="shared" si="2"/>
        <v>0.57999999999999996</v>
      </c>
    </row>
    <row r="22" spans="1:73" ht="25.2" customHeight="1" x14ac:dyDescent="0.3">
      <c r="B22" s="381" t="str">
        <f>'5. PMV Calculation'!C28</f>
        <v>TBC on project basis</v>
      </c>
      <c r="C22" s="379">
        <v>100000</v>
      </c>
      <c r="D22" s="276">
        <f t="shared" si="0"/>
        <v>1.4596409283316304E-2</v>
      </c>
      <c r="E22" s="277">
        <f t="shared" ref="E22:E25" si="3">C22*H22</f>
        <v>57999.999999999993</v>
      </c>
      <c r="F22" s="323">
        <v>0.02</v>
      </c>
      <c r="G22" s="323">
        <v>0.4</v>
      </c>
      <c r="H22" s="276">
        <f t="shared" ref="H22:H25" si="4">1-F22-G22</f>
        <v>0.57999999999999996</v>
      </c>
    </row>
    <row r="23" spans="1:73" ht="25.2" customHeight="1" x14ac:dyDescent="0.3">
      <c r="B23" s="381" t="str">
        <f>'5. PMV Calculation'!C29</f>
        <v>TBC on project basis</v>
      </c>
      <c r="C23" s="379">
        <v>100000</v>
      </c>
      <c r="D23" s="276">
        <f t="shared" si="0"/>
        <v>1.4596409283316304E-2</v>
      </c>
      <c r="E23" s="277">
        <f t="shared" si="3"/>
        <v>57999.999999999993</v>
      </c>
      <c r="F23" s="323">
        <v>0.02</v>
      </c>
      <c r="G23" s="323">
        <v>0.4</v>
      </c>
      <c r="H23" s="276">
        <f t="shared" si="4"/>
        <v>0.57999999999999996</v>
      </c>
    </row>
    <row r="24" spans="1:73" ht="25.2" customHeight="1" x14ac:dyDescent="0.3">
      <c r="B24" s="381" t="str">
        <f>'5. PMV Calculation'!C30</f>
        <v>TBC on project basis</v>
      </c>
      <c r="C24" s="379">
        <v>100000</v>
      </c>
      <c r="D24" s="276">
        <f t="shared" si="0"/>
        <v>1.4596409283316304E-2</v>
      </c>
      <c r="E24" s="277">
        <f t="shared" si="3"/>
        <v>57999.999999999993</v>
      </c>
      <c r="F24" s="323">
        <v>0.02</v>
      </c>
      <c r="G24" s="323">
        <v>0.4</v>
      </c>
      <c r="H24" s="276">
        <f t="shared" si="4"/>
        <v>0.57999999999999996</v>
      </c>
    </row>
    <row r="25" spans="1:73" ht="25.2" customHeight="1" x14ac:dyDescent="0.3">
      <c r="B25" s="381" t="str">
        <f>'5. PMV Calculation'!C31</f>
        <v>TBC on project basis</v>
      </c>
      <c r="C25" s="379">
        <v>100000</v>
      </c>
      <c r="D25" s="276">
        <f t="shared" si="0"/>
        <v>1.4596409283316304E-2</v>
      </c>
      <c r="E25" s="277">
        <f t="shared" si="3"/>
        <v>57999.999999999993</v>
      </c>
      <c r="F25" s="323">
        <v>0.02</v>
      </c>
      <c r="G25" s="323">
        <v>0.4</v>
      </c>
      <c r="H25" s="276">
        <f t="shared" si="4"/>
        <v>0.57999999999999996</v>
      </c>
    </row>
    <row r="26" spans="1:73" ht="18" customHeight="1" x14ac:dyDescent="0.3">
      <c r="B26" s="470" t="str">
        <f>'5. PMV Calculation'!C32</f>
        <v>External Walls</v>
      </c>
      <c r="C26" s="471"/>
      <c r="D26" s="471"/>
      <c r="E26" s="471"/>
      <c r="F26" s="471"/>
      <c r="G26" s="471"/>
      <c r="H26" s="471"/>
    </row>
    <row r="27" spans="1:73" ht="25.2" customHeight="1" x14ac:dyDescent="0.3">
      <c r="B27" s="381" t="str">
        <f>'5. PMV Calculation'!C33</f>
        <v>External Walls</v>
      </c>
      <c r="C27" s="379">
        <v>100000</v>
      </c>
      <c r="D27" s="276">
        <f t="shared" ref="D27:D35" si="5">(C27/$C$92)</f>
        <v>1.4596409283316304E-2</v>
      </c>
      <c r="E27" s="277">
        <f t="shared" ref="E27:E35" si="6">C27*H27</f>
        <v>0</v>
      </c>
      <c r="F27" s="323">
        <v>1</v>
      </c>
      <c r="G27" s="323">
        <v>0</v>
      </c>
      <c r="H27" s="276">
        <f t="shared" ref="H27:H35" si="7">1-F27-G27</f>
        <v>0</v>
      </c>
    </row>
    <row r="28" spans="1:73" s="161" customFormat="1" ht="25.2" customHeight="1" x14ac:dyDescent="0.3">
      <c r="A28" s="160"/>
      <c r="B28" s="381" t="str">
        <f>'5. PMV Calculation'!C34</f>
        <v>- Interleaf and boarding</v>
      </c>
      <c r="C28" s="379">
        <v>100000</v>
      </c>
      <c r="D28" s="276">
        <f t="shared" si="5"/>
        <v>1.4596409283316304E-2</v>
      </c>
      <c r="E28" s="277">
        <f t="shared" si="6"/>
        <v>48000</v>
      </c>
      <c r="F28" s="323">
        <v>0.12</v>
      </c>
      <c r="G28" s="323">
        <v>0.4</v>
      </c>
      <c r="H28" s="276">
        <f t="shared" si="7"/>
        <v>0.48</v>
      </c>
      <c r="I28" s="160"/>
      <c r="J28" s="160"/>
      <c r="K28" s="160"/>
      <c r="L28" s="160"/>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c r="AU28" s="160"/>
      <c r="AV28" s="160"/>
      <c r="AW28" s="160"/>
      <c r="AX28" s="160"/>
      <c r="AY28" s="160"/>
      <c r="AZ28" s="160"/>
      <c r="BA28" s="160"/>
      <c r="BB28" s="160"/>
      <c r="BC28" s="160"/>
      <c r="BD28" s="160"/>
      <c r="BE28" s="160"/>
      <c r="BF28" s="160"/>
      <c r="BG28" s="160"/>
      <c r="BH28" s="160"/>
      <c r="BI28" s="160"/>
      <c r="BJ28" s="160"/>
      <c r="BK28" s="160"/>
      <c r="BL28" s="160"/>
      <c r="BM28" s="160"/>
      <c r="BN28" s="160"/>
      <c r="BO28" s="160"/>
      <c r="BP28" s="160"/>
      <c r="BQ28" s="160"/>
      <c r="BR28" s="160"/>
      <c r="BS28" s="160"/>
      <c r="BT28" s="160"/>
      <c r="BU28" s="160"/>
    </row>
    <row r="29" spans="1:73" s="161" customFormat="1" ht="25.2" customHeight="1" x14ac:dyDescent="0.3">
      <c r="A29" s="160"/>
      <c r="B29" s="381" t="str">
        <f>'5. PMV Calculation'!C35</f>
        <v>- External façade</v>
      </c>
      <c r="C29" s="379">
        <v>100000</v>
      </c>
      <c r="D29" s="276">
        <f t="shared" si="5"/>
        <v>1.4596409283316304E-2</v>
      </c>
      <c r="E29" s="277">
        <f t="shared" si="6"/>
        <v>48000</v>
      </c>
      <c r="F29" s="323">
        <v>0.12</v>
      </c>
      <c r="G29" s="323">
        <v>0.4</v>
      </c>
      <c r="H29" s="276">
        <f t="shared" si="7"/>
        <v>0.48</v>
      </c>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0"/>
      <c r="AN29" s="160"/>
      <c r="AO29" s="160"/>
      <c r="AP29" s="160"/>
      <c r="AQ29" s="160"/>
      <c r="AR29" s="160"/>
      <c r="AS29" s="160"/>
      <c r="AT29" s="160"/>
      <c r="AU29" s="160"/>
      <c r="AV29" s="160"/>
      <c r="AW29" s="160"/>
      <c r="AX29" s="160"/>
      <c r="AY29" s="160"/>
      <c r="AZ29" s="160"/>
      <c r="BA29" s="160"/>
      <c r="BB29" s="160"/>
      <c r="BC29" s="160"/>
      <c r="BD29" s="160"/>
      <c r="BE29" s="160"/>
      <c r="BF29" s="160"/>
      <c r="BG29" s="160"/>
      <c r="BH29" s="160"/>
      <c r="BI29" s="160"/>
      <c r="BJ29" s="160"/>
      <c r="BK29" s="160"/>
      <c r="BL29" s="160"/>
      <c r="BM29" s="160"/>
      <c r="BN29" s="160"/>
      <c r="BO29" s="160"/>
      <c r="BP29" s="160"/>
      <c r="BQ29" s="160"/>
      <c r="BR29" s="160"/>
      <c r="BS29" s="160"/>
      <c r="BT29" s="160"/>
      <c r="BU29" s="160"/>
    </row>
    <row r="30" spans="1:73" s="161" customFormat="1" ht="25.2" customHeight="1" x14ac:dyDescent="0.3">
      <c r="A30" s="160"/>
      <c r="B30" s="381" t="str">
        <f>'5. PMV Calculation'!C36</f>
        <v>- Lightweight panels</v>
      </c>
      <c r="C30" s="379">
        <v>100000</v>
      </c>
      <c r="D30" s="276">
        <f t="shared" si="5"/>
        <v>1.4596409283316304E-2</v>
      </c>
      <c r="E30" s="277">
        <f t="shared" si="6"/>
        <v>48000</v>
      </c>
      <c r="F30" s="323">
        <v>0.12</v>
      </c>
      <c r="G30" s="323">
        <v>0.4</v>
      </c>
      <c r="H30" s="276">
        <f t="shared" si="7"/>
        <v>0.48</v>
      </c>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60"/>
      <c r="AO30" s="160"/>
      <c r="AP30" s="160"/>
      <c r="AQ30" s="160"/>
      <c r="AR30" s="160"/>
      <c r="AS30" s="160"/>
      <c r="AT30" s="160"/>
      <c r="AU30" s="160"/>
      <c r="AV30" s="160"/>
      <c r="AW30" s="160"/>
      <c r="AX30" s="160"/>
      <c r="AY30" s="160"/>
      <c r="AZ30" s="160"/>
      <c r="BA30" s="160"/>
      <c r="BB30" s="160"/>
      <c r="BC30" s="160"/>
      <c r="BD30" s="160"/>
      <c r="BE30" s="160"/>
      <c r="BF30" s="160"/>
      <c r="BG30" s="160"/>
      <c r="BH30" s="160"/>
      <c r="BI30" s="160"/>
      <c r="BJ30" s="160"/>
      <c r="BK30" s="160"/>
      <c r="BL30" s="160"/>
      <c r="BM30" s="160"/>
      <c r="BN30" s="160"/>
      <c r="BO30" s="160"/>
      <c r="BP30" s="160"/>
      <c r="BQ30" s="160"/>
      <c r="BR30" s="160"/>
      <c r="BS30" s="160"/>
      <c r="BT30" s="160"/>
      <c r="BU30" s="160"/>
    </row>
    <row r="31" spans="1:73" s="161" customFormat="1" ht="25.2" customHeight="1" x14ac:dyDescent="0.3">
      <c r="A31" s="160"/>
      <c r="B31" s="381" t="str">
        <f>'5. PMV Calculation'!C37</f>
        <v>- Louvres etc</v>
      </c>
      <c r="C31" s="379">
        <v>100000</v>
      </c>
      <c r="D31" s="276">
        <f t="shared" si="5"/>
        <v>1.4596409283316304E-2</v>
      </c>
      <c r="E31" s="277">
        <f t="shared" si="6"/>
        <v>48000</v>
      </c>
      <c r="F31" s="323">
        <v>0.12</v>
      </c>
      <c r="G31" s="323">
        <v>0.4</v>
      </c>
      <c r="H31" s="276">
        <f t="shared" si="7"/>
        <v>0.48</v>
      </c>
      <c r="I31" s="160"/>
      <c r="J31" s="160"/>
      <c r="K31" s="160"/>
      <c r="L31" s="160"/>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0"/>
      <c r="AZ31" s="160"/>
      <c r="BA31" s="160"/>
      <c r="BB31" s="160"/>
      <c r="BC31" s="160"/>
      <c r="BD31" s="160"/>
      <c r="BE31" s="160"/>
      <c r="BF31" s="160"/>
      <c r="BG31" s="160"/>
      <c r="BH31" s="160"/>
      <c r="BI31" s="160"/>
      <c r="BJ31" s="160"/>
      <c r="BK31" s="160"/>
      <c r="BL31" s="160"/>
      <c r="BM31" s="160"/>
      <c r="BN31" s="160"/>
      <c r="BO31" s="160"/>
      <c r="BP31" s="160"/>
      <c r="BQ31" s="160"/>
      <c r="BR31" s="160"/>
      <c r="BS31" s="160"/>
      <c r="BT31" s="160"/>
      <c r="BU31" s="160"/>
    </row>
    <row r="32" spans="1:73" s="161" customFormat="1" ht="25.2" customHeight="1" x14ac:dyDescent="0.3">
      <c r="A32" s="160"/>
      <c r="B32" s="381" t="str">
        <f>'5. PMV Calculation'!C38</f>
        <v>- Other</v>
      </c>
      <c r="C32" s="379">
        <v>100000</v>
      </c>
      <c r="D32" s="276">
        <f t="shared" si="5"/>
        <v>1.4596409283316304E-2</v>
      </c>
      <c r="E32" s="277">
        <f t="shared" si="6"/>
        <v>48000</v>
      </c>
      <c r="F32" s="323">
        <v>0.12</v>
      </c>
      <c r="G32" s="323">
        <v>0.4</v>
      </c>
      <c r="H32" s="276">
        <f t="shared" si="7"/>
        <v>0.48</v>
      </c>
      <c r="I32" s="160"/>
      <c r="J32" s="160"/>
      <c r="K32" s="160"/>
      <c r="L32" s="160"/>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0"/>
      <c r="AZ32" s="160"/>
      <c r="BA32" s="160"/>
      <c r="BB32" s="160"/>
      <c r="BC32" s="160"/>
      <c r="BD32" s="160"/>
      <c r="BE32" s="160"/>
      <c r="BF32" s="160"/>
      <c r="BG32" s="160"/>
      <c r="BH32" s="160"/>
      <c r="BI32" s="160"/>
      <c r="BJ32" s="160"/>
      <c r="BK32" s="160"/>
      <c r="BL32" s="160"/>
      <c r="BM32" s="160"/>
      <c r="BN32" s="160"/>
      <c r="BO32" s="160"/>
      <c r="BP32" s="160"/>
      <c r="BQ32" s="160"/>
      <c r="BR32" s="160"/>
      <c r="BS32" s="160"/>
      <c r="BT32" s="160"/>
      <c r="BU32" s="160"/>
    </row>
    <row r="33" spans="2:8" ht="25.2" customHeight="1" x14ac:dyDescent="0.3">
      <c r="B33" s="381" t="str">
        <f>'5. PMV Calculation'!C39</f>
        <v>Windows and External Doors</v>
      </c>
      <c r="C33" s="379">
        <v>100000</v>
      </c>
      <c r="D33" s="276">
        <f t="shared" si="5"/>
        <v>1.4596409283316304E-2</v>
      </c>
      <c r="E33" s="277">
        <f t="shared" si="6"/>
        <v>48000</v>
      </c>
      <c r="F33" s="323">
        <v>0.12</v>
      </c>
      <c r="G33" s="323">
        <v>0.4</v>
      </c>
      <c r="H33" s="276">
        <f t="shared" si="7"/>
        <v>0.48</v>
      </c>
    </row>
    <row r="34" spans="2:8" ht="25.2" customHeight="1" x14ac:dyDescent="0.3">
      <c r="B34" s="381" t="str">
        <f>'5. PMV Calculation'!C40</f>
        <v>Internal Walls and Partitions</v>
      </c>
      <c r="C34" s="379">
        <v>100000</v>
      </c>
      <c r="D34" s="276">
        <f t="shared" si="5"/>
        <v>1.4596409283316304E-2</v>
      </c>
      <c r="E34" s="277">
        <f t="shared" si="6"/>
        <v>48000</v>
      </c>
      <c r="F34" s="323">
        <v>0.12</v>
      </c>
      <c r="G34" s="323">
        <v>0.4</v>
      </c>
      <c r="H34" s="276">
        <f t="shared" si="7"/>
        <v>0.48</v>
      </c>
    </row>
    <row r="35" spans="2:8" ht="25.2" customHeight="1" x14ac:dyDescent="0.3">
      <c r="B35" s="381" t="str">
        <f>'5. PMV Calculation'!C41</f>
        <v>Internal Doors</v>
      </c>
      <c r="C35" s="379">
        <v>100000</v>
      </c>
      <c r="D35" s="276">
        <f t="shared" si="5"/>
        <v>1.4596409283316304E-2</v>
      </c>
      <c r="E35" s="277">
        <f t="shared" si="6"/>
        <v>48000</v>
      </c>
      <c r="F35" s="323">
        <v>0.12</v>
      </c>
      <c r="G35" s="323">
        <v>0.4</v>
      </c>
      <c r="H35" s="276">
        <f t="shared" si="7"/>
        <v>0.48</v>
      </c>
    </row>
    <row r="36" spans="2:8" ht="18" customHeight="1" x14ac:dyDescent="0.3">
      <c r="B36" s="470" t="str">
        <f>'5. PMV Calculation'!C42</f>
        <v>INTERNAL FINISHES</v>
      </c>
      <c r="C36" s="471"/>
      <c r="D36" s="471"/>
      <c r="E36" s="472"/>
      <c r="F36" s="472"/>
      <c r="G36" s="472"/>
      <c r="H36" s="471"/>
    </row>
    <row r="37" spans="2:8" ht="25.2" customHeight="1" x14ac:dyDescent="0.3">
      <c r="B37" s="381" t="str">
        <f>'5. PMV Calculation'!C43</f>
        <v>Wall Finishes</v>
      </c>
      <c r="C37" s="379">
        <v>100000</v>
      </c>
      <c r="D37" s="276">
        <f>(C37/$C$92)</f>
        <v>1.4596409283316304E-2</v>
      </c>
      <c r="E37" s="277">
        <f t="shared" ref="E37:E39" si="8">C37*H37</f>
        <v>48000</v>
      </c>
      <c r="F37" s="323">
        <v>0.12</v>
      </c>
      <c r="G37" s="323">
        <v>0.4</v>
      </c>
      <c r="H37" s="276">
        <f t="shared" ref="H37:H39" si="9">1-F37-G37</f>
        <v>0.48</v>
      </c>
    </row>
    <row r="38" spans="2:8" ht="25.2" customHeight="1" x14ac:dyDescent="0.3">
      <c r="B38" s="381" t="str">
        <f>'5. PMV Calculation'!C44</f>
        <v>Floor Finishes</v>
      </c>
      <c r="C38" s="379">
        <v>100000</v>
      </c>
      <c r="D38" s="276">
        <f>(C38/$C$92)</f>
        <v>1.4596409283316304E-2</v>
      </c>
      <c r="E38" s="277">
        <f t="shared" si="8"/>
        <v>48000</v>
      </c>
      <c r="F38" s="323">
        <v>0.12</v>
      </c>
      <c r="G38" s="323">
        <v>0.4</v>
      </c>
      <c r="H38" s="276">
        <f t="shared" si="9"/>
        <v>0.48</v>
      </c>
    </row>
    <row r="39" spans="2:8" ht="25.2" customHeight="1" x14ac:dyDescent="0.3">
      <c r="B39" s="381" t="str">
        <f>'5. PMV Calculation'!C45</f>
        <v>Ceiling Finishes</v>
      </c>
      <c r="C39" s="379">
        <v>100000</v>
      </c>
      <c r="D39" s="276">
        <f>(C39/$C$92)</f>
        <v>1.4596409283316304E-2</v>
      </c>
      <c r="E39" s="277">
        <f t="shared" si="8"/>
        <v>48000</v>
      </c>
      <c r="F39" s="323">
        <v>0.12</v>
      </c>
      <c r="G39" s="323">
        <v>0.4</v>
      </c>
      <c r="H39" s="276">
        <f t="shared" si="9"/>
        <v>0.48</v>
      </c>
    </row>
    <row r="40" spans="2:8" ht="18" customHeight="1" x14ac:dyDescent="0.3">
      <c r="B40" s="470" t="str">
        <f>'5. PMV Calculation'!C46</f>
        <v xml:space="preserve">BUILDING FITTINGS &amp; FURNISHINGS </v>
      </c>
      <c r="C40" s="471"/>
      <c r="D40" s="471"/>
      <c r="E40" s="472"/>
      <c r="F40" s="472"/>
      <c r="G40" s="472"/>
      <c r="H40" s="471"/>
    </row>
    <row r="41" spans="2:8" ht="25.2" customHeight="1" x14ac:dyDescent="0.3">
      <c r="B41" s="381" t="str">
        <f>'5. PMV Calculation'!C47</f>
        <v>Fixed Fittings and Equipment</v>
      </c>
      <c r="C41" s="379">
        <v>100000</v>
      </c>
      <c r="D41" s="276">
        <f>(C41/$C$92)</f>
        <v>1.4596409283316304E-2</v>
      </c>
      <c r="E41" s="277">
        <f>C41*H41</f>
        <v>48000</v>
      </c>
      <c r="F41" s="323">
        <v>0.12</v>
      </c>
      <c r="G41" s="323">
        <v>0.4</v>
      </c>
      <c r="H41" s="276">
        <f>1-F41-G41</f>
        <v>0.48</v>
      </c>
    </row>
    <row r="42" spans="2:8" ht="18" customHeight="1" x14ac:dyDescent="0.3">
      <c r="B42" s="473" t="str">
        <f>'5. PMV Calculation'!C48</f>
        <v>Other Architectural elements (Project specific)</v>
      </c>
      <c r="C42" s="474"/>
      <c r="D42" s="475"/>
      <c r="E42" s="476"/>
      <c r="F42" s="477"/>
      <c r="G42" s="477"/>
      <c r="H42" s="475"/>
    </row>
    <row r="43" spans="2:8" ht="25.2" customHeight="1" x14ac:dyDescent="0.3">
      <c r="B43" s="381" t="str">
        <f>'5. PMV Calculation'!C49</f>
        <v>TBC on project basis</v>
      </c>
      <c r="C43" s="379">
        <v>100000</v>
      </c>
      <c r="D43" s="276">
        <f>(C43/$C$92)</f>
        <v>1.4596409283316304E-2</v>
      </c>
      <c r="E43" s="277">
        <f t="shared" ref="E43:E46" si="10">C43*H43</f>
        <v>48000</v>
      </c>
      <c r="F43" s="323">
        <v>0.12</v>
      </c>
      <c r="G43" s="323">
        <v>0.4</v>
      </c>
      <c r="H43" s="276">
        <f t="shared" ref="H43:H46" si="11">1-F43-G43</f>
        <v>0.48</v>
      </c>
    </row>
    <row r="44" spans="2:8" ht="25.2" customHeight="1" x14ac:dyDescent="0.3">
      <c r="B44" s="381" t="str">
        <f>'5. PMV Calculation'!C50</f>
        <v>TBC on project basis</v>
      </c>
      <c r="C44" s="379">
        <v>100000</v>
      </c>
      <c r="D44" s="276">
        <f>(C44/$C$92)</f>
        <v>1.4596409283316304E-2</v>
      </c>
      <c r="E44" s="277">
        <f t="shared" si="10"/>
        <v>48000</v>
      </c>
      <c r="F44" s="323">
        <v>0.12</v>
      </c>
      <c r="G44" s="323">
        <v>0.4</v>
      </c>
      <c r="H44" s="276">
        <f t="shared" si="11"/>
        <v>0.48</v>
      </c>
    </row>
    <row r="45" spans="2:8" ht="25.2" customHeight="1" x14ac:dyDescent="0.3">
      <c r="B45" s="381" t="str">
        <f>'5. PMV Calculation'!C51</f>
        <v>TBC on project basis</v>
      </c>
      <c r="C45" s="379">
        <v>100000</v>
      </c>
      <c r="D45" s="276">
        <f>(C45/$C$92)</f>
        <v>1.4596409283316304E-2</v>
      </c>
      <c r="E45" s="277">
        <f t="shared" si="10"/>
        <v>48000</v>
      </c>
      <c r="F45" s="323">
        <v>0.12</v>
      </c>
      <c r="G45" s="323">
        <v>0.4</v>
      </c>
      <c r="H45" s="276">
        <f t="shared" si="11"/>
        <v>0.48</v>
      </c>
    </row>
    <row r="46" spans="2:8" ht="25.2" customHeight="1" x14ac:dyDescent="0.3">
      <c r="B46" s="381" t="str">
        <f>'5. PMV Calculation'!C52</f>
        <v>TBC on project basis</v>
      </c>
      <c r="C46" s="379">
        <v>100000</v>
      </c>
      <c r="D46" s="276">
        <f>(C46/$C$92)</f>
        <v>1.4596409283316304E-2</v>
      </c>
      <c r="E46" s="277">
        <f t="shared" si="10"/>
        <v>48000</v>
      </c>
      <c r="F46" s="323">
        <v>0.12</v>
      </c>
      <c r="G46" s="323">
        <v>0.4</v>
      </c>
      <c r="H46" s="276">
        <f t="shared" si="11"/>
        <v>0.48</v>
      </c>
    </row>
    <row r="47" spans="2:8" ht="18" customHeight="1" x14ac:dyDescent="0.3">
      <c r="B47" s="467" t="str">
        <f>'5. PMV Calculation'!C53</f>
        <v>SERVICES</v>
      </c>
      <c r="C47" s="468"/>
      <c r="D47" s="468"/>
      <c r="E47" s="469"/>
      <c r="F47" s="469"/>
      <c r="G47" s="469"/>
      <c r="H47" s="468"/>
    </row>
    <row r="48" spans="2:8" ht="25.2" customHeight="1" x14ac:dyDescent="0.3">
      <c r="B48" s="381" t="str">
        <f>'5. PMV Calculation'!C54</f>
        <v>Sanitary Installations (Sanitaryware)</v>
      </c>
      <c r="C48" s="379">
        <v>100000</v>
      </c>
      <c r="D48" s="276">
        <f t="shared" ref="D48:D83" si="12">(C48/$C$92)</f>
        <v>1.4596409283316304E-2</v>
      </c>
      <c r="E48" s="277">
        <f t="shared" ref="E48:E82" si="13">C48*H48</f>
        <v>53000</v>
      </c>
      <c r="F48" s="323">
        <v>0.02</v>
      </c>
      <c r="G48" s="323">
        <v>0.45</v>
      </c>
      <c r="H48" s="276">
        <f t="shared" ref="H48:H82" si="14">1-F48-G48</f>
        <v>0.53</v>
      </c>
    </row>
    <row r="49" spans="2:90" ht="25.2" customHeight="1" x14ac:dyDescent="0.3">
      <c r="B49" s="381" t="str">
        <f>'5. PMV Calculation'!C55</f>
        <v>Services Equipment</v>
      </c>
      <c r="C49" s="379">
        <v>100000</v>
      </c>
      <c r="D49" s="276">
        <f t="shared" si="12"/>
        <v>1.4596409283316304E-2</v>
      </c>
      <c r="E49" s="277">
        <f t="shared" si="13"/>
        <v>74000</v>
      </c>
      <c r="F49" s="323">
        <v>0.02</v>
      </c>
      <c r="G49" s="323">
        <v>0.24</v>
      </c>
      <c r="H49" s="276">
        <f t="shared" si="14"/>
        <v>0.74</v>
      </c>
    </row>
    <row r="50" spans="2:90" ht="25.2" customHeight="1" x14ac:dyDescent="0.3">
      <c r="B50" s="381" t="str">
        <f>'5. PMV Calculation'!C56</f>
        <v>Disposal Installations</v>
      </c>
      <c r="C50" s="379">
        <v>100000</v>
      </c>
      <c r="D50" s="276">
        <f t="shared" si="12"/>
        <v>1.4596409283316304E-2</v>
      </c>
      <c r="E50" s="277">
        <f t="shared" si="13"/>
        <v>83000</v>
      </c>
      <c r="F50" s="323">
        <v>0.02</v>
      </c>
      <c r="G50" s="323">
        <v>0.15</v>
      </c>
      <c r="H50" s="276">
        <f t="shared" si="14"/>
        <v>0.83</v>
      </c>
    </row>
    <row r="51" spans="2:90" ht="25.2" customHeight="1" x14ac:dyDescent="0.3">
      <c r="B51" s="381" t="str">
        <f>'5. PMV Calculation'!C57</f>
        <v>Water Installations</v>
      </c>
      <c r="C51" s="379">
        <v>100000</v>
      </c>
      <c r="D51" s="276">
        <f t="shared" si="12"/>
        <v>1.4596409283316304E-2</v>
      </c>
      <c r="E51" s="277">
        <f t="shared" si="13"/>
        <v>46000</v>
      </c>
      <c r="F51" s="323">
        <v>0.02</v>
      </c>
      <c r="G51" s="323">
        <v>0.52</v>
      </c>
      <c r="H51" s="276">
        <f t="shared" si="14"/>
        <v>0.45999999999999996</v>
      </c>
    </row>
    <row r="52" spans="2:90" s="69" customFormat="1" ht="25.2" customHeight="1" x14ac:dyDescent="0.3">
      <c r="B52" s="381" t="str">
        <f>'5. PMV Calculation'!C58</f>
        <v>Water treatment systems</v>
      </c>
      <c r="C52" s="379">
        <v>100000</v>
      </c>
      <c r="D52" s="276">
        <f t="shared" si="12"/>
        <v>1.4596409283316304E-2</v>
      </c>
      <c r="E52" s="277">
        <f t="shared" si="13"/>
        <v>100000</v>
      </c>
      <c r="F52" s="323"/>
      <c r="G52" s="323"/>
      <c r="H52" s="276">
        <f t="shared" si="14"/>
        <v>1</v>
      </c>
      <c r="BV52" s="70"/>
      <c r="BW52" s="70"/>
      <c r="BX52" s="70"/>
      <c r="BY52" s="70"/>
      <c r="BZ52" s="70"/>
      <c r="CA52" s="70"/>
      <c r="CB52" s="70"/>
      <c r="CC52" s="70"/>
      <c r="CD52" s="70"/>
      <c r="CE52" s="70"/>
      <c r="CF52" s="70"/>
      <c r="CG52" s="70"/>
      <c r="CH52" s="70"/>
      <c r="CI52" s="70"/>
      <c r="CJ52" s="70"/>
      <c r="CK52" s="70"/>
      <c r="CL52" s="70"/>
    </row>
    <row r="53" spans="2:90" s="69" customFormat="1" ht="25.2" customHeight="1" x14ac:dyDescent="0.3">
      <c r="B53" s="381" t="str">
        <f>'5. PMV Calculation'!C59</f>
        <v>Above ground drainage</v>
      </c>
      <c r="C53" s="379">
        <v>100000</v>
      </c>
      <c r="D53" s="276">
        <f t="shared" si="12"/>
        <v>1.4596409283316304E-2</v>
      </c>
      <c r="E53" s="277">
        <f t="shared" si="13"/>
        <v>53000</v>
      </c>
      <c r="F53" s="323">
        <v>0.02</v>
      </c>
      <c r="G53" s="323">
        <v>0.45</v>
      </c>
      <c r="H53" s="276">
        <f t="shared" si="14"/>
        <v>0.53</v>
      </c>
      <c r="BV53" s="70"/>
      <c r="BW53" s="70"/>
      <c r="BX53" s="70"/>
      <c r="BY53" s="70"/>
      <c r="BZ53" s="70"/>
      <c r="CA53" s="70"/>
      <c r="CB53" s="70"/>
      <c r="CC53" s="70"/>
      <c r="CD53" s="70"/>
      <c r="CE53" s="70"/>
      <c r="CF53" s="70"/>
      <c r="CG53" s="70"/>
      <c r="CH53" s="70"/>
      <c r="CI53" s="70"/>
      <c r="CJ53" s="70"/>
      <c r="CK53" s="70"/>
      <c r="CL53" s="70"/>
    </row>
    <row r="54" spans="2:90" s="69" customFormat="1" ht="25.2" customHeight="1" x14ac:dyDescent="0.3">
      <c r="B54" s="381" t="str">
        <f>'5. PMV Calculation'!C60</f>
        <v>Rainwater harvesting</v>
      </c>
      <c r="C54" s="379">
        <v>100000</v>
      </c>
      <c r="D54" s="276">
        <f t="shared" si="12"/>
        <v>1.4596409283316304E-2</v>
      </c>
      <c r="E54" s="277">
        <f t="shared" si="13"/>
        <v>56000.000000000007</v>
      </c>
      <c r="F54" s="323">
        <v>0.02</v>
      </c>
      <c r="G54" s="323">
        <v>0.42</v>
      </c>
      <c r="H54" s="276">
        <f t="shared" si="14"/>
        <v>0.56000000000000005</v>
      </c>
      <c r="BV54" s="70"/>
      <c r="BW54" s="70"/>
      <c r="BX54" s="70"/>
      <c r="BY54" s="70"/>
      <c r="BZ54" s="70"/>
      <c r="CA54" s="70"/>
      <c r="CB54" s="70"/>
      <c r="CC54" s="70"/>
      <c r="CD54" s="70"/>
      <c r="CE54" s="70"/>
      <c r="CF54" s="70"/>
      <c r="CG54" s="70"/>
      <c r="CH54" s="70"/>
      <c r="CI54" s="70"/>
      <c r="CJ54" s="70"/>
      <c r="CK54" s="70"/>
      <c r="CL54" s="70"/>
    </row>
    <row r="55" spans="2:90" s="69" customFormat="1" ht="25.2" customHeight="1" x14ac:dyDescent="0.3">
      <c r="B55" s="381" t="str">
        <f>'5. PMV Calculation'!C61</f>
        <v>Hot water installation</v>
      </c>
      <c r="C55" s="379">
        <v>100000</v>
      </c>
      <c r="D55" s="276">
        <f t="shared" si="12"/>
        <v>1.4596409283316304E-2</v>
      </c>
      <c r="E55" s="277">
        <f t="shared" si="13"/>
        <v>69620</v>
      </c>
      <c r="F55" s="323">
        <v>0.04</v>
      </c>
      <c r="G55" s="323">
        <v>0.26379999999999998</v>
      </c>
      <c r="H55" s="276">
        <f t="shared" si="14"/>
        <v>0.69619999999999993</v>
      </c>
      <c r="BV55" s="70"/>
      <c r="BW55" s="70"/>
      <c r="BX55" s="70"/>
      <c r="BY55" s="70"/>
      <c r="BZ55" s="70"/>
      <c r="CA55" s="70"/>
      <c r="CB55" s="70"/>
      <c r="CC55" s="70"/>
      <c r="CD55" s="70"/>
      <c r="CE55" s="70"/>
      <c r="CF55" s="70"/>
      <c r="CG55" s="70"/>
      <c r="CH55" s="70"/>
      <c r="CI55" s="70"/>
      <c r="CJ55" s="70"/>
      <c r="CK55" s="70"/>
      <c r="CL55" s="70"/>
    </row>
    <row r="56" spans="2:90" s="69" customFormat="1" ht="25.2" customHeight="1" x14ac:dyDescent="0.3">
      <c r="B56" s="381" t="str">
        <f>'5. PMV Calculation'!C62</f>
        <v>Cold water installation</v>
      </c>
      <c r="C56" s="379">
        <v>100000</v>
      </c>
      <c r="D56" s="276">
        <f t="shared" si="12"/>
        <v>1.4596409283316304E-2</v>
      </c>
      <c r="E56" s="277">
        <f t="shared" si="13"/>
        <v>82000</v>
      </c>
      <c r="F56" s="323">
        <v>0.03</v>
      </c>
      <c r="G56" s="323">
        <v>0.15</v>
      </c>
      <c r="H56" s="276">
        <f t="shared" si="14"/>
        <v>0.82</v>
      </c>
      <c r="BV56" s="70"/>
      <c r="BW56" s="70"/>
      <c r="BX56" s="70"/>
      <c r="BY56" s="70"/>
      <c r="BZ56" s="70"/>
      <c r="CA56" s="70"/>
      <c r="CB56" s="70"/>
      <c r="CC56" s="70"/>
      <c r="CD56" s="70"/>
      <c r="CE56" s="70"/>
      <c r="CF56" s="70"/>
      <c r="CG56" s="70"/>
      <c r="CH56" s="70"/>
      <c r="CI56" s="70"/>
      <c r="CJ56" s="70"/>
      <c r="CK56" s="70"/>
      <c r="CL56" s="70"/>
    </row>
    <row r="57" spans="2:90" s="69" customFormat="1" ht="25.2" customHeight="1" x14ac:dyDescent="0.3">
      <c r="B57" s="381" t="str">
        <f>'5. PMV Calculation'!C63</f>
        <v>Heat Source</v>
      </c>
      <c r="C57" s="379">
        <v>100000</v>
      </c>
      <c r="D57" s="276">
        <f t="shared" si="12"/>
        <v>1.4596409283316304E-2</v>
      </c>
      <c r="E57" s="277">
        <f t="shared" si="13"/>
        <v>82000</v>
      </c>
      <c r="F57" s="323">
        <v>0.02</v>
      </c>
      <c r="G57" s="323">
        <v>0.16</v>
      </c>
      <c r="H57" s="276">
        <f t="shared" si="14"/>
        <v>0.82</v>
      </c>
      <c r="BV57" s="70"/>
      <c r="BW57" s="70"/>
      <c r="BX57" s="70"/>
      <c r="BY57" s="70"/>
      <c r="BZ57" s="70"/>
      <c r="CA57" s="70"/>
      <c r="CB57" s="70"/>
      <c r="CC57" s="70"/>
      <c r="CD57" s="70"/>
      <c r="CE57" s="70"/>
      <c r="CF57" s="70"/>
      <c r="CG57" s="70"/>
      <c r="CH57" s="70"/>
      <c r="CI57" s="70"/>
      <c r="CJ57" s="70"/>
      <c r="CK57" s="70"/>
      <c r="CL57" s="70"/>
    </row>
    <row r="58" spans="2:90" s="69" customFormat="1" ht="25.2" customHeight="1" x14ac:dyDescent="0.3">
      <c r="B58" s="381" t="str">
        <f>'5. PMV Calculation'!C64</f>
        <v>Space Heating and Air Con</v>
      </c>
      <c r="C58" s="379">
        <v>100000</v>
      </c>
      <c r="D58" s="276">
        <f t="shared" si="12"/>
        <v>1.4596409283316304E-2</v>
      </c>
      <c r="E58" s="277">
        <f t="shared" si="13"/>
        <v>50000</v>
      </c>
      <c r="F58" s="323">
        <v>0.01</v>
      </c>
      <c r="G58" s="323">
        <v>0.49</v>
      </c>
      <c r="H58" s="276">
        <f t="shared" si="14"/>
        <v>0.5</v>
      </c>
      <c r="BV58" s="70"/>
      <c r="BW58" s="70"/>
      <c r="BX58" s="70"/>
      <c r="BY58" s="70"/>
      <c r="BZ58" s="70"/>
      <c r="CA58" s="70"/>
      <c r="CB58" s="70"/>
      <c r="CC58" s="70"/>
      <c r="CD58" s="70"/>
      <c r="CE58" s="70"/>
      <c r="CF58" s="70"/>
      <c r="CG58" s="70"/>
      <c r="CH58" s="70"/>
      <c r="CI58" s="70"/>
      <c r="CJ58" s="70"/>
      <c r="CK58" s="70"/>
      <c r="CL58" s="70"/>
    </row>
    <row r="59" spans="2:90" s="69" customFormat="1" ht="25.2" customHeight="1" x14ac:dyDescent="0.3">
      <c r="B59" s="381" t="str">
        <f>'5. PMV Calculation'!C65</f>
        <v>Ventilation Systems</v>
      </c>
      <c r="C59" s="379">
        <v>100000</v>
      </c>
      <c r="D59" s="276">
        <f t="shared" si="12"/>
        <v>1.4596409283316304E-2</v>
      </c>
      <c r="E59" s="277">
        <f t="shared" si="13"/>
        <v>83100</v>
      </c>
      <c r="F59" s="323">
        <v>0.02</v>
      </c>
      <c r="G59" s="323">
        <v>0.14899999999999999</v>
      </c>
      <c r="H59" s="276">
        <f t="shared" si="14"/>
        <v>0.83099999999999996</v>
      </c>
      <c r="BV59" s="70"/>
      <c r="BW59" s="70"/>
      <c r="BX59" s="70"/>
      <c r="BY59" s="70"/>
      <c r="BZ59" s="70"/>
      <c r="CA59" s="70"/>
      <c r="CB59" s="70"/>
      <c r="CC59" s="70"/>
      <c r="CD59" s="70"/>
      <c r="CE59" s="70"/>
      <c r="CF59" s="70"/>
      <c r="CG59" s="70"/>
      <c r="CH59" s="70"/>
      <c r="CI59" s="70"/>
      <c r="CJ59" s="70"/>
      <c r="CK59" s="70"/>
      <c r="CL59" s="70"/>
    </row>
    <row r="60" spans="2:90" s="69" customFormat="1" ht="25.2" customHeight="1" x14ac:dyDescent="0.3">
      <c r="B60" s="381" t="str">
        <f>'5. PMV Calculation'!C66</f>
        <v>Electrical Installations</v>
      </c>
      <c r="C60" s="379">
        <v>100000</v>
      </c>
      <c r="D60" s="276">
        <f t="shared" si="12"/>
        <v>1.4596409283316304E-2</v>
      </c>
      <c r="E60" s="277">
        <f t="shared" si="13"/>
        <v>79000</v>
      </c>
      <c r="F60" s="323">
        <v>0.02</v>
      </c>
      <c r="G60" s="323">
        <v>0.19</v>
      </c>
      <c r="H60" s="276">
        <f t="shared" si="14"/>
        <v>0.79</v>
      </c>
      <c r="BV60" s="70"/>
      <c r="BW60" s="70"/>
      <c r="BX60" s="70"/>
      <c r="BY60" s="70"/>
      <c r="BZ60" s="70"/>
      <c r="CA60" s="70"/>
      <c r="CB60" s="70"/>
      <c r="CC60" s="70"/>
      <c r="CD60" s="70"/>
      <c r="CE60" s="70"/>
      <c r="CF60" s="70"/>
      <c r="CG60" s="70"/>
      <c r="CH60" s="70"/>
      <c r="CI60" s="70"/>
      <c r="CJ60" s="70"/>
      <c r="CK60" s="70"/>
      <c r="CL60" s="70"/>
    </row>
    <row r="61" spans="2:90" s="69" customFormat="1" ht="25.2" customHeight="1" x14ac:dyDescent="0.3">
      <c r="B61" s="381" t="str">
        <f>'5. PMV Calculation'!C67</f>
        <v>Generator systems</v>
      </c>
      <c r="C61" s="379">
        <v>100000</v>
      </c>
      <c r="D61" s="276">
        <f t="shared" si="12"/>
        <v>1.4596409283316304E-2</v>
      </c>
      <c r="E61" s="277">
        <f t="shared" si="13"/>
        <v>32299.999999999996</v>
      </c>
      <c r="F61" s="323">
        <v>0.02</v>
      </c>
      <c r="G61" s="323">
        <v>0.65700000000000003</v>
      </c>
      <c r="H61" s="276">
        <f t="shared" si="14"/>
        <v>0.32299999999999995</v>
      </c>
      <c r="BV61" s="70"/>
      <c r="BW61" s="70"/>
      <c r="BX61" s="70"/>
      <c r="BY61" s="70"/>
      <c r="BZ61" s="70"/>
      <c r="CA61" s="70"/>
      <c r="CB61" s="70"/>
      <c r="CC61" s="70"/>
      <c r="CD61" s="70"/>
      <c r="CE61" s="70"/>
      <c r="CF61" s="70"/>
      <c r="CG61" s="70"/>
      <c r="CH61" s="70"/>
      <c r="CI61" s="70"/>
      <c r="CJ61" s="70"/>
      <c r="CK61" s="70"/>
      <c r="CL61" s="70"/>
    </row>
    <row r="62" spans="2:90" s="69" customFormat="1" ht="25.2" customHeight="1" x14ac:dyDescent="0.3">
      <c r="B62" s="381" t="str">
        <f>'5. PMV Calculation'!C68</f>
        <v>UPS Systems</v>
      </c>
      <c r="C62" s="379">
        <v>100000</v>
      </c>
      <c r="D62" s="276">
        <f t="shared" si="12"/>
        <v>1.4596409283316304E-2</v>
      </c>
      <c r="E62" s="277">
        <f t="shared" si="13"/>
        <v>32299.999999999996</v>
      </c>
      <c r="F62" s="323">
        <v>0.02</v>
      </c>
      <c r="G62" s="323">
        <v>0.65700000000000003</v>
      </c>
      <c r="H62" s="276">
        <f t="shared" si="14"/>
        <v>0.32299999999999995</v>
      </c>
      <c r="BV62" s="70"/>
      <c r="BW62" s="70"/>
      <c r="BX62" s="70"/>
      <c r="BY62" s="70"/>
      <c r="BZ62" s="70"/>
      <c r="CA62" s="70"/>
      <c r="CB62" s="70"/>
      <c r="CC62" s="70"/>
      <c r="CD62" s="70"/>
      <c r="CE62" s="70"/>
      <c r="CF62" s="70"/>
      <c r="CG62" s="70"/>
      <c r="CH62" s="70"/>
      <c r="CI62" s="70"/>
      <c r="CJ62" s="70"/>
      <c r="CK62" s="70"/>
      <c r="CL62" s="70"/>
    </row>
    <row r="63" spans="2:90" s="69" customFormat="1" ht="25.2" customHeight="1" x14ac:dyDescent="0.3">
      <c r="B63" s="381" t="str">
        <f>'5. PMV Calculation'!C69</f>
        <v>LV and distribution boards</v>
      </c>
      <c r="C63" s="379">
        <v>100000</v>
      </c>
      <c r="D63" s="276">
        <f t="shared" si="12"/>
        <v>1.4596409283316304E-2</v>
      </c>
      <c r="E63" s="277">
        <f t="shared" si="13"/>
        <v>83000</v>
      </c>
      <c r="F63" s="323">
        <v>0.02</v>
      </c>
      <c r="G63" s="323">
        <v>0.15</v>
      </c>
      <c r="H63" s="276">
        <f t="shared" si="14"/>
        <v>0.83</v>
      </c>
      <c r="BV63" s="70"/>
      <c r="BW63" s="70"/>
      <c r="BX63" s="70"/>
      <c r="BY63" s="70"/>
      <c r="BZ63" s="70"/>
      <c r="CA63" s="70"/>
      <c r="CB63" s="70"/>
      <c r="CC63" s="70"/>
      <c r="CD63" s="70"/>
      <c r="CE63" s="70"/>
      <c r="CF63" s="70"/>
      <c r="CG63" s="70"/>
      <c r="CH63" s="70"/>
      <c r="CI63" s="70"/>
      <c r="CJ63" s="70"/>
      <c r="CK63" s="70"/>
      <c r="CL63" s="70"/>
    </row>
    <row r="64" spans="2:90" s="69" customFormat="1" ht="25.2" customHeight="1" x14ac:dyDescent="0.3">
      <c r="B64" s="381" t="str">
        <f>'5. PMV Calculation'!C70</f>
        <v>Electrical containment</v>
      </c>
      <c r="C64" s="379">
        <v>100000</v>
      </c>
      <c r="D64" s="276">
        <f t="shared" si="12"/>
        <v>1.4596409283316304E-2</v>
      </c>
      <c r="E64" s="277">
        <f t="shared" si="13"/>
        <v>83000</v>
      </c>
      <c r="F64" s="323">
        <v>0.02</v>
      </c>
      <c r="G64" s="323">
        <v>0.15</v>
      </c>
      <c r="H64" s="276">
        <f t="shared" si="14"/>
        <v>0.83</v>
      </c>
      <c r="BV64" s="70"/>
      <c r="BW64" s="70"/>
      <c r="BX64" s="70"/>
      <c r="BY64" s="70"/>
      <c r="BZ64" s="70"/>
      <c r="CA64" s="70"/>
      <c r="CB64" s="70"/>
      <c r="CC64" s="70"/>
      <c r="CD64" s="70"/>
      <c r="CE64" s="70"/>
      <c r="CF64" s="70"/>
      <c r="CG64" s="70"/>
      <c r="CH64" s="70"/>
      <c r="CI64" s="70"/>
      <c r="CJ64" s="70"/>
      <c r="CK64" s="70"/>
      <c r="CL64" s="70"/>
    </row>
    <row r="65" spans="2:90" s="69" customFormat="1" ht="25.2" customHeight="1" x14ac:dyDescent="0.3">
      <c r="B65" s="381" t="str">
        <f>'5. PMV Calculation'!C71</f>
        <v>Small power systems</v>
      </c>
      <c r="C65" s="379">
        <v>100000</v>
      </c>
      <c r="D65" s="276">
        <f t="shared" si="12"/>
        <v>1.4596409283316304E-2</v>
      </c>
      <c r="E65" s="277">
        <f t="shared" si="13"/>
        <v>94500</v>
      </c>
      <c r="F65" s="323">
        <v>0.01</v>
      </c>
      <c r="G65" s="323">
        <v>4.4999999999999998E-2</v>
      </c>
      <c r="H65" s="276">
        <f t="shared" si="14"/>
        <v>0.94499999999999995</v>
      </c>
      <c r="BV65" s="70"/>
      <c r="BW65" s="70"/>
      <c r="BX65" s="70"/>
      <c r="BY65" s="70"/>
      <c r="BZ65" s="70"/>
      <c r="CA65" s="70"/>
      <c r="CB65" s="70"/>
      <c r="CC65" s="70"/>
      <c r="CD65" s="70"/>
      <c r="CE65" s="70"/>
      <c r="CF65" s="70"/>
      <c r="CG65" s="70"/>
      <c r="CH65" s="70"/>
      <c r="CI65" s="70"/>
      <c r="CJ65" s="70"/>
      <c r="CK65" s="70"/>
      <c r="CL65" s="70"/>
    </row>
    <row r="66" spans="2:90" s="69" customFormat="1" ht="25.2" customHeight="1" x14ac:dyDescent="0.3">
      <c r="B66" s="381" t="str">
        <f>'5. PMV Calculation'!C72</f>
        <v>Lighting and lighting controls</v>
      </c>
      <c r="C66" s="379">
        <v>100000</v>
      </c>
      <c r="D66" s="276">
        <f t="shared" si="12"/>
        <v>1.4596409283316304E-2</v>
      </c>
      <c r="E66" s="277">
        <f t="shared" si="13"/>
        <v>52000</v>
      </c>
      <c r="F66" s="323">
        <v>0.02</v>
      </c>
      <c r="G66" s="323">
        <v>0.46</v>
      </c>
      <c r="H66" s="276">
        <f t="shared" si="14"/>
        <v>0.52</v>
      </c>
      <c r="BV66" s="70"/>
      <c r="BW66" s="70"/>
      <c r="BX66" s="70"/>
      <c r="BY66" s="70"/>
      <c r="BZ66" s="70"/>
      <c r="CA66" s="70"/>
      <c r="CB66" s="70"/>
      <c r="CC66" s="70"/>
      <c r="CD66" s="70"/>
      <c r="CE66" s="70"/>
      <c r="CF66" s="70"/>
      <c r="CG66" s="70"/>
      <c r="CH66" s="70"/>
      <c r="CI66" s="70"/>
      <c r="CJ66" s="70"/>
      <c r="CK66" s="70"/>
      <c r="CL66" s="70"/>
    </row>
    <row r="67" spans="2:90" s="69" customFormat="1" ht="25.2" customHeight="1" x14ac:dyDescent="0.3">
      <c r="B67" s="381" t="str">
        <f>'5. PMV Calculation'!C73</f>
        <v>Earthing and bonding</v>
      </c>
      <c r="C67" s="379">
        <v>100000</v>
      </c>
      <c r="D67" s="276">
        <f t="shared" si="12"/>
        <v>1.4596409283316304E-2</v>
      </c>
      <c r="E67" s="277">
        <f t="shared" si="13"/>
        <v>84000</v>
      </c>
      <c r="F67" s="323">
        <v>0.02</v>
      </c>
      <c r="G67" s="323">
        <v>0.14000000000000001</v>
      </c>
      <c r="H67" s="276">
        <f t="shared" si="14"/>
        <v>0.84</v>
      </c>
      <c r="BV67" s="70"/>
      <c r="BW67" s="70"/>
      <c r="BX67" s="70"/>
      <c r="BY67" s="70"/>
      <c r="BZ67" s="70"/>
      <c r="CA67" s="70"/>
      <c r="CB67" s="70"/>
      <c r="CC67" s="70"/>
      <c r="CD67" s="70"/>
      <c r="CE67" s="70"/>
      <c r="CF67" s="70"/>
      <c r="CG67" s="70"/>
      <c r="CH67" s="70"/>
      <c r="CI67" s="70"/>
      <c r="CJ67" s="70"/>
      <c r="CK67" s="70"/>
      <c r="CL67" s="70"/>
    </row>
    <row r="68" spans="2:90" s="69" customFormat="1" ht="25.2" customHeight="1" x14ac:dyDescent="0.3">
      <c r="B68" s="381" t="str">
        <f>'5. PMV Calculation'!C74</f>
        <v xml:space="preserve">Fuel Installations </v>
      </c>
      <c r="C68" s="379">
        <v>100000</v>
      </c>
      <c r="D68" s="276">
        <f t="shared" si="12"/>
        <v>1.4596409283316304E-2</v>
      </c>
      <c r="E68" s="277">
        <f t="shared" si="13"/>
        <v>65999.999999999985</v>
      </c>
      <c r="F68" s="323">
        <v>0.02</v>
      </c>
      <c r="G68" s="323">
        <v>0.32</v>
      </c>
      <c r="H68" s="276">
        <f t="shared" si="14"/>
        <v>0.65999999999999992</v>
      </c>
      <c r="BV68" s="70"/>
      <c r="BW68" s="70"/>
      <c r="BX68" s="70"/>
      <c r="BY68" s="70"/>
      <c r="BZ68" s="70"/>
      <c r="CA68" s="70"/>
      <c r="CB68" s="70"/>
      <c r="CC68" s="70"/>
      <c r="CD68" s="70"/>
      <c r="CE68" s="70"/>
      <c r="CF68" s="70"/>
      <c r="CG68" s="70"/>
      <c r="CH68" s="70"/>
      <c r="CI68" s="70"/>
      <c r="CJ68" s="70"/>
      <c r="CK68" s="70"/>
      <c r="CL68" s="70"/>
    </row>
    <row r="69" spans="2:90" s="69" customFormat="1" ht="25.2" customHeight="1" x14ac:dyDescent="0.3">
      <c r="B69" s="381" t="str">
        <f>'5. PMV Calculation'!C75</f>
        <v>Lift and Conveyor Installations</v>
      </c>
      <c r="C69" s="379">
        <v>100000</v>
      </c>
      <c r="D69" s="276">
        <f t="shared" si="12"/>
        <v>1.4596409283316304E-2</v>
      </c>
      <c r="E69" s="277">
        <f t="shared" si="13"/>
        <v>43399.999999999993</v>
      </c>
      <c r="F69" s="323">
        <v>0.03</v>
      </c>
      <c r="G69" s="323">
        <v>0.53600000000000003</v>
      </c>
      <c r="H69" s="276">
        <f t="shared" si="14"/>
        <v>0.43399999999999994</v>
      </c>
      <c r="BV69" s="70"/>
      <c r="BW69" s="70"/>
      <c r="BX69" s="70"/>
      <c r="BY69" s="70"/>
      <c r="BZ69" s="70"/>
      <c r="CA69" s="70"/>
      <c r="CB69" s="70"/>
      <c r="CC69" s="70"/>
      <c r="CD69" s="70"/>
      <c r="CE69" s="70"/>
      <c r="CF69" s="70"/>
      <c r="CG69" s="70"/>
      <c r="CH69" s="70"/>
      <c r="CI69" s="70"/>
      <c r="CJ69" s="70"/>
      <c r="CK69" s="70"/>
      <c r="CL69" s="70"/>
    </row>
    <row r="70" spans="2:90" s="69" customFormat="1" ht="25.2" customHeight="1" x14ac:dyDescent="0.3">
      <c r="B70" s="381" t="str">
        <f>'5. PMV Calculation'!C76</f>
        <v>Fire and Lightning Protection</v>
      </c>
      <c r="C70" s="379">
        <v>100000</v>
      </c>
      <c r="D70" s="276">
        <f t="shared" si="12"/>
        <v>1.4596409283316304E-2</v>
      </c>
      <c r="E70" s="277">
        <f t="shared" si="13"/>
        <v>82000</v>
      </c>
      <c r="F70" s="323">
        <v>0.02</v>
      </c>
      <c r="G70" s="323">
        <v>0.16</v>
      </c>
      <c r="H70" s="276">
        <f t="shared" si="14"/>
        <v>0.82</v>
      </c>
      <c r="BV70" s="70"/>
      <c r="BW70" s="70"/>
      <c r="BX70" s="70"/>
      <c r="BY70" s="70"/>
      <c r="BZ70" s="70"/>
      <c r="CA70" s="70"/>
      <c r="CB70" s="70"/>
      <c r="CC70" s="70"/>
      <c r="CD70" s="70"/>
      <c r="CE70" s="70"/>
      <c r="CF70" s="70"/>
      <c r="CG70" s="70"/>
      <c r="CH70" s="70"/>
      <c r="CI70" s="70"/>
      <c r="CJ70" s="70"/>
      <c r="CK70" s="70"/>
      <c r="CL70" s="70"/>
    </row>
    <row r="71" spans="2:90" s="69" customFormat="1" ht="25.2" customHeight="1" x14ac:dyDescent="0.3">
      <c r="B71" s="381" t="str">
        <f>'5. PMV Calculation'!C77</f>
        <v>Fire alarm</v>
      </c>
      <c r="C71" s="379">
        <v>100000</v>
      </c>
      <c r="D71" s="276">
        <f t="shared" si="12"/>
        <v>1.4596409283316304E-2</v>
      </c>
      <c r="E71" s="277">
        <f t="shared" si="13"/>
        <v>44999.999999999993</v>
      </c>
      <c r="F71" s="323">
        <v>0.02</v>
      </c>
      <c r="G71" s="323">
        <v>0.53</v>
      </c>
      <c r="H71" s="276">
        <f t="shared" si="14"/>
        <v>0.44999999999999996</v>
      </c>
      <c r="BV71" s="70"/>
      <c r="BW71" s="70"/>
      <c r="BX71" s="70"/>
      <c r="BY71" s="70"/>
      <c r="BZ71" s="70"/>
      <c r="CA71" s="70"/>
      <c r="CB71" s="70"/>
      <c r="CC71" s="70"/>
      <c r="CD71" s="70"/>
      <c r="CE71" s="70"/>
      <c r="CF71" s="70"/>
      <c r="CG71" s="70"/>
      <c r="CH71" s="70"/>
      <c r="CI71" s="70"/>
      <c r="CJ71" s="70"/>
      <c r="CK71" s="70"/>
      <c r="CL71" s="70"/>
    </row>
    <row r="72" spans="2:90" s="69" customFormat="1" ht="25.2" customHeight="1" x14ac:dyDescent="0.3">
      <c r="B72" s="381" t="str">
        <f>'5. PMV Calculation'!C78</f>
        <v>Lightening protection systems</v>
      </c>
      <c r="C72" s="379">
        <v>100000</v>
      </c>
      <c r="D72" s="276">
        <f t="shared" si="12"/>
        <v>1.4596409283316304E-2</v>
      </c>
      <c r="E72" s="277">
        <f t="shared" si="13"/>
        <v>78450</v>
      </c>
      <c r="F72" s="323">
        <v>0.02</v>
      </c>
      <c r="G72" s="323">
        <v>0.19550000000000001</v>
      </c>
      <c r="H72" s="276">
        <f t="shared" si="14"/>
        <v>0.78449999999999998</v>
      </c>
      <c r="BV72" s="70"/>
      <c r="BW72" s="70"/>
      <c r="BX72" s="70"/>
      <c r="BY72" s="70"/>
      <c r="BZ72" s="70"/>
      <c r="CA72" s="70"/>
      <c r="CB72" s="70"/>
      <c r="CC72" s="70"/>
      <c r="CD72" s="70"/>
      <c r="CE72" s="70"/>
      <c r="CF72" s="70"/>
      <c r="CG72" s="70"/>
      <c r="CH72" s="70"/>
      <c r="CI72" s="70"/>
      <c r="CJ72" s="70"/>
      <c r="CK72" s="70"/>
      <c r="CL72" s="70"/>
    </row>
    <row r="73" spans="2:90" s="69" customFormat="1" ht="25.2" customHeight="1" x14ac:dyDescent="0.3">
      <c r="B73" s="381" t="str">
        <f>'5. PMV Calculation'!C79</f>
        <v xml:space="preserve">Comm, Security &amp; Control Systems </v>
      </c>
      <c r="C73" s="379">
        <v>100000</v>
      </c>
      <c r="D73" s="276">
        <f t="shared" si="12"/>
        <v>1.4596409283316304E-2</v>
      </c>
      <c r="E73" s="277">
        <f t="shared" si="13"/>
        <v>89000</v>
      </c>
      <c r="F73" s="323">
        <v>0.01</v>
      </c>
      <c r="G73" s="323">
        <v>0.1</v>
      </c>
      <c r="H73" s="276">
        <f t="shared" si="14"/>
        <v>0.89</v>
      </c>
      <c r="BV73" s="70"/>
      <c r="BW73" s="70"/>
      <c r="BX73" s="70"/>
      <c r="BY73" s="70"/>
      <c r="BZ73" s="70"/>
      <c r="CA73" s="70"/>
      <c r="CB73" s="70"/>
      <c r="CC73" s="70"/>
      <c r="CD73" s="70"/>
      <c r="CE73" s="70"/>
      <c r="CF73" s="70"/>
      <c r="CG73" s="70"/>
      <c r="CH73" s="70"/>
      <c r="CI73" s="70"/>
      <c r="CJ73" s="70"/>
      <c r="CK73" s="70"/>
      <c r="CL73" s="70"/>
    </row>
    <row r="74" spans="2:90" s="69" customFormat="1" ht="25.2" customHeight="1" x14ac:dyDescent="0.3">
      <c r="B74" s="381" t="str">
        <f>'5. PMV Calculation'!C80</f>
        <v>Specialist Installations</v>
      </c>
      <c r="C74" s="379">
        <v>100000</v>
      </c>
      <c r="D74" s="276">
        <f t="shared" si="12"/>
        <v>1.4596409283316304E-2</v>
      </c>
      <c r="E74" s="277">
        <f t="shared" si="13"/>
        <v>58000.000000000007</v>
      </c>
      <c r="F74" s="323">
        <v>0.01</v>
      </c>
      <c r="G74" s="323">
        <v>0.41</v>
      </c>
      <c r="H74" s="276">
        <f t="shared" si="14"/>
        <v>0.58000000000000007</v>
      </c>
      <c r="BV74" s="70"/>
      <c r="BW74" s="70"/>
      <c r="BX74" s="70"/>
      <c r="BY74" s="70"/>
      <c r="BZ74" s="70"/>
      <c r="CA74" s="70"/>
      <c r="CB74" s="70"/>
      <c r="CC74" s="70"/>
      <c r="CD74" s="70"/>
      <c r="CE74" s="70"/>
      <c r="CF74" s="70"/>
      <c r="CG74" s="70"/>
      <c r="CH74" s="70"/>
      <c r="CI74" s="70"/>
      <c r="CJ74" s="70"/>
      <c r="CK74" s="70"/>
      <c r="CL74" s="70"/>
    </row>
    <row r="75" spans="2:90" s="69" customFormat="1" ht="25.2" customHeight="1" x14ac:dyDescent="0.3">
      <c r="B75" s="381" t="str">
        <f>'5. PMV Calculation'!C81</f>
        <v>Medical gas installation</v>
      </c>
      <c r="C75" s="379">
        <v>100000</v>
      </c>
      <c r="D75" s="276">
        <f t="shared" si="12"/>
        <v>1.4596409283316304E-2</v>
      </c>
      <c r="E75" s="277">
        <f t="shared" si="13"/>
        <v>100000</v>
      </c>
      <c r="F75" s="323">
        <v>0</v>
      </c>
      <c r="G75" s="323">
        <v>0</v>
      </c>
      <c r="H75" s="276">
        <f t="shared" si="14"/>
        <v>1</v>
      </c>
      <c r="BV75" s="70"/>
      <c r="BW75" s="70"/>
      <c r="BX75" s="70"/>
      <c r="BY75" s="70"/>
      <c r="BZ75" s="70"/>
      <c r="CA75" s="70"/>
      <c r="CB75" s="70"/>
      <c r="CC75" s="70"/>
      <c r="CD75" s="70"/>
      <c r="CE75" s="70"/>
      <c r="CF75" s="70"/>
      <c r="CG75" s="70"/>
      <c r="CH75" s="70"/>
      <c r="CI75" s="70"/>
      <c r="CJ75" s="70"/>
      <c r="CK75" s="70"/>
      <c r="CL75" s="70"/>
    </row>
    <row r="76" spans="2:90" s="69" customFormat="1" ht="25.2" customHeight="1" x14ac:dyDescent="0.3">
      <c r="B76" s="381" t="str">
        <f>'5. PMV Calculation'!C82</f>
        <v>Nurse call and alarm</v>
      </c>
      <c r="C76" s="379">
        <v>100000</v>
      </c>
      <c r="D76" s="276">
        <f t="shared" si="12"/>
        <v>1.4596409283316304E-2</v>
      </c>
      <c r="E76" s="277">
        <f t="shared" si="13"/>
        <v>69000</v>
      </c>
      <c r="F76" s="323">
        <v>0.01</v>
      </c>
      <c r="G76" s="323">
        <v>0.3</v>
      </c>
      <c r="H76" s="276">
        <f t="shared" si="14"/>
        <v>0.69</v>
      </c>
      <c r="BV76" s="70"/>
      <c r="BW76" s="70"/>
      <c r="BX76" s="70"/>
      <c r="BY76" s="70"/>
      <c r="BZ76" s="70"/>
      <c r="CA76" s="70"/>
      <c r="CB76" s="70"/>
      <c r="CC76" s="70"/>
      <c r="CD76" s="70"/>
      <c r="CE76" s="70"/>
      <c r="CF76" s="70"/>
      <c r="CG76" s="70"/>
      <c r="CH76" s="70"/>
      <c r="CI76" s="70"/>
      <c r="CJ76" s="70"/>
      <c r="CK76" s="70"/>
      <c r="CL76" s="70"/>
    </row>
    <row r="77" spans="2:90" s="69" customFormat="1" ht="25.2" customHeight="1" x14ac:dyDescent="0.3">
      <c r="B77" s="381" t="str">
        <f>'5. PMV Calculation'!C83</f>
        <v>Digital Systems / Smart building systems</v>
      </c>
      <c r="C77" s="379">
        <v>100000</v>
      </c>
      <c r="D77" s="276">
        <f t="shared" si="12"/>
        <v>1.4596409283316304E-2</v>
      </c>
      <c r="E77" s="277">
        <f t="shared" si="13"/>
        <v>69000</v>
      </c>
      <c r="F77" s="323">
        <v>0.01</v>
      </c>
      <c r="G77" s="323">
        <v>0.3</v>
      </c>
      <c r="H77" s="276">
        <f t="shared" si="14"/>
        <v>0.69</v>
      </c>
      <c r="BV77" s="70"/>
      <c r="BW77" s="70"/>
      <c r="BX77" s="70"/>
      <c r="BY77" s="70"/>
      <c r="BZ77" s="70"/>
      <c r="CA77" s="70"/>
      <c r="CB77" s="70"/>
      <c r="CC77" s="70"/>
      <c r="CD77" s="70"/>
      <c r="CE77" s="70"/>
      <c r="CF77" s="70"/>
      <c r="CG77" s="70"/>
      <c r="CH77" s="70"/>
      <c r="CI77" s="70"/>
      <c r="CJ77" s="70"/>
      <c r="CK77" s="70"/>
      <c r="CL77" s="70"/>
    </row>
    <row r="78" spans="2:90" s="69" customFormat="1" ht="25.2" customHeight="1" x14ac:dyDescent="0.3">
      <c r="B78" s="381" t="str">
        <f>'5. PMV Calculation'!C84</f>
        <v>BMS and control systems</v>
      </c>
      <c r="C78" s="379">
        <v>100000</v>
      </c>
      <c r="D78" s="276">
        <f t="shared" si="12"/>
        <v>1.4596409283316304E-2</v>
      </c>
      <c r="E78" s="277">
        <f t="shared" si="13"/>
        <v>69000</v>
      </c>
      <c r="F78" s="323">
        <v>0.01</v>
      </c>
      <c r="G78" s="323">
        <v>0.3</v>
      </c>
      <c r="H78" s="276">
        <f t="shared" si="14"/>
        <v>0.69</v>
      </c>
      <c r="BV78" s="70"/>
      <c r="BW78" s="70"/>
      <c r="BX78" s="70"/>
      <c r="BY78" s="70"/>
      <c r="BZ78" s="70"/>
      <c r="CA78" s="70"/>
      <c r="CB78" s="70"/>
      <c r="CC78" s="70"/>
      <c r="CD78" s="70"/>
      <c r="CE78" s="70"/>
      <c r="CF78" s="70"/>
      <c r="CG78" s="70"/>
      <c r="CH78" s="70"/>
      <c r="CI78" s="70"/>
      <c r="CJ78" s="70"/>
      <c r="CK78" s="70"/>
      <c r="CL78" s="70"/>
    </row>
    <row r="79" spans="2:90" s="69" customFormat="1" ht="25.2" customHeight="1" x14ac:dyDescent="0.3">
      <c r="B79" s="381" t="str">
        <f>'5. PMV Calculation'!C85</f>
        <v>Access control systems</v>
      </c>
      <c r="C79" s="379">
        <v>100000</v>
      </c>
      <c r="D79" s="276">
        <f t="shared" si="12"/>
        <v>1.4596409283316304E-2</v>
      </c>
      <c r="E79" s="277">
        <f t="shared" si="13"/>
        <v>69000</v>
      </c>
      <c r="F79" s="323">
        <v>0.01</v>
      </c>
      <c r="G79" s="323">
        <v>0.3</v>
      </c>
      <c r="H79" s="276">
        <f t="shared" si="14"/>
        <v>0.69</v>
      </c>
      <c r="BV79" s="70"/>
      <c r="BW79" s="70"/>
      <c r="BX79" s="70"/>
      <c r="BY79" s="70"/>
      <c r="BZ79" s="70"/>
      <c r="CA79" s="70"/>
      <c r="CB79" s="70"/>
      <c r="CC79" s="70"/>
      <c r="CD79" s="70"/>
      <c r="CE79" s="70"/>
      <c r="CF79" s="70"/>
      <c r="CG79" s="70"/>
      <c r="CH79" s="70"/>
      <c r="CI79" s="70"/>
      <c r="CJ79" s="70"/>
      <c r="CK79" s="70"/>
      <c r="CL79" s="70"/>
    </row>
    <row r="80" spans="2:90" s="69" customFormat="1" ht="25.2" customHeight="1" x14ac:dyDescent="0.3">
      <c r="B80" s="381" t="str">
        <f>'5. PMV Calculation'!C86</f>
        <v>Pneumatic Tube Systems</v>
      </c>
      <c r="C80" s="379">
        <v>100000</v>
      </c>
      <c r="D80" s="276">
        <f t="shared" si="12"/>
        <v>1.4596409283316304E-2</v>
      </c>
      <c r="E80" s="277">
        <f t="shared" si="13"/>
        <v>69000</v>
      </c>
      <c r="F80" s="323">
        <v>0.01</v>
      </c>
      <c r="G80" s="323">
        <v>0.3</v>
      </c>
      <c r="H80" s="276">
        <f t="shared" si="14"/>
        <v>0.69</v>
      </c>
      <c r="BV80" s="70"/>
      <c r="BW80" s="70"/>
      <c r="BX80" s="70"/>
      <c r="BY80" s="70"/>
      <c r="BZ80" s="70"/>
      <c r="CA80" s="70"/>
      <c r="CB80" s="70"/>
      <c r="CC80" s="70"/>
      <c r="CD80" s="70"/>
      <c r="CE80" s="70"/>
      <c r="CF80" s="70"/>
      <c r="CG80" s="70"/>
      <c r="CH80" s="70"/>
      <c r="CI80" s="70"/>
      <c r="CJ80" s="70"/>
      <c r="CK80" s="70"/>
      <c r="CL80" s="70"/>
    </row>
    <row r="81" spans="1:90" s="69" customFormat="1" ht="25.2" customHeight="1" x14ac:dyDescent="0.3">
      <c r="B81" s="381" t="str">
        <f>'5. PMV Calculation'!C87</f>
        <v>AGV or robotic systems</v>
      </c>
      <c r="C81" s="379">
        <v>100000</v>
      </c>
      <c r="D81" s="276">
        <f t="shared" si="12"/>
        <v>1.4596409283316304E-2</v>
      </c>
      <c r="E81" s="277">
        <f t="shared" si="13"/>
        <v>69000</v>
      </c>
      <c r="F81" s="323">
        <v>0.01</v>
      </c>
      <c r="G81" s="323">
        <v>0.3</v>
      </c>
      <c r="H81" s="276">
        <f t="shared" si="14"/>
        <v>0.69</v>
      </c>
      <c r="BV81" s="70"/>
      <c r="BW81" s="70"/>
      <c r="BX81" s="70"/>
      <c r="BY81" s="70"/>
      <c r="BZ81" s="70"/>
      <c r="CA81" s="70"/>
      <c r="CB81" s="70"/>
      <c r="CC81" s="70"/>
      <c r="CD81" s="70"/>
      <c r="CE81" s="70"/>
      <c r="CF81" s="70"/>
      <c r="CG81" s="70"/>
      <c r="CH81" s="70"/>
      <c r="CI81" s="70"/>
      <c r="CJ81" s="70"/>
      <c r="CK81" s="70"/>
      <c r="CL81" s="70"/>
    </row>
    <row r="82" spans="1:90" s="69" customFormat="1" ht="25.2" customHeight="1" x14ac:dyDescent="0.3">
      <c r="B82" s="381" t="str">
        <f>'5. PMV Calculation'!C88</f>
        <v>BWIC with Services</v>
      </c>
      <c r="C82" s="379">
        <v>100000</v>
      </c>
      <c r="D82" s="276">
        <f t="shared" si="12"/>
        <v>1.4596409283316304E-2</v>
      </c>
      <c r="E82" s="277">
        <f t="shared" si="13"/>
        <v>69000</v>
      </c>
      <c r="F82" s="323">
        <v>0.01</v>
      </c>
      <c r="G82" s="323">
        <v>0.3</v>
      </c>
      <c r="H82" s="276">
        <f t="shared" si="14"/>
        <v>0.69</v>
      </c>
      <c r="BV82" s="70"/>
      <c r="BW82" s="70"/>
      <c r="BX82" s="70"/>
      <c r="BY82" s="70"/>
      <c r="BZ82" s="70"/>
      <c r="CA82" s="70"/>
      <c r="CB82" s="70"/>
      <c r="CC82" s="70"/>
      <c r="CD82" s="70"/>
      <c r="CE82" s="70"/>
      <c r="CF82" s="70"/>
      <c r="CG82" s="70"/>
      <c r="CH82" s="70"/>
      <c r="CI82" s="70"/>
      <c r="CJ82" s="70"/>
      <c r="CK82" s="70"/>
      <c r="CL82" s="70"/>
    </row>
    <row r="83" spans="1:90" s="69" customFormat="1" ht="25.2" customHeight="1" x14ac:dyDescent="0.3">
      <c r="B83" s="381" t="str">
        <f>'5. PMV Calculation'!C89</f>
        <v>External services (attached to building)</v>
      </c>
      <c r="C83" s="379">
        <v>100000</v>
      </c>
      <c r="D83" s="276">
        <f t="shared" si="12"/>
        <v>1.4596409283316304E-2</v>
      </c>
      <c r="E83" s="277">
        <f t="shared" ref="E83" si="15">C83*H83</f>
        <v>69000</v>
      </c>
      <c r="F83" s="323">
        <v>0.01</v>
      </c>
      <c r="G83" s="323">
        <v>0.3</v>
      </c>
      <c r="H83" s="276">
        <f t="shared" ref="H83" si="16">1-F83-G83</f>
        <v>0.69</v>
      </c>
      <c r="BV83" s="70"/>
      <c r="BW83" s="70"/>
      <c r="BX83" s="70"/>
      <c r="BY83" s="70"/>
      <c r="BZ83" s="70"/>
      <c r="CA83" s="70"/>
      <c r="CB83" s="70"/>
      <c r="CC83" s="70"/>
      <c r="CD83" s="70"/>
      <c r="CE83" s="70"/>
      <c r="CF83" s="70"/>
      <c r="CG83" s="70"/>
      <c r="CH83" s="70"/>
      <c r="CI83" s="70"/>
      <c r="CJ83" s="70"/>
      <c r="CK83" s="70"/>
      <c r="CL83" s="70"/>
    </row>
    <row r="84" spans="1:90" s="69" customFormat="1" ht="25.2" customHeight="1" x14ac:dyDescent="0.3">
      <c r="B84" s="478" t="str">
        <f>'5. PMV Calculation'!C94</f>
        <v>TBC on project basis</v>
      </c>
      <c r="C84" s="479"/>
      <c r="D84" s="480"/>
      <c r="E84" s="481"/>
      <c r="F84" s="482"/>
      <c r="G84" s="482"/>
      <c r="H84" s="480"/>
      <c r="BV84" s="70"/>
      <c r="BW84" s="70"/>
      <c r="BX84" s="70"/>
      <c r="BY84" s="70"/>
      <c r="BZ84" s="70"/>
      <c r="CA84" s="70"/>
      <c r="CB84" s="70"/>
      <c r="CC84" s="70"/>
      <c r="CD84" s="70"/>
      <c r="CE84" s="70"/>
      <c r="CF84" s="70"/>
      <c r="CG84" s="70"/>
      <c r="CH84" s="70"/>
      <c r="CI84" s="70"/>
      <c r="CJ84" s="70"/>
      <c r="CK84" s="70"/>
      <c r="CL84" s="70"/>
    </row>
    <row r="85" spans="1:90" s="69" customFormat="1" ht="25.2" customHeight="1" x14ac:dyDescent="0.3">
      <c r="B85" s="438" t="s">
        <v>167</v>
      </c>
      <c r="C85" s="379">
        <v>100000</v>
      </c>
      <c r="D85" s="276">
        <f t="shared" ref="D85:D88" si="17">(C85/$C$92)</f>
        <v>1.4596409283316304E-2</v>
      </c>
      <c r="E85" s="277">
        <f t="shared" ref="E85:E88" si="18">C85*H85</f>
        <v>69000</v>
      </c>
      <c r="F85" s="323">
        <v>0.01</v>
      </c>
      <c r="G85" s="323">
        <v>0.3</v>
      </c>
      <c r="H85" s="276">
        <f t="shared" ref="H85:H88" si="19">1-F85-G85</f>
        <v>0.69</v>
      </c>
      <c r="BV85" s="70"/>
      <c r="BW85" s="70"/>
      <c r="BX85" s="70"/>
      <c r="BY85" s="70"/>
      <c r="BZ85" s="70"/>
      <c r="CA85" s="70"/>
      <c r="CB85" s="70"/>
      <c r="CC85" s="70"/>
      <c r="CD85" s="70"/>
      <c r="CE85" s="70"/>
      <c r="CF85" s="70"/>
      <c r="CG85" s="70"/>
      <c r="CH85" s="70"/>
      <c r="CI85" s="70"/>
      <c r="CJ85" s="70"/>
      <c r="CK85" s="70"/>
      <c r="CL85" s="70"/>
    </row>
    <row r="86" spans="1:90" s="69" customFormat="1" ht="25.2" customHeight="1" x14ac:dyDescent="0.3">
      <c r="B86" s="438" t="s">
        <v>167</v>
      </c>
      <c r="C86" s="379">
        <v>50000</v>
      </c>
      <c r="D86" s="276">
        <f t="shared" si="17"/>
        <v>7.2982046416581519E-3</v>
      </c>
      <c r="E86" s="277">
        <f t="shared" si="18"/>
        <v>34500</v>
      </c>
      <c r="F86" s="323">
        <v>0.01</v>
      </c>
      <c r="G86" s="323">
        <v>0.3</v>
      </c>
      <c r="H86" s="276">
        <f t="shared" si="19"/>
        <v>0.69</v>
      </c>
      <c r="BV86" s="70"/>
      <c r="BW86" s="70"/>
      <c r="BX86" s="70"/>
      <c r="BY86" s="70"/>
      <c r="BZ86" s="70"/>
      <c r="CA86" s="70"/>
      <c r="CB86" s="70"/>
      <c r="CC86" s="70"/>
      <c r="CD86" s="70"/>
      <c r="CE86" s="70"/>
      <c r="CF86" s="70"/>
      <c r="CG86" s="70"/>
      <c r="CH86" s="70"/>
      <c r="CI86" s="70"/>
      <c r="CJ86" s="70"/>
      <c r="CK86" s="70"/>
      <c r="CL86" s="70"/>
    </row>
    <row r="87" spans="1:90" s="69" customFormat="1" ht="25.2" customHeight="1" x14ac:dyDescent="0.3">
      <c r="B87" s="438" t="s">
        <v>167</v>
      </c>
      <c r="C87" s="379">
        <v>100000</v>
      </c>
      <c r="D87" s="276">
        <f t="shared" si="17"/>
        <v>1.4596409283316304E-2</v>
      </c>
      <c r="E87" s="277">
        <f t="shared" si="18"/>
        <v>69000</v>
      </c>
      <c r="F87" s="323">
        <v>0.01</v>
      </c>
      <c r="G87" s="323">
        <v>0.3</v>
      </c>
      <c r="H87" s="276">
        <f t="shared" si="19"/>
        <v>0.69</v>
      </c>
      <c r="BV87" s="70"/>
      <c r="BW87" s="70"/>
      <c r="BX87" s="70"/>
      <c r="BY87" s="70"/>
      <c r="BZ87" s="70"/>
      <c r="CA87" s="70"/>
      <c r="CB87" s="70"/>
      <c r="CC87" s="70"/>
      <c r="CD87" s="70"/>
      <c r="CE87" s="70"/>
      <c r="CF87" s="70"/>
      <c r="CG87" s="70"/>
      <c r="CH87" s="70"/>
      <c r="CI87" s="70"/>
      <c r="CJ87" s="70"/>
      <c r="CK87" s="70"/>
      <c r="CL87" s="70"/>
    </row>
    <row r="88" spans="1:90" s="69" customFormat="1" ht="25.2" customHeight="1" x14ac:dyDescent="0.3">
      <c r="B88" s="438" t="s">
        <v>167</v>
      </c>
      <c r="C88" s="379">
        <v>100000</v>
      </c>
      <c r="D88" s="276">
        <f t="shared" si="17"/>
        <v>1.4596409283316304E-2</v>
      </c>
      <c r="E88" s="277">
        <f t="shared" si="18"/>
        <v>69000</v>
      </c>
      <c r="F88" s="323">
        <v>0.01</v>
      </c>
      <c r="G88" s="323">
        <v>0.3</v>
      </c>
      <c r="H88" s="276">
        <f t="shared" si="19"/>
        <v>0.69</v>
      </c>
      <c r="BV88" s="70"/>
      <c r="BW88" s="70"/>
      <c r="BX88" s="70"/>
      <c r="BY88" s="70"/>
      <c r="BZ88" s="70"/>
      <c r="CA88" s="70"/>
      <c r="CB88" s="70"/>
      <c r="CC88" s="70"/>
      <c r="CD88" s="70"/>
      <c r="CE88" s="70"/>
      <c r="CF88" s="70"/>
      <c r="CG88" s="70"/>
      <c r="CH88" s="70"/>
      <c r="CI88" s="70"/>
      <c r="CJ88" s="70"/>
      <c r="CK88" s="70"/>
      <c r="CL88" s="70"/>
    </row>
    <row r="89" spans="1:90" ht="10.199999999999999" customHeight="1" x14ac:dyDescent="0.3">
      <c r="B89" s="381"/>
      <c r="C89" s="275"/>
      <c r="D89" s="280"/>
      <c r="E89" s="302"/>
      <c r="F89" s="279"/>
      <c r="G89" s="279"/>
      <c r="H89" s="280"/>
    </row>
    <row r="90" spans="1:90" ht="30" customHeight="1" x14ac:dyDescent="0.3">
      <c r="B90" s="380" t="str">
        <f>'5. PMV Calculation'!C96</f>
        <v>EXTERNAL WORKS</v>
      </c>
      <c r="C90" s="304"/>
      <c r="D90" s="304"/>
      <c r="E90" s="286"/>
      <c r="F90" s="286"/>
      <c r="G90" s="286"/>
      <c r="H90" s="304"/>
    </row>
    <row r="91" spans="1:90" ht="10.199999999999999" customHeight="1" thickBot="1" x14ac:dyDescent="0.35">
      <c r="B91" s="382"/>
      <c r="C91" s="312"/>
      <c r="D91" s="313"/>
      <c r="E91" s="314"/>
      <c r="F91" s="314"/>
      <c r="G91" s="314"/>
      <c r="H91" s="313"/>
    </row>
    <row r="92" spans="1:90" s="221" customFormat="1" ht="45" customHeight="1" thickBot="1" x14ac:dyDescent="0.35">
      <c r="A92" s="317"/>
      <c r="B92" s="368" t="str">
        <f>'5. PMV Calculation'!C98</f>
        <v>Total</v>
      </c>
      <c r="C92" s="369">
        <f>SUM(C8:C88)</f>
        <v>6851000</v>
      </c>
      <c r="D92" s="370"/>
      <c r="E92" s="371">
        <f>SUM(E8:E90)</f>
        <v>3888620</v>
      </c>
      <c r="F92" s="371"/>
      <c r="G92" s="371"/>
      <c r="H92" s="370"/>
      <c r="I92" s="317"/>
      <c r="J92" s="317"/>
      <c r="K92" s="317"/>
      <c r="L92" s="317"/>
      <c r="M92" s="317"/>
      <c r="N92" s="317"/>
      <c r="O92" s="317"/>
      <c r="P92" s="317"/>
      <c r="Q92" s="317"/>
      <c r="R92" s="317"/>
      <c r="S92" s="317"/>
      <c r="T92" s="317"/>
      <c r="U92" s="317"/>
      <c r="V92" s="317"/>
      <c r="W92" s="317"/>
      <c r="X92" s="317"/>
      <c r="Y92" s="317"/>
      <c r="Z92" s="317"/>
      <c r="AA92" s="317"/>
      <c r="AB92" s="317"/>
      <c r="AC92" s="317"/>
      <c r="AD92" s="317"/>
      <c r="AE92" s="317"/>
      <c r="AF92" s="317"/>
      <c r="AG92" s="317"/>
      <c r="AH92" s="317"/>
      <c r="AI92" s="317"/>
      <c r="AJ92" s="317"/>
      <c r="AK92" s="317"/>
      <c r="AL92" s="317"/>
      <c r="AM92" s="317"/>
      <c r="AN92" s="317"/>
      <c r="AO92" s="317"/>
      <c r="AP92" s="317"/>
      <c r="AQ92" s="317"/>
      <c r="AR92" s="317"/>
      <c r="AS92" s="317"/>
      <c r="AT92" s="317"/>
      <c r="AU92" s="317"/>
      <c r="AV92" s="317"/>
      <c r="AW92" s="317"/>
      <c r="AX92" s="317"/>
      <c r="AY92" s="317"/>
      <c r="AZ92" s="317"/>
      <c r="BA92" s="317"/>
      <c r="BB92" s="317"/>
      <c r="BC92" s="317"/>
      <c r="BD92" s="317"/>
      <c r="BE92" s="317"/>
      <c r="BF92" s="317"/>
      <c r="BG92" s="317"/>
      <c r="BH92" s="317"/>
      <c r="BI92" s="317"/>
      <c r="BJ92" s="317"/>
      <c r="BK92" s="317"/>
      <c r="BL92" s="317"/>
      <c r="BM92" s="317"/>
      <c r="BN92" s="317"/>
      <c r="BO92" s="317"/>
      <c r="BP92" s="317"/>
      <c r="BQ92" s="317"/>
      <c r="BR92" s="317"/>
      <c r="BS92" s="317"/>
      <c r="BT92" s="317"/>
      <c r="BU92" s="317"/>
    </row>
    <row r="93" spans="1:90" x14ac:dyDescent="0.35">
      <c r="C93" s="258"/>
      <c r="D93" s="69"/>
      <c r="E93" s="69"/>
      <c r="F93" s="69"/>
      <c r="G93" s="69"/>
      <c r="H93" s="69"/>
    </row>
    <row r="94" spans="1:90" x14ac:dyDescent="0.35">
      <c r="C94" s="258"/>
      <c r="D94" s="69"/>
      <c r="E94" s="69"/>
      <c r="F94" s="69"/>
      <c r="G94" s="69"/>
      <c r="H94" s="69"/>
    </row>
    <row r="95" spans="1:90" x14ac:dyDescent="0.35">
      <c r="C95" s="258"/>
      <c r="D95" s="69"/>
      <c r="E95" s="69"/>
      <c r="F95" s="69"/>
      <c r="G95" s="69"/>
      <c r="H95" s="69"/>
    </row>
    <row r="96" spans="1:90" x14ac:dyDescent="0.35">
      <c r="C96" s="258"/>
      <c r="D96" s="69"/>
      <c r="E96" s="69"/>
      <c r="F96" s="69"/>
      <c r="G96" s="69"/>
      <c r="H96" s="69"/>
    </row>
    <row r="97" spans="3:90" x14ac:dyDescent="0.35">
      <c r="C97" s="258"/>
      <c r="D97" s="69"/>
      <c r="E97" s="69"/>
      <c r="F97" s="69"/>
      <c r="G97" s="69"/>
      <c r="H97" s="69"/>
    </row>
    <row r="98" spans="3:90" ht="18" customHeight="1" x14ac:dyDescent="0.35">
      <c r="C98" s="258"/>
      <c r="D98" s="69"/>
      <c r="E98" s="69"/>
      <c r="F98" s="69"/>
      <c r="G98" s="69"/>
      <c r="H98" s="69"/>
    </row>
    <row r="99" spans="3:90" ht="18" customHeight="1" x14ac:dyDescent="0.35">
      <c r="C99" s="258"/>
      <c r="D99" s="69"/>
      <c r="E99" s="69"/>
      <c r="F99" s="69"/>
      <c r="G99" s="69"/>
      <c r="H99" s="69"/>
    </row>
    <row r="100" spans="3:90" ht="18" customHeight="1" x14ac:dyDescent="0.35">
      <c r="C100" s="258"/>
      <c r="D100" s="69"/>
      <c r="E100" s="69"/>
      <c r="F100" s="69"/>
      <c r="G100" s="69"/>
      <c r="H100" s="69"/>
    </row>
    <row r="101" spans="3:90" ht="18" customHeight="1" x14ac:dyDescent="0.35">
      <c r="C101" s="258"/>
      <c r="D101" s="69"/>
      <c r="E101" s="69"/>
      <c r="F101" s="69"/>
      <c r="G101" s="69"/>
      <c r="H101" s="69"/>
    </row>
    <row r="102" spans="3:90" ht="18" customHeight="1" x14ac:dyDescent="0.35">
      <c r="C102" s="258"/>
      <c r="D102" s="69"/>
      <c r="E102" s="69"/>
      <c r="F102" s="69"/>
      <c r="G102" s="69"/>
      <c r="H102" s="69"/>
    </row>
    <row r="103" spans="3:90" ht="18" customHeight="1" x14ac:dyDescent="0.35">
      <c r="C103" s="258"/>
      <c r="D103" s="69"/>
      <c r="E103" s="69"/>
      <c r="F103" s="69"/>
      <c r="G103" s="69"/>
      <c r="H103" s="69"/>
    </row>
    <row r="104" spans="3:90" ht="18" customHeight="1" x14ac:dyDescent="0.35">
      <c r="C104" s="258"/>
      <c r="D104" s="69"/>
      <c r="E104" s="69"/>
      <c r="F104" s="69"/>
      <c r="G104" s="69"/>
      <c r="H104" s="69"/>
    </row>
    <row r="105" spans="3:90" s="69" customFormat="1" ht="18" customHeight="1" x14ac:dyDescent="0.35">
      <c r="C105" s="258"/>
      <c r="BV105" s="70"/>
      <c r="BW105" s="70"/>
      <c r="BX105" s="70"/>
      <c r="BY105" s="70"/>
      <c r="BZ105" s="70"/>
      <c r="CA105" s="70"/>
      <c r="CB105" s="70"/>
      <c r="CC105" s="70"/>
      <c r="CD105" s="70"/>
      <c r="CE105" s="70"/>
      <c r="CF105" s="70"/>
      <c r="CG105" s="70"/>
      <c r="CH105" s="70"/>
      <c r="CI105" s="70"/>
      <c r="CJ105" s="70"/>
      <c r="CK105" s="70"/>
      <c r="CL105" s="70"/>
    </row>
    <row r="106" spans="3:90" s="69" customFormat="1" ht="18" customHeight="1" x14ac:dyDescent="0.35">
      <c r="C106" s="258"/>
      <c r="BV106" s="70"/>
      <c r="BW106" s="70"/>
      <c r="BX106" s="70"/>
      <c r="BY106" s="70"/>
      <c r="BZ106" s="70"/>
      <c r="CA106" s="70"/>
      <c r="CB106" s="70"/>
      <c r="CC106" s="70"/>
      <c r="CD106" s="70"/>
      <c r="CE106" s="70"/>
      <c r="CF106" s="70"/>
      <c r="CG106" s="70"/>
      <c r="CH106" s="70"/>
      <c r="CI106" s="70"/>
      <c r="CJ106" s="70"/>
      <c r="CK106" s="70"/>
      <c r="CL106" s="70"/>
    </row>
    <row r="107" spans="3:90" s="69" customFormat="1" ht="18" customHeight="1" x14ac:dyDescent="0.35">
      <c r="C107" s="258"/>
      <c r="BV107" s="70"/>
      <c r="BW107" s="70"/>
      <c r="BX107" s="70"/>
      <c r="BY107" s="70"/>
      <c r="BZ107" s="70"/>
      <c r="CA107" s="70"/>
      <c r="CB107" s="70"/>
      <c r="CC107" s="70"/>
      <c r="CD107" s="70"/>
      <c r="CE107" s="70"/>
      <c r="CF107" s="70"/>
      <c r="CG107" s="70"/>
      <c r="CH107" s="70"/>
      <c r="CI107" s="70"/>
      <c r="CJ107" s="70"/>
      <c r="CK107" s="70"/>
      <c r="CL107" s="70"/>
    </row>
    <row r="108" spans="3:90" s="69" customFormat="1" ht="18" customHeight="1" x14ac:dyDescent="0.35">
      <c r="C108" s="258"/>
      <c r="BV108" s="70"/>
      <c r="BW108" s="70"/>
      <c r="BX108" s="70"/>
      <c r="BY108" s="70"/>
      <c r="BZ108" s="70"/>
      <c r="CA108" s="70"/>
      <c r="CB108" s="70"/>
      <c r="CC108" s="70"/>
      <c r="CD108" s="70"/>
      <c r="CE108" s="70"/>
      <c r="CF108" s="70"/>
      <c r="CG108" s="70"/>
      <c r="CH108" s="70"/>
      <c r="CI108" s="70"/>
      <c r="CJ108" s="70"/>
      <c r="CK108" s="70"/>
      <c r="CL108" s="70"/>
    </row>
    <row r="109" spans="3:90" s="69" customFormat="1" ht="18" customHeight="1" x14ac:dyDescent="0.35">
      <c r="C109" s="258"/>
      <c r="BV109" s="70"/>
      <c r="BW109" s="70"/>
      <c r="BX109" s="70"/>
      <c r="BY109" s="70"/>
      <c r="BZ109" s="70"/>
      <c r="CA109" s="70"/>
      <c r="CB109" s="70"/>
      <c r="CC109" s="70"/>
      <c r="CD109" s="70"/>
      <c r="CE109" s="70"/>
      <c r="CF109" s="70"/>
      <c r="CG109" s="70"/>
      <c r="CH109" s="70"/>
      <c r="CI109" s="70"/>
      <c r="CJ109" s="70"/>
      <c r="CK109" s="70"/>
      <c r="CL109" s="70"/>
    </row>
    <row r="110" spans="3:90" s="69" customFormat="1" ht="18" customHeight="1" x14ac:dyDescent="0.35">
      <c r="C110" s="258"/>
      <c r="BV110" s="70"/>
      <c r="BW110" s="70"/>
      <c r="BX110" s="70"/>
      <c r="BY110" s="70"/>
      <c r="BZ110" s="70"/>
      <c r="CA110" s="70"/>
      <c r="CB110" s="70"/>
      <c r="CC110" s="70"/>
      <c r="CD110" s="70"/>
      <c r="CE110" s="70"/>
      <c r="CF110" s="70"/>
      <c r="CG110" s="70"/>
      <c r="CH110" s="70"/>
      <c r="CI110" s="70"/>
      <c r="CJ110" s="70"/>
      <c r="CK110" s="70"/>
      <c r="CL110" s="70"/>
    </row>
    <row r="111" spans="3:90" s="69" customFormat="1" ht="18" customHeight="1" x14ac:dyDescent="0.35">
      <c r="C111" s="258"/>
      <c r="BV111" s="70"/>
      <c r="BW111" s="70"/>
      <c r="BX111" s="70"/>
      <c r="BY111" s="70"/>
      <c r="BZ111" s="70"/>
      <c r="CA111" s="70"/>
      <c r="CB111" s="70"/>
      <c r="CC111" s="70"/>
      <c r="CD111" s="70"/>
      <c r="CE111" s="70"/>
      <c r="CF111" s="70"/>
      <c r="CG111" s="70"/>
      <c r="CH111" s="70"/>
      <c r="CI111" s="70"/>
      <c r="CJ111" s="70"/>
      <c r="CK111" s="70"/>
      <c r="CL111" s="70"/>
    </row>
    <row r="112" spans="3:90" s="69" customFormat="1" ht="18" customHeight="1" x14ac:dyDescent="0.35">
      <c r="C112" s="258"/>
      <c r="BV112" s="70"/>
      <c r="BW112" s="70"/>
      <c r="BX112" s="70"/>
      <c r="BY112" s="70"/>
      <c r="BZ112" s="70"/>
      <c r="CA112" s="70"/>
      <c r="CB112" s="70"/>
      <c r="CC112" s="70"/>
      <c r="CD112" s="70"/>
      <c r="CE112" s="70"/>
      <c r="CF112" s="70"/>
      <c r="CG112" s="70"/>
      <c r="CH112" s="70"/>
      <c r="CI112" s="70"/>
      <c r="CJ112" s="70"/>
      <c r="CK112" s="70"/>
      <c r="CL112" s="70"/>
    </row>
    <row r="113" spans="3:90" s="69" customFormat="1" ht="18" customHeight="1" x14ac:dyDescent="0.35">
      <c r="C113" s="258"/>
      <c r="BV113" s="70"/>
      <c r="BW113" s="70"/>
      <c r="BX113" s="70"/>
      <c r="BY113" s="70"/>
      <c r="BZ113" s="70"/>
      <c r="CA113" s="70"/>
      <c r="CB113" s="70"/>
      <c r="CC113" s="70"/>
      <c r="CD113" s="70"/>
      <c r="CE113" s="70"/>
      <c r="CF113" s="70"/>
      <c r="CG113" s="70"/>
      <c r="CH113" s="70"/>
      <c r="CI113" s="70"/>
      <c r="CJ113" s="70"/>
      <c r="CK113" s="70"/>
      <c r="CL113" s="70"/>
    </row>
    <row r="114" spans="3:90" s="69" customFormat="1" ht="18" customHeight="1" x14ac:dyDescent="0.35">
      <c r="C114" s="258"/>
      <c r="BV114" s="70"/>
      <c r="BW114" s="70"/>
      <c r="BX114" s="70"/>
      <c r="BY114" s="70"/>
      <c r="BZ114" s="70"/>
      <c r="CA114" s="70"/>
      <c r="CB114" s="70"/>
      <c r="CC114" s="70"/>
      <c r="CD114" s="70"/>
      <c r="CE114" s="70"/>
      <c r="CF114" s="70"/>
      <c r="CG114" s="70"/>
      <c r="CH114" s="70"/>
      <c r="CI114" s="70"/>
      <c r="CJ114" s="70"/>
      <c r="CK114" s="70"/>
      <c r="CL114" s="70"/>
    </row>
    <row r="115" spans="3:90" s="69" customFormat="1" ht="18" customHeight="1" x14ac:dyDescent="0.35">
      <c r="C115" s="258"/>
      <c r="BV115" s="70"/>
      <c r="BW115" s="70"/>
      <c r="BX115" s="70"/>
      <c r="BY115" s="70"/>
      <c r="BZ115" s="70"/>
      <c r="CA115" s="70"/>
      <c r="CB115" s="70"/>
      <c r="CC115" s="70"/>
      <c r="CD115" s="70"/>
      <c r="CE115" s="70"/>
      <c r="CF115" s="70"/>
      <c r="CG115" s="70"/>
      <c r="CH115" s="70"/>
      <c r="CI115" s="70"/>
      <c r="CJ115" s="70"/>
      <c r="CK115" s="70"/>
      <c r="CL115" s="70"/>
    </row>
    <row r="116" spans="3:90" s="69" customFormat="1" ht="18" customHeight="1" x14ac:dyDescent="0.35">
      <c r="C116" s="258"/>
      <c r="BV116" s="70"/>
      <c r="BW116" s="70"/>
      <c r="BX116" s="70"/>
      <c r="BY116" s="70"/>
      <c r="BZ116" s="70"/>
      <c r="CA116" s="70"/>
      <c r="CB116" s="70"/>
      <c r="CC116" s="70"/>
      <c r="CD116" s="70"/>
      <c r="CE116" s="70"/>
      <c r="CF116" s="70"/>
      <c r="CG116" s="70"/>
      <c r="CH116" s="70"/>
      <c r="CI116" s="70"/>
      <c r="CJ116" s="70"/>
      <c r="CK116" s="70"/>
      <c r="CL116" s="70"/>
    </row>
    <row r="117" spans="3:90" s="69" customFormat="1" ht="18" customHeight="1" x14ac:dyDescent="0.35">
      <c r="C117" s="258"/>
      <c r="BV117" s="70"/>
      <c r="BW117" s="70"/>
      <c r="BX117" s="70"/>
      <c r="BY117" s="70"/>
      <c r="BZ117" s="70"/>
      <c r="CA117" s="70"/>
      <c r="CB117" s="70"/>
      <c r="CC117" s="70"/>
      <c r="CD117" s="70"/>
      <c r="CE117" s="70"/>
      <c r="CF117" s="70"/>
      <c r="CG117" s="70"/>
      <c r="CH117" s="70"/>
      <c r="CI117" s="70"/>
      <c r="CJ117" s="70"/>
      <c r="CK117" s="70"/>
      <c r="CL117" s="70"/>
    </row>
    <row r="118" spans="3:90" s="69" customFormat="1" ht="18" customHeight="1" x14ac:dyDescent="0.35">
      <c r="C118" s="258"/>
      <c r="BV118" s="70"/>
      <c r="BW118" s="70"/>
      <c r="BX118" s="70"/>
      <c r="BY118" s="70"/>
      <c r="BZ118" s="70"/>
      <c r="CA118" s="70"/>
      <c r="CB118" s="70"/>
      <c r="CC118" s="70"/>
      <c r="CD118" s="70"/>
      <c r="CE118" s="70"/>
      <c r="CF118" s="70"/>
      <c r="CG118" s="70"/>
      <c r="CH118" s="70"/>
      <c r="CI118" s="70"/>
      <c r="CJ118" s="70"/>
      <c r="CK118" s="70"/>
      <c r="CL118" s="70"/>
    </row>
    <row r="119" spans="3:90" s="69" customFormat="1" ht="18" customHeight="1" x14ac:dyDescent="0.35">
      <c r="C119" s="258"/>
      <c r="BV119" s="70"/>
      <c r="BW119" s="70"/>
      <c r="BX119" s="70"/>
      <c r="BY119" s="70"/>
      <c r="BZ119" s="70"/>
      <c r="CA119" s="70"/>
      <c r="CB119" s="70"/>
      <c r="CC119" s="70"/>
      <c r="CD119" s="70"/>
      <c r="CE119" s="70"/>
      <c r="CF119" s="70"/>
      <c r="CG119" s="70"/>
      <c r="CH119" s="70"/>
      <c r="CI119" s="70"/>
      <c r="CJ119" s="70"/>
      <c r="CK119" s="70"/>
      <c r="CL119" s="70"/>
    </row>
    <row r="120" spans="3:90" s="69" customFormat="1" ht="18" customHeight="1" x14ac:dyDescent="0.35">
      <c r="C120" s="258"/>
      <c r="BV120" s="70"/>
      <c r="BW120" s="70"/>
      <c r="BX120" s="70"/>
      <c r="BY120" s="70"/>
      <c r="BZ120" s="70"/>
      <c r="CA120" s="70"/>
      <c r="CB120" s="70"/>
      <c r="CC120" s="70"/>
      <c r="CD120" s="70"/>
      <c r="CE120" s="70"/>
      <c r="CF120" s="70"/>
      <c r="CG120" s="70"/>
      <c r="CH120" s="70"/>
      <c r="CI120" s="70"/>
      <c r="CJ120" s="70"/>
      <c r="CK120" s="70"/>
      <c r="CL120" s="70"/>
    </row>
    <row r="121" spans="3:90" s="69" customFormat="1" ht="18" customHeight="1" x14ac:dyDescent="0.35">
      <c r="C121" s="258"/>
      <c r="BV121" s="70"/>
      <c r="BW121" s="70"/>
      <c r="BX121" s="70"/>
      <c r="BY121" s="70"/>
      <c r="BZ121" s="70"/>
      <c r="CA121" s="70"/>
      <c r="CB121" s="70"/>
      <c r="CC121" s="70"/>
      <c r="CD121" s="70"/>
      <c r="CE121" s="70"/>
      <c r="CF121" s="70"/>
      <c r="CG121" s="70"/>
      <c r="CH121" s="70"/>
      <c r="CI121" s="70"/>
      <c r="CJ121" s="70"/>
      <c r="CK121" s="70"/>
      <c r="CL121" s="70"/>
    </row>
    <row r="122" spans="3:90" s="69" customFormat="1" ht="18" customHeight="1" x14ac:dyDescent="0.35">
      <c r="C122" s="258"/>
      <c r="BV122" s="70"/>
      <c r="BW122" s="70"/>
      <c r="BX122" s="70"/>
      <c r="BY122" s="70"/>
      <c r="BZ122" s="70"/>
      <c r="CA122" s="70"/>
      <c r="CB122" s="70"/>
      <c r="CC122" s="70"/>
      <c r="CD122" s="70"/>
      <c r="CE122" s="70"/>
      <c r="CF122" s="70"/>
      <c r="CG122" s="70"/>
      <c r="CH122" s="70"/>
      <c r="CI122" s="70"/>
      <c r="CJ122" s="70"/>
      <c r="CK122" s="70"/>
      <c r="CL122" s="70"/>
    </row>
    <row r="123" spans="3:90" s="69" customFormat="1" ht="18" customHeight="1" x14ac:dyDescent="0.35">
      <c r="C123" s="258"/>
      <c r="BV123" s="70"/>
      <c r="BW123" s="70"/>
      <c r="BX123" s="70"/>
      <c r="BY123" s="70"/>
      <c r="BZ123" s="70"/>
      <c r="CA123" s="70"/>
      <c r="CB123" s="70"/>
      <c r="CC123" s="70"/>
      <c r="CD123" s="70"/>
      <c r="CE123" s="70"/>
      <c r="CF123" s="70"/>
      <c r="CG123" s="70"/>
      <c r="CH123" s="70"/>
      <c r="CI123" s="70"/>
      <c r="CJ123" s="70"/>
      <c r="CK123" s="70"/>
      <c r="CL123" s="70"/>
    </row>
    <row r="124" spans="3:90" s="69" customFormat="1" ht="18" customHeight="1" x14ac:dyDescent="0.35">
      <c r="C124" s="258"/>
      <c r="BV124" s="70"/>
      <c r="BW124" s="70"/>
      <c r="BX124" s="70"/>
      <c r="BY124" s="70"/>
      <c r="BZ124" s="70"/>
      <c r="CA124" s="70"/>
      <c r="CB124" s="70"/>
      <c r="CC124" s="70"/>
      <c r="CD124" s="70"/>
      <c r="CE124" s="70"/>
      <c r="CF124" s="70"/>
      <c r="CG124" s="70"/>
      <c r="CH124" s="70"/>
      <c r="CI124" s="70"/>
      <c r="CJ124" s="70"/>
      <c r="CK124" s="70"/>
      <c r="CL124" s="70"/>
    </row>
    <row r="125" spans="3:90" s="69" customFormat="1" ht="18" customHeight="1" x14ac:dyDescent="0.35">
      <c r="C125" s="258"/>
      <c r="BV125" s="70"/>
      <c r="BW125" s="70"/>
      <c r="BX125" s="70"/>
      <c r="BY125" s="70"/>
      <c r="BZ125" s="70"/>
      <c r="CA125" s="70"/>
      <c r="CB125" s="70"/>
      <c r="CC125" s="70"/>
      <c r="CD125" s="70"/>
      <c r="CE125" s="70"/>
      <c r="CF125" s="70"/>
      <c r="CG125" s="70"/>
      <c r="CH125" s="70"/>
      <c r="CI125" s="70"/>
      <c r="CJ125" s="70"/>
      <c r="CK125" s="70"/>
      <c r="CL125" s="70"/>
    </row>
    <row r="126" spans="3:90" s="69" customFormat="1" ht="18" customHeight="1" x14ac:dyDescent="0.35">
      <c r="C126" s="258"/>
      <c r="BV126" s="70"/>
      <c r="BW126" s="70"/>
      <c r="BX126" s="70"/>
      <c r="BY126" s="70"/>
      <c r="BZ126" s="70"/>
      <c r="CA126" s="70"/>
      <c r="CB126" s="70"/>
      <c r="CC126" s="70"/>
      <c r="CD126" s="70"/>
      <c r="CE126" s="70"/>
      <c r="CF126" s="70"/>
      <c r="CG126" s="70"/>
      <c r="CH126" s="70"/>
      <c r="CI126" s="70"/>
      <c r="CJ126" s="70"/>
      <c r="CK126" s="70"/>
      <c r="CL126" s="70"/>
    </row>
    <row r="127" spans="3:90" s="69" customFormat="1" ht="18" customHeight="1" x14ac:dyDescent="0.35">
      <c r="C127" s="258"/>
      <c r="BV127" s="70"/>
      <c r="BW127" s="70"/>
      <c r="BX127" s="70"/>
      <c r="BY127" s="70"/>
      <c r="BZ127" s="70"/>
      <c r="CA127" s="70"/>
      <c r="CB127" s="70"/>
      <c r="CC127" s="70"/>
      <c r="CD127" s="70"/>
      <c r="CE127" s="70"/>
      <c r="CF127" s="70"/>
      <c r="CG127" s="70"/>
      <c r="CH127" s="70"/>
      <c r="CI127" s="70"/>
      <c r="CJ127" s="70"/>
      <c r="CK127" s="70"/>
      <c r="CL127" s="70"/>
    </row>
    <row r="128" spans="3:90" s="69" customFormat="1" ht="18" customHeight="1" x14ac:dyDescent="0.35">
      <c r="C128" s="258"/>
      <c r="BV128" s="70"/>
      <c r="BW128" s="70"/>
      <c r="BX128" s="70"/>
      <c r="BY128" s="70"/>
      <c r="BZ128" s="70"/>
      <c r="CA128" s="70"/>
      <c r="CB128" s="70"/>
      <c r="CC128" s="70"/>
      <c r="CD128" s="70"/>
      <c r="CE128" s="70"/>
      <c r="CF128" s="70"/>
      <c r="CG128" s="70"/>
      <c r="CH128" s="70"/>
      <c r="CI128" s="70"/>
      <c r="CJ128" s="70"/>
      <c r="CK128" s="70"/>
      <c r="CL128" s="70"/>
    </row>
    <row r="129" spans="3:90" s="69" customFormat="1" ht="18" customHeight="1" x14ac:dyDescent="0.35">
      <c r="C129" s="258"/>
      <c r="BV129" s="70"/>
      <c r="BW129" s="70"/>
      <c r="BX129" s="70"/>
      <c r="BY129" s="70"/>
      <c r="BZ129" s="70"/>
      <c r="CA129" s="70"/>
      <c r="CB129" s="70"/>
      <c r="CC129" s="70"/>
      <c r="CD129" s="70"/>
      <c r="CE129" s="70"/>
      <c r="CF129" s="70"/>
      <c r="CG129" s="70"/>
      <c r="CH129" s="70"/>
      <c r="CI129" s="70"/>
      <c r="CJ129" s="70"/>
      <c r="CK129" s="70"/>
      <c r="CL129" s="70"/>
    </row>
    <row r="130" spans="3:90" s="69" customFormat="1" ht="18" customHeight="1" x14ac:dyDescent="0.35">
      <c r="C130" s="258"/>
      <c r="BV130" s="70"/>
      <c r="BW130" s="70"/>
      <c r="BX130" s="70"/>
      <c r="BY130" s="70"/>
      <c r="BZ130" s="70"/>
      <c r="CA130" s="70"/>
      <c r="CB130" s="70"/>
      <c r="CC130" s="70"/>
      <c r="CD130" s="70"/>
      <c r="CE130" s="70"/>
      <c r="CF130" s="70"/>
      <c r="CG130" s="70"/>
      <c r="CH130" s="70"/>
      <c r="CI130" s="70"/>
      <c r="CJ130" s="70"/>
      <c r="CK130" s="70"/>
      <c r="CL130" s="70"/>
    </row>
    <row r="131" spans="3:90" s="69" customFormat="1" ht="18" customHeight="1" x14ac:dyDescent="0.35">
      <c r="C131" s="258"/>
      <c r="BV131" s="70"/>
      <c r="BW131" s="70"/>
      <c r="BX131" s="70"/>
      <c r="BY131" s="70"/>
      <c r="BZ131" s="70"/>
      <c r="CA131" s="70"/>
      <c r="CB131" s="70"/>
      <c r="CC131" s="70"/>
      <c r="CD131" s="70"/>
      <c r="CE131" s="70"/>
      <c r="CF131" s="70"/>
      <c r="CG131" s="70"/>
      <c r="CH131" s="70"/>
      <c r="CI131" s="70"/>
      <c r="CJ131" s="70"/>
      <c r="CK131" s="70"/>
      <c r="CL131" s="70"/>
    </row>
    <row r="132" spans="3:90" s="69" customFormat="1" ht="18" customHeight="1" x14ac:dyDescent="0.35">
      <c r="C132" s="258"/>
      <c r="BV132" s="70"/>
      <c r="BW132" s="70"/>
      <c r="BX132" s="70"/>
      <c r="BY132" s="70"/>
      <c r="BZ132" s="70"/>
      <c r="CA132" s="70"/>
      <c r="CB132" s="70"/>
      <c r="CC132" s="70"/>
      <c r="CD132" s="70"/>
      <c r="CE132" s="70"/>
      <c r="CF132" s="70"/>
      <c r="CG132" s="70"/>
      <c r="CH132" s="70"/>
      <c r="CI132" s="70"/>
      <c r="CJ132" s="70"/>
      <c r="CK132" s="70"/>
      <c r="CL132" s="70"/>
    </row>
    <row r="133" spans="3:90" s="69" customFormat="1" ht="18" customHeight="1" x14ac:dyDescent="0.35">
      <c r="C133" s="258"/>
      <c r="BV133" s="70"/>
      <c r="BW133" s="70"/>
      <c r="BX133" s="70"/>
      <c r="BY133" s="70"/>
      <c r="BZ133" s="70"/>
      <c r="CA133" s="70"/>
      <c r="CB133" s="70"/>
      <c r="CC133" s="70"/>
      <c r="CD133" s="70"/>
      <c r="CE133" s="70"/>
      <c r="CF133" s="70"/>
      <c r="CG133" s="70"/>
      <c r="CH133" s="70"/>
      <c r="CI133" s="70"/>
      <c r="CJ133" s="70"/>
      <c r="CK133" s="70"/>
      <c r="CL133" s="70"/>
    </row>
    <row r="134" spans="3:90" s="69" customFormat="1" ht="18" customHeight="1" x14ac:dyDescent="0.35">
      <c r="C134" s="258"/>
      <c r="BV134" s="70"/>
      <c r="BW134" s="70"/>
      <c r="BX134" s="70"/>
      <c r="BY134" s="70"/>
      <c r="BZ134" s="70"/>
      <c r="CA134" s="70"/>
      <c r="CB134" s="70"/>
      <c r="CC134" s="70"/>
      <c r="CD134" s="70"/>
      <c r="CE134" s="70"/>
      <c r="CF134" s="70"/>
      <c r="CG134" s="70"/>
      <c r="CH134" s="70"/>
      <c r="CI134" s="70"/>
      <c r="CJ134" s="70"/>
      <c r="CK134" s="70"/>
      <c r="CL134" s="70"/>
    </row>
    <row r="135" spans="3:90" s="69" customFormat="1" ht="18" customHeight="1" x14ac:dyDescent="0.35">
      <c r="C135" s="258"/>
      <c r="BV135" s="70"/>
      <c r="BW135" s="70"/>
      <c r="BX135" s="70"/>
      <c r="BY135" s="70"/>
      <c r="BZ135" s="70"/>
      <c r="CA135" s="70"/>
      <c r="CB135" s="70"/>
      <c r="CC135" s="70"/>
      <c r="CD135" s="70"/>
      <c r="CE135" s="70"/>
      <c r="CF135" s="70"/>
      <c r="CG135" s="70"/>
      <c r="CH135" s="70"/>
      <c r="CI135" s="70"/>
      <c r="CJ135" s="70"/>
      <c r="CK135" s="70"/>
      <c r="CL135" s="70"/>
    </row>
    <row r="136" spans="3:90" s="69" customFormat="1" ht="18" customHeight="1" x14ac:dyDescent="0.35">
      <c r="C136" s="258"/>
      <c r="BV136" s="70"/>
      <c r="BW136" s="70"/>
      <c r="BX136" s="70"/>
      <c r="BY136" s="70"/>
      <c r="BZ136" s="70"/>
      <c r="CA136" s="70"/>
      <c r="CB136" s="70"/>
      <c r="CC136" s="70"/>
      <c r="CD136" s="70"/>
      <c r="CE136" s="70"/>
      <c r="CF136" s="70"/>
      <c r="CG136" s="70"/>
      <c r="CH136" s="70"/>
      <c r="CI136" s="70"/>
      <c r="CJ136" s="70"/>
      <c r="CK136" s="70"/>
      <c r="CL136" s="70"/>
    </row>
    <row r="137" spans="3:90" s="69" customFormat="1" ht="18" customHeight="1" x14ac:dyDescent="0.35">
      <c r="C137" s="258"/>
      <c r="BV137" s="70"/>
      <c r="BW137" s="70"/>
      <c r="BX137" s="70"/>
      <c r="BY137" s="70"/>
      <c r="BZ137" s="70"/>
      <c r="CA137" s="70"/>
      <c r="CB137" s="70"/>
      <c r="CC137" s="70"/>
      <c r="CD137" s="70"/>
      <c r="CE137" s="70"/>
      <c r="CF137" s="70"/>
      <c r="CG137" s="70"/>
      <c r="CH137" s="70"/>
      <c r="CI137" s="70"/>
      <c r="CJ137" s="70"/>
      <c r="CK137" s="70"/>
      <c r="CL137" s="70"/>
    </row>
    <row r="138" spans="3:90" s="69" customFormat="1" ht="18" customHeight="1" x14ac:dyDescent="0.35">
      <c r="C138" s="258"/>
      <c r="BV138" s="70"/>
      <c r="BW138" s="70"/>
      <c r="BX138" s="70"/>
      <c r="BY138" s="70"/>
      <c r="BZ138" s="70"/>
      <c r="CA138" s="70"/>
      <c r="CB138" s="70"/>
      <c r="CC138" s="70"/>
      <c r="CD138" s="70"/>
      <c r="CE138" s="70"/>
      <c r="CF138" s="70"/>
      <c r="CG138" s="70"/>
      <c r="CH138" s="70"/>
      <c r="CI138" s="70"/>
      <c r="CJ138" s="70"/>
      <c r="CK138" s="70"/>
      <c r="CL138" s="70"/>
    </row>
    <row r="139" spans="3:90" s="69" customFormat="1" ht="18" customHeight="1" x14ac:dyDescent="0.35">
      <c r="C139" s="258"/>
      <c r="BV139" s="70"/>
      <c r="BW139" s="70"/>
      <c r="BX139" s="70"/>
      <c r="BY139" s="70"/>
      <c r="BZ139" s="70"/>
      <c r="CA139" s="70"/>
      <c r="CB139" s="70"/>
      <c r="CC139" s="70"/>
      <c r="CD139" s="70"/>
      <c r="CE139" s="70"/>
      <c r="CF139" s="70"/>
      <c r="CG139" s="70"/>
      <c r="CH139" s="70"/>
      <c r="CI139" s="70"/>
      <c r="CJ139" s="70"/>
      <c r="CK139" s="70"/>
      <c r="CL139" s="70"/>
    </row>
    <row r="140" spans="3:90" s="69" customFormat="1" ht="18" customHeight="1" x14ac:dyDescent="0.35">
      <c r="C140" s="258"/>
      <c r="BV140" s="70"/>
      <c r="BW140" s="70"/>
      <c r="BX140" s="70"/>
      <c r="BY140" s="70"/>
      <c r="BZ140" s="70"/>
      <c r="CA140" s="70"/>
      <c r="CB140" s="70"/>
      <c r="CC140" s="70"/>
      <c r="CD140" s="70"/>
      <c r="CE140" s="70"/>
      <c r="CF140" s="70"/>
      <c r="CG140" s="70"/>
      <c r="CH140" s="70"/>
      <c r="CI140" s="70"/>
      <c r="CJ140" s="70"/>
      <c r="CK140" s="70"/>
      <c r="CL140" s="70"/>
    </row>
    <row r="141" spans="3:90" s="69" customFormat="1" ht="18" customHeight="1" x14ac:dyDescent="0.35">
      <c r="C141" s="258"/>
      <c r="BV141" s="70"/>
      <c r="BW141" s="70"/>
      <c r="BX141" s="70"/>
      <c r="BY141" s="70"/>
      <c r="BZ141" s="70"/>
      <c r="CA141" s="70"/>
      <c r="CB141" s="70"/>
      <c r="CC141" s="70"/>
      <c r="CD141" s="70"/>
      <c r="CE141" s="70"/>
      <c r="CF141" s="70"/>
      <c r="CG141" s="70"/>
      <c r="CH141" s="70"/>
      <c r="CI141" s="70"/>
      <c r="CJ141" s="70"/>
      <c r="CK141" s="70"/>
      <c r="CL141" s="70"/>
    </row>
    <row r="142" spans="3:90" s="69" customFormat="1" ht="18" customHeight="1" x14ac:dyDescent="0.35">
      <c r="C142" s="258"/>
      <c r="BV142" s="70"/>
      <c r="BW142" s="70"/>
      <c r="BX142" s="70"/>
      <c r="BY142" s="70"/>
      <c r="BZ142" s="70"/>
      <c r="CA142" s="70"/>
      <c r="CB142" s="70"/>
      <c r="CC142" s="70"/>
      <c r="CD142" s="70"/>
      <c r="CE142" s="70"/>
      <c r="CF142" s="70"/>
      <c r="CG142" s="70"/>
      <c r="CH142" s="70"/>
      <c r="CI142" s="70"/>
      <c r="CJ142" s="70"/>
      <c r="CK142" s="70"/>
      <c r="CL142" s="70"/>
    </row>
    <row r="143" spans="3:90" s="69" customFormat="1" ht="18" customHeight="1" x14ac:dyDescent="0.35">
      <c r="C143" s="258"/>
      <c r="BV143" s="70"/>
      <c r="BW143" s="70"/>
      <c r="BX143" s="70"/>
      <c r="BY143" s="70"/>
      <c r="BZ143" s="70"/>
      <c r="CA143" s="70"/>
      <c r="CB143" s="70"/>
      <c r="CC143" s="70"/>
      <c r="CD143" s="70"/>
      <c r="CE143" s="70"/>
      <c r="CF143" s="70"/>
      <c r="CG143" s="70"/>
      <c r="CH143" s="70"/>
      <c r="CI143" s="70"/>
      <c r="CJ143" s="70"/>
      <c r="CK143" s="70"/>
      <c r="CL143" s="70"/>
    </row>
    <row r="144" spans="3:90" s="69" customFormat="1" ht="18" customHeight="1" x14ac:dyDescent="0.35">
      <c r="C144" s="258"/>
      <c r="BV144" s="70"/>
      <c r="BW144" s="70"/>
      <c r="BX144" s="70"/>
      <c r="BY144" s="70"/>
      <c r="BZ144" s="70"/>
      <c r="CA144" s="70"/>
      <c r="CB144" s="70"/>
      <c r="CC144" s="70"/>
      <c r="CD144" s="70"/>
      <c r="CE144" s="70"/>
      <c r="CF144" s="70"/>
      <c r="CG144" s="70"/>
      <c r="CH144" s="70"/>
      <c r="CI144" s="70"/>
      <c r="CJ144" s="70"/>
      <c r="CK144" s="70"/>
      <c r="CL144" s="70"/>
    </row>
    <row r="145" spans="3:90" s="69" customFormat="1" ht="18" customHeight="1" x14ac:dyDescent="0.35">
      <c r="C145" s="258"/>
      <c r="BV145" s="70"/>
      <c r="BW145" s="70"/>
      <c r="BX145" s="70"/>
      <c r="BY145" s="70"/>
      <c r="BZ145" s="70"/>
      <c r="CA145" s="70"/>
      <c r="CB145" s="70"/>
      <c r="CC145" s="70"/>
      <c r="CD145" s="70"/>
      <c r="CE145" s="70"/>
      <c r="CF145" s="70"/>
      <c r="CG145" s="70"/>
      <c r="CH145" s="70"/>
      <c r="CI145" s="70"/>
      <c r="CJ145" s="70"/>
      <c r="CK145" s="70"/>
      <c r="CL145" s="70"/>
    </row>
    <row r="146" spans="3:90" s="69" customFormat="1" ht="18" customHeight="1" x14ac:dyDescent="0.35">
      <c r="C146" s="258"/>
      <c r="BV146" s="70"/>
      <c r="BW146" s="70"/>
      <c r="BX146" s="70"/>
      <c r="BY146" s="70"/>
      <c r="BZ146" s="70"/>
      <c r="CA146" s="70"/>
      <c r="CB146" s="70"/>
      <c r="CC146" s="70"/>
      <c r="CD146" s="70"/>
      <c r="CE146" s="70"/>
      <c r="CF146" s="70"/>
      <c r="CG146" s="70"/>
      <c r="CH146" s="70"/>
      <c r="CI146" s="70"/>
      <c r="CJ146" s="70"/>
      <c r="CK146" s="70"/>
      <c r="CL146" s="70"/>
    </row>
    <row r="147" spans="3:90" s="69" customFormat="1" ht="18" customHeight="1" x14ac:dyDescent="0.35">
      <c r="C147" s="258"/>
      <c r="BV147" s="70"/>
      <c r="BW147" s="70"/>
      <c r="BX147" s="70"/>
      <c r="BY147" s="70"/>
      <c r="BZ147" s="70"/>
      <c r="CA147" s="70"/>
      <c r="CB147" s="70"/>
      <c r="CC147" s="70"/>
      <c r="CD147" s="70"/>
      <c r="CE147" s="70"/>
      <c r="CF147" s="70"/>
      <c r="CG147" s="70"/>
      <c r="CH147" s="70"/>
      <c r="CI147" s="70"/>
      <c r="CJ147" s="70"/>
      <c r="CK147" s="70"/>
      <c r="CL147" s="70"/>
    </row>
    <row r="148" spans="3:90" s="69" customFormat="1" ht="18" customHeight="1" x14ac:dyDescent="0.35">
      <c r="C148" s="258"/>
      <c r="BV148" s="70"/>
      <c r="BW148" s="70"/>
      <c r="BX148" s="70"/>
      <c r="BY148" s="70"/>
      <c r="BZ148" s="70"/>
      <c r="CA148" s="70"/>
      <c r="CB148" s="70"/>
      <c r="CC148" s="70"/>
      <c r="CD148" s="70"/>
      <c r="CE148" s="70"/>
      <c r="CF148" s="70"/>
      <c r="CG148" s="70"/>
      <c r="CH148" s="70"/>
      <c r="CI148" s="70"/>
      <c r="CJ148" s="70"/>
      <c r="CK148" s="70"/>
      <c r="CL148" s="70"/>
    </row>
    <row r="149" spans="3:90" s="69" customFormat="1" ht="18" customHeight="1" x14ac:dyDescent="0.35">
      <c r="C149" s="258"/>
      <c r="BV149" s="70"/>
      <c r="BW149" s="70"/>
      <c r="BX149" s="70"/>
      <c r="BY149" s="70"/>
      <c r="BZ149" s="70"/>
      <c r="CA149" s="70"/>
      <c r="CB149" s="70"/>
      <c r="CC149" s="70"/>
      <c r="CD149" s="70"/>
      <c r="CE149" s="70"/>
      <c r="CF149" s="70"/>
      <c r="CG149" s="70"/>
      <c r="CH149" s="70"/>
      <c r="CI149" s="70"/>
      <c r="CJ149" s="70"/>
      <c r="CK149" s="70"/>
      <c r="CL149" s="70"/>
    </row>
    <row r="150" spans="3:90" s="69" customFormat="1" ht="18" customHeight="1" x14ac:dyDescent="0.35">
      <c r="C150" s="258"/>
      <c r="BV150" s="70"/>
      <c r="BW150" s="70"/>
      <c r="BX150" s="70"/>
      <c r="BY150" s="70"/>
      <c r="BZ150" s="70"/>
      <c r="CA150" s="70"/>
      <c r="CB150" s="70"/>
      <c r="CC150" s="70"/>
      <c r="CD150" s="70"/>
      <c r="CE150" s="70"/>
      <c r="CF150" s="70"/>
      <c r="CG150" s="70"/>
      <c r="CH150" s="70"/>
      <c r="CI150" s="70"/>
      <c r="CJ150" s="70"/>
      <c r="CK150" s="70"/>
      <c r="CL150" s="70"/>
    </row>
    <row r="151" spans="3:90" s="69" customFormat="1" ht="18" customHeight="1" x14ac:dyDescent="0.35">
      <c r="C151" s="258"/>
      <c r="BV151" s="70"/>
      <c r="BW151" s="70"/>
      <c r="BX151" s="70"/>
      <c r="BY151" s="70"/>
      <c r="BZ151" s="70"/>
      <c r="CA151" s="70"/>
      <c r="CB151" s="70"/>
      <c r="CC151" s="70"/>
      <c r="CD151" s="70"/>
      <c r="CE151" s="70"/>
      <c r="CF151" s="70"/>
      <c r="CG151" s="70"/>
      <c r="CH151" s="70"/>
      <c r="CI151" s="70"/>
      <c r="CJ151" s="70"/>
      <c r="CK151" s="70"/>
      <c r="CL151" s="70"/>
    </row>
    <row r="152" spans="3:90" s="69" customFormat="1" ht="18" customHeight="1" x14ac:dyDescent="0.35">
      <c r="C152" s="258"/>
      <c r="BV152" s="70"/>
      <c r="BW152" s="70"/>
      <c r="BX152" s="70"/>
      <c r="BY152" s="70"/>
      <c r="BZ152" s="70"/>
      <c r="CA152" s="70"/>
      <c r="CB152" s="70"/>
      <c r="CC152" s="70"/>
      <c r="CD152" s="70"/>
      <c r="CE152" s="70"/>
      <c r="CF152" s="70"/>
      <c r="CG152" s="70"/>
      <c r="CH152" s="70"/>
      <c r="CI152" s="70"/>
      <c r="CJ152" s="70"/>
      <c r="CK152" s="70"/>
      <c r="CL152" s="70"/>
    </row>
    <row r="153" spans="3:90" s="69" customFormat="1" ht="18" customHeight="1" x14ac:dyDescent="0.35">
      <c r="C153" s="258"/>
      <c r="BV153" s="70"/>
      <c r="BW153" s="70"/>
      <c r="BX153" s="70"/>
      <c r="BY153" s="70"/>
      <c r="BZ153" s="70"/>
      <c r="CA153" s="70"/>
      <c r="CB153" s="70"/>
      <c r="CC153" s="70"/>
      <c r="CD153" s="70"/>
      <c r="CE153" s="70"/>
      <c r="CF153" s="70"/>
      <c r="CG153" s="70"/>
      <c r="CH153" s="70"/>
      <c r="CI153" s="70"/>
      <c r="CJ153" s="70"/>
      <c r="CK153" s="70"/>
      <c r="CL153" s="70"/>
    </row>
    <row r="154" spans="3:90" s="69" customFormat="1" ht="18" customHeight="1" x14ac:dyDescent="0.35">
      <c r="C154" s="258"/>
      <c r="BV154" s="70"/>
      <c r="BW154" s="70"/>
      <c r="BX154" s="70"/>
      <c r="BY154" s="70"/>
      <c r="BZ154" s="70"/>
      <c r="CA154" s="70"/>
      <c r="CB154" s="70"/>
      <c r="CC154" s="70"/>
      <c r="CD154" s="70"/>
      <c r="CE154" s="70"/>
      <c r="CF154" s="70"/>
      <c r="CG154" s="70"/>
      <c r="CH154" s="70"/>
      <c r="CI154" s="70"/>
      <c r="CJ154" s="70"/>
      <c r="CK154" s="70"/>
      <c r="CL154" s="70"/>
    </row>
    <row r="155" spans="3:90" s="69" customFormat="1" ht="18" customHeight="1" x14ac:dyDescent="0.35">
      <c r="C155" s="258"/>
      <c r="BV155" s="70"/>
      <c r="BW155" s="70"/>
      <c r="BX155" s="70"/>
      <c r="BY155" s="70"/>
      <c r="BZ155" s="70"/>
      <c r="CA155" s="70"/>
      <c r="CB155" s="70"/>
      <c r="CC155" s="70"/>
      <c r="CD155" s="70"/>
      <c r="CE155" s="70"/>
      <c r="CF155" s="70"/>
      <c r="CG155" s="70"/>
      <c r="CH155" s="70"/>
      <c r="CI155" s="70"/>
      <c r="CJ155" s="70"/>
      <c r="CK155" s="70"/>
      <c r="CL155" s="70"/>
    </row>
    <row r="156" spans="3:90" s="69" customFormat="1" ht="18" customHeight="1" x14ac:dyDescent="0.35">
      <c r="C156" s="258"/>
      <c r="BV156" s="70"/>
      <c r="BW156" s="70"/>
      <c r="BX156" s="70"/>
      <c r="BY156" s="70"/>
      <c r="BZ156" s="70"/>
      <c r="CA156" s="70"/>
      <c r="CB156" s="70"/>
      <c r="CC156" s="70"/>
      <c r="CD156" s="70"/>
      <c r="CE156" s="70"/>
      <c r="CF156" s="70"/>
      <c r="CG156" s="70"/>
      <c r="CH156" s="70"/>
      <c r="CI156" s="70"/>
      <c r="CJ156" s="70"/>
      <c r="CK156" s="70"/>
      <c r="CL156" s="70"/>
    </row>
    <row r="157" spans="3:90" s="69" customFormat="1" ht="18" customHeight="1" x14ac:dyDescent="0.35">
      <c r="C157" s="258"/>
      <c r="BV157" s="70"/>
      <c r="BW157" s="70"/>
      <c r="BX157" s="70"/>
      <c r="BY157" s="70"/>
      <c r="BZ157" s="70"/>
      <c r="CA157" s="70"/>
      <c r="CB157" s="70"/>
      <c r="CC157" s="70"/>
      <c r="CD157" s="70"/>
      <c r="CE157" s="70"/>
      <c r="CF157" s="70"/>
      <c r="CG157" s="70"/>
      <c r="CH157" s="70"/>
      <c r="CI157" s="70"/>
      <c r="CJ157" s="70"/>
      <c r="CK157" s="70"/>
      <c r="CL157" s="70"/>
    </row>
    <row r="158" spans="3:90" s="69" customFormat="1" ht="18" customHeight="1" x14ac:dyDescent="0.35">
      <c r="C158" s="258"/>
      <c r="BV158" s="70"/>
      <c r="BW158" s="70"/>
      <c r="BX158" s="70"/>
      <c r="BY158" s="70"/>
      <c r="BZ158" s="70"/>
      <c r="CA158" s="70"/>
      <c r="CB158" s="70"/>
      <c r="CC158" s="70"/>
      <c r="CD158" s="70"/>
      <c r="CE158" s="70"/>
      <c r="CF158" s="70"/>
      <c r="CG158" s="70"/>
      <c r="CH158" s="70"/>
      <c r="CI158" s="70"/>
      <c r="CJ158" s="70"/>
      <c r="CK158" s="70"/>
      <c r="CL158" s="70"/>
    </row>
    <row r="159" spans="3:90" s="69" customFormat="1" ht="18" customHeight="1" x14ac:dyDescent="0.35">
      <c r="C159" s="258"/>
      <c r="BV159" s="70"/>
      <c r="BW159" s="70"/>
      <c r="BX159" s="70"/>
      <c r="BY159" s="70"/>
      <c r="BZ159" s="70"/>
      <c r="CA159" s="70"/>
      <c r="CB159" s="70"/>
      <c r="CC159" s="70"/>
      <c r="CD159" s="70"/>
      <c r="CE159" s="70"/>
      <c r="CF159" s="70"/>
      <c r="CG159" s="70"/>
      <c r="CH159" s="70"/>
      <c r="CI159" s="70"/>
      <c r="CJ159" s="70"/>
      <c r="CK159" s="70"/>
      <c r="CL159" s="70"/>
    </row>
    <row r="160" spans="3:90" s="69" customFormat="1" ht="18" customHeight="1" x14ac:dyDescent="0.35">
      <c r="C160" s="258"/>
      <c r="BV160" s="70"/>
      <c r="BW160" s="70"/>
      <c r="BX160" s="70"/>
      <c r="BY160" s="70"/>
      <c r="BZ160" s="70"/>
      <c r="CA160" s="70"/>
      <c r="CB160" s="70"/>
      <c r="CC160" s="70"/>
      <c r="CD160" s="70"/>
      <c r="CE160" s="70"/>
      <c r="CF160" s="70"/>
      <c r="CG160" s="70"/>
      <c r="CH160" s="70"/>
      <c r="CI160" s="70"/>
      <c r="CJ160" s="70"/>
      <c r="CK160" s="70"/>
      <c r="CL160" s="70"/>
    </row>
    <row r="161" spans="3:90" s="69" customFormat="1" x14ac:dyDescent="0.35">
      <c r="C161" s="258"/>
      <c r="BV161" s="70"/>
      <c r="BW161" s="70"/>
      <c r="BX161" s="70"/>
      <c r="BY161" s="70"/>
      <c r="BZ161" s="70"/>
      <c r="CA161" s="70"/>
      <c r="CB161" s="70"/>
      <c r="CC161" s="70"/>
      <c r="CD161" s="70"/>
      <c r="CE161" s="70"/>
      <c r="CF161" s="70"/>
      <c r="CG161" s="70"/>
      <c r="CH161" s="70"/>
      <c r="CI161" s="70"/>
      <c r="CJ161" s="70"/>
      <c r="CK161" s="70"/>
      <c r="CL161" s="70"/>
    </row>
    <row r="162" spans="3:90" s="69" customFormat="1" x14ac:dyDescent="0.35">
      <c r="C162" s="258"/>
      <c r="BV162" s="70"/>
      <c r="BW162" s="70"/>
      <c r="BX162" s="70"/>
      <c r="BY162" s="70"/>
      <c r="BZ162" s="70"/>
      <c r="CA162" s="70"/>
      <c r="CB162" s="70"/>
      <c r="CC162" s="70"/>
      <c r="CD162" s="70"/>
      <c r="CE162" s="70"/>
      <c r="CF162" s="70"/>
      <c r="CG162" s="70"/>
      <c r="CH162" s="70"/>
      <c r="CI162" s="70"/>
      <c r="CJ162" s="70"/>
      <c r="CK162" s="70"/>
      <c r="CL162" s="70"/>
    </row>
    <row r="163" spans="3:90" s="69" customFormat="1" x14ac:dyDescent="0.35">
      <c r="C163" s="258"/>
      <c r="BV163" s="70"/>
      <c r="BW163" s="70"/>
      <c r="BX163" s="70"/>
      <c r="BY163" s="70"/>
      <c r="BZ163" s="70"/>
      <c r="CA163" s="70"/>
      <c r="CB163" s="70"/>
      <c r="CC163" s="70"/>
      <c r="CD163" s="70"/>
      <c r="CE163" s="70"/>
      <c r="CF163" s="70"/>
      <c r="CG163" s="70"/>
      <c r="CH163" s="70"/>
      <c r="CI163" s="70"/>
      <c r="CJ163" s="70"/>
      <c r="CK163" s="70"/>
      <c r="CL163" s="70"/>
    </row>
    <row r="164" spans="3:90" s="69" customFormat="1" x14ac:dyDescent="0.35">
      <c r="C164" s="258"/>
      <c r="BV164" s="70"/>
      <c r="BW164" s="70"/>
      <c r="BX164" s="70"/>
      <c r="BY164" s="70"/>
      <c r="BZ164" s="70"/>
      <c r="CA164" s="70"/>
      <c r="CB164" s="70"/>
      <c r="CC164" s="70"/>
      <c r="CD164" s="70"/>
      <c r="CE164" s="70"/>
      <c r="CF164" s="70"/>
      <c r="CG164" s="70"/>
      <c r="CH164" s="70"/>
      <c r="CI164" s="70"/>
      <c r="CJ164" s="70"/>
      <c r="CK164" s="70"/>
      <c r="CL164" s="70"/>
    </row>
    <row r="165" spans="3:90" s="69" customFormat="1" x14ac:dyDescent="0.35">
      <c r="C165" s="258"/>
      <c r="BV165" s="70"/>
      <c r="BW165" s="70"/>
      <c r="BX165" s="70"/>
      <c r="BY165" s="70"/>
      <c r="BZ165" s="70"/>
      <c r="CA165" s="70"/>
      <c r="CB165" s="70"/>
      <c r="CC165" s="70"/>
      <c r="CD165" s="70"/>
      <c r="CE165" s="70"/>
      <c r="CF165" s="70"/>
      <c r="CG165" s="70"/>
      <c r="CH165" s="70"/>
      <c r="CI165" s="70"/>
      <c r="CJ165" s="70"/>
      <c r="CK165" s="70"/>
      <c r="CL165" s="70"/>
    </row>
    <row r="166" spans="3:90" s="69" customFormat="1" x14ac:dyDescent="0.35">
      <c r="C166" s="258"/>
      <c r="BV166" s="70"/>
      <c r="BW166" s="70"/>
      <c r="BX166" s="70"/>
      <c r="BY166" s="70"/>
      <c r="BZ166" s="70"/>
      <c r="CA166" s="70"/>
      <c r="CB166" s="70"/>
      <c r="CC166" s="70"/>
      <c r="CD166" s="70"/>
      <c r="CE166" s="70"/>
      <c r="CF166" s="70"/>
      <c r="CG166" s="70"/>
      <c r="CH166" s="70"/>
      <c r="CI166" s="70"/>
      <c r="CJ166" s="70"/>
      <c r="CK166" s="70"/>
      <c r="CL166" s="70"/>
    </row>
    <row r="167" spans="3:90" s="69" customFormat="1" x14ac:dyDescent="0.35">
      <c r="C167" s="258"/>
      <c r="BV167" s="70"/>
      <c r="BW167" s="70"/>
      <c r="BX167" s="70"/>
      <c r="BY167" s="70"/>
      <c r="BZ167" s="70"/>
      <c r="CA167" s="70"/>
      <c r="CB167" s="70"/>
      <c r="CC167" s="70"/>
      <c r="CD167" s="70"/>
      <c r="CE167" s="70"/>
      <c r="CF167" s="70"/>
      <c r="CG167" s="70"/>
      <c r="CH167" s="70"/>
      <c r="CI167" s="70"/>
      <c r="CJ167" s="70"/>
      <c r="CK167" s="70"/>
      <c r="CL167" s="70"/>
    </row>
    <row r="168" spans="3:90" s="69" customFormat="1" x14ac:dyDescent="0.35">
      <c r="C168" s="258"/>
      <c r="BV168" s="70"/>
      <c r="BW168" s="70"/>
      <c r="BX168" s="70"/>
      <c r="BY168" s="70"/>
      <c r="BZ168" s="70"/>
      <c r="CA168" s="70"/>
      <c r="CB168" s="70"/>
      <c r="CC168" s="70"/>
      <c r="CD168" s="70"/>
      <c r="CE168" s="70"/>
      <c r="CF168" s="70"/>
      <c r="CG168" s="70"/>
      <c r="CH168" s="70"/>
      <c r="CI168" s="70"/>
      <c r="CJ168" s="70"/>
      <c r="CK168" s="70"/>
      <c r="CL168" s="70"/>
    </row>
    <row r="169" spans="3:90" s="69" customFormat="1" x14ac:dyDescent="0.35">
      <c r="C169" s="258"/>
      <c r="BV169" s="70"/>
      <c r="BW169" s="70"/>
      <c r="BX169" s="70"/>
      <c r="BY169" s="70"/>
      <c r="BZ169" s="70"/>
      <c r="CA169" s="70"/>
      <c r="CB169" s="70"/>
      <c r="CC169" s="70"/>
      <c r="CD169" s="70"/>
      <c r="CE169" s="70"/>
      <c r="CF169" s="70"/>
      <c r="CG169" s="70"/>
      <c r="CH169" s="70"/>
      <c r="CI169" s="70"/>
      <c r="CJ169" s="70"/>
      <c r="CK169" s="70"/>
      <c r="CL169" s="70"/>
    </row>
    <row r="170" spans="3:90" s="69" customFormat="1" x14ac:dyDescent="0.35">
      <c r="C170" s="258"/>
      <c r="BV170" s="70"/>
      <c r="BW170" s="70"/>
      <c r="BX170" s="70"/>
      <c r="BY170" s="70"/>
      <c r="BZ170" s="70"/>
      <c r="CA170" s="70"/>
      <c r="CB170" s="70"/>
      <c r="CC170" s="70"/>
      <c r="CD170" s="70"/>
      <c r="CE170" s="70"/>
      <c r="CF170" s="70"/>
      <c r="CG170" s="70"/>
      <c r="CH170" s="70"/>
      <c r="CI170" s="70"/>
      <c r="CJ170" s="70"/>
      <c r="CK170" s="70"/>
      <c r="CL170" s="70"/>
    </row>
    <row r="171" spans="3:90" s="69" customFormat="1" x14ac:dyDescent="0.35">
      <c r="C171" s="258"/>
      <c r="BV171" s="70"/>
      <c r="BW171" s="70"/>
      <c r="BX171" s="70"/>
      <c r="BY171" s="70"/>
      <c r="BZ171" s="70"/>
      <c r="CA171" s="70"/>
      <c r="CB171" s="70"/>
      <c r="CC171" s="70"/>
      <c r="CD171" s="70"/>
      <c r="CE171" s="70"/>
      <c r="CF171" s="70"/>
      <c r="CG171" s="70"/>
      <c r="CH171" s="70"/>
      <c r="CI171" s="70"/>
      <c r="CJ171" s="70"/>
      <c r="CK171" s="70"/>
      <c r="CL171" s="70"/>
    </row>
    <row r="172" spans="3:90" s="69" customFormat="1" x14ac:dyDescent="0.35">
      <c r="C172" s="258"/>
      <c r="BV172" s="70"/>
      <c r="BW172" s="70"/>
      <c r="BX172" s="70"/>
      <c r="BY172" s="70"/>
      <c r="BZ172" s="70"/>
      <c r="CA172" s="70"/>
      <c r="CB172" s="70"/>
      <c r="CC172" s="70"/>
      <c r="CD172" s="70"/>
      <c r="CE172" s="70"/>
      <c r="CF172" s="70"/>
      <c r="CG172" s="70"/>
      <c r="CH172" s="70"/>
      <c r="CI172" s="70"/>
      <c r="CJ172" s="70"/>
      <c r="CK172" s="70"/>
      <c r="CL172" s="70"/>
    </row>
    <row r="173" spans="3:90" s="69" customFormat="1" x14ac:dyDescent="0.35">
      <c r="C173" s="258"/>
      <c r="BV173" s="70"/>
      <c r="BW173" s="70"/>
      <c r="BX173" s="70"/>
      <c r="BY173" s="70"/>
      <c r="BZ173" s="70"/>
      <c r="CA173" s="70"/>
      <c r="CB173" s="70"/>
      <c r="CC173" s="70"/>
      <c r="CD173" s="70"/>
      <c r="CE173" s="70"/>
      <c r="CF173" s="70"/>
      <c r="CG173" s="70"/>
      <c r="CH173" s="70"/>
      <c r="CI173" s="70"/>
      <c r="CJ173" s="70"/>
      <c r="CK173" s="70"/>
      <c r="CL173" s="70"/>
    </row>
    <row r="174" spans="3:90" s="69" customFormat="1" x14ac:dyDescent="0.35">
      <c r="C174" s="258"/>
      <c r="BV174" s="70"/>
      <c r="BW174" s="70"/>
      <c r="BX174" s="70"/>
      <c r="BY174" s="70"/>
      <c r="BZ174" s="70"/>
      <c r="CA174" s="70"/>
      <c r="CB174" s="70"/>
      <c r="CC174" s="70"/>
      <c r="CD174" s="70"/>
      <c r="CE174" s="70"/>
      <c r="CF174" s="70"/>
      <c r="CG174" s="70"/>
      <c r="CH174" s="70"/>
      <c r="CI174" s="70"/>
      <c r="CJ174" s="70"/>
      <c r="CK174" s="70"/>
      <c r="CL174" s="70"/>
    </row>
    <row r="175" spans="3:90" s="69" customFormat="1" x14ac:dyDescent="0.35">
      <c r="C175" s="258"/>
      <c r="BV175" s="70"/>
      <c r="BW175" s="70"/>
      <c r="BX175" s="70"/>
      <c r="BY175" s="70"/>
      <c r="BZ175" s="70"/>
      <c r="CA175" s="70"/>
      <c r="CB175" s="70"/>
      <c r="CC175" s="70"/>
      <c r="CD175" s="70"/>
      <c r="CE175" s="70"/>
      <c r="CF175" s="70"/>
      <c r="CG175" s="70"/>
      <c r="CH175" s="70"/>
      <c r="CI175" s="70"/>
      <c r="CJ175" s="70"/>
      <c r="CK175" s="70"/>
      <c r="CL175" s="70"/>
    </row>
    <row r="176" spans="3:90" s="69" customFormat="1" x14ac:dyDescent="0.35">
      <c r="C176" s="258"/>
      <c r="BV176" s="70"/>
      <c r="BW176" s="70"/>
      <c r="BX176" s="70"/>
      <c r="BY176" s="70"/>
      <c r="BZ176" s="70"/>
      <c r="CA176" s="70"/>
      <c r="CB176" s="70"/>
      <c r="CC176" s="70"/>
      <c r="CD176" s="70"/>
      <c r="CE176" s="70"/>
      <c r="CF176" s="70"/>
      <c r="CG176" s="70"/>
      <c r="CH176" s="70"/>
      <c r="CI176" s="70"/>
      <c r="CJ176" s="70"/>
      <c r="CK176" s="70"/>
      <c r="CL176" s="70"/>
    </row>
    <row r="177" spans="3:90" s="69" customFormat="1" x14ac:dyDescent="0.35">
      <c r="C177" s="258"/>
      <c r="BV177" s="70"/>
      <c r="BW177" s="70"/>
      <c r="BX177" s="70"/>
      <c r="BY177" s="70"/>
      <c r="BZ177" s="70"/>
      <c r="CA177" s="70"/>
      <c r="CB177" s="70"/>
      <c r="CC177" s="70"/>
      <c r="CD177" s="70"/>
      <c r="CE177" s="70"/>
      <c r="CF177" s="70"/>
      <c r="CG177" s="70"/>
      <c r="CH177" s="70"/>
      <c r="CI177" s="70"/>
      <c r="CJ177" s="70"/>
      <c r="CK177" s="70"/>
      <c r="CL177" s="70"/>
    </row>
    <row r="178" spans="3:90" s="69" customFormat="1" x14ac:dyDescent="0.35">
      <c r="C178" s="258"/>
      <c r="BV178" s="70"/>
      <c r="BW178" s="70"/>
      <c r="BX178" s="70"/>
      <c r="BY178" s="70"/>
      <c r="BZ178" s="70"/>
      <c r="CA178" s="70"/>
      <c r="CB178" s="70"/>
      <c r="CC178" s="70"/>
      <c r="CD178" s="70"/>
      <c r="CE178" s="70"/>
      <c r="CF178" s="70"/>
      <c r="CG178" s="70"/>
      <c r="CH178" s="70"/>
      <c r="CI178" s="70"/>
      <c r="CJ178" s="70"/>
      <c r="CK178" s="70"/>
      <c r="CL178" s="70"/>
    </row>
    <row r="179" spans="3:90" s="69" customFormat="1" x14ac:dyDescent="0.35">
      <c r="C179" s="258"/>
      <c r="BV179" s="70"/>
      <c r="BW179" s="70"/>
      <c r="BX179" s="70"/>
      <c r="BY179" s="70"/>
      <c r="BZ179" s="70"/>
      <c r="CA179" s="70"/>
      <c r="CB179" s="70"/>
      <c r="CC179" s="70"/>
      <c r="CD179" s="70"/>
      <c r="CE179" s="70"/>
      <c r="CF179" s="70"/>
      <c r="CG179" s="70"/>
      <c r="CH179" s="70"/>
      <c r="CI179" s="70"/>
      <c r="CJ179" s="70"/>
      <c r="CK179" s="70"/>
      <c r="CL179" s="70"/>
    </row>
    <row r="180" spans="3:90" s="69" customFormat="1" x14ac:dyDescent="0.35">
      <c r="C180" s="258"/>
      <c r="BV180" s="70"/>
      <c r="BW180" s="70"/>
      <c r="BX180" s="70"/>
      <c r="BY180" s="70"/>
      <c r="BZ180" s="70"/>
      <c r="CA180" s="70"/>
      <c r="CB180" s="70"/>
      <c r="CC180" s="70"/>
      <c r="CD180" s="70"/>
      <c r="CE180" s="70"/>
      <c r="CF180" s="70"/>
      <c r="CG180" s="70"/>
      <c r="CH180" s="70"/>
      <c r="CI180" s="70"/>
      <c r="CJ180" s="70"/>
      <c r="CK180" s="70"/>
      <c r="CL180" s="70"/>
    </row>
    <row r="181" spans="3:90" s="69" customFormat="1" x14ac:dyDescent="0.35">
      <c r="C181" s="258"/>
      <c r="BV181" s="70"/>
      <c r="BW181" s="70"/>
      <c r="BX181" s="70"/>
      <c r="BY181" s="70"/>
      <c r="BZ181" s="70"/>
      <c r="CA181" s="70"/>
      <c r="CB181" s="70"/>
      <c r="CC181" s="70"/>
      <c r="CD181" s="70"/>
      <c r="CE181" s="70"/>
      <c r="CF181" s="70"/>
      <c r="CG181" s="70"/>
      <c r="CH181" s="70"/>
      <c r="CI181" s="70"/>
      <c r="CJ181" s="70"/>
      <c r="CK181" s="70"/>
      <c r="CL181" s="70"/>
    </row>
    <row r="182" spans="3:90" s="69" customFormat="1" x14ac:dyDescent="0.35">
      <c r="C182" s="258"/>
      <c r="BV182" s="70"/>
      <c r="BW182" s="70"/>
      <c r="BX182" s="70"/>
      <c r="BY182" s="70"/>
      <c r="BZ182" s="70"/>
      <c r="CA182" s="70"/>
      <c r="CB182" s="70"/>
      <c r="CC182" s="70"/>
      <c r="CD182" s="70"/>
      <c r="CE182" s="70"/>
      <c r="CF182" s="70"/>
      <c r="CG182" s="70"/>
      <c r="CH182" s="70"/>
      <c r="CI182" s="70"/>
      <c r="CJ182" s="70"/>
      <c r="CK182" s="70"/>
      <c r="CL182" s="70"/>
    </row>
    <row r="183" spans="3:90" s="69" customFormat="1" x14ac:dyDescent="0.35">
      <c r="C183" s="258"/>
      <c r="BV183" s="70"/>
      <c r="BW183" s="70"/>
      <c r="BX183" s="70"/>
      <c r="BY183" s="70"/>
      <c r="BZ183" s="70"/>
      <c r="CA183" s="70"/>
      <c r="CB183" s="70"/>
      <c r="CC183" s="70"/>
      <c r="CD183" s="70"/>
      <c r="CE183" s="70"/>
      <c r="CF183" s="70"/>
      <c r="CG183" s="70"/>
      <c r="CH183" s="70"/>
      <c r="CI183" s="70"/>
      <c r="CJ183" s="70"/>
      <c r="CK183" s="70"/>
      <c r="CL183" s="70"/>
    </row>
    <row r="184" spans="3:90" s="69" customFormat="1" x14ac:dyDescent="0.35">
      <c r="C184" s="258"/>
      <c r="BV184" s="70"/>
      <c r="BW184" s="70"/>
      <c r="BX184" s="70"/>
      <c r="BY184" s="70"/>
      <c r="BZ184" s="70"/>
      <c r="CA184" s="70"/>
      <c r="CB184" s="70"/>
      <c r="CC184" s="70"/>
      <c r="CD184" s="70"/>
      <c r="CE184" s="70"/>
      <c r="CF184" s="70"/>
      <c r="CG184" s="70"/>
      <c r="CH184" s="70"/>
      <c r="CI184" s="70"/>
      <c r="CJ184" s="70"/>
      <c r="CK184" s="70"/>
      <c r="CL184" s="70"/>
    </row>
    <row r="185" spans="3:90" s="69" customFormat="1" x14ac:dyDescent="0.35">
      <c r="C185" s="258"/>
      <c r="BV185" s="70"/>
      <c r="BW185" s="70"/>
      <c r="BX185" s="70"/>
      <c r="BY185" s="70"/>
      <c r="BZ185" s="70"/>
      <c r="CA185" s="70"/>
      <c r="CB185" s="70"/>
      <c r="CC185" s="70"/>
      <c r="CD185" s="70"/>
      <c r="CE185" s="70"/>
      <c r="CF185" s="70"/>
      <c r="CG185" s="70"/>
      <c r="CH185" s="70"/>
      <c r="CI185" s="70"/>
      <c r="CJ185" s="70"/>
      <c r="CK185" s="70"/>
      <c r="CL185" s="70"/>
    </row>
    <row r="186" spans="3:90" s="69" customFormat="1" x14ac:dyDescent="0.35">
      <c r="C186" s="258"/>
      <c r="BV186" s="70"/>
      <c r="BW186" s="70"/>
      <c r="BX186" s="70"/>
      <c r="BY186" s="70"/>
      <c r="BZ186" s="70"/>
      <c r="CA186" s="70"/>
      <c r="CB186" s="70"/>
      <c r="CC186" s="70"/>
      <c r="CD186" s="70"/>
      <c r="CE186" s="70"/>
      <c r="CF186" s="70"/>
      <c r="CG186" s="70"/>
      <c r="CH186" s="70"/>
      <c r="CI186" s="70"/>
      <c r="CJ186" s="70"/>
      <c r="CK186" s="70"/>
      <c r="CL186" s="70"/>
    </row>
    <row r="187" spans="3:90" s="69" customFormat="1" x14ac:dyDescent="0.35">
      <c r="C187" s="258"/>
      <c r="BV187" s="70"/>
      <c r="BW187" s="70"/>
      <c r="BX187" s="70"/>
      <c r="BY187" s="70"/>
      <c r="BZ187" s="70"/>
      <c r="CA187" s="70"/>
      <c r="CB187" s="70"/>
      <c r="CC187" s="70"/>
      <c r="CD187" s="70"/>
      <c r="CE187" s="70"/>
      <c r="CF187" s="70"/>
      <c r="CG187" s="70"/>
      <c r="CH187" s="70"/>
      <c r="CI187" s="70"/>
      <c r="CJ187" s="70"/>
      <c r="CK187" s="70"/>
      <c r="CL187" s="70"/>
    </row>
    <row r="188" spans="3:90" s="69" customFormat="1" x14ac:dyDescent="0.35">
      <c r="C188" s="258"/>
      <c r="BV188" s="70"/>
      <c r="BW188" s="70"/>
      <c r="BX188" s="70"/>
      <c r="BY188" s="70"/>
      <c r="BZ188" s="70"/>
      <c r="CA188" s="70"/>
      <c r="CB188" s="70"/>
      <c r="CC188" s="70"/>
      <c r="CD188" s="70"/>
      <c r="CE188" s="70"/>
      <c r="CF188" s="70"/>
      <c r="CG188" s="70"/>
      <c r="CH188" s="70"/>
      <c r="CI188" s="70"/>
      <c r="CJ188" s="70"/>
      <c r="CK188" s="70"/>
      <c r="CL188" s="70"/>
    </row>
    <row r="189" spans="3:90" s="69" customFormat="1" x14ac:dyDescent="0.35">
      <c r="C189" s="258"/>
      <c r="BV189" s="70"/>
      <c r="BW189" s="70"/>
      <c r="BX189" s="70"/>
      <c r="BY189" s="70"/>
      <c r="BZ189" s="70"/>
      <c r="CA189" s="70"/>
      <c r="CB189" s="70"/>
      <c r="CC189" s="70"/>
      <c r="CD189" s="70"/>
      <c r="CE189" s="70"/>
      <c r="CF189" s="70"/>
      <c r="CG189" s="70"/>
      <c r="CH189" s="70"/>
      <c r="CI189" s="70"/>
      <c r="CJ189" s="70"/>
      <c r="CK189" s="70"/>
      <c r="CL189" s="70"/>
    </row>
    <row r="190" spans="3:90" s="69" customFormat="1" x14ac:dyDescent="0.35">
      <c r="C190" s="258"/>
      <c r="BV190" s="70"/>
      <c r="BW190" s="70"/>
      <c r="BX190" s="70"/>
      <c r="BY190" s="70"/>
      <c r="BZ190" s="70"/>
      <c r="CA190" s="70"/>
      <c r="CB190" s="70"/>
      <c r="CC190" s="70"/>
      <c r="CD190" s="70"/>
      <c r="CE190" s="70"/>
      <c r="CF190" s="70"/>
      <c r="CG190" s="70"/>
      <c r="CH190" s="70"/>
      <c r="CI190" s="70"/>
      <c r="CJ190" s="70"/>
      <c r="CK190" s="70"/>
      <c r="CL190" s="70"/>
    </row>
    <row r="191" spans="3:90" s="69" customFormat="1" x14ac:dyDescent="0.35">
      <c r="C191" s="258"/>
      <c r="BV191" s="70"/>
      <c r="BW191" s="70"/>
      <c r="BX191" s="70"/>
      <c r="BY191" s="70"/>
      <c r="BZ191" s="70"/>
      <c r="CA191" s="70"/>
      <c r="CB191" s="70"/>
      <c r="CC191" s="70"/>
      <c r="CD191" s="70"/>
      <c r="CE191" s="70"/>
      <c r="CF191" s="70"/>
      <c r="CG191" s="70"/>
      <c r="CH191" s="70"/>
      <c r="CI191" s="70"/>
      <c r="CJ191" s="70"/>
      <c r="CK191" s="70"/>
      <c r="CL191" s="70"/>
    </row>
    <row r="192" spans="3:90" s="69" customFormat="1" x14ac:dyDescent="0.35">
      <c r="C192" s="258"/>
      <c r="BV192" s="70"/>
      <c r="BW192" s="70"/>
      <c r="BX192" s="70"/>
      <c r="BY192" s="70"/>
      <c r="BZ192" s="70"/>
      <c r="CA192" s="70"/>
      <c r="CB192" s="70"/>
      <c r="CC192" s="70"/>
      <c r="CD192" s="70"/>
      <c r="CE192" s="70"/>
      <c r="CF192" s="70"/>
      <c r="CG192" s="70"/>
      <c r="CH192" s="70"/>
      <c r="CI192" s="70"/>
      <c r="CJ192" s="70"/>
      <c r="CK192" s="70"/>
      <c r="CL192" s="70"/>
    </row>
    <row r="193" spans="3:90" s="69" customFormat="1" x14ac:dyDescent="0.35">
      <c r="C193" s="258"/>
      <c r="BV193" s="70"/>
      <c r="BW193" s="70"/>
      <c r="BX193" s="70"/>
      <c r="BY193" s="70"/>
      <c r="BZ193" s="70"/>
      <c r="CA193" s="70"/>
      <c r="CB193" s="70"/>
      <c r="CC193" s="70"/>
      <c r="CD193" s="70"/>
      <c r="CE193" s="70"/>
      <c r="CF193" s="70"/>
      <c r="CG193" s="70"/>
      <c r="CH193" s="70"/>
      <c r="CI193" s="70"/>
      <c r="CJ193" s="70"/>
      <c r="CK193" s="70"/>
      <c r="CL193" s="70"/>
    </row>
    <row r="194" spans="3:90" s="69" customFormat="1" x14ac:dyDescent="0.35">
      <c r="C194" s="258"/>
      <c r="BV194" s="70"/>
      <c r="BW194" s="70"/>
      <c r="BX194" s="70"/>
      <c r="BY194" s="70"/>
      <c r="BZ194" s="70"/>
      <c r="CA194" s="70"/>
      <c r="CB194" s="70"/>
      <c r="CC194" s="70"/>
      <c r="CD194" s="70"/>
      <c r="CE194" s="70"/>
      <c r="CF194" s="70"/>
      <c r="CG194" s="70"/>
      <c r="CH194" s="70"/>
      <c r="CI194" s="70"/>
      <c r="CJ194" s="70"/>
      <c r="CK194" s="70"/>
      <c r="CL194" s="70"/>
    </row>
    <row r="195" spans="3:90" s="69" customFormat="1" x14ac:dyDescent="0.35">
      <c r="C195" s="258"/>
      <c r="BV195" s="70"/>
      <c r="BW195" s="70"/>
      <c r="BX195" s="70"/>
      <c r="BY195" s="70"/>
      <c r="BZ195" s="70"/>
      <c r="CA195" s="70"/>
      <c r="CB195" s="70"/>
      <c r="CC195" s="70"/>
      <c r="CD195" s="70"/>
      <c r="CE195" s="70"/>
      <c r="CF195" s="70"/>
      <c r="CG195" s="70"/>
      <c r="CH195" s="70"/>
      <c r="CI195" s="70"/>
      <c r="CJ195" s="70"/>
      <c r="CK195" s="70"/>
      <c r="CL195" s="70"/>
    </row>
    <row r="196" spans="3:90" s="69" customFormat="1" x14ac:dyDescent="0.35">
      <c r="C196" s="258"/>
      <c r="BV196" s="70"/>
      <c r="BW196" s="70"/>
      <c r="BX196" s="70"/>
      <c r="BY196" s="70"/>
      <c r="BZ196" s="70"/>
      <c r="CA196" s="70"/>
      <c r="CB196" s="70"/>
      <c r="CC196" s="70"/>
      <c r="CD196" s="70"/>
      <c r="CE196" s="70"/>
      <c r="CF196" s="70"/>
      <c r="CG196" s="70"/>
      <c r="CH196" s="70"/>
      <c r="CI196" s="70"/>
      <c r="CJ196" s="70"/>
      <c r="CK196" s="70"/>
      <c r="CL196" s="70"/>
    </row>
    <row r="197" spans="3:90" s="69" customFormat="1" x14ac:dyDescent="0.35">
      <c r="C197" s="258"/>
      <c r="BV197" s="70"/>
      <c r="BW197" s="70"/>
      <c r="BX197" s="70"/>
      <c r="BY197" s="70"/>
      <c r="BZ197" s="70"/>
      <c r="CA197" s="70"/>
      <c r="CB197" s="70"/>
      <c r="CC197" s="70"/>
      <c r="CD197" s="70"/>
      <c r="CE197" s="70"/>
      <c r="CF197" s="70"/>
      <c r="CG197" s="70"/>
      <c r="CH197" s="70"/>
      <c r="CI197" s="70"/>
      <c r="CJ197" s="70"/>
      <c r="CK197" s="70"/>
      <c r="CL197" s="70"/>
    </row>
    <row r="198" spans="3:90" s="69" customFormat="1" x14ac:dyDescent="0.35">
      <c r="C198" s="258"/>
      <c r="BV198" s="70"/>
      <c r="BW198" s="70"/>
      <c r="BX198" s="70"/>
      <c r="BY198" s="70"/>
      <c r="BZ198" s="70"/>
      <c r="CA198" s="70"/>
      <c r="CB198" s="70"/>
      <c r="CC198" s="70"/>
      <c r="CD198" s="70"/>
      <c r="CE198" s="70"/>
      <c r="CF198" s="70"/>
      <c r="CG198" s="70"/>
      <c r="CH198" s="70"/>
      <c r="CI198" s="70"/>
      <c r="CJ198" s="70"/>
      <c r="CK198" s="70"/>
      <c r="CL198" s="70"/>
    </row>
    <row r="199" spans="3:90" s="69" customFormat="1" x14ac:dyDescent="0.35">
      <c r="C199" s="258"/>
      <c r="BV199" s="70"/>
      <c r="BW199" s="70"/>
      <c r="BX199" s="70"/>
      <c r="BY199" s="70"/>
      <c r="BZ199" s="70"/>
      <c r="CA199" s="70"/>
      <c r="CB199" s="70"/>
      <c r="CC199" s="70"/>
      <c r="CD199" s="70"/>
      <c r="CE199" s="70"/>
      <c r="CF199" s="70"/>
      <c r="CG199" s="70"/>
      <c r="CH199" s="70"/>
      <c r="CI199" s="70"/>
      <c r="CJ199" s="70"/>
      <c r="CK199" s="70"/>
      <c r="CL199" s="70"/>
    </row>
    <row r="200" spans="3:90" s="69" customFormat="1" x14ac:dyDescent="0.35">
      <c r="C200" s="258"/>
      <c r="BV200" s="70"/>
      <c r="BW200" s="70"/>
      <c r="BX200" s="70"/>
      <c r="BY200" s="70"/>
      <c r="BZ200" s="70"/>
      <c r="CA200" s="70"/>
      <c r="CB200" s="70"/>
      <c r="CC200" s="70"/>
      <c r="CD200" s="70"/>
      <c r="CE200" s="70"/>
      <c r="CF200" s="70"/>
      <c r="CG200" s="70"/>
      <c r="CH200" s="70"/>
      <c r="CI200" s="70"/>
      <c r="CJ200" s="70"/>
      <c r="CK200" s="70"/>
      <c r="CL200" s="70"/>
    </row>
    <row r="201" spans="3:90" s="69" customFormat="1" x14ac:dyDescent="0.35">
      <c r="C201" s="258"/>
      <c r="BV201" s="70"/>
      <c r="BW201" s="70"/>
      <c r="BX201" s="70"/>
      <c r="BY201" s="70"/>
      <c r="BZ201" s="70"/>
      <c r="CA201" s="70"/>
      <c r="CB201" s="70"/>
      <c r="CC201" s="70"/>
      <c r="CD201" s="70"/>
      <c r="CE201" s="70"/>
      <c r="CF201" s="70"/>
      <c r="CG201" s="70"/>
      <c r="CH201" s="70"/>
      <c r="CI201" s="70"/>
      <c r="CJ201" s="70"/>
      <c r="CK201" s="70"/>
      <c r="CL201" s="70"/>
    </row>
    <row r="202" spans="3:90" s="69" customFormat="1" x14ac:dyDescent="0.35">
      <c r="C202" s="258"/>
      <c r="BV202" s="70"/>
      <c r="BW202" s="70"/>
      <c r="BX202" s="70"/>
      <c r="BY202" s="70"/>
      <c r="BZ202" s="70"/>
      <c r="CA202" s="70"/>
      <c r="CB202" s="70"/>
      <c r="CC202" s="70"/>
      <c r="CD202" s="70"/>
      <c r="CE202" s="70"/>
      <c r="CF202" s="70"/>
      <c r="CG202" s="70"/>
      <c r="CH202" s="70"/>
      <c r="CI202" s="70"/>
      <c r="CJ202" s="70"/>
      <c r="CK202" s="70"/>
      <c r="CL202" s="70"/>
    </row>
    <row r="203" spans="3:90" s="69" customFormat="1" x14ac:dyDescent="0.35">
      <c r="C203" s="258"/>
      <c r="BV203" s="70"/>
      <c r="BW203" s="70"/>
      <c r="BX203" s="70"/>
      <c r="BY203" s="70"/>
      <c r="BZ203" s="70"/>
      <c r="CA203" s="70"/>
      <c r="CB203" s="70"/>
      <c r="CC203" s="70"/>
      <c r="CD203" s="70"/>
      <c r="CE203" s="70"/>
      <c r="CF203" s="70"/>
      <c r="CG203" s="70"/>
      <c r="CH203" s="70"/>
      <c r="CI203" s="70"/>
      <c r="CJ203" s="70"/>
      <c r="CK203" s="70"/>
      <c r="CL203" s="70"/>
    </row>
    <row r="204" spans="3:90" s="69" customFormat="1" x14ac:dyDescent="0.35">
      <c r="C204" s="258"/>
      <c r="BV204" s="70"/>
      <c r="BW204" s="70"/>
      <c r="BX204" s="70"/>
      <c r="BY204" s="70"/>
      <c r="BZ204" s="70"/>
      <c r="CA204" s="70"/>
      <c r="CB204" s="70"/>
      <c r="CC204" s="70"/>
      <c r="CD204" s="70"/>
      <c r="CE204" s="70"/>
      <c r="CF204" s="70"/>
      <c r="CG204" s="70"/>
      <c r="CH204" s="70"/>
      <c r="CI204" s="70"/>
      <c r="CJ204" s="70"/>
      <c r="CK204" s="70"/>
      <c r="CL204" s="70"/>
    </row>
    <row r="205" spans="3:90" s="69" customFormat="1" x14ac:dyDescent="0.35">
      <c r="C205" s="258"/>
      <c r="BV205" s="70"/>
      <c r="BW205" s="70"/>
      <c r="BX205" s="70"/>
      <c r="BY205" s="70"/>
      <c r="BZ205" s="70"/>
      <c r="CA205" s="70"/>
      <c r="CB205" s="70"/>
      <c r="CC205" s="70"/>
      <c r="CD205" s="70"/>
      <c r="CE205" s="70"/>
      <c r="CF205" s="70"/>
      <c r="CG205" s="70"/>
      <c r="CH205" s="70"/>
      <c r="CI205" s="70"/>
      <c r="CJ205" s="70"/>
      <c r="CK205" s="70"/>
      <c r="CL205" s="70"/>
    </row>
    <row r="206" spans="3:90" s="69" customFormat="1" x14ac:dyDescent="0.35">
      <c r="C206" s="258"/>
      <c r="BV206" s="70"/>
      <c r="BW206" s="70"/>
      <c r="BX206" s="70"/>
      <c r="BY206" s="70"/>
      <c r="BZ206" s="70"/>
      <c r="CA206" s="70"/>
      <c r="CB206" s="70"/>
      <c r="CC206" s="70"/>
      <c r="CD206" s="70"/>
      <c r="CE206" s="70"/>
      <c r="CF206" s="70"/>
      <c r="CG206" s="70"/>
      <c r="CH206" s="70"/>
      <c r="CI206" s="70"/>
      <c r="CJ206" s="70"/>
      <c r="CK206" s="70"/>
      <c r="CL206" s="70"/>
    </row>
    <row r="207" spans="3:90" s="69" customFormat="1" x14ac:dyDescent="0.35">
      <c r="C207" s="258"/>
      <c r="BV207" s="70"/>
      <c r="BW207" s="70"/>
      <c r="BX207" s="70"/>
      <c r="BY207" s="70"/>
      <c r="BZ207" s="70"/>
      <c r="CA207" s="70"/>
      <c r="CB207" s="70"/>
      <c r="CC207" s="70"/>
      <c r="CD207" s="70"/>
      <c r="CE207" s="70"/>
      <c r="CF207" s="70"/>
      <c r="CG207" s="70"/>
      <c r="CH207" s="70"/>
      <c r="CI207" s="70"/>
      <c r="CJ207" s="70"/>
      <c r="CK207" s="70"/>
      <c r="CL207" s="70"/>
    </row>
    <row r="208" spans="3:90" s="69" customFormat="1" x14ac:dyDescent="0.35">
      <c r="C208" s="258"/>
      <c r="BV208" s="70"/>
      <c r="BW208" s="70"/>
      <c r="BX208" s="70"/>
      <c r="BY208" s="70"/>
      <c r="BZ208" s="70"/>
      <c r="CA208" s="70"/>
      <c r="CB208" s="70"/>
      <c r="CC208" s="70"/>
      <c r="CD208" s="70"/>
      <c r="CE208" s="70"/>
      <c r="CF208" s="70"/>
      <c r="CG208" s="70"/>
      <c r="CH208" s="70"/>
      <c r="CI208" s="70"/>
      <c r="CJ208" s="70"/>
      <c r="CK208" s="70"/>
      <c r="CL208" s="70"/>
    </row>
    <row r="209" spans="3:90" s="69" customFormat="1" x14ac:dyDescent="0.35">
      <c r="C209" s="258"/>
      <c r="BV209" s="70"/>
      <c r="BW209" s="70"/>
      <c r="BX209" s="70"/>
      <c r="BY209" s="70"/>
      <c r="BZ209" s="70"/>
      <c r="CA209" s="70"/>
      <c r="CB209" s="70"/>
      <c r="CC209" s="70"/>
      <c r="CD209" s="70"/>
      <c r="CE209" s="70"/>
      <c r="CF209" s="70"/>
      <c r="CG209" s="70"/>
      <c r="CH209" s="70"/>
      <c r="CI209" s="70"/>
      <c r="CJ209" s="70"/>
      <c r="CK209" s="70"/>
      <c r="CL209" s="70"/>
    </row>
    <row r="210" spans="3:90" s="69" customFormat="1" x14ac:dyDescent="0.35">
      <c r="C210" s="258"/>
      <c r="BV210" s="70"/>
      <c r="BW210" s="70"/>
      <c r="BX210" s="70"/>
      <c r="BY210" s="70"/>
      <c r="BZ210" s="70"/>
      <c r="CA210" s="70"/>
      <c r="CB210" s="70"/>
      <c r="CC210" s="70"/>
      <c r="CD210" s="70"/>
      <c r="CE210" s="70"/>
      <c r="CF210" s="70"/>
      <c r="CG210" s="70"/>
      <c r="CH210" s="70"/>
      <c r="CI210" s="70"/>
      <c r="CJ210" s="70"/>
      <c r="CK210" s="70"/>
      <c r="CL210" s="70"/>
    </row>
    <row r="211" spans="3:90" s="69" customFormat="1" x14ac:dyDescent="0.35">
      <c r="C211" s="258"/>
      <c r="BV211" s="70"/>
      <c r="BW211" s="70"/>
      <c r="BX211" s="70"/>
      <c r="BY211" s="70"/>
      <c r="BZ211" s="70"/>
      <c r="CA211" s="70"/>
      <c r="CB211" s="70"/>
      <c r="CC211" s="70"/>
      <c r="CD211" s="70"/>
      <c r="CE211" s="70"/>
      <c r="CF211" s="70"/>
      <c r="CG211" s="70"/>
      <c r="CH211" s="70"/>
      <c r="CI211" s="70"/>
      <c r="CJ211" s="70"/>
      <c r="CK211" s="70"/>
      <c r="CL211" s="70"/>
    </row>
    <row r="212" spans="3:90" s="69" customFormat="1" x14ac:dyDescent="0.35">
      <c r="C212" s="258"/>
      <c r="BV212" s="70"/>
      <c r="BW212" s="70"/>
      <c r="BX212" s="70"/>
      <c r="BY212" s="70"/>
      <c r="BZ212" s="70"/>
      <c r="CA212" s="70"/>
      <c r="CB212" s="70"/>
      <c r="CC212" s="70"/>
      <c r="CD212" s="70"/>
      <c r="CE212" s="70"/>
      <c r="CF212" s="70"/>
      <c r="CG212" s="70"/>
      <c r="CH212" s="70"/>
      <c r="CI212" s="70"/>
      <c r="CJ212" s="70"/>
      <c r="CK212" s="70"/>
      <c r="CL212" s="70"/>
    </row>
    <row r="213" spans="3:90" s="69" customFormat="1" x14ac:dyDescent="0.35">
      <c r="C213" s="258"/>
      <c r="BV213" s="70"/>
      <c r="BW213" s="70"/>
      <c r="BX213" s="70"/>
      <c r="BY213" s="70"/>
      <c r="BZ213" s="70"/>
      <c r="CA213" s="70"/>
      <c r="CB213" s="70"/>
      <c r="CC213" s="70"/>
      <c r="CD213" s="70"/>
      <c r="CE213" s="70"/>
      <c r="CF213" s="70"/>
      <c r="CG213" s="70"/>
      <c r="CH213" s="70"/>
      <c r="CI213" s="70"/>
      <c r="CJ213" s="70"/>
      <c r="CK213" s="70"/>
      <c r="CL213" s="70"/>
    </row>
    <row r="214" spans="3:90" s="69" customFormat="1" x14ac:dyDescent="0.35">
      <c r="C214" s="258"/>
      <c r="BV214" s="70"/>
      <c r="BW214" s="70"/>
      <c r="BX214" s="70"/>
      <c r="BY214" s="70"/>
      <c r="BZ214" s="70"/>
      <c r="CA214" s="70"/>
      <c r="CB214" s="70"/>
      <c r="CC214" s="70"/>
      <c r="CD214" s="70"/>
      <c r="CE214" s="70"/>
      <c r="CF214" s="70"/>
      <c r="CG214" s="70"/>
      <c r="CH214" s="70"/>
      <c r="CI214" s="70"/>
      <c r="CJ214" s="70"/>
      <c r="CK214" s="70"/>
      <c r="CL214" s="70"/>
    </row>
    <row r="215" spans="3:90" s="69" customFormat="1" x14ac:dyDescent="0.35">
      <c r="C215" s="258"/>
      <c r="BV215" s="70"/>
      <c r="BW215" s="70"/>
      <c r="BX215" s="70"/>
      <c r="BY215" s="70"/>
      <c r="BZ215" s="70"/>
      <c r="CA215" s="70"/>
      <c r="CB215" s="70"/>
      <c r="CC215" s="70"/>
      <c r="CD215" s="70"/>
      <c r="CE215" s="70"/>
      <c r="CF215" s="70"/>
      <c r="CG215" s="70"/>
      <c r="CH215" s="70"/>
      <c r="CI215" s="70"/>
      <c r="CJ215" s="70"/>
      <c r="CK215" s="70"/>
      <c r="CL215" s="70"/>
    </row>
    <row r="216" spans="3:90" s="69" customFormat="1" x14ac:dyDescent="0.35">
      <c r="C216" s="258"/>
      <c r="BV216" s="70"/>
      <c r="BW216" s="70"/>
      <c r="BX216" s="70"/>
      <c r="BY216" s="70"/>
      <c r="BZ216" s="70"/>
      <c r="CA216" s="70"/>
      <c r="CB216" s="70"/>
      <c r="CC216" s="70"/>
      <c r="CD216" s="70"/>
      <c r="CE216" s="70"/>
      <c r="CF216" s="70"/>
      <c r="CG216" s="70"/>
      <c r="CH216" s="70"/>
      <c r="CI216" s="70"/>
      <c r="CJ216" s="70"/>
      <c r="CK216" s="70"/>
      <c r="CL216" s="70"/>
    </row>
    <row r="217" spans="3:90" s="69" customFormat="1" x14ac:dyDescent="0.35">
      <c r="C217" s="258"/>
      <c r="BV217" s="70"/>
      <c r="BW217" s="70"/>
      <c r="BX217" s="70"/>
      <c r="BY217" s="70"/>
      <c r="BZ217" s="70"/>
      <c r="CA217" s="70"/>
      <c r="CB217" s="70"/>
      <c r="CC217" s="70"/>
      <c r="CD217" s="70"/>
      <c r="CE217" s="70"/>
      <c r="CF217" s="70"/>
      <c r="CG217" s="70"/>
      <c r="CH217" s="70"/>
      <c r="CI217" s="70"/>
      <c r="CJ217" s="70"/>
      <c r="CK217" s="70"/>
      <c r="CL217" s="70"/>
    </row>
    <row r="218" spans="3:90" s="69" customFormat="1" x14ac:dyDescent="0.35">
      <c r="C218" s="258"/>
      <c r="BV218" s="70"/>
      <c r="BW218" s="70"/>
      <c r="BX218" s="70"/>
      <c r="BY218" s="70"/>
      <c r="BZ218" s="70"/>
      <c r="CA218" s="70"/>
      <c r="CB218" s="70"/>
      <c r="CC218" s="70"/>
      <c r="CD218" s="70"/>
      <c r="CE218" s="70"/>
      <c r="CF218" s="70"/>
      <c r="CG218" s="70"/>
      <c r="CH218" s="70"/>
      <c r="CI218" s="70"/>
      <c r="CJ218" s="70"/>
      <c r="CK218" s="70"/>
      <c r="CL218" s="70"/>
    </row>
    <row r="219" spans="3:90" s="69" customFormat="1" x14ac:dyDescent="0.35">
      <c r="C219" s="258"/>
      <c r="BV219" s="70"/>
      <c r="BW219" s="70"/>
      <c r="BX219" s="70"/>
      <c r="BY219" s="70"/>
      <c r="BZ219" s="70"/>
      <c r="CA219" s="70"/>
      <c r="CB219" s="70"/>
      <c r="CC219" s="70"/>
      <c r="CD219" s="70"/>
      <c r="CE219" s="70"/>
      <c r="CF219" s="70"/>
      <c r="CG219" s="70"/>
      <c r="CH219" s="70"/>
      <c r="CI219" s="70"/>
      <c r="CJ219" s="70"/>
      <c r="CK219" s="70"/>
      <c r="CL219" s="70"/>
    </row>
    <row r="220" spans="3:90" s="69" customFormat="1" x14ac:dyDescent="0.35">
      <c r="C220" s="258"/>
      <c r="BV220" s="70"/>
      <c r="BW220" s="70"/>
      <c r="BX220" s="70"/>
      <c r="BY220" s="70"/>
      <c r="BZ220" s="70"/>
      <c r="CA220" s="70"/>
      <c r="CB220" s="70"/>
      <c r="CC220" s="70"/>
      <c r="CD220" s="70"/>
      <c r="CE220" s="70"/>
      <c r="CF220" s="70"/>
      <c r="CG220" s="70"/>
      <c r="CH220" s="70"/>
      <c r="CI220" s="70"/>
      <c r="CJ220" s="70"/>
      <c r="CK220" s="70"/>
      <c r="CL220" s="70"/>
    </row>
    <row r="221" spans="3:90" s="69" customFormat="1" x14ac:dyDescent="0.35">
      <c r="C221" s="258"/>
      <c r="BV221" s="70"/>
      <c r="BW221" s="70"/>
      <c r="BX221" s="70"/>
      <c r="BY221" s="70"/>
      <c r="BZ221" s="70"/>
      <c r="CA221" s="70"/>
      <c r="CB221" s="70"/>
      <c r="CC221" s="70"/>
      <c r="CD221" s="70"/>
      <c r="CE221" s="70"/>
      <c r="CF221" s="70"/>
      <c r="CG221" s="70"/>
      <c r="CH221" s="70"/>
      <c r="CI221" s="70"/>
      <c r="CJ221" s="70"/>
      <c r="CK221" s="70"/>
      <c r="CL221" s="70"/>
    </row>
    <row r="222" spans="3:90" s="69" customFormat="1" x14ac:dyDescent="0.35">
      <c r="C222" s="258"/>
      <c r="BV222" s="70"/>
      <c r="BW222" s="70"/>
      <c r="BX222" s="70"/>
      <c r="BY222" s="70"/>
      <c r="BZ222" s="70"/>
      <c r="CA222" s="70"/>
      <c r="CB222" s="70"/>
      <c r="CC222" s="70"/>
      <c r="CD222" s="70"/>
      <c r="CE222" s="70"/>
      <c r="CF222" s="70"/>
      <c r="CG222" s="70"/>
      <c r="CH222" s="70"/>
      <c r="CI222" s="70"/>
      <c r="CJ222" s="70"/>
      <c r="CK222" s="70"/>
      <c r="CL222" s="70"/>
    </row>
    <row r="223" spans="3:90" s="69" customFormat="1" x14ac:dyDescent="0.35">
      <c r="C223" s="258"/>
      <c r="BV223" s="70"/>
      <c r="BW223" s="70"/>
      <c r="BX223" s="70"/>
      <c r="BY223" s="70"/>
      <c r="BZ223" s="70"/>
      <c r="CA223" s="70"/>
      <c r="CB223" s="70"/>
      <c r="CC223" s="70"/>
      <c r="CD223" s="70"/>
      <c r="CE223" s="70"/>
      <c r="CF223" s="70"/>
      <c r="CG223" s="70"/>
      <c r="CH223" s="70"/>
      <c r="CI223" s="70"/>
      <c r="CJ223" s="70"/>
      <c r="CK223" s="70"/>
      <c r="CL223" s="70"/>
    </row>
    <row r="224" spans="3:90" s="69" customFormat="1" x14ac:dyDescent="0.35">
      <c r="C224" s="258"/>
      <c r="BV224" s="70"/>
      <c r="BW224" s="70"/>
      <c r="BX224" s="70"/>
      <c r="BY224" s="70"/>
      <c r="BZ224" s="70"/>
      <c r="CA224" s="70"/>
      <c r="CB224" s="70"/>
      <c r="CC224" s="70"/>
      <c r="CD224" s="70"/>
      <c r="CE224" s="70"/>
      <c r="CF224" s="70"/>
      <c r="CG224" s="70"/>
      <c r="CH224" s="70"/>
      <c r="CI224" s="70"/>
      <c r="CJ224" s="70"/>
      <c r="CK224" s="70"/>
      <c r="CL224" s="70"/>
    </row>
    <row r="225" spans="3:90" s="69" customFormat="1" x14ac:dyDescent="0.35">
      <c r="C225" s="258"/>
      <c r="BV225" s="70"/>
      <c r="BW225" s="70"/>
      <c r="BX225" s="70"/>
      <c r="BY225" s="70"/>
      <c r="BZ225" s="70"/>
      <c r="CA225" s="70"/>
      <c r="CB225" s="70"/>
      <c r="CC225" s="70"/>
      <c r="CD225" s="70"/>
      <c r="CE225" s="70"/>
      <c r="CF225" s="70"/>
      <c r="CG225" s="70"/>
      <c r="CH225" s="70"/>
      <c r="CI225" s="70"/>
      <c r="CJ225" s="70"/>
      <c r="CK225" s="70"/>
      <c r="CL225" s="70"/>
    </row>
    <row r="226" spans="3:90" s="69" customFormat="1" x14ac:dyDescent="0.35">
      <c r="C226" s="258"/>
      <c r="BV226" s="70"/>
      <c r="BW226" s="70"/>
      <c r="BX226" s="70"/>
      <c r="BY226" s="70"/>
      <c r="BZ226" s="70"/>
      <c r="CA226" s="70"/>
      <c r="CB226" s="70"/>
      <c r="CC226" s="70"/>
      <c r="CD226" s="70"/>
      <c r="CE226" s="70"/>
      <c r="CF226" s="70"/>
      <c r="CG226" s="70"/>
      <c r="CH226" s="70"/>
      <c r="CI226" s="70"/>
      <c r="CJ226" s="70"/>
      <c r="CK226" s="70"/>
      <c r="CL226" s="70"/>
    </row>
    <row r="227" spans="3:90" s="69" customFormat="1" x14ac:dyDescent="0.35">
      <c r="C227" s="258"/>
      <c r="BV227" s="70"/>
      <c r="BW227" s="70"/>
      <c r="BX227" s="70"/>
      <c r="BY227" s="70"/>
      <c r="BZ227" s="70"/>
      <c r="CA227" s="70"/>
      <c r="CB227" s="70"/>
      <c r="CC227" s="70"/>
      <c r="CD227" s="70"/>
      <c r="CE227" s="70"/>
      <c r="CF227" s="70"/>
      <c r="CG227" s="70"/>
      <c r="CH227" s="70"/>
      <c r="CI227" s="70"/>
      <c r="CJ227" s="70"/>
      <c r="CK227" s="70"/>
      <c r="CL227" s="70"/>
    </row>
    <row r="228" spans="3:90" s="69" customFormat="1" x14ac:dyDescent="0.35">
      <c r="C228" s="258"/>
      <c r="BV228" s="70"/>
      <c r="BW228" s="70"/>
      <c r="BX228" s="70"/>
      <c r="BY228" s="70"/>
      <c r="BZ228" s="70"/>
      <c r="CA228" s="70"/>
      <c r="CB228" s="70"/>
      <c r="CC228" s="70"/>
      <c r="CD228" s="70"/>
      <c r="CE228" s="70"/>
      <c r="CF228" s="70"/>
      <c r="CG228" s="70"/>
      <c r="CH228" s="70"/>
      <c r="CI228" s="70"/>
      <c r="CJ228" s="70"/>
      <c r="CK228" s="70"/>
      <c r="CL228" s="70"/>
    </row>
    <row r="229" spans="3:90" s="69" customFormat="1" x14ac:dyDescent="0.35">
      <c r="C229" s="258"/>
      <c r="BV229" s="70"/>
      <c r="BW229" s="70"/>
      <c r="BX229" s="70"/>
      <c r="BY229" s="70"/>
      <c r="BZ229" s="70"/>
      <c r="CA229" s="70"/>
      <c r="CB229" s="70"/>
      <c r="CC229" s="70"/>
      <c r="CD229" s="70"/>
      <c r="CE229" s="70"/>
      <c r="CF229" s="70"/>
      <c r="CG229" s="70"/>
      <c r="CH229" s="70"/>
      <c r="CI229" s="70"/>
      <c r="CJ229" s="70"/>
      <c r="CK229" s="70"/>
      <c r="CL229" s="70"/>
    </row>
    <row r="230" spans="3:90" s="69" customFormat="1" x14ac:dyDescent="0.35">
      <c r="C230" s="258"/>
      <c r="BV230" s="70"/>
      <c r="BW230" s="70"/>
      <c r="BX230" s="70"/>
      <c r="BY230" s="70"/>
      <c r="BZ230" s="70"/>
      <c r="CA230" s="70"/>
      <c r="CB230" s="70"/>
      <c r="CC230" s="70"/>
      <c r="CD230" s="70"/>
      <c r="CE230" s="70"/>
      <c r="CF230" s="70"/>
      <c r="CG230" s="70"/>
      <c r="CH230" s="70"/>
      <c r="CI230" s="70"/>
      <c r="CJ230" s="70"/>
      <c r="CK230" s="70"/>
      <c r="CL230" s="70"/>
    </row>
    <row r="231" spans="3:90" s="69" customFormat="1" x14ac:dyDescent="0.35">
      <c r="C231" s="258"/>
      <c r="BV231" s="70"/>
      <c r="BW231" s="70"/>
      <c r="BX231" s="70"/>
      <c r="BY231" s="70"/>
      <c r="BZ231" s="70"/>
      <c r="CA231" s="70"/>
      <c r="CB231" s="70"/>
      <c r="CC231" s="70"/>
      <c r="CD231" s="70"/>
      <c r="CE231" s="70"/>
      <c r="CF231" s="70"/>
      <c r="CG231" s="70"/>
      <c r="CH231" s="70"/>
      <c r="CI231" s="70"/>
      <c r="CJ231" s="70"/>
      <c r="CK231" s="70"/>
      <c r="CL231" s="70"/>
    </row>
    <row r="232" spans="3:90" s="69" customFormat="1" x14ac:dyDescent="0.35">
      <c r="C232" s="258"/>
      <c r="BV232" s="70"/>
      <c r="BW232" s="70"/>
      <c r="BX232" s="70"/>
      <c r="BY232" s="70"/>
      <c r="BZ232" s="70"/>
      <c r="CA232" s="70"/>
      <c r="CB232" s="70"/>
      <c r="CC232" s="70"/>
      <c r="CD232" s="70"/>
      <c r="CE232" s="70"/>
      <c r="CF232" s="70"/>
      <c r="CG232" s="70"/>
      <c r="CH232" s="70"/>
      <c r="CI232" s="70"/>
      <c r="CJ232" s="70"/>
      <c r="CK232" s="70"/>
      <c r="CL232" s="70"/>
    </row>
    <row r="233" spans="3:90" s="69" customFormat="1" x14ac:dyDescent="0.35">
      <c r="C233" s="258"/>
      <c r="BV233" s="70"/>
      <c r="BW233" s="70"/>
      <c r="BX233" s="70"/>
      <c r="BY233" s="70"/>
      <c r="BZ233" s="70"/>
      <c r="CA233" s="70"/>
      <c r="CB233" s="70"/>
      <c r="CC233" s="70"/>
      <c r="CD233" s="70"/>
      <c r="CE233" s="70"/>
      <c r="CF233" s="70"/>
      <c r="CG233" s="70"/>
      <c r="CH233" s="70"/>
      <c r="CI233" s="70"/>
      <c r="CJ233" s="70"/>
      <c r="CK233" s="70"/>
      <c r="CL233" s="70"/>
    </row>
    <row r="234" spans="3:90" s="69" customFormat="1" x14ac:dyDescent="0.35">
      <c r="C234" s="258"/>
      <c r="BV234" s="70"/>
      <c r="BW234" s="70"/>
      <c r="BX234" s="70"/>
      <c r="BY234" s="70"/>
      <c r="BZ234" s="70"/>
      <c r="CA234" s="70"/>
      <c r="CB234" s="70"/>
      <c r="CC234" s="70"/>
      <c r="CD234" s="70"/>
      <c r="CE234" s="70"/>
      <c r="CF234" s="70"/>
      <c r="CG234" s="70"/>
      <c r="CH234" s="70"/>
      <c r="CI234" s="70"/>
      <c r="CJ234" s="70"/>
      <c r="CK234" s="70"/>
      <c r="CL234" s="70"/>
    </row>
    <row r="235" spans="3:90" s="69" customFormat="1" x14ac:dyDescent="0.35">
      <c r="C235" s="258"/>
      <c r="BV235" s="70"/>
      <c r="BW235" s="70"/>
      <c r="BX235" s="70"/>
      <c r="BY235" s="70"/>
      <c r="BZ235" s="70"/>
      <c r="CA235" s="70"/>
      <c r="CB235" s="70"/>
      <c r="CC235" s="70"/>
      <c r="CD235" s="70"/>
      <c r="CE235" s="70"/>
      <c r="CF235" s="70"/>
      <c r="CG235" s="70"/>
      <c r="CH235" s="70"/>
      <c r="CI235" s="70"/>
      <c r="CJ235" s="70"/>
      <c r="CK235" s="70"/>
      <c r="CL235" s="70"/>
    </row>
    <row r="236" spans="3:90" s="69" customFormat="1" x14ac:dyDescent="0.35">
      <c r="C236" s="258"/>
      <c r="BV236" s="70"/>
      <c r="BW236" s="70"/>
      <c r="BX236" s="70"/>
      <c r="BY236" s="70"/>
      <c r="BZ236" s="70"/>
      <c r="CA236" s="70"/>
      <c r="CB236" s="70"/>
      <c r="CC236" s="70"/>
      <c r="CD236" s="70"/>
      <c r="CE236" s="70"/>
      <c r="CF236" s="70"/>
      <c r="CG236" s="70"/>
      <c r="CH236" s="70"/>
      <c r="CI236" s="70"/>
      <c r="CJ236" s="70"/>
      <c r="CK236" s="70"/>
      <c r="CL236" s="70"/>
    </row>
    <row r="237" spans="3:90" s="69" customFormat="1" x14ac:dyDescent="0.35">
      <c r="C237" s="258"/>
      <c r="BV237" s="70"/>
      <c r="BW237" s="70"/>
      <c r="BX237" s="70"/>
      <c r="BY237" s="70"/>
      <c r="BZ237" s="70"/>
      <c r="CA237" s="70"/>
      <c r="CB237" s="70"/>
      <c r="CC237" s="70"/>
      <c r="CD237" s="70"/>
      <c r="CE237" s="70"/>
      <c r="CF237" s="70"/>
      <c r="CG237" s="70"/>
      <c r="CH237" s="70"/>
      <c r="CI237" s="70"/>
      <c r="CJ237" s="70"/>
      <c r="CK237" s="70"/>
      <c r="CL237" s="70"/>
    </row>
    <row r="238" spans="3:90" s="69" customFormat="1" x14ac:dyDescent="0.35">
      <c r="C238" s="258"/>
      <c r="BV238" s="70"/>
      <c r="BW238" s="70"/>
      <c r="BX238" s="70"/>
      <c r="BY238" s="70"/>
      <c r="BZ238" s="70"/>
      <c r="CA238" s="70"/>
      <c r="CB238" s="70"/>
      <c r="CC238" s="70"/>
      <c r="CD238" s="70"/>
      <c r="CE238" s="70"/>
      <c r="CF238" s="70"/>
      <c r="CG238" s="70"/>
      <c r="CH238" s="70"/>
      <c r="CI238" s="70"/>
      <c r="CJ238" s="70"/>
      <c r="CK238" s="70"/>
      <c r="CL238" s="70"/>
    </row>
    <row r="239" spans="3:90" s="69" customFormat="1" x14ac:dyDescent="0.35">
      <c r="C239" s="258"/>
      <c r="BV239" s="70"/>
      <c r="BW239" s="70"/>
      <c r="BX239" s="70"/>
      <c r="BY239" s="70"/>
      <c r="BZ239" s="70"/>
      <c r="CA239" s="70"/>
      <c r="CB239" s="70"/>
      <c r="CC239" s="70"/>
      <c r="CD239" s="70"/>
      <c r="CE239" s="70"/>
      <c r="CF239" s="70"/>
      <c r="CG239" s="70"/>
      <c r="CH239" s="70"/>
      <c r="CI239" s="70"/>
      <c r="CJ239" s="70"/>
      <c r="CK239" s="70"/>
      <c r="CL239" s="70"/>
    </row>
    <row r="240" spans="3:90" s="69" customFormat="1" x14ac:dyDescent="0.35">
      <c r="C240" s="258"/>
      <c r="BV240" s="70"/>
      <c r="BW240" s="70"/>
      <c r="BX240" s="70"/>
      <c r="BY240" s="70"/>
      <c r="BZ240" s="70"/>
      <c r="CA240" s="70"/>
      <c r="CB240" s="70"/>
      <c r="CC240" s="70"/>
      <c r="CD240" s="70"/>
      <c r="CE240" s="70"/>
      <c r="CF240" s="70"/>
      <c r="CG240" s="70"/>
      <c r="CH240" s="70"/>
      <c r="CI240" s="70"/>
      <c r="CJ240" s="70"/>
      <c r="CK240" s="70"/>
      <c r="CL240" s="70"/>
    </row>
    <row r="241" spans="3:90" s="69" customFormat="1" x14ac:dyDescent="0.35">
      <c r="C241" s="258"/>
      <c r="BV241" s="70"/>
      <c r="BW241" s="70"/>
      <c r="BX241" s="70"/>
      <c r="BY241" s="70"/>
      <c r="BZ241" s="70"/>
      <c r="CA241" s="70"/>
      <c r="CB241" s="70"/>
      <c r="CC241" s="70"/>
      <c r="CD241" s="70"/>
      <c r="CE241" s="70"/>
      <c r="CF241" s="70"/>
      <c r="CG241" s="70"/>
      <c r="CH241" s="70"/>
      <c r="CI241" s="70"/>
      <c r="CJ241" s="70"/>
      <c r="CK241" s="70"/>
      <c r="CL241" s="70"/>
    </row>
    <row r="242" spans="3:90" s="69" customFormat="1" x14ac:dyDescent="0.35">
      <c r="C242" s="258"/>
      <c r="BV242" s="70"/>
      <c r="BW242" s="70"/>
      <c r="BX242" s="70"/>
      <c r="BY242" s="70"/>
      <c r="BZ242" s="70"/>
      <c r="CA242" s="70"/>
      <c r="CB242" s="70"/>
      <c r="CC242" s="70"/>
      <c r="CD242" s="70"/>
      <c r="CE242" s="70"/>
      <c r="CF242" s="70"/>
      <c r="CG242" s="70"/>
      <c r="CH242" s="70"/>
      <c r="CI242" s="70"/>
      <c r="CJ242" s="70"/>
      <c r="CK242" s="70"/>
      <c r="CL242" s="70"/>
    </row>
    <row r="243" spans="3:90" s="69" customFormat="1" x14ac:dyDescent="0.35">
      <c r="C243" s="258"/>
      <c r="BV243" s="70"/>
      <c r="BW243" s="70"/>
      <c r="BX243" s="70"/>
      <c r="BY243" s="70"/>
      <c r="BZ243" s="70"/>
      <c r="CA243" s="70"/>
      <c r="CB243" s="70"/>
      <c r="CC243" s="70"/>
      <c r="CD243" s="70"/>
      <c r="CE243" s="70"/>
      <c r="CF243" s="70"/>
      <c r="CG243" s="70"/>
      <c r="CH243" s="70"/>
      <c r="CI243" s="70"/>
      <c r="CJ243" s="70"/>
      <c r="CK243" s="70"/>
      <c r="CL243" s="70"/>
    </row>
    <row r="244" spans="3:90" s="69" customFormat="1" x14ac:dyDescent="0.35">
      <c r="C244" s="258"/>
      <c r="BV244" s="70"/>
      <c r="BW244" s="70"/>
      <c r="BX244" s="70"/>
      <c r="BY244" s="70"/>
      <c r="BZ244" s="70"/>
      <c r="CA244" s="70"/>
      <c r="CB244" s="70"/>
      <c r="CC244" s="70"/>
      <c r="CD244" s="70"/>
      <c r="CE244" s="70"/>
      <c r="CF244" s="70"/>
      <c r="CG244" s="70"/>
      <c r="CH244" s="70"/>
      <c r="CI244" s="70"/>
      <c r="CJ244" s="70"/>
      <c r="CK244" s="70"/>
      <c r="CL244" s="70"/>
    </row>
    <row r="245" spans="3:90" s="69" customFormat="1" x14ac:dyDescent="0.35">
      <c r="C245" s="258"/>
      <c r="BV245" s="70"/>
      <c r="BW245" s="70"/>
      <c r="BX245" s="70"/>
      <c r="BY245" s="70"/>
      <c r="BZ245" s="70"/>
      <c r="CA245" s="70"/>
      <c r="CB245" s="70"/>
      <c r="CC245" s="70"/>
      <c r="CD245" s="70"/>
      <c r="CE245" s="70"/>
      <c r="CF245" s="70"/>
      <c r="CG245" s="70"/>
      <c r="CH245" s="70"/>
      <c r="CI245" s="70"/>
      <c r="CJ245" s="70"/>
      <c r="CK245" s="70"/>
      <c r="CL245" s="70"/>
    </row>
    <row r="246" spans="3:90" s="69" customFormat="1" x14ac:dyDescent="0.35">
      <c r="C246" s="258"/>
      <c r="BV246" s="70"/>
      <c r="BW246" s="70"/>
      <c r="BX246" s="70"/>
      <c r="BY246" s="70"/>
      <c r="BZ246" s="70"/>
      <c r="CA246" s="70"/>
      <c r="CB246" s="70"/>
      <c r="CC246" s="70"/>
      <c r="CD246" s="70"/>
      <c r="CE246" s="70"/>
      <c r="CF246" s="70"/>
      <c r="CG246" s="70"/>
      <c r="CH246" s="70"/>
      <c r="CI246" s="70"/>
      <c r="CJ246" s="70"/>
      <c r="CK246" s="70"/>
      <c r="CL246" s="70"/>
    </row>
    <row r="247" spans="3:90" s="69" customFormat="1" x14ac:dyDescent="0.35">
      <c r="C247" s="258"/>
      <c r="BV247" s="70"/>
      <c r="BW247" s="70"/>
      <c r="BX247" s="70"/>
      <c r="BY247" s="70"/>
      <c r="BZ247" s="70"/>
      <c r="CA247" s="70"/>
      <c r="CB247" s="70"/>
      <c r="CC247" s="70"/>
      <c r="CD247" s="70"/>
      <c r="CE247" s="70"/>
      <c r="CF247" s="70"/>
      <c r="CG247" s="70"/>
      <c r="CH247" s="70"/>
      <c r="CI247" s="70"/>
      <c r="CJ247" s="70"/>
      <c r="CK247" s="70"/>
      <c r="CL247" s="70"/>
    </row>
    <row r="248" spans="3:90" s="69" customFormat="1" x14ac:dyDescent="0.35">
      <c r="C248" s="258"/>
      <c r="BV248" s="70"/>
      <c r="BW248" s="70"/>
      <c r="BX248" s="70"/>
      <c r="BY248" s="70"/>
      <c r="BZ248" s="70"/>
      <c r="CA248" s="70"/>
      <c r="CB248" s="70"/>
      <c r="CC248" s="70"/>
      <c r="CD248" s="70"/>
      <c r="CE248" s="70"/>
      <c r="CF248" s="70"/>
      <c r="CG248" s="70"/>
      <c r="CH248" s="70"/>
      <c r="CI248" s="70"/>
      <c r="CJ248" s="70"/>
      <c r="CK248" s="70"/>
      <c r="CL248" s="70"/>
    </row>
    <row r="249" spans="3:90" s="69" customFormat="1" x14ac:dyDescent="0.35">
      <c r="C249" s="258"/>
      <c r="BV249" s="70"/>
      <c r="BW249" s="70"/>
      <c r="BX249" s="70"/>
      <c r="BY249" s="70"/>
      <c r="BZ249" s="70"/>
      <c r="CA249" s="70"/>
      <c r="CB249" s="70"/>
      <c r="CC249" s="70"/>
      <c r="CD249" s="70"/>
      <c r="CE249" s="70"/>
      <c r="CF249" s="70"/>
      <c r="CG249" s="70"/>
      <c r="CH249" s="70"/>
      <c r="CI249" s="70"/>
      <c r="CJ249" s="70"/>
      <c r="CK249" s="70"/>
      <c r="CL249" s="70"/>
    </row>
    <row r="250" spans="3:90" s="69" customFormat="1" x14ac:dyDescent="0.35">
      <c r="C250" s="258"/>
      <c r="BV250" s="70"/>
      <c r="BW250" s="70"/>
      <c r="BX250" s="70"/>
      <c r="BY250" s="70"/>
      <c r="BZ250" s="70"/>
      <c r="CA250" s="70"/>
      <c r="CB250" s="70"/>
      <c r="CC250" s="70"/>
      <c r="CD250" s="70"/>
      <c r="CE250" s="70"/>
      <c r="CF250" s="70"/>
      <c r="CG250" s="70"/>
      <c r="CH250" s="70"/>
      <c r="CI250" s="70"/>
      <c r="CJ250" s="70"/>
      <c r="CK250" s="70"/>
      <c r="CL250" s="70"/>
    </row>
    <row r="251" spans="3:90" s="69" customFormat="1" x14ac:dyDescent="0.35">
      <c r="C251" s="258"/>
      <c r="BV251" s="70"/>
      <c r="BW251" s="70"/>
      <c r="BX251" s="70"/>
      <c r="BY251" s="70"/>
      <c r="BZ251" s="70"/>
      <c r="CA251" s="70"/>
      <c r="CB251" s="70"/>
      <c r="CC251" s="70"/>
      <c r="CD251" s="70"/>
      <c r="CE251" s="70"/>
      <c r="CF251" s="70"/>
      <c r="CG251" s="70"/>
      <c r="CH251" s="70"/>
      <c r="CI251" s="70"/>
      <c r="CJ251" s="70"/>
      <c r="CK251" s="70"/>
      <c r="CL251" s="70"/>
    </row>
    <row r="252" spans="3:90" s="69" customFormat="1" x14ac:dyDescent="0.35">
      <c r="C252" s="258"/>
      <c r="BV252" s="70"/>
      <c r="BW252" s="70"/>
      <c r="BX252" s="70"/>
      <c r="BY252" s="70"/>
      <c r="BZ252" s="70"/>
      <c r="CA252" s="70"/>
      <c r="CB252" s="70"/>
      <c r="CC252" s="70"/>
      <c r="CD252" s="70"/>
      <c r="CE252" s="70"/>
      <c r="CF252" s="70"/>
      <c r="CG252" s="70"/>
      <c r="CH252" s="70"/>
      <c r="CI252" s="70"/>
      <c r="CJ252" s="70"/>
      <c r="CK252" s="70"/>
      <c r="CL252" s="70"/>
    </row>
    <row r="253" spans="3:90" s="69" customFormat="1" x14ac:dyDescent="0.35">
      <c r="C253" s="258"/>
      <c r="BV253" s="70"/>
      <c r="BW253" s="70"/>
      <c r="BX253" s="70"/>
      <c r="BY253" s="70"/>
      <c r="BZ253" s="70"/>
      <c r="CA253" s="70"/>
      <c r="CB253" s="70"/>
      <c r="CC253" s="70"/>
      <c r="CD253" s="70"/>
      <c r="CE253" s="70"/>
      <c r="CF253" s="70"/>
      <c r="CG253" s="70"/>
      <c r="CH253" s="70"/>
      <c r="CI253" s="70"/>
      <c r="CJ253" s="70"/>
      <c r="CK253" s="70"/>
      <c r="CL253" s="70"/>
    </row>
    <row r="254" spans="3:90" s="69" customFormat="1" x14ac:dyDescent="0.35">
      <c r="C254" s="258"/>
      <c r="BV254" s="70"/>
      <c r="BW254" s="70"/>
      <c r="BX254" s="70"/>
      <c r="BY254" s="70"/>
      <c r="BZ254" s="70"/>
      <c r="CA254" s="70"/>
      <c r="CB254" s="70"/>
      <c r="CC254" s="70"/>
      <c r="CD254" s="70"/>
      <c r="CE254" s="70"/>
      <c r="CF254" s="70"/>
      <c r="CG254" s="70"/>
      <c r="CH254" s="70"/>
      <c r="CI254" s="70"/>
      <c r="CJ254" s="70"/>
      <c r="CK254" s="70"/>
      <c r="CL254" s="70"/>
    </row>
    <row r="255" spans="3:90" s="69" customFormat="1" x14ac:dyDescent="0.35">
      <c r="C255" s="258"/>
      <c r="BV255" s="70"/>
      <c r="BW255" s="70"/>
      <c r="BX255" s="70"/>
      <c r="BY255" s="70"/>
      <c r="BZ255" s="70"/>
      <c r="CA255" s="70"/>
      <c r="CB255" s="70"/>
      <c r="CC255" s="70"/>
      <c r="CD255" s="70"/>
      <c r="CE255" s="70"/>
      <c r="CF255" s="70"/>
      <c r="CG255" s="70"/>
      <c r="CH255" s="70"/>
      <c r="CI255" s="70"/>
      <c r="CJ255" s="70"/>
      <c r="CK255" s="70"/>
      <c r="CL255" s="70"/>
    </row>
    <row r="256" spans="3:90" s="69" customFormat="1" x14ac:dyDescent="0.35">
      <c r="C256" s="258"/>
      <c r="BV256" s="70"/>
      <c r="BW256" s="70"/>
      <c r="BX256" s="70"/>
      <c r="BY256" s="70"/>
      <c r="BZ256" s="70"/>
      <c r="CA256" s="70"/>
      <c r="CB256" s="70"/>
      <c r="CC256" s="70"/>
      <c r="CD256" s="70"/>
      <c r="CE256" s="70"/>
      <c r="CF256" s="70"/>
      <c r="CG256" s="70"/>
      <c r="CH256" s="70"/>
      <c r="CI256" s="70"/>
      <c r="CJ256" s="70"/>
      <c r="CK256" s="70"/>
      <c r="CL256" s="70"/>
    </row>
    <row r="257" spans="3:90" s="69" customFormat="1" x14ac:dyDescent="0.35">
      <c r="C257" s="258"/>
      <c r="BV257" s="70"/>
      <c r="BW257" s="70"/>
      <c r="BX257" s="70"/>
      <c r="BY257" s="70"/>
      <c r="BZ257" s="70"/>
      <c r="CA257" s="70"/>
      <c r="CB257" s="70"/>
      <c r="CC257" s="70"/>
      <c r="CD257" s="70"/>
      <c r="CE257" s="70"/>
      <c r="CF257" s="70"/>
      <c r="CG257" s="70"/>
      <c r="CH257" s="70"/>
      <c r="CI257" s="70"/>
      <c r="CJ257" s="70"/>
      <c r="CK257" s="70"/>
      <c r="CL257" s="70"/>
    </row>
    <row r="258" spans="3:90" s="69" customFormat="1" x14ac:dyDescent="0.35">
      <c r="C258" s="258"/>
      <c r="BV258" s="70"/>
      <c r="BW258" s="70"/>
      <c r="BX258" s="70"/>
      <c r="BY258" s="70"/>
      <c r="BZ258" s="70"/>
      <c r="CA258" s="70"/>
      <c r="CB258" s="70"/>
      <c r="CC258" s="70"/>
      <c r="CD258" s="70"/>
      <c r="CE258" s="70"/>
      <c r="CF258" s="70"/>
      <c r="CG258" s="70"/>
      <c r="CH258" s="70"/>
      <c r="CI258" s="70"/>
      <c r="CJ258" s="70"/>
      <c r="CK258" s="70"/>
      <c r="CL258" s="70"/>
    </row>
    <row r="259" spans="3:90" s="69" customFormat="1" x14ac:dyDescent="0.35">
      <c r="C259" s="258"/>
      <c r="BV259" s="70"/>
      <c r="BW259" s="70"/>
      <c r="BX259" s="70"/>
      <c r="BY259" s="70"/>
      <c r="BZ259" s="70"/>
      <c r="CA259" s="70"/>
      <c r="CB259" s="70"/>
      <c r="CC259" s="70"/>
      <c r="CD259" s="70"/>
      <c r="CE259" s="70"/>
      <c r="CF259" s="70"/>
      <c r="CG259" s="70"/>
      <c r="CH259" s="70"/>
      <c r="CI259" s="70"/>
      <c r="CJ259" s="70"/>
      <c r="CK259" s="70"/>
      <c r="CL259" s="70"/>
    </row>
    <row r="260" spans="3:90" s="69" customFormat="1" x14ac:dyDescent="0.35">
      <c r="C260" s="258"/>
      <c r="BV260" s="70"/>
      <c r="BW260" s="70"/>
      <c r="BX260" s="70"/>
      <c r="BY260" s="70"/>
      <c r="BZ260" s="70"/>
      <c r="CA260" s="70"/>
      <c r="CB260" s="70"/>
      <c r="CC260" s="70"/>
      <c r="CD260" s="70"/>
      <c r="CE260" s="70"/>
      <c r="CF260" s="70"/>
      <c r="CG260" s="70"/>
      <c r="CH260" s="70"/>
      <c r="CI260" s="70"/>
      <c r="CJ260" s="70"/>
      <c r="CK260" s="70"/>
      <c r="CL260" s="70"/>
    </row>
    <row r="261" spans="3:90" s="69" customFormat="1" x14ac:dyDescent="0.35">
      <c r="C261" s="258"/>
      <c r="BV261" s="70"/>
      <c r="BW261" s="70"/>
      <c r="BX261" s="70"/>
      <c r="BY261" s="70"/>
      <c r="BZ261" s="70"/>
      <c r="CA261" s="70"/>
      <c r="CB261" s="70"/>
      <c r="CC261" s="70"/>
      <c r="CD261" s="70"/>
      <c r="CE261" s="70"/>
      <c r="CF261" s="70"/>
      <c r="CG261" s="70"/>
      <c r="CH261" s="70"/>
      <c r="CI261" s="70"/>
      <c r="CJ261" s="70"/>
      <c r="CK261" s="70"/>
      <c r="CL261" s="70"/>
    </row>
    <row r="262" spans="3:90" s="69" customFormat="1" x14ac:dyDescent="0.35">
      <c r="C262" s="258"/>
      <c r="BV262" s="70"/>
      <c r="BW262" s="70"/>
      <c r="BX262" s="70"/>
      <c r="BY262" s="70"/>
      <c r="BZ262" s="70"/>
      <c r="CA262" s="70"/>
      <c r="CB262" s="70"/>
      <c r="CC262" s="70"/>
      <c r="CD262" s="70"/>
      <c r="CE262" s="70"/>
      <c r="CF262" s="70"/>
      <c r="CG262" s="70"/>
      <c r="CH262" s="70"/>
      <c r="CI262" s="70"/>
      <c r="CJ262" s="70"/>
      <c r="CK262" s="70"/>
      <c r="CL262" s="70"/>
    </row>
    <row r="263" spans="3:90" s="69" customFormat="1" x14ac:dyDescent="0.35">
      <c r="C263" s="258"/>
      <c r="BV263" s="70"/>
      <c r="BW263" s="70"/>
      <c r="BX263" s="70"/>
      <c r="BY263" s="70"/>
      <c r="BZ263" s="70"/>
      <c r="CA263" s="70"/>
      <c r="CB263" s="70"/>
      <c r="CC263" s="70"/>
      <c r="CD263" s="70"/>
      <c r="CE263" s="70"/>
      <c r="CF263" s="70"/>
      <c r="CG263" s="70"/>
      <c r="CH263" s="70"/>
      <c r="CI263" s="70"/>
      <c r="CJ263" s="70"/>
      <c r="CK263" s="70"/>
      <c r="CL263" s="70"/>
    </row>
    <row r="264" spans="3:90" s="69" customFormat="1" x14ac:dyDescent="0.35">
      <c r="C264" s="258"/>
      <c r="BV264" s="70"/>
      <c r="BW264" s="70"/>
      <c r="BX264" s="70"/>
      <c r="BY264" s="70"/>
      <c r="BZ264" s="70"/>
      <c r="CA264" s="70"/>
      <c r="CB264" s="70"/>
      <c r="CC264" s="70"/>
      <c r="CD264" s="70"/>
      <c r="CE264" s="70"/>
      <c r="CF264" s="70"/>
      <c r="CG264" s="70"/>
      <c r="CH264" s="70"/>
      <c r="CI264" s="70"/>
      <c r="CJ264" s="70"/>
      <c r="CK264" s="70"/>
      <c r="CL264" s="70"/>
    </row>
    <row r="265" spans="3:90" s="69" customFormat="1" x14ac:dyDescent="0.35">
      <c r="C265" s="258"/>
      <c r="BV265" s="70"/>
      <c r="BW265" s="70"/>
      <c r="BX265" s="70"/>
      <c r="BY265" s="70"/>
      <c r="BZ265" s="70"/>
      <c r="CA265" s="70"/>
      <c r="CB265" s="70"/>
      <c r="CC265" s="70"/>
      <c r="CD265" s="70"/>
      <c r="CE265" s="70"/>
      <c r="CF265" s="70"/>
      <c r="CG265" s="70"/>
      <c r="CH265" s="70"/>
      <c r="CI265" s="70"/>
      <c r="CJ265" s="70"/>
      <c r="CK265" s="70"/>
      <c r="CL265" s="70"/>
    </row>
    <row r="266" spans="3:90" s="69" customFormat="1" x14ac:dyDescent="0.35">
      <c r="C266" s="258"/>
      <c r="BV266" s="70"/>
      <c r="BW266" s="70"/>
      <c r="BX266" s="70"/>
      <c r="BY266" s="70"/>
      <c r="BZ266" s="70"/>
      <c r="CA266" s="70"/>
      <c r="CB266" s="70"/>
      <c r="CC266" s="70"/>
      <c r="CD266" s="70"/>
      <c r="CE266" s="70"/>
      <c r="CF266" s="70"/>
      <c r="CG266" s="70"/>
      <c r="CH266" s="70"/>
      <c r="CI266" s="70"/>
      <c r="CJ266" s="70"/>
      <c r="CK266" s="70"/>
      <c r="CL266" s="70"/>
    </row>
    <row r="267" spans="3:90" s="69" customFormat="1" x14ac:dyDescent="0.35">
      <c r="C267" s="258"/>
      <c r="BV267" s="70"/>
      <c r="BW267" s="70"/>
      <c r="BX267" s="70"/>
      <c r="BY267" s="70"/>
      <c r="BZ267" s="70"/>
      <c r="CA267" s="70"/>
      <c r="CB267" s="70"/>
      <c r="CC267" s="70"/>
      <c r="CD267" s="70"/>
      <c r="CE267" s="70"/>
      <c r="CF267" s="70"/>
      <c r="CG267" s="70"/>
      <c r="CH267" s="70"/>
      <c r="CI267" s="70"/>
      <c r="CJ267" s="70"/>
      <c r="CK267" s="70"/>
      <c r="CL267" s="70"/>
    </row>
    <row r="268" spans="3:90" s="69" customFormat="1" x14ac:dyDescent="0.35">
      <c r="C268" s="258"/>
      <c r="BV268" s="70"/>
      <c r="BW268" s="70"/>
      <c r="BX268" s="70"/>
      <c r="BY268" s="70"/>
      <c r="BZ268" s="70"/>
      <c r="CA268" s="70"/>
      <c r="CB268" s="70"/>
      <c r="CC268" s="70"/>
      <c r="CD268" s="70"/>
      <c r="CE268" s="70"/>
      <c r="CF268" s="70"/>
      <c r="CG268" s="70"/>
      <c r="CH268" s="70"/>
      <c r="CI268" s="70"/>
      <c r="CJ268" s="70"/>
      <c r="CK268" s="70"/>
      <c r="CL268" s="70"/>
    </row>
    <row r="269" spans="3:90" s="69" customFormat="1" x14ac:dyDescent="0.35">
      <c r="C269" s="258"/>
      <c r="BV269" s="70"/>
      <c r="BW269" s="70"/>
      <c r="BX269" s="70"/>
      <c r="BY269" s="70"/>
      <c r="BZ269" s="70"/>
      <c r="CA269" s="70"/>
      <c r="CB269" s="70"/>
      <c r="CC269" s="70"/>
      <c r="CD269" s="70"/>
      <c r="CE269" s="70"/>
      <c r="CF269" s="70"/>
      <c r="CG269" s="70"/>
      <c r="CH269" s="70"/>
      <c r="CI269" s="70"/>
      <c r="CJ269" s="70"/>
      <c r="CK269" s="70"/>
      <c r="CL269" s="70"/>
    </row>
    <row r="270" spans="3:90" s="69" customFormat="1" x14ac:dyDescent="0.35">
      <c r="C270" s="258"/>
      <c r="BV270" s="70"/>
      <c r="BW270" s="70"/>
      <c r="BX270" s="70"/>
      <c r="BY270" s="70"/>
      <c r="BZ270" s="70"/>
      <c r="CA270" s="70"/>
      <c r="CB270" s="70"/>
      <c r="CC270" s="70"/>
      <c r="CD270" s="70"/>
      <c r="CE270" s="70"/>
      <c r="CF270" s="70"/>
      <c r="CG270" s="70"/>
      <c r="CH270" s="70"/>
      <c r="CI270" s="70"/>
      <c r="CJ270" s="70"/>
      <c r="CK270" s="70"/>
      <c r="CL270" s="70"/>
    </row>
    <row r="271" spans="3:90" s="69" customFormat="1" x14ac:dyDescent="0.35">
      <c r="C271" s="258"/>
      <c r="BV271" s="70"/>
      <c r="BW271" s="70"/>
      <c r="BX271" s="70"/>
      <c r="BY271" s="70"/>
      <c r="BZ271" s="70"/>
      <c r="CA271" s="70"/>
      <c r="CB271" s="70"/>
      <c r="CC271" s="70"/>
      <c r="CD271" s="70"/>
      <c r="CE271" s="70"/>
      <c r="CF271" s="70"/>
      <c r="CG271" s="70"/>
      <c r="CH271" s="70"/>
      <c r="CI271" s="70"/>
      <c r="CJ271" s="70"/>
      <c r="CK271" s="70"/>
      <c r="CL271" s="70"/>
    </row>
    <row r="272" spans="3:90" s="69" customFormat="1" x14ac:dyDescent="0.35">
      <c r="C272" s="258"/>
      <c r="BV272" s="70"/>
      <c r="BW272" s="70"/>
      <c r="BX272" s="70"/>
      <c r="BY272" s="70"/>
      <c r="BZ272" s="70"/>
      <c r="CA272" s="70"/>
      <c r="CB272" s="70"/>
      <c r="CC272" s="70"/>
      <c r="CD272" s="70"/>
      <c r="CE272" s="70"/>
      <c r="CF272" s="70"/>
      <c r="CG272" s="70"/>
      <c r="CH272" s="70"/>
      <c r="CI272" s="70"/>
      <c r="CJ272" s="70"/>
      <c r="CK272" s="70"/>
      <c r="CL272" s="70"/>
    </row>
    <row r="273" spans="3:90" s="69" customFormat="1" x14ac:dyDescent="0.35">
      <c r="C273" s="258"/>
      <c r="BV273" s="70"/>
      <c r="BW273" s="70"/>
      <c r="BX273" s="70"/>
      <c r="BY273" s="70"/>
      <c r="BZ273" s="70"/>
      <c r="CA273" s="70"/>
      <c r="CB273" s="70"/>
      <c r="CC273" s="70"/>
      <c r="CD273" s="70"/>
      <c r="CE273" s="70"/>
      <c r="CF273" s="70"/>
      <c r="CG273" s="70"/>
      <c r="CH273" s="70"/>
      <c r="CI273" s="70"/>
      <c r="CJ273" s="70"/>
      <c r="CK273" s="70"/>
      <c r="CL273" s="70"/>
    </row>
    <row r="274" spans="3:90" s="69" customFormat="1" x14ac:dyDescent="0.35">
      <c r="C274" s="258"/>
      <c r="BV274" s="70"/>
      <c r="BW274" s="70"/>
      <c r="BX274" s="70"/>
      <c r="BY274" s="70"/>
      <c r="BZ274" s="70"/>
      <c r="CA274" s="70"/>
      <c r="CB274" s="70"/>
      <c r="CC274" s="70"/>
      <c r="CD274" s="70"/>
      <c r="CE274" s="70"/>
      <c r="CF274" s="70"/>
      <c r="CG274" s="70"/>
      <c r="CH274" s="70"/>
      <c r="CI274" s="70"/>
      <c r="CJ274" s="70"/>
      <c r="CK274" s="70"/>
      <c r="CL274" s="70"/>
    </row>
    <row r="275" spans="3:90" s="69" customFormat="1" x14ac:dyDescent="0.35">
      <c r="C275" s="258"/>
      <c r="BV275" s="70"/>
      <c r="BW275" s="70"/>
      <c r="BX275" s="70"/>
      <c r="BY275" s="70"/>
      <c r="BZ275" s="70"/>
      <c r="CA275" s="70"/>
      <c r="CB275" s="70"/>
      <c r="CC275" s="70"/>
      <c r="CD275" s="70"/>
      <c r="CE275" s="70"/>
      <c r="CF275" s="70"/>
      <c r="CG275" s="70"/>
      <c r="CH275" s="70"/>
      <c r="CI275" s="70"/>
      <c r="CJ275" s="70"/>
      <c r="CK275" s="70"/>
      <c r="CL275" s="70"/>
    </row>
    <row r="276" spans="3:90" s="69" customFormat="1" x14ac:dyDescent="0.35">
      <c r="C276" s="258"/>
      <c r="BV276" s="70"/>
      <c r="BW276" s="70"/>
      <c r="BX276" s="70"/>
      <c r="BY276" s="70"/>
      <c r="BZ276" s="70"/>
      <c r="CA276" s="70"/>
      <c r="CB276" s="70"/>
      <c r="CC276" s="70"/>
      <c r="CD276" s="70"/>
      <c r="CE276" s="70"/>
      <c r="CF276" s="70"/>
      <c r="CG276" s="70"/>
      <c r="CH276" s="70"/>
      <c r="CI276" s="70"/>
      <c r="CJ276" s="70"/>
      <c r="CK276" s="70"/>
      <c r="CL276" s="70"/>
    </row>
    <row r="277" spans="3:90" s="69" customFormat="1" x14ac:dyDescent="0.35">
      <c r="C277" s="258"/>
      <c r="BV277" s="70"/>
      <c r="BW277" s="70"/>
      <c r="BX277" s="70"/>
      <c r="BY277" s="70"/>
      <c r="BZ277" s="70"/>
      <c r="CA277" s="70"/>
      <c r="CB277" s="70"/>
      <c r="CC277" s="70"/>
      <c r="CD277" s="70"/>
      <c r="CE277" s="70"/>
      <c r="CF277" s="70"/>
      <c r="CG277" s="70"/>
      <c r="CH277" s="70"/>
      <c r="CI277" s="70"/>
      <c r="CJ277" s="70"/>
      <c r="CK277" s="70"/>
      <c r="CL277" s="70"/>
    </row>
    <row r="278" spans="3:90" s="69" customFormat="1" x14ac:dyDescent="0.35">
      <c r="C278" s="258"/>
      <c r="BV278" s="70"/>
      <c r="BW278" s="70"/>
      <c r="BX278" s="70"/>
      <c r="BY278" s="70"/>
      <c r="BZ278" s="70"/>
      <c r="CA278" s="70"/>
      <c r="CB278" s="70"/>
      <c r="CC278" s="70"/>
      <c r="CD278" s="70"/>
      <c r="CE278" s="70"/>
      <c r="CF278" s="70"/>
      <c r="CG278" s="70"/>
      <c r="CH278" s="70"/>
      <c r="CI278" s="70"/>
      <c r="CJ278" s="70"/>
      <c r="CK278" s="70"/>
      <c r="CL278" s="70"/>
    </row>
    <row r="279" spans="3:90" s="69" customFormat="1" x14ac:dyDescent="0.35">
      <c r="C279" s="258"/>
      <c r="BV279" s="70"/>
      <c r="BW279" s="70"/>
      <c r="BX279" s="70"/>
      <c r="BY279" s="70"/>
      <c r="BZ279" s="70"/>
      <c r="CA279" s="70"/>
      <c r="CB279" s="70"/>
      <c r="CC279" s="70"/>
      <c r="CD279" s="70"/>
      <c r="CE279" s="70"/>
      <c r="CF279" s="70"/>
      <c r="CG279" s="70"/>
      <c r="CH279" s="70"/>
      <c r="CI279" s="70"/>
      <c r="CJ279" s="70"/>
      <c r="CK279" s="70"/>
      <c r="CL279" s="70"/>
    </row>
    <row r="280" spans="3:90" s="69" customFormat="1" x14ac:dyDescent="0.35">
      <c r="C280" s="258"/>
      <c r="BV280" s="70"/>
      <c r="BW280" s="70"/>
      <c r="BX280" s="70"/>
      <c r="BY280" s="70"/>
      <c r="BZ280" s="70"/>
      <c r="CA280" s="70"/>
      <c r="CB280" s="70"/>
      <c r="CC280" s="70"/>
      <c r="CD280" s="70"/>
      <c r="CE280" s="70"/>
      <c r="CF280" s="70"/>
      <c r="CG280" s="70"/>
      <c r="CH280" s="70"/>
      <c r="CI280" s="70"/>
      <c r="CJ280" s="70"/>
      <c r="CK280" s="70"/>
      <c r="CL280" s="70"/>
    </row>
    <row r="281" spans="3:90" s="69" customFormat="1" x14ac:dyDescent="0.35">
      <c r="C281" s="258"/>
      <c r="BV281" s="70"/>
      <c r="BW281" s="70"/>
      <c r="BX281" s="70"/>
      <c r="BY281" s="70"/>
      <c r="BZ281" s="70"/>
      <c r="CA281" s="70"/>
      <c r="CB281" s="70"/>
      <c r="CC281" s="70"/>
      <c r="CD281" s="70"/>
      <c r="CE281" s="70"/>
      <c r="CF281" s="70"/>
      <c r="CG281" s="70"/>
      <c r="CH281" s="70"/>
      <c r="CI281" s="70"/>
      <c r="CJ281" s="70"/>
      <c r="CK281" s="70"/>
      <c r="CL281" s="70"/>
    </row>
    <row r="282" spans="3:90" s="69" customFormat="1" x14ac:dyDescent="0.35">
      <c r="C282" s="258"/>
      <c r="BV282" s="70"/>
      <c r="BW282" s="70"/>
      <c r="BX282" s="70"/>
      <c r="BY282" s="70"/>
      <c r="BZ282" s="70"/>
      <c r="CA282" s="70"/>
      <c r="CB282" s="70"/>
      <c r="CC282" s="70"/>
      <c r="CD282" s="70"/>
      <c r="CE282" s="70"/>
      <c r="CF282" s="70"/>
      <c r="CG282" s="70"/>
      <c r="CH282" s="70"/>
      <c r="CI282" s="70"/>
      <c r="CJ282" s="70"/>
      <c r="CK282" s="70"/>
      <c r="CL282" s="70"/>
    </row>
    <row r="283" spans="3:90" s="69" customFormat="1" x14ac:dyDescent="0.35">
      <c r="C283" s="258"/>
      <c r="BV283" s="70"/>
      <c r="BW283" s="70"/>
      <c r="BX283" s="70"/>
      <c r="BY283" s="70"/>
      <c r="BZ283" s="70"/>
      <c r="CA283" s="70"/>
      <c r="CB283" s="70"/>
      <c r="CC283" s="70"/>
      <c r="CD283" s="70"/>
      <c r="CE283" s="70"/>
      <c r="CF283" s="70"/>
      <c r="CG283" s="70"/>
      <c r="CH283" s="70"/>
      <c r="CI283" s="70"/>
      <c r="CJ283" s="70"/>
      <c r="CK283" s="70"/>
      <c r="CL283" s="70"/>
    </row>
    <row r="284" spans="3:90" s="69" customFormat="1" x14ac:dyDescent="0.35">
      <c r="C284" s="258"/>
      <c r="BV284" s="70"/>
      <c r="BW284" s="70"/>
      <c r="BX284" s="70"/>
      <c r="BY284" s="70"/>
      <c r="BZ284" s="70"/>
      <c r="CA284" s="70"/>
      <c r="CB284" s="70"/>
      <c r="CC284" s="70"/>
      <c r="CD284" s="70"/>
      <c r="CE284" s="70"/>
      <c r="CF284" s="70"/>
      <c r="CG284" s="70"/>
      <c r="CH284" s="70"/>
      <c r="CI284" s="70"/>
      <c r="CJ284" s="70"/>
      <c r="CK284" s="70"/>
      <c r="CL284" s="70"/>
    </row>
    <row r="285" spans="3:90" s="69" customFormat="1" x14ac:dyDescent="0.35">
      <c r="C285" s="258"/>
      <c r="BV285" s="70"/>
      <c r="BW285" s="70"/>
      <c r="BX285" s="70"/>
      <c r="BY285" s="70"/>
      <c r="BZ285" s="70"/>
      <c r="CA285" s="70"/>
      <c r="CB285" s="70"/>
      <c r="CC285" s="70"/>
      <c r="CD285" s="70"/>
      <c r="CE285" s="70"/>
      <c r="CF285" s="70"/>
      <c r="CG285" s="70"/>
      <c r="CH285" s="70"/>
      <c r="CI285" s="70"/>
      <c r="CJ285" s="70"/>
      <c r="CK285" s="70"/>
      <c r="CL285" s="70"/>
    </row>
    <row r="286" spans="3:90" s="69" customFormat="1" x14ac:dyDescent="0.35">
      <c r="C286" s="258"/>
      <c r="BV286" s="70"/>
      <c r="BW286" s="70"/>
      <c r="BX286" s="70"/>
      <c r="BY286" s="70"/>
      <c r="BZ286" s="70"/>
      <c r="CA286" s="70"/>
      <c r="CB286" s="70"/>
      <c r="CC286" s="70"/>
      <c r="CD286" s="70"/>
      <c r="CE286" s="70"/>
      <c r="CF286" s="70"/>
      <c r="CG286" s="70"/>
      <c r="CH286" s="70"/>
      <c r="CI286" s="70"/>
      <c r="CJ286" s="70"/>
      <c r="CK286" s="70"/>
      <c r="CL286" s="70"/>
    </row>
    <row r="287" spans="3:90" s="69" customFormat="1" x14ac:dyDescent="0.35">
      <c r="C287" s="258"/>
      <c r="BV287" s="70"/>
      <c r="BW287" s="70"/>
      <c r="BX287" s="70"/>
      <c r="BY287" s="70"/>
      <c r="BZ287" s="70"/>
      <c r="CA287" s="70"/>
      <c r="CB287" s="70"/>
      <c r="CC287" s="70"/>
      <c r="CD287" s="70"/>
      <c r="CE287" s="70"/>
      <c r="CF287" s="70"/>
      <c r="CG287" s="70"/>
      <c r="CH287" s="70"/>
      <c r="CI287" s="70"/>
      <c r="CJ287" s="70"/>
      <c r="CK287" s="70"/>
      <c r="CL287" s="70"/>
    </row>
    <row r="288" spans="3:90" s="69" customFormat="1" x14ac:dyDescent="0.35">
      <c r="C288" s="258"/>
      <c r="BV288" s="70"/>
      <c r="BW288" s="70"/>
      <c r="BX288" s="70"/>
      <c r="BY288" s="70"/>
      <c r="BZ288" s="70"/>
      <c r="CA288" s="70"/>
      <c r="CB288" s="70"/>
      <c r="CC288" s="70"/>
      <c r="CD288" s="70"/>
      <c r="CE288" s="70"/>
      <c r="CF288" s="70"/>
      <c r="CG288" s="70"/>
      <c r="CH288" s="70"/>
      <c r="CI288" s="70"/>
      <c r="CJ288" s="70"/>
      <c r="CK288" s="70"/>
      <c r="CL288" s="70"/>
    </row>
    <row r="289" spans="3:90" s="69" customFormat="1" x14ac:dyDescent="0.35">
      <c r="C289" s="258"/>
      <c r="BV289" s="70"/>
      <c r="BW289" s="70"/>
      <c r="BX289" s="70"/>
      <c r="BY289" s="70"/>
      <c r="BZ289" s="70"/>
      <c r="CA289" s="70"/>
      <c r="CB289" s="70"/>
      <c r="CC289" s="70"/>
      <c r="CD289" s="70"/>
      <c r="CE289" s="70"/>
      <c r="CF289" s="70"/>
      <c r="CG289" s="70"/>
      <c r="CH289" s="70"/>
      <c r="CI289" s="70"/>
      <c r="CJ289" s="70"/>
      <c r="CK289" s="70"/>
      <c r="CL289" s="70"/>
    </row>
    <row r="290" spans="3:90" s="69" customFormat="1" x14ac:dyDescent="0.35">
      <c r="C290" s="258"/>
      <c r="BV290" s="70"/>
      <c r="BW290" s="70"/>
      <c r="BX290" s="70"/>
      <c r="BY290" s="70"/>
      <c r="BZ290" s="70"/>
      <c r="CA290" s="70"/>
      <c r="CB290" s="70"/>
      <c r="CC290" s="70"/>
      <c r="CD290" s="70"/>
      <c r="CE290" s="70"/>
      <c r="CF290" s="70"/>
      <c r="CG290" s="70"/>
      <c r="CH290" s="70"/>
      <c r="CI290" s="70"/>
      <c r="CJ290" s="70"/>
      <c r="CK290" s="70"/>
      <c r="CL290" s="70"/>
    </row>
    <row r="291" spans="3:90" s="69" customFormat="1" x14ac:dyDescent="0.35">
      <c r="C291" s="258"/>
      <c r="BV291" s="70"/>
      <c r="BW291" s="70"/>
      <c r="BX291" s="70"/>
      <c r="BY291" s="70"/>
      <c r="BZ291" s="70"/>
      <c r="CA291" s="70"/>
      <c r="CB291" s="70"/>
      <c r="CC291" s="70"/>
      <c r="CD291" s="70"/>
      <c r="CE291" s="70"/>
      <c r="CF291" s="70"/>
      <c r="CG291" s="70"/>
      <c r="CH291" s="70"/>
      <c r="CI291" s="70"/>
      <c r="CJ291" s="70"/>
      <c r="CK291" s="70"/>
      <c r="CL291" s="70"/>
    </row>
    <row r="292" spans="3:90" s="69" customFormat="1" x14ac:dyDescent="0.35">
      <c r="C292" s="258"/>
      <c r="BV292" s="70"/>
      <c r="BW292" s="70"/>
      <c r="BX292" s="70"/>
      <c r="BY292" s="70"/>
      <c r="BZ292" s="70"/>
      <c r="CA292" s="70"/>
      <c r="CB292" s="70"/>
      <c r="CC292" s="70"/>
      <c r="CD292" s="70"/>
      <c r="CE292" s="70"/>
      <c r="CF292" s="70"/>
      <c r="CG292" s="70"/>
      <c r="CH292" s="70"/>
      <c r="CI292" s="70"/>
      <c r="CJ292" s="70"/>
      <c r="CK292" s="70"/>
      <c r="CL292" s="70"/>
    </row>
    <row r="293" spans="3:90" s="69" customFormat="1" x14ac:dyDescent="0.35">
      <c r="C293" s="258"/>
      <c r="BV293" s="70"/>
      <c r="BW293" s="70"/>
      <c r="BX293" s="70"/>
      <c r="BY293" s="70"/>
      <c r="BZ293" s="70"/>
      <c r="CA293" s="70"/>
      <c r="CB293" s="70"/>
      <c r="CC293" s="70"/>
      <c r="CD293" s="70"/>
      <c r="CE293" s="70"/>
      <c r="CF293" s="70"/>
      <c r="CG293" s="70"/>
      <c r="CH293" s="70"/>
      <c r="CI293" s="70"/>
      <c r="CJ293" s="70"/>
      <c r="CK293" s="70"/>
      <c r="CL293" s="70"/>
    </row>
    <row r="294" spans="3:90" s="69" customFormat="1" x14ac:dyDescent="0.35">
      <c r="C294" s="258"/>
      <c r="BV294" s="70"/>
      <c r="BW294" s="70"/>
      <c r="BX294" s="70"/>
      <c r="BY294" s="70"/>
      <c r="BZ294" s="70"/>
      <c r="CA294" s="70"/>
      <c r="CB294" s="70"/>
      <c r="CC294" s="70"/>
      <c r="CD294" s="70"/>
      <c r="CE294" s="70"/>
      <c r="CF294" s="70"/>
      <c r="CG294" s="70"/>
      <c r="CH294" s="70"/>
      <c r="CI294" s="70"/>
      <c r="CJ294" s="70"/>
      <c r="CK294" s="70"/>
      <c r="CL294" s="70"/>
    </row>
    <row r="295" spans="3:90" s="69" customFormat="1" x14ac:dyDescent="0.35">
      <c r="C295" s="258"/>
      <c r="BV295" s="70"/>
      <c r="BW295" s="70"/>
      <c r="BX295" s="70"/>
      <c r="BY295" s="70"/>
      <c r="BZ295" s="70"/>
      <c r="CA295" s="70"/>
      <c r="CB295" s="70"/>
      <c r="CC295" s="70"/>
      <c r="CD295" s="70"/>
      <c r="CE295" s="70"/>
      <c r="CF295" s="70"/>
      <c r="CG295" s="70"/>
      <c r="CH295" s="70"/>
      <c r="CI295" s="70"/>
      <c r="CJ295" s="70"/>
      <c r="CK295" s="70"/>
      <c r="CL295" s="70"/>
    </row>
    <row r="296" spans="3:90" s="69" customFormat="1" x14ac:dyDescent="0.35">
      <c r="C296" s="258"/>
      <c r="BV296" s="70"/>
      <c r="BW296" s="70"/>
      <c r="BX296" s="70"/>
      <c r="BY296" s="70"/>
      <c r="BZ296" s="70"/>
      <c r="CA296" s="70"/>
      <c r="CB296" s="70"/>
      <c r="CC296" s="70"/>
      <c r="CD296" s="70"/>
      <c r="CE296" s="70"/>
      <c r="CF296" s="70"/>
      <c r="CG296" s="70"/>
      <c r="CH296" s="70"/>
      <c r="CI296" s="70"/>
      <c r="CJ296" s="70"/>
      <c r="CK296" s="70"/>
      <c r="CL296" s="70"/>
    </row>
    <row r="297" spans="3:90" s="69" customFormat="1" x14ac:dyDescent="0.35">
      <c r="C297" s="258"/>
      <c r="BV297" s="70"/>
      <c r="BW297" s="70"/>
      <c r="BX297" s="70"/>
      <c r="BY297" s="70"/>
      <c r="BZ297" s="70"/>
      <c r="CA297" s="70"/>
      <c r="CB297" s="70"/>
      <c r="CC297" s="70"/>
      <c r="CD297" s="70"/>
      <c r="CE297" s="70"/>
      <c r="CF297" s="70"/>
      <c r="CG297" s="70"/>
      <c r="CH297" s="70"/>
      <c r="CI297" s="70"/>
      <c r="CJ297" s="70"/>
      <c r="CK297" s="70"/>
      <c r="CL297" s="70"/>
    </row>
    <row r="298" spans="3:90" s="69" customFormat="1" x14ac:dyDescent="0.35">
      <c r="C298" s="258"/>
      <c r="BV298" s="70"/>
      <c r="BW298" s="70"/>
      <c r="BX298" s="70"/>
      <c r="BY298" s="70"/>
      <c r="BZ298" s="70"/>
      <c r="CA298" s="70"/>
      <c r="CB298" s="70"/>
      <c r="CC298" s="70"/>
      <c r="CD298" s="70"/>
      <c r="CE298" s="70"/>
      <c r="CF298" s="70"/>
      <c r="CG298" s="70"/>
      <c r="CH298" s="70"/>
      <c r="CI298" s="70"/>
      <c r="CJ298" s="70"/>
      <c r="CK298" s="70"/>
      <c r="CL298" s="70"/>
    </row>
    <row r="299" spans="3:90" s="69" customFormat="1" x14ac:dyDescent="0.35">
      <c r="C299" s="258"/>
      <c r="BV299" s="70"/>
      <c r="BW299" s="70"/>
      <c r="BX299" s="70"/>
      <c r="BY299" s="70"/>
      <c r="BZ299" s="70"/>
      <c r="CA299" s="70"/>
      <c r="CB299" s="70"/>
      <c r="CC299" s="70"/>
      <c r="CD299" s="70"/>
      <c r="CE299" s="70"/>
      <c r="CF299" s="70"/>
      <c r="CG299" s="70"/>
      <c r="CH299" s="70"/>
      <c r="CI299" s="70"/>
      <c r="CJ299" s="70"/>
      <c r="CK299" s="70"/>
      <c r="CL299" s="70"/>
    </row>
    <row r="300" spans="3:90" s="69" customFormat="1" x14ac:dyDescent="0.35">
      <c r="C300" s="258"/>
      <c r="BV300" s="70"/>
      <c r="BW300" s="70"/>
      <c r="BX300" s="70"/>
      <c r="BY300" s="70"/>
      <c r="BZ300" s="70"/>
      <c r="CA300" s="70"/>
      <c r="CB300" s="70"/>
      <c r="CC300" s="70"/>
      <c r="CD300" s="70"/>
      <c r="CE300" s="70"/>
      <c r="CF300" s="70"/>
      <c r="CG300" s="70"/>
      <c r="CH300" s="70"/>
      <c r="CI300" s="70"/>
      <c r="CJ300" s="70"/>
      <c r="CK300" s="70"/>
      <c r="CL300" s="70"/>
    </row>
    <row r="301" spans="3:90" s="69" customFormat="1" x14ac:dyDescent="0.35">
      <c r="C301" s="258"/>
      <c r="BV301" s="70"/>
      <c r="BW301" s="70"/>
      <c r="BX301" s="70"/>
      <c r="BY301" s="70"/>
      <c r="BZ301" s="70"/>
      <c r="CA301" s="70"/>
      <c r="CB301" s="70"/>
      <c r="CC301" s="70"/>
      <c r="CD301" s="70"/>
      <c r="CE301" s="70"/>
      <c r="CF301" s="70"/>
      <c r="CG301" s="70"/>
      <c r="CH301" s="70"/>
      <c r="CI301" s="70"/>
      <c r="CJ301" s="70"/>
      <c r="CK301" s="70"/>
      <c r="CL301" s="70"/>
    </row>
    <row r="302" spans="3:90" s="69" customFormat="1" x14ac:dyDescent="0.35">
      <c r="C302" s="258"/>
      <c r="BV302" s="70"/>
      <c r="BW302" s="70"/>
      <c r="BX302" s="70"/>
      <c r="BY302" s="70"/>
      <c r="BZ302" s="70"/>
      <c r="CA302" s="70"/>
      <c r="CB302" s="70"/>
      <c r="CC302" s="70"/>
      <c r="CD302" s="70"/>
      <c r="CE302" s="70"/>
      <c r="CF302" s="70"/>
      <c r="CG302" s="70"/>
      <c r="CH302" s="70"/>
      <c r="CI302" s="70"/>
      <c r="CJ302" s="70"/>
      <c r="CK302" s="70"/>
      <c r="CL302" s="70"/>
    </row>
    <row r="303" spans="3:90" s="69" customFormat="1" x14ac:dyDescent="0.35">
      <c r="C303" s="258"/>
      <c r="BV303" s="70"/>
      <c r="BW303" s="70"/>
      <c r="BX303" s="70"/>
      <c r="BY303" s="70"/>
      <c r="BZ303" s="70"/>
      <c r="CA303" s="70"/>
      <c r="CB303" s="70"/>
      <c r="CC303" s="70"/>
      <c r="CD303" s="70"/>
      <c r="CE303" s="70"/>
      <c r="CF303" s="70"/>
      <c r="CG303" s="70"/>
      <c r="CH303" s="70"/>
      <c r="CI303" s="70"/>
      <c r="CJ303" s="70"/>
      <c r="CK303" s="70"/>
      <c r="CL303" s="70"/>
    </row>
    <row r="304" spans="3:90" s="69" customFormat="1" x14ac:dyDescent="0.35">
      <c r="C304" s="258"/>
      <c r="BV304" s="70"/>
      <c r="BW304" s="70"/>
      <c r="BX304" s="70"/>
      <c r="BY304" s="70"/>
      <c r="BZ304" s="70"/>
      <c r="CA304" s="70"/>
      <c r="CB304" s="70"/>
      <c r="CC304" s="70"/>
      <c r="CD304" s="70"/>
      <c r="CE304" s="70"/>
      <c r="CF304" s="70"/>
      <c r="CG304" s="70"/>
      <c r="CH304" s="70"/>
      <c r="CI304" s="70"/>
      <c r="CJ304" s="70"/>
      <c r="CK304" s="70"/>
      <c r="CL304" s="70"/>
    </row>
    <row r="305" spans="3:90" s="69" customFormat="1" x14ac:dyDescent="0.35">
      <c r="C305" s="258"/>
      <c r="BV305" s="70"/>
      <c r="BW305" s="70"/>
      <c r="BX305" s="70"/>
      <c r="BY305" s="70"/>
      <c r="BZ305" s="70"/>
      <c r="CA305" s="70"/>
      <c r="CB305" s="70"/>
      <c r="CC305" s="70"/>
      <c r="CD305" s="70"/>
      <c r="CE305" s="70"/>
      <c r="CF305" s="70"/>
      <c r="CG305" s="70"/>
      <c r="CH305" s="70"/>
      <c r="CI305" s="70"/>
      <c r="CJ305" s="70"/>
      <c r="CK305" s="70"/>
      <c r="CL305" s="70"/>
    </row>
    <row r="306" spans="3:90" s="69" customFormat="1" x14ac:dyDescent="0.35">
      <c r="C306" s="258"/>
      <c r="BV306" s="70"/>
      <c r="BW306" s="70"/>
      <c r="BX306" s="70"/>
      <c r="BY306" s="70"/>
      <c r="BZ306" s="70"/>
      <c r="CA306" s="70"/>
      <c r="CB306" s="70"/>
      <c r="CC306" s="70"/>
      <c r="CD306" s="70"/>
      <c r="CE306" s="70"/>
      <c r="CF306" s="70"/>
      <c r="CG306" s="70"/>
      <c r="CH306" s="70"/>
      <c r="CI306" s="70"/>
      <c r="CJ306" s="70"/>
      <c r="CK306" s="70"/>
      <c r="CL306" s="70"/>
    </row>
    <row r="307" spans="3:90" s="69" customFormat="1" x14ac:dyDescent="0.35">
      <c r="C307" s="258"/>
      <c r="BV307" s="70"/>
      <c r="BW307" s="70"/>
      <c r="BX307" s="70"/>
      <c r="BY307" s="70"/>
      <c r="BZ307" s="70"/>
      <c r="CA307" s="70"/>
      <c r="CB307" s="70"/>
      <c r="CC307" s="70"/>
      <c r="CD307" s="70"/>
      <c r="CE307" s="70"/>
      <c r="CF307" s="70"/>
      <c r="CG307" s="70"/>
      <c r="CH307" s="70"/>
      <c r="CI307" s="70"/>
      <c r="CJ307" s="70"/>
      <c r="CK307" s="70"/>
      <c r="CL307" s="70"/>
    </row>
    <row r="308" spans="3:90" s="69" customFormat="1" x14ac:dyDescent="0.35">
      <c r="C308" s="258"/>
      <c r="BV308" s="70"/>
      <c r="BW308" s="70"/>
      <c r="BX308" s="70"/>
      <c r="BY308" s="70"/>
      <c r="BZ308" s="70"/>
      <c r="CA308" s="70"/>
      <c r="CB308" s="70"/>
      <c r="CC308" s="70"/>
      <c r="CD308" s="70"/>
      <c r="CE308" s="70"/>
      <c r="CF308" s="70"/>
      <c r="CG308" s="70"/>
      <c r="CH308" s="70"/>
      <c r="CI308" s="70"/>
      <c r="CJ308" s="70"/>
      <c r="CK308" s="70"/>
      <c r="CL308" s="70"/>
    </row>
    <row r="309" spans="3:90" s="69" customFormat="1" x14ac:dyDescent="0.35">
      <c r="C309" s="258"/>
      <c r="BV309" s="70"/>
      <c r="BW309" s="70"/>
      <c r="BX309" s="70"/>
      <c r="BY309" s="70"/>
      <c r="BZ309" s="70"/>
      <c r="CA309" s="70"/>
      <c r="CB309" s="70"/>
      <c r="CC309" s="70"/>
      <c r="CD309" s="70"/>
      <c r="CE309" s="70"/>
      <c r="CF309" s="70"/>
      <c r="CG309" s="70"/>
      <c r="CH309" s="70"/>
      <c r="CI309" s="70"/>
      <c r="CJ309" s="70"/>
      <c r="CK309" s="70"/>
      <c r="CL309" s="70"/>
    </row>
    <row r="310" spans="3:90" s="69" customFormat="1" x14ac:dyDescent="0.35">
      <c r="C310" s="258"/>
      <c r="BV310" s="70"/>
      <c r="BW310" s="70"/>
      <c r="BX310" s="70"/>
      <c r="BY310" s="70"/>
      <c r="BZ310" s="70"/>
      <c r="CA310" s="70"/>
      <c r="CB310" s="70"/>
      <c r="CC310" s="70"/>
      <c r="CD310" s="70"/>
      <c r="CE310" s="70"/>
      <c r="CF310" s="70"/>
      <c r="CG310" s="70"/>
      <c r="CH310" s="70"/>
      <c r="CI310" s="70"/>
      <c r="CJ310" s="70"/>
      <c r="CK310" s="70"/>
      <c r="CL310" s="70"/>
    </row>
    <row r="311" spans="3:90" s="69" customFormat="1" x14ac:dyDescent="0.35">
      <c r="C311" s="258"/>
      <c r="BV311" s="70"/>
      <c r="BW311" s="70"/>
      <c r="BX311" s="70"/>
      <c r="BY311" s="70"/>
      <c r="BZ311" s="70"/>
      <c r="CA311" s="70"/>
      <c r="CB311" s="70"/>
      <c r="CC311" s="70"/>
      <c r="CD311" s="70"/>
      <c r="CE311" s="70"/>
      <c r="CF311" s="70"/>
      <c r="CG311" s="70"/>
      <c r="CH311" s="70"/>
      <c r="CI311" s="70"/>
      <c r="CJ311" s="70"/>
      <c r="CK311" s="70"/>
      <c r="CL311" s="70"/>
    </row>
    <row r="312" spans="3:90" s="69" customFormat="1" x14ac:dyDescent="0.35">
      <c r="C312" s="258"/>
      <c r="BV312" s="70"/>
      <c r="BW312" s="70"/>
      <c r="BX312" s="70"/>
      <c r="BY312" s="70"/>
      <c r="BZ312" s="70"/>
      <c r="CA312" s="70"/>
      <c r="CB312" s="70"/>
      <c r="CC312" s="70"/>
      <c r="CD312" s="70"/>
      <c r="CE312" s="70"/>
      <c r="CF312" s="70"/>
      <c r="CG312" s="70"/>
      <c r="CH312" s="70"/>
      <c r="CI312" s="70"/>
      <c r="CJ312" s="70"/>
      <c r="CK312" s="70"/>
      <c r="CL312" s="70"/>
    </row>
    <row r="313" spans="3:90" s="69" customFormat="1" x14ac:dyDescent="0.35">
      <c r="C313" s="258"/>
      <c r="BV313" s="70"/>
      <c r="BW313" s="70"/>
      <c r="BX313" s="70"/>
      <c r="BY313" s="70"/>
      <c r="BZ313" s="70"/>
      <c r="CA313" s="70"/>
      <c r="CB313" s="70"/>
      <c r="CC313" s="70"/>
      <c r="CD313" s="70"/>
      <c r="CE313" s="70"/>
      <c r="CF313" s="70"/>
      <c r="CG313" s="70"/>
      <c r="CH313" s="70"/>
      <c r="CI313" s="70"/>
      <c r="CJ313" s="70"/>
      <c r="CK313" s="70"/>
      <c r="CL313" s="70"/>
    </row>
    <row r="314" spans="3:90" s="69" customFormat="1" x14ac:dyDescent="0.35">
      <c r="C314" s="258"/>
      <c r="BV314" s="70"/>
      <c r="BW314" s="70"/>
      <c r="BX314" s="70"/>
      <c r="BY314" s="70"/>
      <c r="BZ314" s="70"/>
      <c r="CA314" s="70"/>
      <c r="CB314" s="70"/>
      <c r="CC314" s="70"/>
      <c r="CD314" s="70"/>
      <c r="CE314" s="70"/>
      <c r="CF314" s="70"/>
      <c r="CG314" s="70"/>
      <c r="CH314" s="70"/>
      <c r="CI314" s="70"/>
      <c r="CJ314" s="70"/>
      <c r="CK314" s="70"/>
      <c r="CL314" s="70"/>
    </row>
    <row r="315" spans="3:90" s="69" customFormat="1" x14ac:dyDescent="0.35">
      <c r="C315" s="258"/>
      <c r="BV315" s="70"/>
      <c r="BW315" s="70"/>
      <c r="BX315" s="70"/>
      <c r="BY315" s="70"/>
      <c r="BZ315" s="70"/>
      <c r="CA315" s="70"/>
      <c r="CB315" s="70"/>
      <c r="CC315" s="70"/>
      <c r="CD315" s="70"/>
      <c r="CE315" s="70"/>
      <c r="CF315" s="70"/>
      <c r="CG315" s="70"/>
      <c r="CH315" s="70"/>
      <c r="CI315" s="70"/>
      <c r="CJ315" s="70"/>
      <c r="CK315" s="70"/>
      <c r="CL315" s="70"/>
    </row>
    <row r="316" spans="3:90" s="69" customFormat="1" x14ac:dyDescent="0.35">
      <c r="C316" s="258"/>
      <c r="BV316" s="70"/>
      <c r="BW316" s="70"/>
      <c r="BX316" s="70"/>
      <c r="BY316" s="70"/>
      <c r="BZ316" s="70"/>
      <c r="CA316" s="70"/>
      <c r="CB316" s="70"/>
      <c r="CC316" s="70"/>
      <c r="CD316" s="70"/>
      <c r="CE316" s="70"/>
      <c r="CF316" s="70"/>
      <c r="CG316" s="70"/>
      <c r="CH316" s="70"/>
      <c r="CI316" s="70"/>
      <c r="CJ316" s="70"/>
      <c r="CK316" s="70"/>
      <c r="CL316" s="70"/>
    </row>
    <row r="317" spans="3:90" s="69" customFormat="1" x14ac:dyDescent="0.35">
      <c r="C317" s="258"/>
      <c r="BV317" s="70"/>
      <c r="BW317" s="70"/>
      <c r="BX317" s="70"/>
      <c r="BY317" s="70"/>
      <c r="BZ317" s="70"/>
      <c r="CA317" s="70"/>
      <c r="CB317" s="70"/>
      <c r="CC317" s="70"/>
      <c r="CD317" s="70"/>
      <c r="CE317" s="70"/>
      <c r="CF317" s="70"/>
      <c r="CG317" s="70"/>
      <c r="CH317" s="70"/>
      <c r="CI317" s="70"/>
      <c r="CJ317" s="70"/>
      <c r="CK317" s="70"/>
      <c r="CL317" s="70"/>
    </row>
    <row r="318" spans="3:90" s="69" customFormat="1" x14ac:dyDescent="0.35">
      <c r="C318" s="258"/>
      <c r="BV318" s="70"/>
      <c r="BW318" s="70"/>
      <c r="BX318" s="70"/>
      <c r="BY318" s="70"/>
      <c r="BZ318" s="70"/>
      <c r="CA318" s="70"/>
      <c r="CB318" s="70"/>
      <c r="CC318" s="70"/>
      <c r="CD318" s="70"/>
      <c r="CE318" s="70"/>
      <c r="CF318" s="70"/>
      <c r="CG318" s="70"/>
      <c r="CH318" s="70"/>
      <c r="CI318" s="70"/>
      <c r="CJ318" s="70"/>
      <c r="CK318" s="70"/>
      <c r="CL318" s="70"/>
    </row>
    <row r="319" spans="3:90" s="69" customFormat="1" x14ac:dyDescent="0.35">
      <c r="C319" s="258"/>
      <c r="BV319" s="70"/>
      <c r="BW319" s="70"/>
      <c r="BX319" s="70"/>
      <c r="BY319" s="70"/>
      <c r="BZ319" s="70"/>
      <c r="CA319" s="70"/>
      <c r="CB319" s="70"/>
      <c r="CC319" s="70"/>
      <c r="CD319" s="70"/>
      <c r="CE319" s="70"/>
      <c r="CF319" s="70"/>
      <c r="CG319" s="70"/>
      <c r="CH319" s="70"/>
      <c r="CI319" s="70"/>
      <c r="CJ319" s="70"/>
      <c r="CK319" s="70"/>
      <c r="CL319" s="70"/>
    </row>
    <row r="320" spans="3:90" s="69" customFormat="1" x14ac:dyDescent="0.35">
      <c r="C320" s="258"/>
      <c r="BV320" s="70"/>
      <c r="BW320" s="70"/>
      <c r="BX320" s="70"/>
      <c r="BY320" s="70"/>
      <c r="BZ320" s="70"/>
      <c r="CA320" s="70"/>
      <c r="CB320" s="70"/>
      <c r="CC320" s="70"/>
      <c r="CD320" s="70"/>
      <c r="CE320" s="70"/>
      <c r="CF320" s="70"/>
      <c r="CG320" s="70"/>
      <c r="CH320" s="70"/>
      <c r="CI320" s="70"/>
      <c r="CJ320" s="70"/>
      <c r="CK320" s="70"/>
      <c r="CL320" s="70"/>
    </row>
    <row r="321" spans="3:90" s="69" customFormat="1" x14ac:dyDescent="0.35">
      <c r="C321" s="258"/>
      <c r="BV321" s="70"/>
      <c r="BW321" s="70"/>
      <c r="BX321" s="70"/>
      <c r="BY321" s="70"/>
      <c r="BZ321" s="70"/>
      <c r="CA321" s="70"/>
      <c r="CB321" s="70"/>
      <c r="CC321" s="70"/>
      <c r="CD321" s="70"/>
      <c r="CE321" s="70"/>
      <c r="CF321" s="70"/>
      <c r="CG321" s="70"/>
      <c r="CH321" s="70"/>
      <c r="CI321" s="70"/>
      <c r="CJ321" s="70"/>
      <c r="CK321" s="70"/>
      <c r="CL321" s="70"/>
    </row>
    <row r="322" spans="3:90" s="69" customFormat="1" x14ac:dyDescent="0.35">
      <c r="C322" s="258"/>
      <c r="BV322" s="70"/>
      <c r="BW322" s="70"/>
      <c r="BX322" s="70"/>
      <c r="BY322" s="70"/>
      <c r="BZ322" s="70"/>
      <c r="CA322" s="70"/>
      <c r="CB322" s="70"/>
      <c r="CC322" s="70"/>
      <c r="CD322" s="70"/>
      <c r="CE322" s="70"/>
      <c r="CF322" s="70"/>
      <c r="CG322" s="70"/>
      <c r="CH322" s="70"/>
      <c r="CI322" s="70"/>
      <c r="CJ322" s="70"/>
      <c r="CK322" s="70"/>
      <c r="CL322" s="70"/>
    </row>
    <row r="323" spans="3:90" s="69" customFormat="1" x14ac:dyDescent="0.35">
      <c r="C323" s="258"/>
      <c r="BV323" s="70"/>
      <c r="BW323" s="70"/>
      <c r="BX323" s="70"/>
      <c r="BY323" s="70"/>
      <c r="BZ323" s="70"/>
      <c r="CA323" s="70"/>
      <c r="CB323" s="70"/>
      <c r="CC323" s="70"/>
      <c r="CD323" s="70"/>
      <c r="CE323" s="70"/>
      <c r="CF323" s="70"/>
      <c r="CG323" s="70"/>
      <c r="CH323" s="70"/>
      <c r="CI323" s="70"/>
      <c r="CJ323" s="70"/>
      <c r="CK323" s="70"/>
      <c r="CL323" s="70"/>
    </row>
    <row r="324" spans="3:90" s="69" customFormat="1" x14ac:dyDescent="0.35">
      <c r="C324" s="258"/>
      <c r="BV324" s="70"/>
      <c r="BW324" s="70"/>
      <c r="BX324" s="70"/>
      <c r="BY324" s="70"/>
      <c r="BZ324" s="70"/>
      <c r="CA324" s="70"/>
      <c r="CB324" s="70"/>
      <c r="CC324" s="70"/>
      <c r="CD324" s="70"/>
      <c r="CE324" s="70"/>
      <c r="CF324" s="70"/>
      <c r="CG324" s="70"/>
      <c r="CH324" s="70"/>
      <c r="CI324" s="70"/>
      <c r="CJ324" s="70"/>
      <c r="CK324" s="70"/>
      <c r="CL324" s="70"/>
    </row>
    <row r="325" spans="3:90" s="69" customFormat="1" x14ac:dyDescent="0.35">
      <c r="C325" s="258"/>
      <c r="BV325" s="70"/>
      <c r="BW325" s="70"/>
      <c r="BX325" s="70"/>
      <c r="BY325" s="70"/>
      <c r="BZ325" s="70"/>
      <c r="CA325" s="70"/>
      <c r="CB325" s="70"/>
      <c r="CC325" s="70"/>
      <c r="CD325" s="70"/>
      <c r="CE325" s="70"/>
      <c r="CF325" s="70"/>
      <c r="CG325" s="70"/>
      <c r="CH325" s="70"/>
      <c r="CI325" s="70"/>
      <c r="CJ325" s="70"/>
      <c r="CK325" s="70"/>
      <c r="CL325" s="70"/>
    </row>
    <row r="326" spans="3:90" s="69" customFormat="1" x14ac:dyDescent="0.35">
      <c r="C326" s="258"/>
      <c r="BV326" s="70"/>
      <c r="BW326" s="70"/>
      <c r="BX326" s="70"/>
      <c r="BY326" s="70"/>
      <c r="BZ326" s="70"/>
      <c r="CA326" s="70"/>
      <c r="CB326" s="70"/>
      <c r="CC326" s="70"/>
      <c r="CD326" s="70"/>
      <c r="CE326" s="70"/>
      <c r="CF326" s="70"/>
      <c r="CG326" s="70"/>
      <c r="CH326" s="70"/>
      <c r="CI326" s="70"/>
      <c r="CJ326" s="70"/>
      <c r="CK326" s="70"/>
      <c r="CL326" s="70"/>
    </row>
    <row r="327" spans="3:90" s="69" customFormat="1" x14ac:dyDescent="0.35">
      <c r="C327" s="258"/>
      <c r="BV327" s="70"/>
      <c r="BW327" s="70"/>
      <c r="BX327" s="70"/>
      <c r="BY327" s="70"/>
      <c r="BZ327" s="70"/>
      <c r="CA327" s="70"/>
      <c r="CB327" s="70"/>
      <c r="CC327" s="70"/>
      <c r="CD327" s="70"/>
      <c r="CE327" s="70"/>
      <c r="CF327" s="70"/>
      <c r="CG327" s="70"/>
      <c r="CH327" s="70"/>
      <c r="CI327" s="70"/>
      <c r="CJ327" s="70"/>
      <c r="CK327" s="70"/>
      <c r="CL327" s="70"/>
    </row>
    <row r="328" spans="3:90" s="69" customFormat="1" x14ac:dyDescent="0.35">
      <c r="C328" s="258"/>
      <c r="BV328" s="70"/>
      <c r="BW328" s="70"/>
      <c r="BX328" s="70"/>
      <c r="BY328" s="70"/>
      <c r="BZ328" s="70"/>
      <c r="CA328" s="70"/>
      <c r="CB328" s="70"/>
      <c r="CC328" s="70"/>
      <c r="CD328" s="70"/>
      <c r="CE328" s="70"/>
      <c r="CF328" s="70"/>
      <c r="CG328" s="70"/>
      <c r="CH328" s="70"/>
      <c r="CI328" s="70"/>
      <c r="CJ328" s="70"/>
      <c r="CK328" s="70"/>
      <c r="CL328" s="70"/>
    </row>
    <row r="329" spans="3:90" s="69" customFormat="1" x14ac:dyDescent="0.35">
      <c r="C329" s="258"/>
      <c r="BV329" s="70"/>
      <c r="BW329" s="70"/>
      <c r="BX329" s="70"/>
      <c r="BY329" s="70"/>
      <c r="BZ329" s="70"/>
      <c r="CA329" s="70"/>
      <c r="CB329" s="70"/>
      <c r="CC329" s="70"/>
      <c r="CD329" s="70"/>
      <c r="CE329" s="70"/>
      <c r="CF329" s="70"/>
      <c r="CG329" s="70"/>
      <c r="CH329" s="70"/>
      <c r="CI329" s="70"/>
      <c r="CJ329" s="70"/>
      <c r="CK329" s="70"/>
      <c r="CL329" s="70"/>
    </row>
    <row r="330" spans="3:90" s="69" customFormat="1" x14ac:dyDescent="0.35">
      <c r="C330" s="258"/>
      <c r="BV330" s="70"/>
      <c r="BW330" s="70"/>
      <c r="BX330" s="70"/>
      <c r="BY330" s="70"/>
      <c r="BZ330" s="70"/>
      <c r="CA330" s="70"/>
      <c r="CB330" s="70"/>
      <c r="CC330" s="70"/>
      <c r="CD330" s="70"/>
      <c r="CE330" s="70"/>
      <c r="CF330" s="70"/>
      <c r="CG330" s="70"/>
      <c r="CH330" s="70"/>
      <c r="CI330" s="70"/>
      <c r="CJ330" s="70"/>
      <c r="CK330" s="70"/>
      <c r="CL330" s="70"/>
    </row>
    <row r="331" spans="3:90" s="69" customFormat="1" x14ac:dyDescent="0.35">
      <c r="C331" s="258"/>
      <c r="BV331" s="70"/>
      <c r="BW331" s="70"/>
      <c r="BX331" s="70"/>
      <c r="BY331" s="70"/>
      <c r="BZ331" s="70"/>
      <c r="CA331" s="70"/>
      <c r="CB331" s="70"/>
      <c r="CC331" s="70"/>
      <c r="CD331" s="70"/>
      <c r="CE331" s="70"/>
      <c r="CF331" s="70"/>
      <c r="CG331" s="70"/>
      <c r="CH331" s="70"/>
      <c r="CI331" s="70"/>
      <c r="CJ331" s="70"/>
      <c r="CK331" s="70"/>
      <c r="CL331" s="70"/>
    </row>
    <row r="332" spans="3:90" s="69" customFormat="1" x14ac:dyDescent="0.35">
      <c r="C332" s="258"/>
      <c r="BV332" s="70"/>
      <c r="BW332" s="70"/>
      <c r="BX332" s="70"/>
      <c r="BY332" s="70"/>
      <c r="BZ332" s="70"/>
      <c r="CA332" s="70"/>
      <c r="CB332" s="70"/>
      <c r="CC332" s="70"/>
      <c r="CD332" s="70"/>
      <c r="CE332" s="70"/>
      <c r="CF332" s="70"/>
      <c r="CG332" s="70"/>
      <c r="CH332" s="70"/>
      <c r="CI332" s="70"/>
      <c r="CJ332" s="70"/>
      <c r="CK332" s="70"/>
      <c r="CL332" s="70"/>
    </row>
    <row r="333" spans="3:90" s="69" customFormat="1" x14ac:dyDescent="0.35">
      <c r="C333" s="258"/>
      <c r="BV333" s="70"/>
      <c r="BW333" s="70"/>
      <c r="BX333" s="70"/>
      <c r="BY333" s="70"/>
      <c r="BZ333" s="70"/>
      <c r="CA333" s="70"/>
      <c r="CB333" s="70"/>
      <c r="CC333" s="70"/>
      <c r="CD333" s="70"/>
      <c r="CE333" s="70"/>
      <c r="CF333" s="70"/>
      <c r="CG333" s="70"/>
      <c r="CH333" s="70"/>
      <c r="CI333" s="70"/>
      <c r="CJ333" s="70"/>
      <c r="CK333" s="70"/>
      <c r="CL333" s="70"/>
    </row>
    <row r="334" spans="3:90" s="69" customFormat="1" x14ac:dyDescent="0.35">
      <c r="C334" s="258"/>
      <c r="BV334" s="70"/>
      <c r="BW334" s="70"/>
      <c r="BX334" s="70"/>
      <c r="BY334" s="70"/>
      <c r="BZ334" s="70"/>
      <c r="CA334" s="70"/>
      <c r="CB334" s="70"/>
      <c r="CC334" s="70"/>
      <c r="CD334" s="70"/>
      <c r="CE334" s="70"/>
      <c r="CF334" s="70"/>
      <c r="CG334" s="70"/>
      <c r="CH334" s="70"/>
      <c r="CI334" s="70"/>
      <c r="CJ334" s="70"/>
      <c r="CK334" s="70"/>
      <c r="CL334" s="70"/>
    </row>
    <row r="335" spans="3:90" s="69" customFormat="1" x14ac:dyDescent="0.35">
      <c r="C335" s="258"/>
      <c r="BV335" s="70"/>
      <c r="BW335" s="70"/>
      <c r="BX335" s="70"/>
      <c r="BY335" s="70"/>
      <c r="BZ335" s="70"/>
      <c r="CA335" s="70"/>
      <c r="CB335" s="70"/>
      <c r="CC335" s="70"/>
      <c r="CD335" s="70"/>
      <c r="CE335" s="70"/>
      <c r="CF335" s="70"/>
      <c r="CG335" s="70"/>
      <c r="CH335" s="70"/>
      <c r="CI335" s="70"/>
      <c r="CJ335" s="70"/>
      <c r="CK335" s="70"/>
      <c r="CL335" s="70"/>
    </row>
    <row r="336" spans="3:90" s="69" customFormat="1" x14ac:dyDescent="0.35">
      <c r="C336" s="258"/>
      <c r="BV336" s="70"/>
      <c r="BW336" s="70"/>
      <c r="BX336" s="70"/>
      <c r="BY336" s="70"/>
      <c r="BZ336" s="70"/>
      <c r="CA336" s="70"/>
      <c r="CB336" s="70"/>
      <c r="CC336" s="70"/>
      <c r="CD336" s="70"/>
      <c r="CE336" s="70"/>
      <c r="CF336" s="70"/>
      <c r="CG336" s="70"/>
      <c r="CH336" s="70"/>
      <c r="CI336" s="70"/>
      <c r="CJ336" s="70"/>
      <c r="CK336" s="70"/>
      <c r="CL336" s="70"/>
    </row>
    <row r="337" spans="3:90" s="69" customFormat="1" x14ac:dyDescent="0.35">
      <c r="C337" s="258"/>
      <c r="BV337" s="70"/>
      <c r="BW337" s="70"/>
      <c r="BX337" s="70"/>
      <c r="BY337" s="70"/>
      <c r="BZ337" s="70"/>
      <c r="CA337" s="70"/>
      <c r="CB337" s="70"/>
      <c r="CC337" s="70"/>
      <c r="CD337" s="70"/>
      <c r="CE337" s="70"/>
      <c r="CF337" s="70"/>
      <c r="CG337" s="70"/>
      <c r="CH337" s="70"/>
      <c r="CI337" s="70"/>
      <c r="CJ337" s="70"/>
      <c r="CK337" s="70"/>
      <c r="CL337" s="70"/>
    </row>
    <row r="338" spans="3:90" s="69" customFormat="1" x14ac:dyDescent="0.35">
      <c r="C338" s="258"/>
      <c r="BV338" s="70"/>
      <c r="BW338" s="70"/>
      <c r="BX338" s="70"/>
      <c r="BY338" s="70"/>
      <c r="BZ338" s="70"/>
      <c r="CA338" s="70"/>
      <c r="CB338" s="70"/>
      <c r="CC338" s="70"/>
      <c r="CD338" s="70"/>
      <c r="CE338" s="70"/>
      <c r="CF338" s="70"/>
      <c r="CG338" s="70"/>
      <c r="CH338" s="70"/>
      <c r="CI338" s="70"/>
      <c r="CJ338" s="70"/>
      <c r="CK338" s="70"/>
      <c r="CL338" s="70"/>
    </row>
    <row r="339" spans="3:90" s="69" customFormat="1" x14ac:dyDescent="0.35">
      <c r="C339" s="258"/>
      <c r="BV339" s="70"/>
      <c r="BW339" s="70"/>
      <c r="BX339" s="70"/>
      <c r="BY339" s="70"/>
      <c r="BZ339" s="70"/>
      <c r="CA339" s="70"/>
      <c r="CB339" s="70"/>
      <c r="CC339" s="70"/>
      <c r="CD339" s="70"/>
      <c r="CE339" s="70"/>
      <c r="CF339" s="70"/>
      <c r="CG339" s="70"/>
      <c r="CH339" s="70"/>
      <c r="CI339" s="70"/>
      <c r="CJ339" s="70"/>
      <c r="CK339" s="70"/>
      <c r="CL339" s="70"/>
    </row>
    <row r="340" spans="3:90" s="69" customFormat="1" x14ac:dyDescent="0.35">
      <c r="C340" s="258"/>
      <c r="BV340" s="70"/>
      <c r="BW340" s="70"/>
      <c r="BX340" s="70"/>
      <c r="BY340" s="70"/>
      <c r="BZ340" s="70"/>
      <c r="CA340" s="70"/>
      <c r="CB340" s="70"/>
      <c r="CC340" s="70"/>
      <c r="CD340" s="70"/>
      <c r="CE340" s="70"/>
      <c r="CF340" s="70"/>
      <c r="CG340" s="70"/>
      <c r="CH340" s="70"/>
      <c r="CI340" s="70"/>
      <c r="CJ340" s="70"/>
      <c r="CK340" s="70"/>
      <c r="CL340" s="70"/>
    </row>
    <row r="341" spans="3:90" s="69" customFormat="1" x14ac:dyDescent="0.35">
      <c r="C341" s="258"/>
      <c r="BV341" s="70"/>
      <c r="BW341" s="70"/>
      <c r="BX341" s="70"/>
      <c r="BY341" s="70"/>
      <c r="BZ341" s="70"/>
      <c r="CA341" s="70"/>
      <c r="CB341" s="70"/>
      <c r="CC341" s="70"/>
      <c r="CD341" s="70"/>
      <c r="CE341" s="70"/>
      <c r="CF341" s="70"/>
      <c r="CG341" s="70"/>
      <c r="CH341" s="70"/>
      <c r="CI341" s="70"/>
      <c r="CJ341" s="70"/>
      <c r="CK341" s="70"/>
      <c r="CL341" s="70"/>
    </row>
    <row r="342" spans="3:90" s="69" customFormat="1" x14ac:dyDescent="0.35">
      <c r="C342" s="258"/>
      <c r="BV342" s="70"/>
      <c r="BW342" s="70"/>
      <c r="BX342" s="70"/>
      <c r="BY342" s="70"/>
      <c r="BZ342" s="70"/>
      <c r="CA342" s="70"/>
      <c r="CB342" s="70"/>
      <c r="CC342" s="70"/>
      <c r="CD342" s="70"/>
      <c r="CE342" s="70"/>
      <c r="CF342" s="70"/>
      <c r="CG342" s="70"/>
      <c r="CH342" s="70"/>
      <c r="CI342" s="70"/>
      <c r="CJ342" s="70"/>
      <c r="CK342" s="70"/>
      <c r="CL342" s="70"/>
    </row>
    <row r="343" spans="3:90" s="69" customFormat="1" x14ac:dyDescent="0.35">
      <c r="C343" s="258"/>
      <c r="BV343" s="70"/>
      <c r="BW343" s="70"/>
      <c r="BX343" s="70"/>
      <c r="BY343" s="70"/>
      <c r="BZ343" s="70"/>
      <c r="CA343" s="70"/>
      <c r="CB343" s="70"/>
      <c r="CC343" s="70"/>
      <c r="CD343" s="70"/>
      <c r="CE343" s="70"/>
      <c r="CF343" s="70"/>
      <c r="CG343" s="70"/>
      <c r="CH343" s="70"/>
      <c r="CI343" s="70"/>
      <c r="CJ343" s="70"/>
      <c r="CK343" s="70"/>
      <c r="CL343" s="70"/>
    </row>
    <row r="344" spans="3:90" s="69" customFormat="1" x14ac:dyDescent="0.35">
      <c r="C344" s="258"/>
      <c r="BV344" s="70"/>
      <c r="BW344" s="70"/>
      <c r="BX344" s="70"/>
      <c r="BY344" s="70"/>
      <c r="BZ344" s="70"/>
      <c r="CA344" s="70"/>
      <c r="CB344" s="70"/>
      <c r="CC344" s="70"/>
      <c r="CD344" s="70"/>
      <c r="CE344" s="70"/>
      <c r="CF344" s="70"/>
      <c r="CG344" s="70"/>
      <c r="CH344" s="70"/>
      <c r="CI344" s="70"/>
      <c r="CJ344" s="70"/>
      <c r="CK344" s="70"/>
      <c r="CL344" s="70"/>
    </row>
    <row r="345" spans="3:90" s="69" customFormat="1" x14ac:dyDescent="0.35">
      <c r="C345" s="258"/>
      <c r="BV345" s="70"/>
      <c r="BW345" s="70"/>
      <c r="BX345" s="70"/>
      <c r="BY345" s="70"/>
      <c r="BZ345" s="70"/>
      <c r="CA345" s="70"/>
      <c r="CB345" s="70"/>
      <c r="CC345" s="70"/>
      <c r="CD345" s="70"/>
      <c r="CE345" s="70"/>
      <c r="CF345" s="70"/>
      <c r="CG345" s="70"/>
      <c r="CH345" s="70"/>
      <c r="CI345" s="70"/>
      <c r="CJ345" s="70"/>
      <c r="CK345" s="70"/>
      <c r="CL345" s="70"/>
    </row>
    <row r="346" spans="3:90" s="69" customFormat="1" x14ac:dyDescent="0.35">
      <c r="C346" s="258"/>
      <c r="BV346" s="70"/>
      <c r="BW346" s="70"/>
      <c r="BX346" s="70"/>
      <c r="BY346" s="70"/>
      <c r="BZ346" s="70"/>
      <c r="CA346" s="70"/>
      <c r="CB346" s="70"/>
      <c r="CC346" s="70"/>
      <c r="CD346" s="70"/>
      <c r="CE346" s="70"/>
      <c r="CF346" s="70"/>
      <c r="CG346" s="70"/>
      <c r="CH346" s="70"/>
      <c r="CI346" s="70"/>
      <c r="CJ346" s="70"/>
      <c r="CK346" s="70"/>
      <c r="CL346" s="70"/>
    </row>
    <row r="347" spans="3:90" s="69" customFormat="1" x14ac:dyDescent="0.35">
      <c r="C347" s="258"/>
      <c r="BV347" s="70"/>
      <c r="BW347" s="70"/>
      <c r="BX347" s="70"/>
      <c r="BY347" s="70"/>
      <c r="BZ347" s="70"/>
      <c r="CA347" s="70"/>
      <c r="CB347" s="70"/>
      <c r="CC347" s="70"/>
      <c r="CD347" s="70"/>
      <c r="CE347" s="70"/>
      <c r="CF347" s="70"/>
      <c r="CG347" s="70"/>
      <c r="CH347" s="70"/>
      <c r="CI347" s="70"/>
      <c r="CJ347" s="70"/>
      <c r="CK347" s="70"/>
      <c r="CL347" s="70"/>
    </row>
    <row r="348" spans="3:90" s="69" customFormat="1" x14ac:dyDescent="0.35">
      <c r="C348" s="258"/>
      <c r="BV348" s="70"/>
      <c r="BW348" s="70"/>
      <c r="BX348" s="70"/>
      <c r="BY348" s="70"/>
      <c r="BZ348" s="70"/>
      <c r="CA348" s="70"/>
      <c r="CB348" s="70"/>
      <c r="CC348" s="70"/>
      <c r="CD348" s="70"/>
      <c r="CE348" s="70"/>
      <c r="CF348" s="70"/>
      <c r="CG348" s="70"/>
      <c r="CH348" s="70"/>
      <c r="CI348" s="70"/>
      <c r="CJ348" s="70"/>
      <c r="CK348" s="70"/>
      <c r="CL348" s="70"/>
    </row>
    <row r="349" spans="3:90" s="69" customFormat="1" x14ac:dyDescent="0.35">
      <c r="C349" s="258"/>
      <c r="BV349" s="70"/>
      <c r="BW349" s="70"/>
      <c r="BX349" s="70"/>
      <c r="BY349" s="70"/>
      <c r="BZ349" s="70"/>
      <c r="CA349" s="70"/>
      <c r="CB349" s="70"/>
      <c r="CC349" s="70"/>
      <c r="CD349" s="70"/>
      <c r="CE349" s="70"/>
      <c r="CF349" s="70"/>
      <c r="CG349" s="70"/>
      <c r="CH349" s="70"/>
      <c r="CI349" s="70"/>
      <c r="CJ349" s="70"/>
      <c r="CK349" s="70"/>
      <c r="CL349" s="70"/>
    </row>
    <row r="350" spans="3:90" s="69" customFormat="1" x14ac:dyDescent="0.35">
      <c r="C350" s="258"/>
      <c r="BV350" s="70"/>
      <c r="BW350" s="70"/>
      <c r="BX350" s="70"/>
      <c r="BY350" s="70"/>
      <c r="BZ350" s="70"/>
      <c r="CA350" s="70"/>
      <c r="CB350" s="70"/>
      <c r="CC350" s="70"/>
      <c r="CD350" s="70"/>
      <c r="CE350" s="70"/>
      <c r="CF350" s="70"/>
      <c r="CG350" s="70"/>
      <c r="CH350" s="70"/>
      <c r="CI350" s="70"/>
      <c r="CJ350" s="70"/>
      <c r="CK350" s="70"/>
      <c r="CL350" s="70"/>
    </row>
    <row r="351" spans="3:90" s="69" customFormat="1" x14ac:dyDescent="0.35">
      <c r="C351" s="258"/>
      <c r="BV351" s="70"/>
      <c r="BW351" s="70"/>
      <c r="BX351" s="70"/>
      <c r="BY351" s="70"/>
      <c r="BZ351" s="70"/>
      <c r="CA351" s="70"/>
      <c r="CB351" s="70"/>
      <c r="CC351" s="70"/>
      <c r="CD351" s="70"/>
      <c r="CE351" s="70"/>
      <c r="CF351" s="70"/>
      <c r="CG351" s="70"/>
      <c r="CH351" s="70"/>
      <c r="CI351" s="70"/>
      <c r="CJ351" s="70"/>
      <c r="CK351" s="70"/>
      <c r="CL351" s="70"/>
    </row>
    <row r="352" spans="3:90" s="69" customFormat="1" x14ac:dyDescent="0.35">
      <c r="C352" s="258"/>
      <c r="BV352" s="70"/>
      <c r="BW352" s="70"/>
      <c r="BX352" s="70"/>
      <c r="BY352" s="70"/>
      <c r="BZ352" s="70"/>
      <c r="CA352" s="70"/>
      <c r="CB352" s="70"/>
      <c r="CC352" s="70"/>
      <c r="CD352" s="70"/>
      <c r="CE352" s="70"/>
      <c r="CF352" s="70"/>
      <c r="CG352" s="70"/>
      <c r="CH352" s="70"/>
      <c r="CI352" s="70"/>
      <c r="CJ352" s="70"/>
      <c r="CK352" s="70"/>
      <c r="CL352" s="70"/>
    </row>
    <row r="353" spans="3:90" s="69" customFormat="1" x14ac:dyDescent="0.35">
      <c r="C353" s="258"/>
      <c r="BV353" s="70"/>
      <c r="BW353" s="70"/>
      <c r="BX353" s="70"/>
      <c r="BY353" s="70"/>
      <c r="BZ353" s="70"/>
      <c r="CA353" s="70"/>
      <c r="CB353" s="70"/>
      <c r="CC353" s="70"/>
      <c r="CD353" s="70"/>
      <c r="CE353" s="70"/>
      <c r="CF353" s="70"/>
      <c r="CG353" s="70"/>
      <c r="CH353" s="70"/>
      <c r="CI353" s="70"/>
      <c r="CJ353" s="70"/>
      <c r="CK353" s="70"/>
      <c r="CL353" s="70"/>
    </row>
  </sheetData>
  <sheetProtection algorithmName="SHA-512" hashValue="52mxj3y+RTETzliV7ZNkoJM29F4Gt9F3cF/LGlsqb/oPf+Y6Z1zwZ+HnYsQ/4Rpbj6NxsX8dV1rasTDqxQAsiw==" saltValue="C3neQhVlo/tHKUzvDaUS5g==" spinCount="100000" sheet="1" formatRows="0"/>
  <mergeCells count="8">
    <mergeCell ref="B1:H1"/>
    <mergeCell ref="B4:B7"/>
    <mergeCell ref="C4:D7"/>
    <mergeCell ref="E4:H5"/>
    <mergeCell ref="E6:E7"/>
    <mergeCell ref="F6:F7"/>
    <mergeCell ref="G6:G7"/>
    <mergeCell ref="H6:H7"/>
  </mergeCells>
  <pageMargins left="0.7" right="0.7" top="0.75" bottom="0.75" header="0.3" footer="0.3"/>
  <pageSetup paperSize="8" scale="50" orientation="portrait" r:id="rId1"/>
  <headerFooter>
    <oddHeader>&amp;C&amp;G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377E5-0B3F-4932-9802-589B59D478F7}">
  <sheetPr>
    <tabColor rgb="FFFF0000"/>
    <pageSetUpPr autoPageBreaks="0" fitToPage="1"/>
  </sheetPr>
  <dimension ref="A1:AV265"/>
  <sheetViews>
    <sheetView zoomScale="70" zoomScaleNormal="70" workbookViewId="0">
      <selection activeCell="I9" sqref="I9"/>
    </sheetView>
  </sheetViews>
  <sheetFormatPr defaultColWidth="8.88671875" defaultRowHeight="14.4" x14ac:dyDescent="0.3"/>
  <cols>
    <col min="1" max="1" width="4.88671875" style="70" customWidth="1"/>
    <col min="2" max="2" width="11.88671875" style="70" customWidth="1"/>
    <col min="3" max="3" width="39.77734375" style="70" customWidth="1"/>
    <col min="4" max="4" width="15.77734375" style="192" customWidth="1"/>
    <col min="5" max="5" width="50.77734375" style="192" customWidth="1"/>
    <col min="6" max="7" width="15.77734375" style="192" customWidth="1"/>
    <col min="8" max="8" width="8.77734375" style="192" customWidth="1"/>
    <col min="9" max="9" width="15.77734375" style="192" customWidth="1"/>
    <col min="10" max="10" width="8.77734375" style="70" customWidth="1"/>
    <col min="11" max="12" width="8.77734375" style="193" customWidth="1"/>
    <col min="13" max="13" width="8.88671875" style="137" customWidth="1"/>
    <col min="14" max="14" width="7.44140625" style="124" customWidth="1"/>
    <col min="15" max="15" width="8.88671875" style="124"/>
    <col min="16" max="16" width="8.88671875" style="124" hidden="1" customWidth="1"/>
    <col min="17" max="48" width="8.88671875" style="124"/>
    <col min="49" max="16384" width="8.88671875" style="70"/>
  </cols>
  <sheetData>
    <row r="1" spans="1:48" ht="57.9" customHeight="1" thickBot="1" x14ac:dyDescent="0.35">
      <c r="A1" s="658" t="s">
        <v>577</v>
      </c>
      <c r="B1" s="659"/>
      <c r="C1" s="659"/>
      <c r="D1" s="659"/>
      <c r="E1" s="659"/>
      <c r="F1" s="659"/>
      <c r="G1" s="791"/>
      <c r="H1" s="791"/>
      <c r="I1" s="791"/>
      <c r="J1" s="791"/>
      <c r="K1" s="791"/>
      <c r="L1" s="792"/>
    </row>
    <row r="2" spans="1:48" s="76" customFormat="1" ht="24.6" customHeight="1" x14ac:dyDescent="0.3">
      <c r="A2" s="81" t="s">
        <v>110</v>
      </c>
      <c r="B2" s="138"/>
      <c r="C2" s="139" t="str">
        <f>'Project details'!B2</f>
        <v>Trust</v>
      </c>
      <c r="D2" s="140" t="s">
        <v>109</v>
      </c>
      <c r="E2" s="708" t="str">
        <f>'Project details'!I2</f>
        <v>SOC / RIBA 6</v>
      </c>
      <c r="F2" s="708"/>
      <c r="G2" s="789"/>
      <c r="H2" s="789"/>
      <c r="I2" s="789"/>
      <c r="J2" s="789"/>
      <c r="K2" s="789"/>
      <c r="L2" s="789"/>
      <c r="M2" s="141"/>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row>
    <row r="3" spans="1:48" s="76" customFormat="1" ht="24.6" customHeight="1" x14ac:dyDescent="0.3">
      <c r="A3" s="81" t="s">
        <v>107</v>
      </c>
      <c r="B3" s="81"/>
      <c r="C3" s="139" t="str">
        <f>'Project details'!B3</f>
        <v>Project name</v>
      </c>
      <c r="D3" s="84" t="s">
        <v>111</v>
      </c>
      <c r="E3" s="715">
        <f>'Project details'!E3</f>
        <v>44835</v>
      </c>
      <c r="F3" s="715"/>
      <c r="G3" s="789"/>
      <c r="H3" s="789"/>
      <c r="I3" s="789"/>
      <c r="J3" s="789"/>
      <c r="K3" s="789"/>
      <c r="L3" s="789"/>
      <c r="M3" s="141"/>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row>
    <row r="4" spans="1:48" s="76" customFormat="1" ht="28.95" customHeight="1" thickBot="1" x14ac:dyDescent="0.35">
      <c r="A4" s="88" t="s">
        <v>108</v>
      </c>
      <c r="B4" s="88"/>
      <c r="C4" s="139" t="str">
        <f>'Project details'!B4</f>
        <v>PSCP</v>
      </c>
      <c r="D4" s="90" t="s">
        <v>112</v>
      </c>
      <c r="E4" s="708" t="str">
        <f>'Project details'!E4</f>
        <v>Toolkit V.2.7 _ Rev. 0</v>
      </c>
      <c r="F4" s="708"/>
      <c r="G4" s="789"/>
      <c r="H4" s="789"/>
      <c r="I4" s="789"/>
      <c r="J4" s="789"/>
      <c r="K4" s="789"/>
      <c r="L4" s="789"/>
      <c r="M4" s="141"/>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row>
    <row r="5" spans="1:48" s="98" customFormat="1" ht="45" customHeight="1" thickBot="1" x14ac:dyDescent="0.35">
      <c r="A5" s="616" t="s">
        <v>561</v>
      </c>
      <c r="B5" s="617"/>
      <c r="C5" s="617"/>
      <c r="D5" s="617"/>
      <c r="E5" s="617"/>
      <c r="F5" s="617"/>
      <c r="G5" s="793"/>
      <c r="H5" s="793"/>
      <c r="I5" s="793"/>
      <c r="J5" s="793"/>
      <c r="K5" s="793"/>
      <c r="L5" s="793"/>
      <c r="M5" s="209"/>
      <c r="N5" s="124"/>
      <c r="O5" s="124"/>
      <c r="P5" s="124"/>
      <c r="Q5" s="124"/>
      <c r="R5" s="124"/>
      <c r="S5" s="209"/>
      <c r="T5" s="124"/>
      <c r="U5" s="124"/>
      <c r="V5" s="124"/>
      <c r="W5" s="124"/>
      <c r="X5" s="124"/>
      <c r="Y5" s="97"/>
      <c r="Z5" s="97"/>
      <c r="AA5" s="97"/>
      <c r="AB5" s="97"/>
      <c r="AC5" s="97"/>
      <c r="AD5" s="97"/>
      <c r="AE5" s="97"/>
      <c r="AF5" s="97"/>
      <c r="AG5" s="97"/>
      <c r="AH5" s="97"/>
      <c r="AI5" s="97"/>
      <c r="AJ5" s="97"/>
      <c r="AK5" s="97"/>
      <c r="AL5" s="97"/>
      <c r="AM5" s="97"/>
      <c r="AN5" s="97"/>
      <c r="AO5" s="97"/>
      <c r="AP5" s="97"/>
    </row>
    <row r="6" spans="1:48" s="98" customFormat="1" ht="67.5" customHeight="1" thickBot="1" x14ac:dyDescent="0.35">
      <c r="A6" s="142"/>
      <c r="B6" s="651" t="s">
        <v>576</v>
      </c>
      <c r="C6" s="790"/>
      <c r="D6" s="790"/>
      <c r="E6" s="790"/>
      <c r="F6" s="790"/>
      <c r="G6" s="790"/>
      <c r="H6" s="790"/>
      <c r="I6" s="790"/>
      <c r="J6" s="790"/>
      <c r="K6" s="790"/>
      <c r="L6" s="213"/>
      <c r="M6" s="209"/>
      <c r="N6" s="124"/>
      <c r="O6" s="124"/>
      <c r="P6" s="124"/>
      <c r="Q6" s="124"/>
      <c r="R6" s="124"/>
      <c r="S6" s="209"/>
      <c r="T6" s="124"/>
      <c r="U6" s="124"/>
      <c r="V6" s="124"/>
      <c r="W6" s="124"/>
      <c r="X6" s="124"/>
      <c r="Y6" s="97"/>
      <c r="Z6" s="97"/>
      <c r="AA6" s="97"/>
      <c r="AB6" s="97"/>
      <c r="AC6" s="97"/>
      <c r="AD6" s="97"/>
      <c r="AE6" s="97"/>
      <c r="AF6" s="97"/>
      <c r="AG6" s="97"/>
      <c r="AH6" s="97"/>
      <c r="AI6" s="97"/>
      <c r="AJ6" s="97"/>
      <c r="AK6" s="97"/>
      <c r="AL6" s="97"/>
      <c r="AM6" s="97"/>
      <c r="AN6" s="97"/>
      <c r="AO6" s="97"/>
      <c r="AP6" s="97"/>
    </row>
    <row r="7" spans="1:48" s="98" customFormat="1" ht="70.8" customHeight="1" thickBot="1" x14ac:dyDescent="0.35">
      <c r="A7" s="487"/>
      <c r="B7" s="490" t="s">
        <v>571</v>
      </c>
      <c r="C7" s="488" t="s">
        <v>562</v>
      </c>
      <c r="D7" s="490" t="s">
        <v>563</v>
      </c>
      <c r="E7" s="492" t="s">
        <v>564</v>
      </c>
      <c r="F7" s="489" t="s">
        <v>574</v>
      </c>
      <c r="G7" s="489" t="s">
        <v>568</v>
      </c>
      <c r="H7" s="489" t="s">
        <v>567</v>
      </c>
      <c r="I7" s="489" t="s">
        <v>569</v>
      </c>
      <c r="J7" s="489" t="s">
        <v>566</v>
      </c>
      <c r="K7" s="489" t="s">
        <v>565</v>
      </c>
      <c r="L7" s="491"/>
      <c r="M7" s="144"/>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row>
    <row r="8" spans="1:48" ht="6" customHeight="1" x14ac:dyDescent="0.3">
      <c r="B8" s="123"/>
      <c r="C8" s="123"/>
      <c r="D8" s="187"/>
      <c r="E8" s="187"/>
      <c r="F8" s="187"/>
      <c r="G8" s="187"/>
      <c r="H8" s="187"/>
      <c r="I8" s="187"/>
      <c r="J8" s="123"/>
      <c r="K8" s="188"/>
      <c r="L8" s="188"/>
    </row>
    <row r="9" spans="1:48" s="221" customFormat="1" ht="25.2" customHeight="1" x14ac:dyDescent="0.3">
      <c r="A9" s="496"/>
      <c r="B9" s="497">
        <f>IF($C9="","",VLOOKUP($C9,$C$57:$E$138,2,FALSE))</f>
        <v>2.7</v>
      </c>
      <c r="C9" s="498" t="s">
        <v>17</v>
      </c>
      <c r="D9" s="497" t="str">
        <f>IF($C9="","",VLOOKUP($C9,$C$57:$E$138,3,FALSE))</f>
        <v>Architectural</v>
      </c>
      <c r="E9" s="498" t="s">
        <v>570</v>
      </c>
      <c r="F9" s="499">
        <v>100000</v>
      </c>
      <c r="G9" s="499">
        <v>50000</v>
      </c>
      <c r="H9" s="493">
        <f>IF(C9="","",G9/$F9)</f>
        <v>0.5</v>
      </c>
      <c r="I9" s="499">
        <v>25000</v>
      </c>
      <c r="J9" s="493">
        <f>IF($C9="","",I9/$F9)</f>
        <v>0.25</v>
      </c>
      <c r="K9" s="493">
        <f>IF($C9="","",1-H9-J9)</f>
        <v>0.25</v>
      </c>
      <c r="L9" s="494"/>
      <c r="M9" s="328"/>
      <c r="N9" s="210"/>
      <c r="O9" s="210"/>
      <c r="P9" s="210"/>
      <c r="Q9" s="210"/>
      <c r="R9" s="210"/>
      <c r="S9" s="210"/>
      <c r="T9" s="210"/>
      <c r="U9" s="210"/>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row>
    <row r="10" spans="1:48" s="221" customFormat="1" ht="25.2" customHeight="1" x14ac:dyDescent="0.3">
      <c r="A10" s="496"/>
      <c r="B10" s="497" t="str">
        <f t="shared" ref="B10:B30" si="0">IF($C10="","",VLOOKUP($C10,$C$57:$E$138,2,FALSE))</f>
        <v/>
      </c>
      <c r="C10" s="498"/>
      <c r="D10" s="497" t="str">
        <f t="shared" ref="D10:D30" si="1">IF($C10="","",VLOOKUP($C10,$C$57:$E$138,3,FALSE))</f>
        <v/>
      </c>
      <c r="E10" s="498"/>
      <c r="F10" s="499"/>
      <c r="G10" s="499"/>
      <c r="H10" s="493" t="str">
        <f t="shared" ref="H10:H30" si="2">IF(C10="","",G10/$F10)</f>
        <v/>
      </c>
      <c r="I10" s="499"/>
      <c r="J10" s="493" t="str">
        <f t="shared" ref="J10:J30" si="3">IF($C10="","",I10/$F10)</f>
        <v/>
      </c>
      <c r="K10" s="493" t="str">
        <f t="shared" ref="K10:K30" si="4">IF($C10="","",1-H10-J10)</f>
        <v/>
      </c>
      <c r="L10" s="495"/>
      <c r="M10" s="328"/>
      <c r="N10" s="210"/>
      <c r="O10" s="210"/>
      <c r="P10" s="225">
        <v>1</v>
      </c>
      <c r="Q10" s="210"/>
      <c r="R10" s="210"/>
      <c r="S10" s="210"/>
      <c r="T10" s="210"/>
      <c r="U10" s="210"/>
      <c r="V10" s="210"/>
      <c r="W10" s="210"/>
      <c r="X10" s="210"/>
      <c r="Y10" s="210"/>
      <c r="Z10" s="210"/>
      <c r="AA10" s="210"/>
      <c r="AB10" s="210"/>
      <c r="AC10" s="210"/>
      <c r="AD10" s="210"/>
      <c r="AE10" s="210"/>
      <c r="AF10" s="210"/>
      <c r="AG10" s="210"/>
      <c r="AH10" s="210"/>
      <c r="AI10" s="210"/>
      <c r="AJ10" s="210"/>
      <c r="AK10" s="210"/>
      <c r="AL10" s="210"/>
      <c r="AM10" s="210"/>
      <c r="AN10" s="210"/>
      <c r="AO10" s="210"/>
      <c r="AP10" s="210"/>
      <c r="AQ10" s="210"/>
      <c r="AR10" s="210"/>
      <c r="AS10" s="210"/>
      <c r="AT10" s="210"/>
      <c r="AU10" s="210"/>
      <c r="AV10" s="210"/>
    </row>
    <row r="11" spans="1:48" s="221" customFormat="1" ht="25.2" customHeight="1" x14ac:dyDescent="0.3">
      <c r="A11" s="496"/>
      <c r="B11" s="497" t="str">
        <f t="shared" si="0"/>
        <v/>
      </c>
      <c r="C11" s="498"/>
      <c r="D11" s="497" t="str">
        <f t="shared" si="1"/>
        <v/>
      </c>
      <c r="E11" s="498"/>
      <c r="F11" s="499"/>
      <c r="G11" s="499"/>
      <c r="H11" s="493" t="str">
        <f t="shared" si="2"/>
        <v/>
      </c>
      <c r="I11" s="499"/>
      <c r="J11" s="493" t="str">
        <f t="shared" si="3"/>
        <v/>
      </c>
      <c r="K11" s="493" t="str">
        <f t="shared" si="4"/>
        <v/>
      </c>
      <c r="L11" s="495"/>
      <c r="M11" s="328"/>
      <c r="N11" s="210"/>
      <c r="O11" s="210"/>
      <c r="P11" s="225">
        <v>1</v>
      </c>
      <c r="Q11" s="210"/>
      <c r="R11" s="210"/>
      <c r="S11" s="210"/>
      <c r="T11" s="210"/>
      <c r="U11" s="210"/>
      <c r="V11" s="210"/>
      <c r="W11" s="210"/>
      <c r="X11" s="210"/>
      <c r="Y11" s="210"/>
      <c r="Z11" s="210"/>
      <c r="AA11" s="210"/>
      <c r="AB11" s="210"/>
      <c r="AC11" s="210"/>
      <c r="AD11" s="210"/>
      <c r="AE11" s="210"/>
      <c r="AF11" s="210"/>
      <c r="AG11" s="210"/>
      <c r="AH11" s="210"/>
      <c r="AI11" s="210"/>
      <c r="AJ11" s="210"/>
      <c r="AK11" s="210"/>
      <c r="AL11" s="210"/>
      <c r="AM11" s="210"/>
      <c r="AN11" s="210"/>
      <c r="AO11" s="210"/>
      <c r="AP11" s="210"/>
      <c r="AQ11" s="210"/>
      <c r="AR11" s="210"/>
      <c r="AS11" s="210"/>
      <c r="AT11" s="210"/>
      <c r="AU11" s="210"/>
      <c r="AV11" s="210"/>
    </row>
    <row r="12" spans="1:48" s="221" customFormat="1" ht="25.2" customHeight="1" x14ac:dyDescent="0.3">
      <c r="A12" s="496"/>
      <c r="B12" s="497" t="str">
        <f t="shared" si="0"/>
        <v/>
      </c>
      <c r="C12" s="498"/>
      <c r="D12" s="497" t="str">
        <f t="shared" si="1"/>
        <v/>
      </c>
      <c r="E12" s="498"/>
      <c r="F12" s="499"/>
      <c r="G12" s="499"/>
      <c r="H12" s="493" t="str">
        <f t="shared" si="2"/>
        <v/>
      </c>
      <c r="I12" s="499"/>
      <c r="J12" s="493" t="str">
        <f t="shared" si="3"/>
        <v/>
      </c>
      <c r="K12" s="493" t="str">
        <f t="shared" si="4"/>
        <v/>
      </c>
      <c r="L12" s="494"/>
      <c r="M12" s="328"/>
      <c r="N12" s="210"/>
      <c r="O12" s="210"/>
      <c r="P12" s="225"/>
      <c r="Q12" s="210"/>
      <c r="R12" s="210"/>
      <c r="S12" s="210"/>
      <c r="T12" s="210"/>
      <c r="U12" s="210"/>
      <c r="V12" s="210"/>
      <c r="W12" s="210"/>
      <c r="X12" s="210"/>
      <c r="Y12" s="210"/>
      <c r="Z12" s="210"/>
      <c r="AA12" s="210"/>
      <c r="AB12" s="210"/>
      <c r="AC12" s="210"/>
      <c r="AD12" s="210"/>
      <c r="AE12" s="210"/>
      <c r="AF12" s="210"/>
      <c r="AG12" s="210"/>
      <c r="AH12" s="210"/>
      <c r="AI12" s="210"/>
      <c r="AJ12" s="210"/>
      <c r="AK12" s="210"/>
      <c r="AL12" s="210"/>
      <c r="AM12" s="210"/>
      <c r="AN12" s="210"/>
      <c r="AO12" s="210"/>
      <c r="AP12" s="210"/>
      <c r="AQ12" s="210"/>
      <c r="AR12" s="210"/>
      <c r="AS12" s="210"/>
      <c r="AT12" s="210"/>
      <c r="AU12" s="210"/>
      <c r="AV12" s="210"/>
    </row>
    <row r="13" spans="1:48" s="221" customFormat="1" ht="25.2" customHeight="1" x14ac:dyDescent="0.3">
      <c r="A13" s="496"/>
      <c r="B13" s="497" t="str">
        <f t="shared" si="0"/>
        <v/>
      </c>
      <c r="C13" s="498"/>
      <c r="D13" s="497" t="str">
        <f t="shared" si="1"/>
        <v/>
      </c>
      <c r="E13" s="498"/>
      <c r="F13" s="499"/>
      <c r="G13" s="499"/>
      <c r="H13" s="493" t="str">
        <f t="shared" si="2"/>
        <v/>
      </c>
      <c r="I13" s="499"/>
      <c r="J13" s="493" t="str">
        <f t="shared" si="3"/>
        <v/>
      </c>
      <c r="K13" s="493" t="str">
        <f t="shared" si="4"/>
        <v/>
      </c>
      <c r="L13" s="495"/>
      <c r="M13" s="328"/>
      <c r="N13" s="210"/>
      <c r="O13" s="210"/>
      <c r="P13" s="225">
        <v>1</v>
      </c>
      <c r="Q13" s="210"/>
      <c r="R13" s="210"/>
      <c r="S13" s="210"/>
      <c r="T13" s="210"/>
      <c r="U13" s="210"/>
      <c r="V13" s="210"/>
      <c r="W13" s="210"/>
      <c r="X13" s="210"/>
      <c r="Y13" s="210"/>
      <c r="Z13" s="210"/>
      <c r="AA13" s="210"/>
      <c r="AB13" s="210"/>
      <c r="AC13" s="210"/>
      <c r="AD13" s="210"/>
      <c r="AE13" s="210"/>
      <c r="AF13" s="210"/>
      <c r="AG13" s="210"/>
      <c r="AH13" s="210"/>
      <c r="AI13" s="210"/>
      <c r="AJ13" s="210"/>
      <c r="AK13" s="210"/>
      <c r="AL13" s="210"/>
      <c r="AM13" s="210"/>
      <c r="AN13" s="210"/>
      <c r="AO13" s="210"/>
      <c r="AP13" s="210"/>
      <c r="AQ13" s="210"/>
      <c r="AR13" s="210"/>
      <c r="AS13" s="210"/>
      <c r="AT13" s="210"/>
      <c r="AU13" s="210"/>
      <c r="AV13" s="210"/>
    </row>
    <row r="14" spans="1:48" s="221" customFormat="1" ht="25.2" customHeight="1" x14ac:dyDescent="0.3">
      <c r="A14" s="496"/>
      <c r="B14" s="497" t="str">
        <f t="shared" si="0"/>
        <v/>
      </c>
      <c r="C14" s="498"/>
      <c r="D14" s="497" t="str">
        <f t="shared" si="1"/>
        <v/>
      </c>
      <c r="E14" s="498"/>
      <c r="F14" s="499"/>
      <c r="G14" s="499"/>
      <c r="H14" s="493" t="str">
        <f t="shared" si="2"/>
        <v/>
      </c>
      <c r="I14" s="499"/>
      <c r="J14" s="493" t="str">
        <f t="shared" si="3"/>
        <v/>
      </c>
      <c r="K14" s="493" t="str">
        <f t="shared" si="4"/>
        <v/>
      </c>
      <c r="L14" s="495"/>
      <c r="M14" s="328"/>
      <c r="N14" s="210"/>
      <c r="O14" s="210"/>
      <c r="P14" s="225">
        <v>1</v>
      </c>
      <c r="Q14" s="210"/>
      <c r="R14" s="210"/>
      <c r="S14" s="210"/>
      <c r="T14" s="210"/>
      <c r="U14" s="210"/>
      <c r="V14" s="210"/>
      <c r="W14" s="210"/>
      <c r="X14" s="210"/>
      <c r="Y14" s="210"/>
      <c r="Z14" s="210"/>
      <c r="AA14" s="210"/>
      <c r="AB14" s="210"/>
      <c r="AC14" s="210"/>
      <c r="AD14" s="210"/>
      <c r="AE14" s="210"/>
      <c r="AF14" s="210"/>
      <c r="AG14" s="210"/>
      <c r="AH14" s="210"/>
      <c r="AI14" s="210"/>
      <c r="AJ14" s="210"/>
      <c r="AK14" s="210"/>
      <c r="AL14" s="210"/>
      <c r="AM14" s="210"/>
      <c r="AN14" s="210"/>
      <c r="AO14" s="210"/>
      <c r="AP14" s="210"/>
      <c r="AQ14" s="210"/>
      <c r="AR14" s="210"/>
      <c r="AS14" s="210"/>
      <c r="AT14" s="210"/>
      <c r="AU14" s="210"/>
      <c r="AV14" s="210"/>
    </row>
    <row r="15" spans="1:48" s="221" customFormat="1" ht="25.2" customHeight="1" x14ac:dyDescent="0.3">
      <c r="A15" s="496"/>
      <c r="B15" s="497" t="str">
        <f t="shared" si="0"/>
        <v/>
      </c>
      <c r="C15" s="498"/>
      <c r="D15" s="497" t="str">
        <f t="shared" si="1"/>
        <v/>
      </c>
      <c r="E15" s="498"/>
      <c r="F15" s="499"/>
      <c r="G15" s="499"/>
      <c r="H15" s="493" t="str">
        <f t="shared" si="2"/>
        <v/>
      </c>
      <c r="I15" s="499"/>
      <c r="J15" s="493" t="str">
        <f t="shared" si="3"/>
        <v/>
      </c>
      <c r="K15" s="493" t="str">
        <f t="shared" si="4"/>
        <v/>
      </c>
      <c r="L15" s="495"/>
      <c r="M15" s="328"/>
      <c r="N15" s="210"/>
      <c r="O15" s="210"/>
      <c r="P15" s="225">
        <v>1</v>
      </c>
      <c r="Q15" s="210"/>
      <c r="R15" s="210"/>
      <c r="S15" s="210"/>
      <c r="T15" s="210"/>
      <c r="U15" s="210"/>
      <c r="V15" s="210"/>
      <c r="W15" s="210"/>
      <c r="X15" s="210"/>
      <c r="Y15" s="210"/>
      <c r="Z15" s="210"/>
      <c r="AA15" s="210"/>
      <c r="AB15" s="210"/>
      <c r="AC15" s="210"/>
      <c r="AD15" s="210"/>
      <c r="AE15" s="210"/>
      <c r="AF15" s="210"/>
      <c r="AG15" s="210"/>
      <c r="AH15" s="210"/>
      <c r="AI15" s="210"/>
      <c r="AJ15" s="210"/>
      <c r="AK15" s="210"/>
      <c r="AL15" s="210"/>
      <c r="AM15" s="210"/>
      <c r="AN15" s="210"/>
      <c r="AO15" s="210"/>
      <c r="AP15" s="210"/>
      <c r="AQ15" s="210"/>
      <c r="AR15" s="210"/>
      <c r="AS15" s="210"/>
      <c r="AT15" s="210"/>
      <c r="AU15" s="210"/>
      <c r="AV15" s="210"/>
    </row>
    <row r="16" spans="1:48" s="221" customFormat="1" ht="25.2" customHeight="1" x14ac:dyDescent="0.3">
      <c r="A16" s="496"/>
      <c r="B16" s="497" t="str">
        <f t="shared" si="0"/>
        <v/>
      </c>
      <c r="C16" s="498"/>
      <c r="D16" s="497" t="str">
        <f t="shared" si="1"/>
        <v/>
      </c>
      <c r="E16" s="498"/>
      <c r="F16" s="499"/>
      <c r="G16" s="499"/>
      <c r="H16" s="493" t="str">
        <f t="shared" si="2"/>
        <v/>
      </c>
      <c r="I16" s="499"/>
      <c r="J16" s="493" t="str">
        <f t="shared" si="3"/>
        <v/>
      </c>
      <c r="K16" s="493" t="str">
        <f t="shared" si="4"/>
        <v/>
      </c>
      <c r="L16" s="494"/>
      <c r="M16" s="328"/>
      <c r="N16" s="210"/>
      <c r="O16" s="210"/>
      <c r="P16" s="225"/>
      <c r="Q16" s="210"/>
      <c r="R16" s="210"/>
      <c r="S16" s="210"/>
      <c r="T16" s="210"/>
      <c r="U16" s="210"/>
      <c r="V16" s="210"/>
      <c r="W16" s="210"/>
      <c r="X16" s="210"/>
      <c r="Y16" s="210"/>
      <c r="Z16" s="210"/>
      <c r="AA16" s="210"/>
      <c r="AB16" s="210"/>
      <c r="AC16" s="210"/>
      <c r="AD16" s="210"/>
      <c r="AE16" s="210"/>
      <c r="AF16" s="210"/>
      <c r="AG16" s="210"/>
      <c r="AH16" s="210"/>
      <c r="AI16" s="210"/>
      <c r="AJ16" s="210"/>
      <c r="AK16" s="210"/>
      <c r="AL16" s="210"/>
      <c r="AM16" s="210"/>
      <c r="AN16" s="210"/>
      <c r="AO16" s="210"/>
      <c r="AP16" s="210"/>
      <c r="AQ16" s="210"/>
      <c r="AR16" s="210"/>
      <c r="AS16" s="210"/>
      <c r="AT16" s="210"/>
      <c r="AU16" s="210"/>
      <c r="AV16" s="210"/>
    </row>
    <row r="17" spans="1:48" s="221" customFormat="1" ht="25.2" customHeight="1" x14ac:dyDescent="0.3">
      <c r="A17" s="496"/>
      <c r="B17" s="497" t="str">
        <f t="shared" si="0"/>
        <v/>
      </c>
      <c r="C17" s="498"/>
      <c r="D17" s="497" t="str">
        <f t="shared" si="1"/>
        <v/>
      </c>
      <c r="E17" s="498"/>
      <c r="F17" s="499"/>
      <c r="G17" s="499"/>
      <c r="H17" s="493" t="str">
        <f t="shared" si="2"/>
        <v/>
      </c>
      <c r="I17" s="499"/>
      <c r="J17" s="493" t="str">
        <f t="shared" si="3"/>
        <v/>
      </c>
      <c r="K17" s="493" t="str">
        <f t="shared" si="4"/>
        <v/>
      </c>
      <c r="L17" s="495"/>
      <c r="M17" s="328"/>
      <c r="N17" s="210"/>
      <c r="O17" s="210"/>
      <c r="P17" s="225">
        <v>1</v>
      </c>
      <c r="Q17" s="210"/>
      <c r="R17" s="210"/>
      <c r="S17" s="210"/>
      <c r="T17" s="210"/>
      <c r="U17" s="210"/>
      <c r="V17" s="210"/>
      <c r="W17" s="210"/>
      <c r="X17" s="210"/>
      <c r="Y17" s="210"/>
      <c r="Z17" s="210"/>
      <c r="AA17" s="210"/>
      <c r="AB17" s="210"/>
      <c r="AC17" s="210"/>
      <c r="AD17" s="210"/>
      <c r="AE17" s="210"/>
      <c r="AF17" s="210"/>
      <c r="AG17" s="210"/>
      <c r="AH17" s="210"/>
      <c r="AI17" s="210"/>
      <c r="AJ17" s="210"/>
      <c r="AK17" s="210"/>
      <c r="AL17" s="210"/>
      <c r="AM17" s="210"/>
      <c r="AN17" s="210"/>
      <c r="AO17" s="210"/>
      <c r="AP17" s="210"/>
      <c r="AQ17" s="210"/>
      <c r="AR17" s="210"/>
      <c r="AS17" s="210"/>
      <c r="AT17" s="210"/>
      <c r="AU17" s="210"/>
      <c r="AV17" s="210"/>
    </row>
    <row r="18" spans="1:48" s="221" customFormat="1" ht="25.2" customHeight="1" x14ac:dyDescent="0.3">
      <c r="A18" s="496"/>
      <c r="B18" s="497" t="str">
        <f t="shared" si="0"/>
        <v/>
      </c>
      <c r="C18" s="498"/>
      <c r="D18" s="497" t="str">
        <f t="shared" si="1"/>
        <v/>
      </c>
      <c r="E18" s="498"/>
      <c r="F18" s="499"/>
      <c r="G18" s="499"/>
      <c r="H18" s="493" t="str">
        <f t="shared" si="2"/>
        <v/>
      </c>
      <c r="I18" s="499"/>
      <c r="J18" s="493" t="str">
        <f t="shared" si="3"/>
        <v/>
      </c>
      <c r="K18" s="493" t="str">
        <f t="shared" si="4"/>
        <v/>
      </c>
      <c r="L18" s="495"/>
      <c r="M18" s="328"/>
      <c r="N18" s="210"/>
      <c r="O18" s="210"/>
      <c r="P18" s="225"/>
      <c r="Q18" s="210"/>
      <c r="R18" s="210"/>
      <c r="S18" s="210"/>
      <c r="T18" s="210"/>
      <c r="U18" s="210"/>
      <c r="V18" s="210"/>
      <c r="W18" s="210"/>
      <c r="X18" s="210"/>
      <c r="Y18" s="210"/>
      <c r="Z18" s="210"/>
      <c r="AA18" s="210"/>
      <c r="AB18" s="210"/>
      <c r="AC18" s="210"/>
      <c r="AD18" s="210"/>
      <c r="AE18" s="210"/>
      <c r="AF18" s="210"/>
      <c r="AG18" s="210"/>
      <c r="AH18" s="210"/>
      <c r="AI18" s="210"/>
      <c r="AJ18" s="210"/>
      <c r="AK18" s="210"/>
      <c r="AL18" s="210"/>
      <c r="AM18" s="210"/>
      <c r="AN18" s="210"/>
      <c r="AO18" s="210"/>
      <c r="AP18" s="210"/>
      <c r="AQ18" s="210"/>
      <c r="AR18" s="210"/>
      <c r="AS18" s="210"/>
      <c r="AT18" s="210"/>
      <c r="AU18" s="210"/>
      <c r="AV18" s="210"/>
    </row>
    <row r="19" spans="1:48" s="221" customFormat="1" ht="25.2" customHeight="1" x14ac:dyDescent="0.3">
      <c r="A19" s="496"/>
      <c r="B19" s="497" t="str">
        <f t="shared" si="0"/>
        <v/>
      </c>
      <c r="C19" s="498"/>
      <c r="D19" s="497" t="str">
        <f t="shared" si="1"/>
        <v/>
      </c>
      <c r="E19" s="498"/>
      <c r="F19" s="499"/>
      <c r="G19" s="499"/>
      <c r="H19" s="493" t="str">
        <f t="shared" si="2"/>
        <v/>
      </c>
      <c r="I19" s="499"/>
      <c r="J19" s="493" t="str">
        <f t="shared" si="3"/>
        <v/>
      </c>
      <c r="K19" s="493" t="str">
        <f t="shared" si="4"/>
        <v/>
      </c>
      <c r="L19" s="495"/>
      <c r="M19" s="328"/>
      <c r="N19" s="210"/>
      <c r="O19" s="210"/>
      <c r="P19" s="225">
        <v>1</v>
      </c>
      <c r="Q19" s="210"/>
      <c r="R19" s="210"/>
      <c r="S19" s="210"/>
      <c r="T19" s="210"/>
      <c r="U19" s="210"/>
      <c r="V19" s="210"/>
      <c r="W19" s="210"/>
      <c r="X19" s="210"/>
      <c r="Y19" s="210"/>
      <c r="Z19" s="210"/>
      <c r="AA19" s="210"/>
      <c r="AB19" s="210"/>
      <c r="AC19" s="210"/>
      <c r="AD19" s="210"/>
      <c r="AE19" s="210"/>
      <c r="AF19" s="210"/>
      <c r="AG19" s="210"/>
      <c r="AH19" s="210"/>
      <c r="AI19" s="210"/>
      <c r="AJ19" s="210"/>
      <c r="AK19" s="210"/>
      <c r="AL19" s="210"/>
      <c r="AM19" s="210"/>
      <c r="AN19" s="210"/>
      <c r="AO19" s="210"/>
      <c r="AP19" s="210"/>
      <c r="AQ19" s="210"/>
      <c r="AR19" s="210"/>
      <c r="AS19" s="210"/>
      <c r="AT19" s="210"/>
      <c r="AU19" s="210"/>
      <c r="AV19" s="210"/>
    </row>
    <row r="20" spans="1:48" s="221" customFormat="1" ht="25.2" customHeight="1" x14ac:dyDescent="0.3">
      <c r="A20" s="496"/>
      <c r="B20" s="497" t="str">
        <f t="shared" si="0"/>
        <v/>
      </c>
      <c r="C20" s="498"/>
      <c r="D20" s="497" t="str">
        <f t="shared" si="1"/>
        <v/>
      </c>
      <c r="E20" s="498"/>
      <c r="F20" s="499"/>
      <c r="G20" s="499"/>
      <c r="H20" s="493" t="str">
        <f t="shared" si="2"/>
        <v/>
      </c>
      <c r="I20" s="499"/>
      <c r="J20" s="493" t="str">
        <f t="shared" si="3"/>
        <v/>
      </c>
      <c r="K20" s="493" t="str">
        <f t="shared" si="4"/>
        <v/>
      </c>
      <c r="L20" s="495"/>
      <c r="M20" s="328"/>
      <c r="N20" s="210"/>
      <c r="O20" s="210"/>
      <c r="P20" s="225">
        <v>1</v>
      </c>
      <c r="Q20" s="210"/>
      <c r="R20" s="210"/>
      <c r="S20" s="210"/>
      <c r="T20" s="210"/>
      <c r="U20" s="210"/>
      <c r="V20" s="210"/>
      <c r="W20" s="210"/>
      <c r="X20" s="210"/>
      <c r="Y20" s="210"/>
      <c r="Z20" s="210"/>
      <c r="AA20" s="210"/>
      <c r="AB20" s="210"/>
      <c r="AC20" s="210"/>
      <c r="AD20" s="210"/>
      <c r="AE20" s="210"/>
      <c r="AF20" s="210"/>
      <c r="AG20" s="210"/>
      <c r="AH20" s="210"/>
      <c r="AI20" s="210"/>
      <c r="AJ20" s="210"/>
      <c r="AK20" s="210"/>
      <c r="AL20" s="210"/>
      <c r="AM20" s="210"/>
      <c r="AN20" s="210"/>
      <c r="AO20" s="210"/>
      <c r="AP20" s="210"/>
      <c r="AQ20" s="210"/>
      <c r="AR20" s="210"/>
      <c r="AS20" s="210"/>
      <c r="AT20" s="210"/>
      <c r="AU20" s="210"/>
      <c r="AV20" s="210"/>
    </row>
    <row r="21" spans="1:48" s="221" customFormat="1" ht="25.2" customHeight="1" x14ac:dyDescent="0.3">
      <c r="A21" s="496"/>
      <c r="B21" s="497" t="str">
        <f t="shared" si="0"/>
        <v/>
      </c>
      <c r="C21" s="498"/>
      <c r="D21" s="497" t="str">
        <f t="shared" si="1"/>
        <v/>
      </c>
      <c r="E21" s="498"/>
      <c r="F21" s="499"/>
      <c r="G21" s="499"/>
      <c r="H21" s="493" t="str">
        <f t="shared" si="2"/>
        <v/>
      </c>
      <c r="I21" s="499"/>
      <c r="J21" s="493" t="str">
        <f t="shared" si="3"/>
        <v/>
      </c>
      <c r="K21" s="493" t="str">
        <f t="shared" si="4"/>
        <v/>
      </c>
      <c r="L21" s="495"/>
      <c r="M21" s="328"/>
      <c r="N21" s="210"/>
      <c r="O21" s="210"/>
      <c r="P21" s="225">
        <v>2</v>
      </c>
      <c r="Q21" s="210"/>
      <c r="R21" s="210"/>
      <c r="S21" s="210"/>
      <c r="T21" s="210"/>
      <c r="U21" s="210"/>
      <c r="V21" s="210"/>
      <c r="W21" s="210"/>
      <c r="X21" s="210"/>
      <c r="Y21" s="210"/>
      <c r="Z21" s="210"/>
      <c r="AA21" s="210"/>
      <c r="AB21" s="210"/>
      <c r="AC21" s="210"/>
      <c r="AD21" s="210"/>
      <c r="AE21" s="210"/>
      <c r="AF21" s="210"/>
      <c r="AG21" s="210"/>
      <c r="AH21" s="210"/>
      <c r="AI21" s="210"/>
      <c r="AJ21" s="210"/>
      <c r="AK21" s="210"/>
      <c r="AL21" s="210"/>
      <c r="AM21" s="210"/>
      <c r="AN21" s="210"/>
      <c r="AO21" s="210"/>
      <c r="AP21" s="210"/>
      <c r="AQ21" s="210"/>
      <c r="AR21" s="210"/>
      <c r="AS21" s="210"/>
      <c r="AT21" s="210"/>
      <c r="AU21" s="210"/>
      <c r="AV21" s="210"/>
    </row>
    <row r="22" spans="1:48" s="221" customFormat="1" ht="25.2" customHeight="1" x14ac:dyDescent="0.3">
      <c r="A22" s="496"/>
      <c r="B22" s="497" t="str">
        <f t="shared" si="0"/>
        <v/>
      </c>
      <c r="C22" s="498"/>
      <c r="D22" s="497" t="str">
        <f t="shared" si="1"/>
        <v/>
      </c>
      <c r="E22" s="498"/>
      <c r="F22" s="499"/>
      <c r="G22" s="499"/>
      <c r="H22" s="493" t="str">
        <f t="shared" si="2"/>
        <v/>
      </c>
      <c r="I22" s="499"/>
      <c r="J22" s="493" t="str">
        <f t="shared" si="3"/>
        <v/>
      </c>
      <c r="K22" s="493" t="str">
        <f t="shared" si="4"/>
        <v/>
      </c>
      <c r="L22" s="494"/>
      <c r="M22" s="328"/>
      <c r="N22" s="210"/>
      <c r="O22" s="210"/>
      <c r="P22" s="225"/>
      <c r="Q22" s="210"/>
      <c r="R22" s="210"/>
      <c r="S22" s="210"/>
      <c r="T22" s="210"/>
      <c r="U22" s="210"/>
      <c r="V22" s="210"/>
      <c r="W22" s="210"/>
      <c r="X22" s="210"/>
      <c r="Y22" s="210"/>
      <c r="Z22" s="210"/>
      <c r="AA22" s="210"/>
      <c r="AB22" s="210"/>
      <c r="AC22" s="210"/>
      <c r="AD22" s="210"/>
      <c r="AE22" s="210"/>
      <c r="AF22" s="210"/>
      <c r="AG22" s="210"/>
      <c r="AH22" s="210"/>
      <c r="AI22" s="210"/>
      <c r="AJ22" s="210"/>
      <c r="AK22" s="210"/>
      <c r="AL22" s="210"/>
      <c r="AM22" s="210"/>
      <c r="AN22" s="210"/>
      <c r="AO22" s="210"/>
      <c r="AP22" s="210"/>
      <c r="AQ22" s="210"/>
      <c r="AR22" s="210"/>
      <c r="AS22" s="210"/>
      <c r="AT22" s="210"/>
      <c r="AU22" s="210"/>
      <c r="AV22" s="210"/>
    </row>
    <row r="23" spans="1:48" s="221" customFormat="1" ht="25.2" customHeight="1" x14ac:dyDescent="0.3">
      <c r="A23" s="496"/>
      <c r="B23" s="497" t="str">
        <f t="shared" si="0"/>
        <v/>
      </c>
      <c r="C23" s="498"/>
      <c r="D23" s="497" t="str">
        <f t="shared" si="1"/>
        <v/>
      </c>
      <c r="E23" s="498"/>
      <c r="F23" s="499"/>
      <c r="G23" s="499"/>
      <c r="H23" s="493" t="str">
        <f t="shared" si="2"/>
        <v/>
      </c>
      <c r="I23" s="499"/>
      <c r="J23" s="493" t="str">
        <f t="shared" si="3"/>
        <v/>
      </c>
      <c r="K23" s="493" t="str">
        <f t="shared" si="4"/>
        <v/>
      </c>
      <c r="L23" s="495"/>
      <c r="M23" s="328"/>
      <c r="N23" s="210"/>
      <c r="O23" s="210"/>
      <c r="P23" s="225">
        <v>1</v>
      </c>
      <c r="Q23" s="210"/>
      <c r="R23" s="210"/>
      <c r="S23" s="210"/>
      <c r="T23" s="210"/>
      <c r="U23" s="210"/>
      <c r="V23" s="210"/>
      <c r="W23" s="210"/>
      <c r="X23" s="210"/>
      <c r="Y23" s="210"/>
      <c r="Z23" s="210"/>
      <c r="AA23" s="210"/>
      <c r="AB23" s="210"/>
      <c r="AC23" s="210"/>
      <c r="AD23" s="210"/>
      <c r="AE23" s="210"/>
      <c r="AF23" s="210"/>
      <c r="AG23" s="210"/>
      <c r="AH23" s="210"/>
      <c r="AI23" s="210"/>
      <c r="AJ23" s="210"/>
      <c r="AK23" s="210"/>
      <c r="AL23" s="210"/>
      <c r="AM23" s="210"/>
      <c r="AN23" s="210"/>
      <c r="AO23" s="210"/>
      <c r="AP23" s="210"/>
      <c r="AQ23" s="210"/>
      <c r="AR23" s="210"/>
      <c r="AS23" s="210"/>
      <c r="AT23" s="210"/>
      <c r="AU23" s="210"/>
      <c r="AV23" s="210"/>
    </row>
    <row r="24" spans="1:48" s="221" customFormat="1" ht="25.2" customHeight="1" x14ac:dyDescent="0.3">
      <c r="A24" s="496"/>
      <c r="B24" s="497" t="str">
        <f t="shared" si="0"/>
        <v/>
      </c>
      <c r="C24" s="498"/>
      <c r="D24" s="497" t="str">
        <f t="shared" si="1"/>
        <v/>
      </c>
      <c r="E24" s="498"/>
      <c r="F24" s="499"/>
      <c r="G24" s="499"/>
      <c r="H24" s="493" t="str">
        <f t="shared" si="2"/>
        <v/>
      </c>
      <c r="I24" s="499"/>
      <c r="J24" s="493" t="str">
        <f t="shared" si="3"/>
        <v/>
      </c>
      <c r="K24" s="493" t="str">
        <f t="shared" si="4"/>
        <v/>
      </c>
      <c r="L24" s="495"/>
      <c r="M24" s="328"/>
      <c r="N24" s="210"/>
      <c r="O24" s="210"/>
      <c r="P24" s="225">
        <v>1</v>
      </c>
      <c r="Q24" s="210"/>
      <c r="R24" s="210"/>
      <c r="S24" s="210"/>
      <c r="T24" s="210"/>
      <c r="U24" s="210"/>
      <c r="V24" s="210"/>
      <c r="W24" s="210"/>
      <c r="X24" s="210"/>
      <c r="Y24" s="210"/>
      <c r="Z24" s="210"/>
      <c r="AA24" s="210"/>
      <c r="AB24" s="210"/>
      <c r="AC24" s="210"/>
      <c r="AD24" s="210"/>
      <c r="AE24" s="210"/>
      <c r="AF24" s="210"/>
      <c r="AG24" s="210"/>
      <c r="AH24" s="210"/>
      <c r="AI24" s="210"/>
      <c r="AJ24" s="210"/>
      <c r="AK24" s="210"/>
      <c r="AL24" s="210"/>
      <c r="AM24" s="210"/>
      <c r="AN24" s="210"/>
      <c r="AO24" s="210"/>
      <c r="AP24" s="210"/>
      <c r="AQ24" s="210"/>
      <c r="AR24" s="210"/>
      <c r="AS24" s="210"/>
      <c r="AT24" s="210"/>
      <c r="AU24" s="210"/>
      <c r="AV24" s="210"/>
    </row>
    <row r="25" spans="1:48" s="221" customFormat="1" ht="25.2" customHeight="1" x14ac:dyDescent="0.3">
      <c r="A25" s="496"/>
      <c r="B25" s="497" t="str">
        <f t="shared" si="0"/>
        <v/>
      </c>
      <c r="C25" s="498"/>
      <c r="D25" s="497" t="str">
        <f t="shared" si="1"/>
        <v/>
      </c>
      <c r="E25" s="498"/>
      <c r="F25" s="499"/>
      <c r="G25" s="499"/>
      <c r="H25" s="493" t="str">
        <f t="shared" si="2"/>
        <v/>
      </c>
      <c r="I25" s="499"/>
      <c r="J25" s="493" t="str">
        <f t="shared" si="3"/>
        <v/>
      </c>
      <c r="K25" s="493" t="str">
        <f t="shared" si="4"/>
        <v/>
      </c>
      <c r="L25" s="494"/>
      <c r="M25" s="328"/>
      <c r="N25" s="210"/>
      <c r="O25" s="210"/>
      <c r="P25" s="225"/>
      <c r="Q25" s="210"/>
      <c r="R25" s="210"/>
      <c r="S25" s="210"/>
      <c r="T25" s="210"/>
      <c r="U25" s="210"/>
      <c r="V25" s="210"/>
      <c r="W25" s="210"/>
      <c r="X25" s="210"/>
      <c r="Y25" s="210"/>
      <c r="Z25" s="210"/>
      <c r="AA25" s="210"/>
      <c r="AB25" s="210"/>
      <c r="AC25" s="210"/>
      <c r="AD25" s="210"/>
      <c r="AE25" s="210"/>
      <c r="AF25" s="210"/>
      <c r="AG25" s="210"/>
      <c r="AH25" s="210"/>
      <c r="AI25" s="210"/>
      <c r="AJ25" s="210"/>
      <c r="AK25" s="210"/>
      <c r="AL25" s="210"/>
      <c r="AM25" s="210"/>
      <c r="AN25" s="210"/>
      <c r="AO25" s="210"/>
      <c r="AP25" s="210"/>
      <c r="AQ25" s="210"/>
      <c r="AR25" s="210"/>
      <c r="AS25" s="210"/>
      <c r="AT25" s="210"/>
      <c r="AU25" s="210"/>
      <c r="AV25" s="210"/>
    </row>
    <row r="26" spans="1:48" s="221" customFormat="1" ht="25.2" customHeight="1" x14ac:dyDescent="0.3">
      <c r="A26" s="496"/>
      <c r="B26" s="497" t="str">
        <f t="shared" si="0"/>
        <v/>
      </c>
      <c r="C26" s="498"/>
      <c r="D26" s="497" t="str">
        <f t="shared" si="1"/>
        <v/>
      </c>
      <c r="E26" s="498"/>
      <c r="F26" s="499"/>
      <c r="G26" s="499"/>
      <c r="H26" s="493" t="str">
        <f t="shared" si="2"/>
        <v/>
      </c>
      <c r="I26" s="499"/>
      <c r="J26" s="493" t="str">
        <f t="shared" si="3"/>
        <v/>
      </c>
      <c r="K26" s="493" t="str">
        <f t="shared" si="4"/>
        <v/>
      </c>
      <c r="L26" s="495"/>
      <c r="M26" s="328"/>
      <c r="N26" s="210"/>
      <c r="O26" s="210"/>
      <c r="P26" s="225">
        <v>1</v>
      </c>
      <c r="Q26" s="210"/>
      <c r="R26" s="210"/>
      <c r="S26" s="210"/>
      <c r="T26" s="210"/>
      <c r="U26" s="210"/>
      <c r="V26" s="210"/>
      <c r="W26" s="210"/>
      <c r="X26" s="210"/>
      <c r="Y26" s="210"/>
      <c r="Z26" s="210"/>
      <c r="AA26" s="210"/>
      <c r="AB26" s="210"/>
      <c r="AC26" s="210"/>
      <c r="AD26" s="210"/>
      <c r="AE26" s="210"/>
      <c r="AF26" s="210"/>
      <c r="AG26" s="210"/>
      <c r="AH26" s="210"/>
      <c r="AI26" s="210"/>
      <c r="AJ26" s="210"/>
      <c r="AK26" s="210"/>
      <c r="AL26" s="210"/>
      <c r="AM26" s="210"/>
      <c r="AN26" s="210"/>
      <c r="AO26" s="210"/>
      <c r="AP26" s="210"/>
      <c r="AQ26" s="210"/>
      <c r="AR26" s="210"/>
      <c r="AS26" s="210"/>
      <c r="AT26" s="210"/>
      <c r="AU26" s="210"/>
      <c r="AV26" s="210"/>
    </row>
    <row r="27" spans="1:48" s="221" customFormat="1" ht="25.2" customHeight="1" x14ac:dyDescent="0.3">
      <c r="A27" s="496"/>
      <c r="B27" s="497" t="str">
        <f t="shared" si="0"/>
        <v/>
      </c>
      <c r="C27" s="498"/>
      <c r="D27" s="497" t="str">
        <f t="shared" si="1"/>
        <v/>
      </c>
      <c r="E27" s="498"/>
      <c r="F27" s="499"/>
      <c r="G27" s="499"/>
      <c r="H27" s="493" t="str">
        <f t="shared" si="2"/>
        <v/>
      </c>
      <c r="I27" s="499"/>
      <c r="J27" s="493" t="str">
        <f t="shared" si="3"/>
        <v/>
      </c>
      <c r="K27" s="493" t="str">
        <f t="shared" si="4"/>
        <v/>
      </c>
      <c r="L27" s="495"/>
      <c r="M27" s="328"/>
      <c r="N27" s="210"/>
      <c r="O27" s="210"/>
      <c r="P27" s="225">
        <v>1</v>
      </c>
      <c r="Q27" s="210"/>
      <c r="R27" s="210"/>
      <c r="S27" s="210"/>
      <c r="T27" s="210"/>
      <c r="U27" s="210"/>
      <c r="V27" s="210"/>
      <c r="W27" s="210"/>
      <c r="X27" s="210"/>
      <c r="Y27" s="210"/>
      <c r="Z27" s="210"/>
      <c r="AA27" s="210"/>
      <c r="AB27" s="210"/>
      <c r="AC27" s="210"/>
      <c r="AD27" s="210"/>
      <c r="AE27" s="210"/>
      <c r="AF27" s="210"/>
      <c r="AG27" s="210"/>
      <c r="AH27" s="210"/>
      <c r="AI27" s="210"/>
      <c r="AJ27" s="210"/>
      <c r="AK27" s="210"/>
      <c r="AL27" s="210"/>
      <c r="AM27" s="210"/>
      <c r="AN27" s="210"/>
      <c r="AO27" s="210"/>
      <c r="AP27" s="210"/>
      <c r="AQ27" s="210"/>
      <c r="AR27" s="210"/>
      <c r="AS27" s="210"/>
      <c r="AT27" s="210"/>
      <c r="AU27" s="210"/>
      <c r="AV27" s="210"/>
    </row>
    <row r="28" spans="1:48" s="221" customFormat="1" ht="25.2" customHeight="1" x14ac:dyDescent="0.3">
      <c r="A28" s="496"/>
      <c r="B28" s="497" t="str">
        <f t="shared" si="0"/>
        <v/>
      </c>
      <c r="C28" s="498"/>
      <c r="D28" s="497" t="str">
        <f t="shared" si="1"/>
        <v/>
      </c>
      <c r="E28" s="498"/>
      <c r="F28" s="499"/>
      <c r="G28" s="499"/>
      <c r="H28" s="493" t="str">
        <f t="shared" si="2"/>
        <v/>
      </c>
      <c r="I28" s="499"/>
      <c r="J28" s="493" t="str">
        <f t="shared" si="3"/>
        <v/>
      </c>
      <c r="K28" s="493" t="str">
        <f t="shared" si="4"/>
        <v/>
      </c>
      <c r="L28" s="495"/>
      <c r="M28" s="328"/>
      <c r="N28" s="210"/>
      <c r="O28" s="210"/>
      <c r="P28" s="225">
        <v>1</v>
      </c>
      <c r="Q28" s="210"/>
      <c r="R28" s="210"/>
      <c r="S28" s="210"/>
      <c r="T28" s="210"/>
      <c r="U28" s="210"/>
      <c r="V28" s="210"/>
      <c r="W28" s="210"/>
      <c r="X28" s="210"/>
      <c r="Y28" s="210"/>
      <c r="Z28" s="210"/>
      <c r="AA28" s="210"/>
      <c r="AB28" s="210"/>
      <c r="AC28" s="210"/>
      <c r="AD28" s="210"/>
      <c r="AE28" s="210"/>
      <c r="AF28" s="210"/>
      <c r="AG28" s="210"/>
      <c r="AH28" s="210"/>
      <c r="AI28" s="210"/>
      <c r="AJ28" s="210"/>
      <c r="AK28" s="210"/>
      <c r="AL28" s="210"/>
      <c r="AM28" s="210"/>
      <c r="AN28" s="210"/>
      <c r="AO28" s="210"/>
      <c r="AP28" s="210"/>
      <c r="AQ28" s="210"/>
      <c r="AR28" s="210"/>
      <c r="AS28" s="210"/>
      <c r="AT28" s="210"/>
      <c r="AU28" s="210"/>
      <c r="AV28" s="210"/>
    </row>
    <row r="29" spans="1:48" s="221" customFormat="1" ht="25.2" customHeight="1" x14ac:dyDescent="0.3">
      <c r="A29" s="496"/>
      <c r="B29" s="497" t="str">
        <f t="shared" si="0"/>
        <v/>
      </c>
      <c r="C29" s="498"/>
      <c r="D29" s="497" t="str">
        <f t="shared" si="1"/>
        <v/>
      </c>
      <c r="E29" s="498"/>
      <c r="F29" s="499"/>
      <c r="G29" s="499"/>
      <c r="H29" s="493" t="str">
        <f t="shared" si="2"/>
        <v/>
      </c>
      <c r="I29" s="499"/>
      <c r="J29" s="493" t="str">
        <f t="shared" si="3"/>
        <v/>
      </c>
      <c r="K29" s="493" t="str">
        <f t="shared" si="4"/>
        <v/>
      </c>
      <c r="L29" s="495"/>
      <c r="M29" s="328"/>
      <c r="N29" s="210"/>
      <c r="O29" s="210"/>
      <c r="P29" s="225">
        <v>1</v>
      </c>
      <c r="Q29" s="210"/>
      <c r="R29" s="210"/>
      <c r="S29" s="210"/>
      <c r="T29" s="210"/>
      <c r="U29" s="210"/>
      <c r="V29" s="210"/>
      <c r="W29" s="210"/>
      <c r="X29" s="210"/>
      <c r="Y29" s="210"/>
      <c r="Z29" s="210"/>
      <c r="AA29" s="210"/>
      <c r="AB29" s="210"/>
      <c r="AC29" s="210"/>
      <c r="AD29" s="210"/>
      <c r="AE29" s="210"/>
      <c r="AF29" s="210"/>
      <c r="AG29" s="210"/>
      <c r="AH29" s="210"/>
      <c r="AI29" s="210"/>
      <c r="AJ29" s="210"/>
      <c r="AK29" s="210"/>
      <c r="AL29" s="210"/>
      <c r="AM29" s="210"/>
      <c r="AN29" s="210"/>
      <c r="AO29" s="210"/>
      <c r="AP29" s="210"/>
      <c r="AQ29" s="210"/>
      <c r="AR29" s="210"/>
      <c r="AS29" s="210"/>
      <c r="AT29" s="210"/>
      <c r="AU29" s="210"/>
      <c r="AV29" s="210"/>
    </row>
    <row r="30" spans="1:48" s="221" customFormat="1" ht="25.2" customHeight="1" x14ac:dyDescent="0.3">
      <c r="A30" s="496"/>
      <c r="B30" s="497" t="str">
        <f t="shared" si="0"/>
        <v/>
      </c>
      <c r="C30" s="498"/>
      <c r="D30" s="497" t="str">
        <f t="shared" si="1"/>
        <v/>
      </c>
      <c r="E30" s="498"/>
      <c r="F30" s="499"/>
      <c r="G30" s="499"/>
      <c r="H30" s="493" t="str">
        <f t="shared" si="2"/>
        <v/>
      </c>
      <c r="I30" s="499"/>
      <c r="J30" s="493" t="str">
        <f t="shared" si="3"/>
        <v/>
      </c>
      <c r="K30" s="493" t="str">
        <f t="shared" si="4"/>
        <v/>
      </c>
      <c r="L30" s="495"/>
      <c r="M30" s="328"/>
      <c r="N30" s="210"/>
      <c r="O30" s="210"/>
      <c r="P30" s="225">
        <v>1</v>
      </c>
      <c r="Q30" s="210"/>
      <c r="R30" s="210"/>
      <c r="S30" s="210"/>
      <c r="T30" s="210"/>
      <c r="U30" s="210"/>
      <c r="V30" s="210"/>
      <c r="W30" s="210"/>
      <c r="X30" s="210"/>
      <c r="Y30" s="210"/>
      <c r="Z30" s="210"/>
      <c r="AA30" s="210"/>
      <c r="AB30" s="210"/>
      <c r="AC30" s="210"/>
      <c r="AD30" s="210"/>
      <c r="AE30" s="210"/>
      <c r="AF30" s="210"/>
      <c r="AG30" s="210"/>
      <c r="AH30" s="210"/>
      <c r="AI30" s="210"/>
      <c r="AJ30" s="210"/>
      <c r="AK30" s="210"/>
      <c r="AL30" s="210"/>
      <c r="AM30" s="210"/>
      <c r="AN30" s="210"/>
      <c r="AO30" s="210"/>
      <c r="AP30" s="210"/>
      <c r="AQ30" s="210"/>
      <c r="AR30" s="210"/>
      <c r="AS30" s="210"/>
      <c r="AT30" s="210"/>
      <c r="AU30" s="210"/>
      <c r="AV30" s="210"/>
    </row>
    <row r="31" spans="1:48" s="124" customFormat="1" ht="18" customHeight="1" x14ac:dyDescent="0.3">
      <c r="A31" s="485"/>
      <c r="B31" s="485"/>
      <c r="C31" s="483"/>
      <c r="D31" s="484"/>
      <c r="E31" s="484"/>
      <c r="F31" s="484"/>
      <c r="G31" s="484"/>
      <c r="H31" s="484"/>
      <c r="I31" s="484"/>
      <c r="J31" s="485"/>
      <c r="K31" s="486"/>
      <c r="L31" s="486"/>
      <c r="M31" s="137"/>
    </row>
    <row r="32" spans="1:48" s="124" customFormat="1" ht="18" customHeight="1" x14ac:dyDescent="0.3">
      <c r="C32" s="189"/>
      <c r="D32" s="190"/>
      <c r="E32" s="190"/>
      <c r="F32" s="190"/>
      <c r="G32" s="190"/>
      <c r="H32" s="190"/>
      <c r="I32" s="190"/>
      <c r="K32" s="208"/>
      <c r="L32" s="208"/>
      <c r="M32" s="209"/>
    </row>
    <row r="33" spans="3:13" s="124" customFormat="1" ht="18" customHeight="1" x14ac:dyDescent="0.3">
      <c r="C33" s="189"/>
      <c r="D33" s="190"/>
      <c r="E33" s="190"/>
      <c r="F33" s="190"/>
      <c r="G33" s="190"/>
      <c r="H33" s="190"/>
      <c r="I33" s="190"/>
      <c r="K33" s="208"/>
      <c r="L33" s="208"/>
      <c r="M33" s="209"/>
    </row>
    <row r="34" spans="3:13" s="124" customFormat="1" ht="18" customHeight="1" x14ac:dyDescent="0.3">
      <c r="C34" s="189"/>
      <c r="D34" s="190"/>
      <c r="E34" s="190"/>
      <c r="F34" s="190"/>
      <c r="G34" s="190"/>
      <c r="H34" s="190"/>
      <c r="I34" s="190"/>
      <c r="K34" s="208"/>
      <c r="L34" s="208"/>
      <c r="M34" s="209"/>
    </row>
    <row r="35" spans="3:13" s="124" customFormat="1" ht="18" customHeight="1" x14ac:dyDescent="0.3">
      <c r="C35" s="189"/>
      <c r="D35" s="190"/>
      <c r="E35" s="190"/>
      <c r="F35" s="190"/>
      <c r="G35" s="190"/>
      <c r="H35" s="190"/>
      <c r="I35" s="190"/>
      <c r="K35" s="208"/>
      <c r="L35" s="208"/>
      <c r="M35" s="209"/>
    </row>
    <row r="36" spans="3:13" s="124" customFormat="1" ht="18" customHeight="1" x14ac:dyDescent="0.3">
      <c r="C36" s="189"/>
      <c r="D36" s="190"/>
      <c r="E36" s="190"/>
      <c r="F36" s="190"/>
      <c r="G36" s="190"/>
      <c r="H36" s="190"/>
      <c r="I36" s="190"/>
      <c r="K36" s="208"/>
      <c r="L36" s="208"/>
      <c r="M36" s="209"/>
    </row>
    <row r="37" spans="3:13" s="124" customFormat="1" ht="18" customHeight="1" x14ac:dyDescent="0.3">
      <c r="C37" s="189"/>
      <c r="D37" s="190"/>
      <c r="E37" s="190"/>
      <c r="F37" s="190"/>
      <c r="G37" s="190"/>
      <c r="H37" s="190"/>
      <c r="I37" s="190"/>
      <c r="K37" s="208"/>
      <c r="L37" s="208"/>
      <c r="M37" s="209"/>
    </row>
    <row r="38" spans="3:13" s="124" customFormat="1" ht="18" customHeight="1" x14ac:dyDescent="0.3">
      <c r="C38" s="189"/>
      <c r="D38" s="190"/>
      <c r="E38" s="190"/>
      <c r="F38" s="190"/>
      <c r="G38" s="190"/>
      <c r="H38" s="190"/>
      <c r="I38" s="190"/>
      <c r="K38" s="208"/>
      <c r="L38" s="208"/>
      <c r="M38" s="209"/>
    </row>
    <row r="39" spans="3:13" s="124" customFormat="1" ht="18" customHeight="1" x14ac:dyDescent="0.3">
      <c r="C39" s="189"/>
      <c r="D39" s="190"/>
      <c r="E39" s="190"/>
      <c r="F39" s="190"/>
      <c r="G39" s="190"/>
      <c r="H39" s="190"/>
      <c r="I39" s="190"/>
      <c r="K39" s="208"/>
      <c r="L39" s="208"/>
      <c r="M39" s="209"/>
    </row>
    <row r="40" spans="3:13" s="124" customFormat="1" ht="18" customHeight="1" x14ac:dyDescent="0.3">
      <c r="C40" s="189"/>
      <c r="D40" s="190"/>
      <c r="E40" s="190"/>
      <c r="F40" s="190"/>
      <c r="G40" s="190"/>
      <c r="H40" s="190"/>
      <c r="I40" s="190"/>
      <c r="K40" s="208"/>
      <c r="L40" s="208"/>
      <c r="M40" s="209"/>
    </row>
    <row r="41" spans="3:13" s="124" customFormat="1" ht="18" customHeight="1" x14ac:dyDescent="0.3">
      <c r="C41" s="189"/>
      <c r="D41" s="190"/>
      <c r="E41" s="190"/>
      <c r="F41" s="190"/>
      <c r="G41" s="190"/>
      <c r="H41" s="190"/>
      <c r="I41" s="190"/>
      <c r="K41" s="208"/>
      <c r="L41" s="208"/>
      <c r="M41" s="209"/>
    </row>
    <row r="42" spans="3:13" s="124" customFormat="1" ht="18" customHeight="1" x14ac:dyDescent="0.3">
      <c r="C42" s="189"/>
      <c r="D42" s="248"/>
      <c r="E42" s="190"/>
      <c r="F42" s="190"/>
      <c r="G42" s="190"/>
      <c r="H42" s="190"/>
      <c r="I42" s="190"/>
      <c r="K42" s="208"/>
      <c r="L42" s="208"/>
      <c r="M42" s="209"/>
    </row>
    <row r="43" spans="3:13" s="124" customFormat="1" ht="18" customHeight="1" x14ac:dyDescent="0.3">
      <c r="C43" s="249"/>
      <c r="D43" s="190"/>
      <c r="E43" s="190"/>
      <c r="F43" s="190"/>
      <c r="G43" s="190"/>
      <c r="H43" s="190"/>
      <c r="I43" s="190"/>
      <c r="K43" s="208"/>
      <c r="L43" s="208"/>
      <c r="M43" s="209"/>
    </row>
    <row r="44" spans="3:13" s="124" customFormat="1" ht="18" customHeight="1" x14ac:dyDescent="0.3">
      <c r="C44" s="189"/>
      <c r="D44" s="190"/>
      <c r="E44" s="190"/>
      <c r="F44" s="190"/>
      <c r="G44" s="190"/>
      <c r="H44" s="190"/>
      <c r="I44" s="190"/>
      <c r="K44" s="208"/>
      <c r="L44" s="208"/>
      <c r="M44" s="209"/>
    </row>
    <row r="45" spans="3:13" s="124" customFormat="1" ht="18" customHeight="1" x14ac:dyDescent="0.3">
      <c r="C45" s="189"/>
      <c r="D45" s="190"/>
      <c r="E45" s="190"/>
      <c r="F45" s="190"/>
      <c r="G45" s="190"/>
      <c r="H45" s="190"/>
      <c r="I45" s="190"/>
      <c r="K45" s="208"/>
      <c r="L45" s="208"/>
      <c r="M45" s="209"/>
    </row>
    <row r="46" spans="3:13" s="124" customFormat="1" ht="18" customHeight="1" x14ac:dyDescent="0.3">
      <c r="C46" s="189"/>
      <c r="D46" s="190"/>
      <c r="E46" s="190"/>
      <c r="F46" s="190"/>
      <c r="G46" s="190"/>
      <c r="H46" s="190"/>
      <c r="I46" s="190"/>
      <c r="K46" s="208"/>
      <c r="L46" s="208"/>
      <c r="M46" s="209"/>
    </row>
    <row r="47" spans="3:13" s="124" customFormat="1" ht="18" customHeight="1" x14ac:dyDescent="0.3">
      <c r="C47" s="189"/>
      <c r="D47" s="190"/>
      <c r="E47" s="190"/>
      <c r="F47" s="190"/>
      <c r="G47" s="190"/>
      <c r="H47" s="190"/>
      <c r="I47" s="190"/>
      <c r="K47" s="208"/>
      <c r="L47" s="208"/>
      <c r="M47" s="209"/>
    </row>
    <row r="48" spans="3:13" s="124" customFormat="1" ht="18" customHeight="1" x14ac:dyDescent="0.3">
      <c r="C48" s="189"/>
      <c r="D48" s="190"/>
      <c r="E48" s="190"/>
      <c r="F48" s="190"/>
      <c r="G48" s="190"/>
      <c r="H48" s="190"/>
      <c r="I48" s="190"/>
      <c r="K48" s="208"/>
      <c r="L48" s="208"/>
      <c r="M48" s="209"/>
    </row>
    <row r="49" spans="3:13" s="124" customFormat="1" ht="18" customHeight="1" x14ac:dyDescent="0.3">
      <c r="C49" s="189"/>
      <c r="D49" s="190"/>
      <c r="E49" s="190"/>
      <c r="F49" s="190"/>
      <c r="G49" s="190"/>
      <c r="H49" s="190"/>
      <c r="I49" s="190"/>
      <c r="K49" s="208"/>
      <c r="L49" s="208"/>
      <c r="M49" s="209"/>
    </row>
    <row r="50" spans="3:13" s="124" customFormat="1" ht="18" customHeight="1" x14ac:dyDescent="0.3">
      <c r="C50" s="189"/>
      <c r="D50" s="190"/>
      <c r="E50" s="190"/>
      <c r="F50" s="190"/>
      <c r="G50" s="190"/>
      <c r="H50" s="190"/>
      <c r="I50" s="190"/>
      <c r="K50" s="208"/>
      <c r="L50" s="208"/>
      <c r="M50" s="209"/>
    </row>
    <row r="51" spans="3:13" s="124" customFormat="1" ht="18" customHeight="1" x14ac:dyDescent="0.3">
      <c r="C51" s="189"/>
      <c r="D51" s="190"/>
      <c r="E51" s="190"/>
      <c r="F51" s="190"/>
      <c r="G51" s="190"/>
      <c r="H51" s="190"/>
      <c r="I51" s="190"/>
      <c r="K51" s="208"/>
      <c r="L51" s="208"/>
      <c r="M51" s="209"/>
    </row>
    <row r="52" spans="3:13" s="124" customFormat="1" ht="18" customHeight="1" x14ac:dyDescent="0.3">
      <c r="C52" s="189"/>
      <c r="D52" s="190"/>
      <c r="E52" s="190"/>
      <c r="F52" s="190"/>
      <c r="G52" s="190"/>
      <c r="H52" s="190"/>
      <c r="I52" s="190"/>
      <c r="K52" s="208"/>
      <c r="L52" s="208"/>
      <c r="M52" s="209"/>
    </row>
    <row r="53" spans="3:13" s="124" customFormat="1" ht="18" customHeight="1" x14ac:dyDescent="0.3">
      <c r="C53" s="189"/>
      <c r="D53" s="190"/>
      <c r="E53" s="190"/>
      <c r="F53" s="190"/>
      <c r="G53" s="190"/>
      <c r="H53" s="190"/>
      <c r="I53" s="190"/>
      <c r="K53" s="208"/>
      <c r="L53" s="208"/>
      <c r="M53" s="209"/>
    </row>
    <row r="54" spans="3:13" s="124" customFormat="1" ht="18" customHeight="1" x14ac:dyDescent="0.3">
      <c r="C54" s="189"/>
      <c r="D54" s="190"/>
      <c r="E54" s="190"/>
      <c r="F54" s="190"/>
      <c r="G54" s="190"/>
      <c r="H54" s="190"/>
      <c r="I54" s="190"/>
      <c r="K54" s="208"/>
      <c r="L54" s="208"/>
      <c r="M54" s="209"/>
    </row>
    <row r="55" spans="3:13" s="124" customFormat="1" ht="18" customHeight="1" x14ac:dyDescent="0.3">
      <c r="C55" s="189"/>
      <c r="D55" s="190"/>
      <c r="E55" s="190"/>
      <c r="F55" s="190"/>
      <c r="G55" s="190"/>
      <c r="H55" s="190"/>
      <c r="I55" s="190"/>
      <c r="K55" s="208"/>
      <c r="L55" s="208"/>
      <c r="M55" s="209"/>
    </row>
    <row r="56" spans="3:13" s="124" customFormat="1" ht="18" customHeight="1" x14ac:dyDescent="0.3">
      <c r="C56" s="189"/>
      <c r="D56" s="190"/>
      <c r="E56" s="190"/>
      <c r="F56" s="190"/>
      <c r="G56" s="190"/>
      <c r="H56" s="190"/>
      <c r="I56" s="190"/>
      <c r="K56" s="208"/>
      <c r="L56" s="208"/>
      <c r="M56" s="209"/>
    </row>
    <row r="57" spans="3:13" s="124" customFormat="1" ht="18" customHeight="1" x14ac:dyDescent="0.3">
      <c r="C57" s="189" t="str">
        <f>'5. PMV Calculation'!C13</f>
        <v>SUBSTRUCTURE</v>
      </c>
      <c r="D57" s="189">
        <f>'5. PMV Calculation'!B13</f>
        <v>1</v>
      </c>
      <c r="E57" s="190" t="s">
        <v>572</v>
      </c>
      <c r="F57" s="190"/>
      <c r="G57" s="190"/>
      <c r="H57" s="190"/>
      <c r="I57" s="190"/>
      <c r="K57" s="208"/>
      <c r="L57" s="208"/>
      <c r="M57" s="209"/>
    </row>
    <row r="58" spans="3:13" s="124" customFormat="1" ht="18" customHeight="1" x14ac:dyDescent="0.3">
      <c r="C58" s="189" t="str">
        <f>'5. PMV Calculation'!C14</f>
        <v>Substructure (excluding site prep and drainage)</v>
      </c>
      <c r="D58" s="189">
        <f>'5. PMV Calculation'!B14</f>
        <v>1.1000000000000001</v>
      </c>
      <c r="E58" s="190" t="s">
        <v>572</v>
      </c>
      <c r="F58" s="190"/>
      <c r="G58" s="190"/>
      <c r="H58" s="190"/>
      <c r="I58" s="190"/>
      <c r="K58" s="208"/>
      <c r="L58" s="208"/>
      <c r="M58" s="209"/>
    </row>
    <row r="59" spans="3:13" s="124" customFormat="1" ht="18" customHeight="1" x14ac:dyDescent="0.3">
      <c r="C59" s="189" t="str">
        <f>'5. PMV Calculation'!C15</f>
        <v>SUPERSTRUCTURE</v>
      </c>
      <c r="D59" s="189">
        <f>'5. PMV Calculation'!B15</f>
        <v>2</v>
      </c>
      <c r="E59" s="190" t="s">
        <v>572</v>
      </c>
      <c r="F59" s="190"/>
      <c r="G59" s="190"/>
      <c r="H59" s="190"/>
      <c r="I59" s="190"/>
      <c r="K59" s="208"/>
      <c r="L59" s="208"/>
      <c r="M59" s="209"/>
    </row>
    <row r="60" spans="3:13" s="124" customFormat="1" ht="18" customHeight="1" x14ac:dyDescent="0.3">
      <c r="C60" s="189" t="str">
        <f>'5. PMV Calculation'!C16</f>
        <v>Frame</v>
      </c>
      <c r="D60" s="189">
        <f>'5. PMV Calculation'!B16</f>
        <v>2.1</v>
      </c>
      <c r="E60" s="190" t="s">
        <v>572</v>
      </c>
      <c r="F60" s="190"/>
      <c r="G60" s="190"/>
      <c r="H60" s="190"/>
      <c r="I60" s="190"/>
      <c r="K60" s="208"/>
      <c r="L60" s="208"/>
      <c r="M60" s="209"/>
    </row>
    <row r="61" spans="3:13" s="124" customFormat="1" ht="18" customHeight="1" x14ac:dyDescent="0.3">
      <c r="C61" s="189" t="str">
        <f>'5. PMV Calculation'!C17</f>
        <v>- Concrete</v>
      </c>
      <c r="D61" s="189" t="str">
        <f>'5. PMV Calculation'!B17</f>
        <v>2.1.1</v>
      </c>
      <c r="E61" s="190" t="s">
        <v>572</v>
      </c>
      <c r="F61" s="190"/>
      <c r="G61" s="190"/>
      <c r="H61" s="190"/>
      <c r="I61" s="190"/>
      <c r="K61" s="208"/>
      <c r="L61" s="208"/>
      <c r="M61" s="209"/>
    </row>
    <row r="62" spans="3:13" s="124" customFormat="1" ht="18" customHeight="1" x14ac:dyDescent="0.3">
      <c r="C62" s="189" t="str">
        <f>'5. PMV Calculation'!C18</f>
        <v>- Steel</v>
      </c>
      <c r="D62" s="189" t="str">
        <f>'5. PMV Calculation'!B18</f>
        <v>2.1.2</v>
      </c>
      <c r="E62" s="190" t="s">
        <v>572</v>
      </c>
      <c r="F62" s="190"/>
      <c r="G62" s="190"/>
      <c r="H62" s="190"/>
      <c r="I62" s="190"/>
      <c r="K62" s="208"/>
      <c r="L62" s="208"/>
      <c r="M62" s="209"/>
    </row>
    <row r="63" spans="3:13" s="124" customFormat="1" ht="18" customHeight="1" x14ac:dyDescent="0.3">
      <c r="C63" s="189" t="str">
        <f>'5. PMV Calculation'!C19</f>
        <v>- Timber</v>
      </c>
      <c r="D63" s="189" t="str">
        <f>'5. PMV Calculation'!B19</f>
        <v>2.1.3</v>
      </c>
      <c r="E63" s="190" t="s">
        <v>572</v>
      </c>
      <c r="F63" s="190"/>
      <c r="G63" s="190"/>
      <c r="H63" s="190"/>
      <c r="I63" s="190"/>
      <c r="K63" s="208"/>
      <c r="L63" s="208"/>
      <c r="M63" s="209"/>
    </row>
    <row r="64" spans="3:13" s="124" customFormat="1" ht="18" customHeight="1" x14ac:dyDescent="0.3">
      <c r="C64" s="189" t="str">
        <f>'5. PMV Calculation'!C20</f>
        <v>- Other</v>
      </c>
      <c r="D64" s="189" t="str">
        <f>'5. PMV Calculation'!B20</f>
        <v>2.1.4</v>
      </c>
      <c r="E64" s="190" t="s">
        <v>572</v>
      </c>
      <c r="F64" s="190"/>
      <c r="G64" s="190"/>
      <c r="H64" s="190"/>
      <c r="I64" s="190"/>
      <c r="K64" s="208"/>
      <c r="L64" s="208"/>
      <c r="M64" s="209"/>
    </row>
    <row r="65" spans="3:13" s="124" customFormat="1" ht="18" customHeight="1" x14ac:dyDescent="0.3">
      <c r="C65" s="189" t="str">
        <f>'5. PMV Calculation'!C21</f>
        <v>Upper floors</v>
      </c>
      <c r="D65" s="189">
        <f>'5. PMV Calculation'!B21</f>
        <v>2.2000000000000002</v>
      </c>
      <c r="E65" s="190" t="s">
        <v>572</v>
      </c>
      <c r="F65" s="190"/>
      <c r="G65" s="190"/>
      <c r="H65" s="190"/>
      <c r="I65" s="190"/>
      <c r="K65" s="208"/>
      <c r="L65" s="208"/>
      <c r="M65" s="209"/>
    </row>
    <row r="66" spans="3:13" s="124" customFormat="1" ht="18" customHeight="1" x14ac:dyDescent="0.3">
      <c r="C66" s="189" t="str">
        <f>'5. PMV Calculation'!C22</f>
        <v>- Concrete</v>
      </c>
      <c r="D66" s="189" t="str">
        <f>'5. PMV Calculation'!B22</f>
        <v>2.2.1</v>
      </c>
      <c r="E66" s="190" t="s">
        <v>572</v>
      </c>
      <c r="F66" s="190"/>
      <c r="G66" s="190"/>
      <c r="H66" s="190"/>
      <c r="I66" s="190"/>
      <c r="K66" s="208"/>
      <c r="L66" s="208"/>
      <c r="M66" s="209"/>
    </row>
    <row r="67" spans="3:13" s="124" customFormat="1" ht="18" customHeight="1" x14ac:dyDescent="0.3">
      <c r="C67" s="189" t="str">
        <f>'5. PMV Calculation'!C23</f>
        <v>- Steel</v>
      </c>
      <c r="D67" s="189" t="str">
        <f>'5. PMV Calculation'!B23</f>
        <v>2.2.2</v>
      </c>
      <c r="E67" s="190" t="s">
        <v>572</v>
      </c>
      <c r="F67" s="190"/>
      <c r="G67" s="190"/>
      <c r="H67" s="190"/>
      <c r="I67" s="190"/>
      <c r="K67" s="208"/>
      <c r="L67" s="208"/>
      <c r="M67" s="209"/>
    </row>
    <row r="68" spans="3:13" s="124" customFormat="1" ht="18" customHeight="1" x14ac:dyDescent="0.3">
      <c r="C68" s="189" t="str">
        <f>'5. PMV Calculation'!C24</f>
        <v>- Timber</v>
      </c>
      <c r="D68" s="189" t="str">
        <f>'5. PMV Calculation'!B24</f>
        <v>2.2.3</v>
      </c>
      <c r="E68" s="190" t="s">
        <v>572</v>
      </c>
      <c r="F68" s="190"/>
      <c r="G68" s="190"/>
      <c r="H68" s="190"/>
      <c r="I68" s="190"/>
      <c r="K68" s="208"/>
      <c r="L68" s="208"/>
      <c r="M68" s="209"/>
    </row>
    <row r="69" spans="3:13" s="124" customFormat="1" ht="18" customHeight="1" x14ac:dyDescent="0.3">
      <c r="C69" s="189" t="str">
        <f>'5. PMV Calculation'!C25</f>
        <v>- Other</v>
      </c>
      <c r="D69" s="189" t="str">
        <f>'5. PMV Calculation'!B25</f>
        <v>2.2.4</v>
      </c>
      <c r="E69" s="190" t="s">
        <v>572</v>
      </c>
      <c r="F69" s="190"/>
      <c r="G69" s="190"/>
      <c r="H69" s="190"/>
      <c r="I69" s="190"/>
      <c r="K69" s="208"/>
      <c r="L69" s="208"/>
      <c r="M69" s="209"/>
    </row>
    <row r="70" spans="3:13" s="124" customFormat="1" ht="18" customHeight="1" x14ac:dyDescent="0.3">
      <c r="C70" s="189" t="str">
        <f>'5. PMV Calculation'!C26</f>
        <v>Roof</v>
      </c>
      <c r="D70" s="189">
        <f>'5. PMV Calculation'!B26</f>
        <v>2.2999999999999998</v>
      </c>
      <c r="E70" s="190" t="s">
        <v>572</v>
      </c>
      <c r="F70" s="190"/>
      <c r="G70" s="190"/>
      <c r="H70" s="190"/>
      <c r="I70" s="190"/>
      <c r="K70" s="208"/>
      <c r="L70" s="208"/>
      <c r="M70" s="209"/>
    </row>
    <row r="71" spans="3:13" s="124" customFormat="1" ht="18" customHeight="1" x14ac:dyDescent="0.3">
      <c r="C71" s="189" t="str">
        <f>'5. PMV Calculation'!C27</f>
        <v>Other Structural Element (project specific)</v>
      </c>
      <c r="D71" s="189">
        <f>'5. PMV Calculation'!B27</f>
        <v>2.4</v>
      </c>
      <c r="E71" s="190" t="s">
        <v>572</v>
      </c>
      <c r="F71" s="190"/>
      <c r="G71" s="190"/>
      <c r="H71" s="190"/>
      <c r="I71" s="190"/>
      <c r="K71" s="208"/>
      <c r="L71" s="208"/>
      <c r="M71" s="209"/>
    </row>
    <row r="72" spans="3:13" s="124" customFormat="1" ht="18" customHeight="1" x14ac:dyDescent="0.3">
      <c r="C72" s="189" t="str">
        <f>'5. PMV Calculation'!C28</f>
        <v>TBC on project basis</v>
      </c>
      <c r="D72" s="189" t="str">
        <f>'5. PMV Calculation'!B28</f>
        <v>2.4.1</v>
      </c>
      <c r="E72" s="190" t="s">
        <v>572</v>
      </c>
      <c r="F72" s="190"/>
      <c r="G72" s="190"/>
      <c r="H72" s="190"/>
      <c r="I72" s="190"/>
      <c r="K72" s="208"/>
      <c r="L72" s="208"/>
      <c r="M72" s="209"/>
    </row>
    <row r="73" spans="3:13" s="124" customFormat="1" ht="18" customHeight="1" x14ac:dyDescent="0.3">
      <c r="C73" s="189" t="str">
        <f>'5. PMV Calculation'!C29</f>
        <v>TBC on project basis</v>
      </c>
      <c r="D73" s="189" t="str">
        <f>'5. PMV Calculation'!B29</f>
        <v>2.4.2</v>
      </c>
      <c r="E73" s="190" t="s">
        <v>572</v>
      </c>
      <c r="F73" s="190"/>
      <c r="G73" s="190"/>
      <c r="H73" s="190"/>
      <c r="I73" s="190"/>
      <c r="K73" s="208"/>
      <c r="L73" s="208"/>
      <c r="M73" s="209"/>
    </row>
    <row r="74" spans="3:13" s="124" customFormat="1" ht="18" customHeight="1" x14ac:dyDescent="0.3">
      <c r="C74" s="189" t="str">
        <f>'5. PMV Calculation'!C30</f>
        <v>TBC on project basis</v>
      </c>
      <c r="D74" s="189" t="str">
        <f>'5. PMV Calculation'!B30</f>
        <v>2.4.3</v>
      </c>
      <c r="E74" s="190" t="s">
        <v>572</v>
      </c>
      <c r="F74" s="190"/>
      <c r="G74" s="190"/>
      <c r="H74" s="190"/>
      <c r="I74" s="190"/>
      <c r="K74" s="208"/>
      <c r="L74" s="208"/>
      <c r="M74" s="209"/>
    </row>
    <row r="75" spans="3:13" s="124" customFormat="1" x14ac:dyDescent="0.3">
      <c r="C75" s="189" t="str">
        <f>'5. PMV Calculation'!C31</f>
        <v>TBC on project basis</v>
      </c>
      <c r="D75" s="189" t="str">
        <f>'5. PMV Calculation'!B31</f>
        <v>2.4.4</v>
      </c>
      <c r="E75" s="190" t="s">
        <v>572</v>
      </c>
      <c r="F75" s="190"/>
      <c r="G75" s="190"/>
      <c r="H75" s="190"/>
      <c r="I75" s="190"/>
      <c r="K75" s="208"/>
      <c r="L75" s="208"/>
      <c r="M75" s="209"/>
    </row>
    <row r="76" spans="3:13" s="124" customFormat="1" x14ac:dyDescent="0.3">
      <c r="C76" s="189" t="str">
        <f>'5. PMV Calculation'!C32</f>
        <v>External Walls</v>
      </c>
      <c r="D76" s="189">
        <f>'5. PMV Calculation'!B32</f>
        <v>2</v>
      </c>
      <c r="E76" s="190" t="s">
        <v>573</v>
      </c>
      <c r="F76" s="190"/>
      <c r="G76" s="190"/>
      <c r="H76" s="190"/>
      <c r="I76" s="190"/>
      <c r="K76" s="208"/>
      <c r="L76" s="208"/>
      <c r="M76" s="209"/>
    </row>
    <row r="77" spans="3:13" s="124" customFormat="1" x14ac:dyDescent="0.3">
      <c r="C77" s="189" t="str">
        <f>'5. PMV Calculation'!C33</f>
        <v>External Walls</v>
      </c>
      <c r="D77" s="189">
        <f>'5. PMV Calculation'!B33</f>
        <v>2.5</v>
      </c>
      <c r="E77" s="190" t="s">
        <v>573</v>
      </c>
      <c r="F77" s="190"/>
      <c r="G77" s="190"/>
      <c r="H77" s="190"/>
      <c r="I77" s="190"/>
      <c r="K77" s="208"/>
      <c r="L77" s="208"/>
      <c r="M77" s="209"/>
    </row>
    <row r="78" spans="3:13" s="124" customFormat="1" x14ac:dyDescent="0.3">
      <c r="C78" s="189" t="str">
        <f>'5. PMV Calculation'!C34</f>
        <v>- Interleaf and boarding</v>
      </c>
      <c r="D78" s="189" t="str">
        <f>'5. PMV Calculation'!B34</f>
        <v>2.5.1</v>
      </c>
      <c r="E78" s="190" t="s">
        <v>573</v>
      </c>
      <c r="F78" s="190"/>
      <c r="G78" s="190"/>
      <c r="H78" s="190"/>
      <c r="I78" s="190"/>
      <c r="K78" s="208"/>
      <c r="L78" s="208"/>
      <c r="M78" s="209"/>
    </row>
    <row r="79" spans="3:13" s="124" customFormat="1" x14ac:dyDescent="0.3">
      <c r="C79" s="189" t="str">
        <f>'5. PMV Calculation'!C35</f>
        <v>- External façade</v>
      </c>
      <c r="D79" s="189" t="str">
        <f>'5. PMV Calculation'!B35</f>
        <v>2.5.2</v>
      </c>
      <c r="E79" s="190" t="s">
        <v>573</v>
      </c>
      <c r="F79" s="190"/>
      <c r="G79" s="190"/>
      <c r="H79" s="190"/>
      <c r="I79" s="190"/>
      <c r="K79" s="208"/>
      <c r="L79" s="208"/>
      <c r="M79" s="209"/>
    </row>
    <row r="80" spans="3:13" s="124" customFormat="1" x14ac:dyDescent="0.3">
      <c r="C80" s="189" t="str">
        <f>'5. PMV Calculation'!C36</f>
        <v>- Lightweight panels</v>
      </c>
      <c r="D80" s="189" t="str">
        <f>'5. PMV Calculation'!B36</f>
        <v>2.5.3</v>
      </c>
      <c r="E80" s="190" t="s">
        <v>573</v>
      </c>
      <c r="F80" s="190"/>
      <c r="G80" s="190"/>
      <c r="H80" s="190"/>
      <c r="I80" s="190"/>
      <c r="K80" s="208"/>
      <c r="L80" s="208"/>
      <c r="M80" s="209"/>
    </row>
    <row r="81" spans="3:13" s="124" customFormat="1" x14ac:dyDescent="0.3">
      <c r="C81" s="189" t="str">
        <f>'5. PMV Calculation'!C37</f>
        <v>- Louvres etc</v>
      </c>
      <c r="D81" s="189" t="str">
        <f>'5. PMV Calculation'!B37</f>
        <v>2.5.4</v>
      </c>
      <c r="E81" s="190" t="s">
        <v>573</v>
      </c>
      <c r="F81" s="190"/>
      <c r="G81" s="190"/>
      <c r="H81" s="190"/>
      <c r="I81" s="190"/>
      <c r="K81" s="208"/>
      <c r="L81" s="208"/>
      <c r="M81" s="209"/>
    </row>
    <row r="82" spans="3:13" s="124" customFormat="1" x14ac:dyDescent="0.3">
      <c r="C82" s="189" t="str">
        <f>'5. PMV Calculation'!C38</f>
        <v>- Other</v>
      </c>
      <c r="D82" s="189" t="str">
        <f>'5. PMV Calculation'!B38</f>
        <v>2.5.5</v>
      </c>
      <c r="E82" s="190" t="s">
        <v>573</v>
      </c>
      <c r="F82" s="190"/>
      <c r="G82" s="190"/>
      <c r="H82" s="190"/>
      <c r="I82" s="190"/>
      <c r="K82" s="208"/>
      <c r="L82" s="208"/>
      <c r="M82" s="209"/>
    </row>
    <row r="83" spans="3:13" s="124" customFormat="1" x14ac:dyDescent="0.3">
      <c r="C83" s="189" t="str">
        <f>'5. PMV Calculation'!C39</f>
        <v>Windows and External Doors</v>
      </c>
      <c r="D83" s="189">
        <f>'5. PMV Calculation'!B39</f>
        <v>2.6</v>
      </c>
      <c r="E83" s="190" t="s">
        <v>573</v>
      </c>
      <c r="F83" s="190"/>
      <c r="G83" s="190"/>
      <c r="H83" s="190"/>
      <c r="I83" s="190"/>
      <c r="K83" s="208"/>
      <c r="L83" s="208"/>
      <c r="M83" s="209"/>
    </row>
    <row r="84" spans="3:13" s="124" customFormat="1" x14ac:dyDescent="0.3">
      <c r="C84" s="189" t="str">
        <f>'5. PMV Calculation'!C40</f>
        <v>Internal Walls and Partitions</v>
      </c>
      <c r="D84" s="189">
        <f>'5. PMV Calculation'!B40</f>
        <v>2.7</v>
      </c>
      <c r="E84" s="190" t="s">
        <v>573</v>
      </c>
      <c r="F84" s="190"/>
      <c r="G84" s="190"/>
      <c r="H84" s="190"/>
      <c r="I84" s="190"/>
      <c r="K84" s="208"/>
      <c r="L84" s="208"/>
      <c r="M84" s="209"/>
    </row>
    <row r="85" spans="3:13" s="124" customFormat="1" x14ac:dyDescent="0.3">
      <c r="C85" s="189" t="str">
        <f>'5. PMV Calculation'!C41</f>
        <v>Internal Doors</v>
      </c>
      <c r="D85" s="189">
        <f>'5. PMV Calculation'!B41</f>
        <v>2.8</v>
      </c>
      <c r="E85" s="190" t="s">
        <v>573</v>
      </c>
      <c r="F85" s="190"/>
      <c r="G85" s="190"/>
      <c r="H85" s="190"/>
      <c r="I85" s="190"/>
      <c r="K85" s="208"/>
      <c r="L85" s="208"/>
      <c r="M85" s="209"/>
    </row>
    <row r="86" spans="3:13" s="124" customFormat="1" x14ac:dyDescent="0.3">
      <c r="C86" s="189" t="str">
        <f>'5. PMV Calculation'!C42</f>
        <v>INTERNAL FINISHES</v>
      </c>
      <c r="D86" s="189">
        <f>'5. PMV Calculation'!B42</f>
        <v>3</v>
      </c>
      <c r="E86" s="190" t="s">
        <v>573</v>
      </c>
      <c r="F86" s="190"/>
      <c r="G86" s="190"/>
      <c r="H86" s="190"/>
      <c r="I86" s="190"/>
      <c r="K86" s="208"/>
      <c r="L86" s="208"/>
      <c r="M86" s="209"/>
    </row>
    <row r="87" spans="3:13" s="124" customFormat="1" x14ac:dyDescent="0.3">
      <c r="C87" s="189" t="str">
        <f>'5. PMV Calculation'!C43</f>
        <v>Wall Finishes</v>
      </c>
      <c r="D87" s="189">
        <f>'5. PMV Calculation'!B43</f>
        <v>3.1</v>
      </c>
      <c r="E87" s="190" t="s">
        <v>573</v>
      </c>
      <c r="F87" s="190"/>
      <c r="G87" s="190"/>
      <c r="H87" s="190"/>
      <c r="I87" s="190"/>
      <c r="K87" s="208"/>
      <c r="L87" s="208"/>
      <c r="M87" s="209"/>
    </row>
    <row r="88" spans="3:13" s="124" customFormat="1" x14ac:dyDescent="0.3">
      <c r="C88" s="189" t="str">
        <f>'5. PMV Calculation'!C44</f>
        <v>Floor Finishes</v>
      </c>
      <c r="D88" s="189">
        <f>'5. PMV Calculation'!B44</f>
        <v>3.2</v>
      </c>
      <c r="E88" s="190" t="s">
        <v>573</v>
      </c>
      <c r="F88" s="190"/>
      <c r="G88" s="190"/>
      <c r="H88" s="190"/>
      <c r="I88" s="190"/>
      <c r="K88" s="208"/>
      <c r="L88" s="208"/>
      <c r="M88" s="209"/>
    </row>
    <row r="89" spans="3:13" s="124" customFormat="1" x14ac:dyDescent="0.3">
      <c r="C89" s="189" t="str">
        <f>'5. PMV Calculation'!C45</f>
        <v>Ceiling Finishes</v>
      </c>
      <c r="D89" s="189">
        <f>'5. PMV Calculation'!B45</f>
        <v>3.3</v>
      </c>
      <c r="E89" s="190" t="s">
        <v>573</v>
      </c>
      <c r="F89" s="190"/>
      <c r="G89" s="190"/>
      <c r="H89" s="190"/>
      <c r="I89" s="190"/>
      <c r="K89" s="208"/>
      <c r="L89" s="208"/>
      <c r="M89" s="209"/>
    </row>
    <row r="90" spans="3:13" s="124" customFormat="1" x14ac:dyDescent="0.3">
      <c r="C90" s="189" t="str">
        <f>'5. PMV Calculation'!C46</f>
        <v xml:space="preserve">BUILDING FITTINGS &amp; FURNISHINGS </v>
      </c>
      <c r="D90" s="189">
        <f>'5. PMV Calculation'!B46</f>
        <v>4</v>
      </c>
      <c r="E90" s="190" t="s">
        <v>573</v>
      </c>
      <c r="F90" s="190"/>
      <c r="G90" s="190"/>
      <c r="H90" s="190"/>
      <c r="I90" s="190"/>
      <c r="K90" s="208"/>
      <c r="L90" s="208"/>
      <c r="M90" s="209"/>
    </row>
    <row r="91" spans="3:13" s="124" customFormat="1" x14ac:dyDescent="0.3">
      <c r="C91" s="189" t="str">
        <f>'5. PMV Calculation'!C47</f>
        <v>Fixed Fittings and Equipment</v>
      </c>
      <c r="D91" s="189">
        <f>'5. PMV Calculation'!B47</f>
        <v>4.0999999999999996</v>
      </c>
      <c r="E91" s="190" t="s">
        <v>573</v>
      </c>
      <c r="F91" s="190"/>
      <c r="G91" s="190"/>
      <c r="H91" s="190"/>
      <c r="I91" s="190"/>
      <c r="K91" s="208"/>
      <c r="L91" s="208"/>
      <c r="M91" s="209"/>
    </row>
    <row r="92" spans="3:13" s="124" customFormat="1" x14ac:dyDescent="0.3">
      <c r="C92" s="189" t="str">
        <f>'5. PMV Calculation'!C48</f>
        <v>Other Architectural elements (Project specific)</v>
      </c>
      <c r="D92" s="189">
        <f>'5. PMV Calculation'!B48</f>
        <v>4.2</v>
      </c>
      <c r="E92" s="190" t="s">
        <v>573</v>
      </c>
      <c r="F92" s="190"/>
      <c r="G92" s="190"/>
      <c r="H92" s="190"/>
      <c r="I92" s="190"/>
      <c r="K92" s="208"/>
      <c r="L92" s="208"/>
      <c r="M92" s="209"/>
    </row>
    <row r="93" spans="3:13" s="124" customFormat="1" x14ac:dyDescent="0.3">
      <c r="C93" s="189" t="str">
        <f>'5. PMV Calculation'!C49</f>
        <v>TBC on project basis</v>
      </c>
      <c r="D93" s="189" t="str">
        <f>'5. PMV Calculation'!B49</f>
        <v>4.2.1</v>
      </c>
      <c r="E93" s="190" t="s">
        <v>573</v>
      </c>
      <c r="F93" s="190"/>
      <c r="G93" s="190"/>
      <c r="H93" s="190"/>
      <c r="I93" s="190"/>
      <c r="K93" s="208"/>
      <c r="L93" s="208"/>
      <c r="M93" s="209"/>
    </row>
    <row r="94" spans="3:13" s="124" customFormat="1" x14ac:dyDescent="0.3">
      <c r="C94" s="189" t="str">
        <f>'5. PMV Calculation'!C50</f>
        <v>TBC on project basis</v>
      </c>
      <c r="D94" s="189" t="str">
        <f>'5. PMV Calculation'!B50</f>
        <v>4.2.2</v>
      </c>
      <c r="E94" s="190" t="s">
        <v>573</v>
      </c>
      <c r="F94" s="190"/>
      <c r="G94" s="190"/>
      <c r="H94" s="190"/>
      <c r="I94" s="190"/>
      <c r="K94" s="208"/>
      <c r="L94" s="208"/>
      <c r="M94" s="209"/>
    </row>
    <row r="95" spans="3:13" s="124" customFormat="1" x14ac:dyDescent="0.3">
      <c r="C95" s="189" t="str">
        <f>'5. PMV Calculation'!C51</f>
        <v>TBC on project basis</v>
      </c>
      <c r="D95" s="189" t="str">
        <f>'5. PMV Calculation'!B51</f>
        <v>4.2.3</v>
      </c>
      <c r="E95" s="190" t="s">
        <v>573</v>
      </c>
      <c r="F95" s="190"/>
      <c r="G95" s="190"/>
      <c r="H95" s="190"/>
      <c r="I95" s="190"/>
      <c r="K95" s="208"/>
      <c r="L95" s="208"/>
      <c r="M95" s="209"/>
    </row>
    <row r="96" spans="3:13" s="124" customFormat="1" x14ac:dyDescent="0.3">
      <c r="C96" s="189" t="str">
        <f>'5. PMV Calculation'!C52</f>
        <v>TBC on project basis</v>
      </c>
      <c r="D96" s="189" t="str">
        <f>'5. PMV Calculation'!B52</f>
        <v>4.2.4</v>
      </c>
      <c r="E96" s="190" t="s">
        <v>573</v>
      </c>
      <c r="F96" s="190"/>
      <c r="G96" s="190"/>
      <c r="H96" s="190"/>
      <c r="I96" s="190"/>
      <c r="K96" s="208"/>
      <c r="L96" s="208"/>
      <c r="M96" s="209"/>
    </row>
    <row r="97" spans="1:48" s="124" customFormat="1" x14ac:dyDescent="0.3">
      <c r="C97" s="189" t="str">
        <f>'5. PMV Calculation'!C53</f>
        <v>SERVICES</v>
      </c>
      <c r="D97" s="189">
        <f>'5. PMV Calculation'!B53</f>
        <v>5</v>
      </c>
      <c r="E97" s="190" t="s">
        <v>148</v>
      </c>
      <c r="F97" s="190"/>
      <c r="G97" s="190"/>
      <c r="H97" s="190"/>
      <c r="I97" s="190"/>
      <c r="K97" s="208"/>
      <c r="L97" s="208"/>
      <c r="M97" s="209"/>
    </row>
    <row r="98" spans="1:48" s="124" customFormat="1" x14ac:dyDescent="0.3">
      <c r="C98" s="189" t="str">
        <f>'5. PMV Calculation'!C54</f>
        <v>Sanitary Installations (Sanitaryware)</v>
      </c>
      <c r="D98" s="189">
        <f>'5. PMV Calculation'!B54</f>
        <v>5.0999999999999996</v>
      </c>
      <c r="E98" s="190" t="s">
        <v>148</v>
      </c>
      <c r="F98" s="190"/>
      <c r="G98" s="190"/>
      <c r="H98" s="190"/>
      <c r="I98" s="190"/>
      <c r="K98" s="208"/>
      <c r="L98" s="208"/>
      <c r="M98" s="209"/>
    </row>
    <row r="99" spans="1:48" s="124" customFormat="1" x14ac:dyDescent="0.3">
      <c r="C99" s="189" t="str">
        <f>'5. PMV Calculation'!C55</f>
        <v>Services Equipment</v>
      </c>
      <c r="D99" s="189">
        <f>'5. PMV Calculation'!B55</f>
        <v>5.2</v>
      </c>
      <c r="E99" s="190" t="s">
        <v>148</v>
      </c>
      <c r="F99" s="190"/>
      <c r="G99" s="190"/>
      <c r="H99" s="190"/>
      <c r="I99" s="190"/>
      <c r="K99" s="208"/>
      <c r="L99" s="208"/>
      <c r="M99" s="209"/>
    </row>
    <row r="100" spans="1:48" s="124" customFormat="1" x14ac:dyDescent="0.3">
      <c r="C100" s="189" t="str">
        <f>'5. PMV Calculation'!C56</f>
        <v>Disposal Installations</v>
      </c>
      <c r="D100" s="189">
        <f>'5. PMV Calculation'!B56</f>
        <v>5.3</v>
      </c>
      <c r="E100" s="190" t="s">
        <v>148</v>
      </c>
      <c r="F100" s="190"/>
      <c r="G100" s="190"/>
      <c r="H100" s="190"/>
      <c r="I100" s="190"/>
      <c r="K100" s="208"/>
      <c r="L100" s="208"/>
      <c r="M100" s="209"/>
    </row>
    <row r="101" spans="1:48" s="124" customFormat="1" x14ac:dyDescent="0.3">
      <c r="C101" s="189" t="str">
        <f>'5. PMV Calculation'!C57</f>
        <v>Water Installations</v>
      </c>
      <c r="D101" s="189">
        <f>'5. PMV Calculation'!B57</f>
        <v>5.4</v>
      </c>
      <c r="E101" s="190" t="s">
        <v>148</v>
      </c>
      <c r="F101" s="190"/>
      <c r="G101" s="190"/>
      <c r="H101" s="190"/>
      <c r="I101" s="190"/>
      <c r="K101" s="208"/>
      <c r="L101" s="208"/>
      <c r="M101" s="209"/>
    </row>
    <row r="102" spans="1:48" s="124" customFormat="1" x14ac:dyDescent="0.3">
      <c r="C102" s="189" t="str">
        <f>'5. PMV Calculation'!C58</f>
        <v>Water treatment systems</v>
      </c>
      <c r="D102" s="189" t="str">
        <f>'5. PMV Calculation'!B58</f>
        <v>5.4.1</v>
      </c>
      <c r="E102" s="190" t="s">
        <v>148</v>
      </c>
      <c r="F102" s="190"/>
      <c r="G102" s="190"/>
      <c r="H102" s="190"/>
      <c r="I102" s="190"/>
      <c r="K102" s="208"/>
      <c r="L102" s="208"/>
      <c r="M102" s="209"/>
    </row>
    <row r="103" spans="1:48" s="124" customFormat="1" x14ac:dyDescent="0.3">
      <c r="C103" s="189" t="str">
        <f>'5. PMV Calculation'!C59</f>
        <v>Above ground drainage</v>
      </c>
      <c r="D103" s="189" t="str">
        <f>'5. PMV Calculation'!B59</f>
        <v>5.4.2</v>
      </c>
      <c r="E103" s="190" t="s">
        <v>148</v>
      </c>
      <c r="F103" s="190"/>
      <c r="G103" s="190"/>
      <c r="H103" s="190"/>
      <c r="I103" s="190"/>
      <c r="K103" s="208"/>
      <c r="L103" s="208"/>
      <c r="M103" s="209"/>
    </row>
    <row r="104" spans="1:48" s="124" customFormat="1" x14ac:dyDescent="0.3">
      <c r="C104" s="189" t="str">
        <f>'5. PMV Calculation'!C60</f>
        <v>Rainwater harvesting</v>
      </c>
      <c r="D104" s="189" t="str">
        <f>'5. PMV Calculation'!B60</f>
        <v>5.4.3</v>
      </c>
      <c r="E104" s="190" t="s">
        <v>148</v>
      </c>
      <c r="F104" s="190"/>
      <c r="G104" s="190"/>
      <c r="H104" s="190"/>
      <c r="I104" s="190"/>
      <c r="K104" s="208"/>
      <c r="L104" s="208"/>
      <c r="M104" s="209"/>
    </row>
    <row r="105" spans="1:48" s="124" customFormat="1" x14ac:dyDescent="0.3">
      <c r="C105" s="189" t="str">
        <f>'5. PMV Calculation'!C61</f>
        <v>Hot water installation</v>
      </c>
      <c r="D105" s="189" t="str">
        <f>'5. PMV Calculation'!B61</f>
        <v>5.4.4</v>
      </c>
      <c r="E105" s="190" t="s">
        <v>148</v>
      </c>
      <c r="F105" s="190"/>
      <c r="G105" s="190"/>
      <c r="H105" s="190"/>
      <c r="I105" s="190"/>
      <c r="K105" s="208"/>
      <c r="L105" s="208"/>
      <c r="M105" s="209"/>
    </row>
    <row r="106" spans="1:48" s="124" customFormat="1" x14ac:dyDescent="0.3">
      <c r="C106" s="189" t="str">
        <f>'5. PMV Calculation'!C62</f>
        <v>Cold water installation</v>
      </c>
      <c r="D106" s="189" t="str">
        <f>'5. PMV Calculation'!B62</f>
        <v>5.4.5</v>
      </c>
      <c r="E106" s="190" t="s">
        <v>148</v>
      </c>
      <c r="F106" s="190"/>
      <c r="G106" s="190"/>
      <c r="H106" s="190"/>
      <c r="I106" s="190"/>
      <c r="K106" s="208"/>
      <c r="L106" s="208"/>
      <c r="M106" s="209"/>
    </row>
    <row r="107" spans="1:48" s="124" customFormat="1" x14ac:dyDescent="0.3">
      <c r="C107" s="189" t="str">
        <f>'5. PMV Calculation'!C63</f>
        <v>Heat Source</v>
      </c>
      <c r="D107" s="189">
        <f>'5. PMV Calculation'!B63</f>
        <v>5.5</v>
      </c>
      <c r="E107" s="190" t="s">
        <v>148</v>
      </c>
      <c r="F107" s="190"/>
      <c r="G107" s="190"/>
      <c r="H107" s="190"/>
      <c r="I107" s="190"/>
      <c r="K107" s="208"/>
      <c r="L107" s="208"/>
      <c r="M107" s="209"/>
    </row>
    <row r="108" spans="1:48" s="124" customFormat="1" x14ac:dyDescent="0.3">
      <c r="C108" s="189" t="str">
        <f>'5. PMV Calculation'!C64</f>
        <v>Space Heating and Air Con</v>
      </c>
      <c r="D108" s="189">
        <f>'5. PMV Calculation'!B64</f>
        <v>5.6</v>
      </c>
      <c r="E108" s="190" t="s">
        <v>148</v>
      </c>
      <c r="F108" s="190"/>
      <c r="G108" s="190"/>
      <c r="H108" s="190"/>
      <c r="I108" s="190"/>
      <c r="K108" s="208"/>
      <c r="L108" s="208"/>
      <c r="M108" s="209"/>
    </row>
    <row r="109" spans="1:48" s="124" customFormat="1" x14ac:dyDescent="0.3">
      <c r="C109" s="189" t="str">
        <f>'5. PMV Calculation'!C65</f>
        <v>Ventilation Systems</v>
      </c>
      <c r="D109" s="189">
        <f>'5. PMV Calculation'!B65</f>
        <v>5.7</v>
      </c>
      <c r="E109" s="190" t="s">
        <v>148</v>
      </c>
      <c r="F109" s="190"/>
      <c r="G109" s="190"/>
      <c r="H109" s="190"/>
      <c r="I109" s="190"/>
      <c r="K109" s="208"/>
      <c r="L109" s="208"/>
      <c r="M109" s="209"/>
    </row>
    <row r="110" spans="1:48" s="137" customFormat="1" x14ac:dyDescent="0.3">
      <c r="A110" s="70"/>
      <c r="C110" s="189" t="str">
        <f>'5. PMV Calculation'!C66</f>
        <v>Electrical Installations</v>
      </c>
      <c r="D110" s="189">
        <f>'5. PMV Calculation'!B66</f>
        <v>5.8</v>
      </c>
      <c r="E110" s="190" t="s">
        <v>148</v>
      </c>
      <c r="F110" s="178"/>
      <c r="G110" s="178"/>
      <c r="H110" s="178"/>
      <c r="I110" s="178"/>
      <c r="J110" s="69"/>
      <c r="K110" s="191"/>
      <c r="L110" s="191"/>
      <c r="N110" s="124"/>
      <c r="O110" s="124"/>
      <c r="P110" s="124"/>
      <c r="Q110" s="124"/>
      <c r="R110" s="124"/>
      <c r="S110" s="124"/>
      <c r="T110" s="124"/>
      <c r="U110" s="124"/>
      <c r="V110" s="124"/>
      <c r="W110" s="124"/>
      <c r="X110" s="124"/>
      <c r="Y110" s="124"/>
      <c r="Z110" s="124"/>
      <c r="AA110" s="124"/>
      <c r="AB110" s="124"/>
      <c r="AC110" s="124"/>
      <c r="AD110" s="124"/>
      <c r="AE110" s="124"/>
      <c r="AF110" s="124"/>
      <c r="AG110" s="124"/>
      <c r="AH110" s="124"/>
      <c r="AI110" s="124"/>
      <c r="AJ110" s="124"/>
      <c r="AK110" s="124"/>
      <c r="AL110" s="124"/>
      <c r="AM110" s="124"/>
      <c r="AN110" s="124"/>
      <c r="AO110" s="124"/>
      <c r="AP110" s="124"/>
      <c r="AQ110" s="124"/>
      <c r="AR110" s="124"/>
      <c r="AS110" s="124"/>
      <c r="AT110" s="124"/>
      <c r="AU110" s="124"/>
      <c r="AV110" s="124"/>
    </row>
    <row r="111" spans="1:48" s="137" customFormat="1" x14ac:dyDescent="0.3">
      <c r="A111" s="70"/>
      <c r="C111" s="189" t="str">
        <f>'5. PMV Calculation'!C67</f>
        <v>Generator systems</v>
      </c>
      <c r="D111" s="189" t="str">
        <f>'5. PMV Calculation'!B67</f>
        <v>5.8.1</v>
      </c>
      <c r="E111" s="190" t="s">
        <v>148</v>
      </c>
      <c r="F111" s="178"/>
      <c r="G111" s="178"/>
      <c r="H111" s="178"/>
      <c r="I111" s="178"/>
      <c r="J111" s="69"/>
      <c r="K111" s="191"/>
      <c r="L111" s="191"/>
      <c r="N111" s="124"/>
      <c r="O111" s="124"/>
      <c r="P111" s="124"/>
      <c r="Q111" s="124"/>
      <c r="R111" s="124"/>
      <c r="S111" s="124"/>
      <c r="T111" s="124"/>
      <c r="U111" s="124"/>
      <c r="V111" s="124"/>
      <c r="W111" s="124"/>
      <c r="X111" s="124"/>
      <c r="Y111" s="124"/>
      <c r="Z111" s="124"/>
      <c r="AA111" s="124"/>
      <c r="AB111" s="124"/>
      <c r="AC111" s="124"/>
      <c r="AD111" s="124"/>
      <c r="AE111" s="124"/>
      <c r="AF111" s="124"/>
      <c r="AG111" s="124"/>
      <c r="AH111" s="124"/>
      <c r="AI111" s="124"/>
      <c r="AJ111" s="124"/>
      <c r="AK111" s="124"/>
      <c r="AL111" s="124"/>
      <c r="AM111" s="124"/>
      <c r="AN111" s="124"/>
      <c r="AO111" s="124"/>
      <c r="AP111" s="124"/>
      <c r="AQ111" s="124"/>
      <c r="AR111" s="124"/>
      <c r="AS111" s="124"/>
      <c r="AT111" s="124"/>
      <c r="AU111" s="124"/>
      <c r="AV111" s="124"/>
    </row>
    <row r="112" spans="1:48" s="137" customFormat="1" x14ac:dyDescent="0.3">
      <c r="A112" s="70"/>
      <c r="C112" s="189" t="str">
        <f>'5. PMV Calculation'!C68</f>
        <v>UPS Systems</v>
      </c>
      <c r="D112" s="189" t="str">
        <f>'5. PMV Calculation'!B68</f>
        <v>5.8.2</v>
      </c>
      <c r="E112" s="190" t="s">
        <v>148</v>
      </c>
      <c r="F112" s="178"/>
      <c r="G112" s="178"/>
      <c r="H112" s="178"/>
      <c r="I112" s="178"/>
      <c r="J112" s="69"/>
      <c r="K112" s="191"/>
      <c r="L112" s="191"/>
      <c r="N112" s="124"/>
      <c r="O112" s="124"/>
      <c r="P112" s="124"/>
      <c r="Q112" s="124"/>
      <c r="R112" s="124"/>
      <c r="S112" s="124"/>
      <c r="T112" s="124"/>
      <c r="U112" s="124"/>
      <c r="V112" s="124"/>
      <c r="W112" s="124"/>
      <c r="X112" s="124"/>
      <c r="Y112" s="124"/>
      <c r="Z112" s="124"/>
      <c r="AA112" s="124"/>
      <c r="AB112" s="124"/>
      <c r="AC112" s="124"/>
      <c r="AD112" s="124"/>
      <c r="AE112" s="124"/>
      <c r="AF112" s="124"/>
      <c r="AG112" s="124"/>
      <c r="AH112" s="124"/>
      <c r="AI112" s="124"/>
      <c r="AJ112" s="124"/>
      <c r="AK112" s="124"/>
      <c r="AL112" s="124"/>
      <c r="AM112" s="124"/>
      <c r="AN112" s="124"/>
      <c r="AO112" s="124"/>
      <c r="AP112" s="124"/>
      <c r="AQ112" s="124"/>
      <c r="AR112" s="124"/>
      <c r="AS112" s="124"/>
      <c r="AT112" s="124"/>
      <c r="AU112" s="124"/>
      <c r="AV112" s="124"/>
    </row>
    <row r="113" spans="1:48" s="137" customFormat="1" x14ac:dyDescent="0.3">
      <c r="A113" s="70"/>
      <c r="C113" s="189" t="str">
        <f>'5. PMV Calculation'!C69</f>
        <v>LV and distribution boards</v>
      </c>
      <c r="D113" s="189" t="str">
        <f>'5. PMV Calculation'!B69</f>
        <v>5.8.3</v>
      </c>
      <c r="E113" s="190" t="s">
        <v>148</v>
      </c>
      <c r="F113" s="178"/>
      <c r="G113" s="178"/>
      <c r="H113" s="178"/>
      <c r="I113" s="178"/>
      <c r="J113" s="69"/>
      <c r="K113" s="191"/>
      <c r="L113" s="191"/>
      <c r="N113" s="124"/>
      <c r="O113" s="124"/>
      <c r="P113" s="124"/>
      <c r="Q113" s="124"/>
      <c r="R113" s="124"/>
      <c r="S113" s="124"/>
      <c r="T113" s="124"/>
      <c r="U113" s="124"/>
      <c r="V113" s="124"/>
      <c r="W113" s="124"/>
      <c r="X113" s="124"/>
      <c r="Y113" s="124"/>
      <c r="Z113" s="124"/>
      <c r="AA113" s="124"/>
      <c r="AB113" s="124"/>
      <c r="AC113" s="124"/>
      <c r="AD113" s="124"/>
      <c r="AE113" s="124"/>
      <c r="AF113" s="124"/>
      <c r="AG113" s="124"/>
      <c r="AH113" s="124"/>
      <c r="AI113" s="124"/>
      <c r="AJ113" s="124"/>
      <c r="AK113" s="124"/>
      <c r="AL113" s="124"/>
      <c r="AM113" s="124"/>
      <c r="AN113" s="124"/>
      <c r="AO113" s="124"/>
      <c r="AP113" s="124"/>
      <c r="AQ113" s="124"/>
      <c r="AR113" s="124"/>
      <c r="AS113" s="124"/>
      <c r="AT113" s="124"/>
      <c r="AU113" s="124"/>
      <c r="AV113" s="124"/>
    </row>
    <row r="114" spans="1:48" s="137" customFormat="1" x14ac:dyDescent="0.3">
      <c r="A114" s="70"/>
      <c r="C114" s="189" t="str">
        <f>'5. PMV Calculation'!C70</f>
        <v>Electrical containment</v>
      </c>
      <c r="D114" s="189" t="str">
        <f>'5. PMV Calculation'!B70</f>
        <v>5.8.4</v>
      </c>
      <c r="E114" s="190" t="s">
        <v>148</v>
      </c>
      <c r="F114" s="178"/>
      <c r="G114" s="178"/>
      <c r="H114" s="178"/>
      <c r="I114" s="178"/>
      <c r="J114" s="69"/>
      <c r="K114" s="191"/>
      <c r="L114" s="191"/>
      <c r="N114" s="124"/>
      <c r="O114" s="124"/>
      <c r="P114" s="124"/>
      <c r="Q114" s="124"/>
      <c r="R114" s="124"/>
      <c r="S114" s="124"/>
      <c r="T114" s="124"/>
      <c r="U114" s="124"/>
      <c r="V114" s="124"/>
      <c r="W114" s="124"/>
      <c r="X114" s="124"/>
      <c r="Y114" s="124"/>
      <c r="Z114" s="124"/>
      <c r="AA114" s="124"/>
      <c r="AB114" s="124"/>
      <c r="AC114" s="124"/>
      <c r="AD114" s="124"/>
      <c r="AE114" s="124"/>
      <c r="AF114" s="124"/>
      <c r="AG114" s="124"/>
      <c r="AH114" s="124"/>
      <c r="AI114" s="124"/>
      <c r="AJ114" s="124"/>
      <c r="AK114" s="124"/>
      <c r="AL114" s="124"/>
      <c r="AM114" s="124"/>
      <c r="AN114" s="124"/>
      <c r="AO114" s="124"/>
      <c r="AP114" s="124"/>
      <c r="AQ114" s="124"/>
      <c r="AR114" s="124"/>
      <c r="AS114" s="124"/>
      <c r="AT114" s="124"/>
      <c r="AU114" s="124"/>
      <c r="AV114" s="124"/>
    </row>
    <row r="115" spans="1:48" s="137" customFormat="1" x14ac:dyDescent="0.3">
      <c r="A115" s="70"/>
      <c r="C115" s="189" t="str">
        <f>'5. PMV Calculation'!C71</f>
        <v>Small power systems</v>
      </c>
      <c r="D115" s="189" t="str">
        <f>'5. PMV Calculation'!B71</f>
        <v>5.8.5</v>
      </c>
      <c r="E115" s="190" t="s">
        <v>148</v>
      </c>
      <c r="F115" s="178"/>
      <c r="G115" s="178"/>
      <c r="H115" s="178"/>
      <c r="I115" s="178"/>
      <c r="J115" s="69"/>
      <c r="K115" s="191"/>
      <c r="L115" s="191"/>
      <c r="N115" s="124"/>
      <c r="O115" s="124"/>
      <c r="P115" s="124"/>
      <c r="Q115" s="124"/>
      <c r="R115" s="124"/>
      <c r="S115" s="124"/>
      <c r="T115" s="124"/>
      <c r="U115" s="124"/>
      <c r="V115" s="124"/>
      <c r="W115" s="124"/>
      <c r="X115" s="124"/>
      <c r="Y115" s="124"/>
      <c r="Z115" s="124"/>
      <c r="AA115" s="124"/>
      <c r="AB115" s="124"/>
      <c r="AC115" s="124"/>
      <c r="AD115" s="124"/>
      <c r="AE115" s="124"/>
      <c r="AF115" s="124"/>
      <c r="AG115" s="124"/>
      <c r="AH115" s="124"/>
      <c r="AI115" s="124"/>
      <c r="AJ115" s="124"/>
      <c r="AK115" s="124"/>
      <c r="AL115" s="124"/>
      <c r="AM115" s="124"/>
      <c r="AN115" s="124"/>
      <c r="AO115" s="124"/>
      <c r="AP115" s="124"/>
      <c r="AQ115" s="124"/>
      <c r="AR115" s="124"/>
      <c r="AS115" s="124"/>
      <c r="AT115" s="124"/>
      <c r="AU115" s="124"/>
      <c r="AV115" s="124"/>
    </row>
    <row r="116" spans="1:48" s="137" customFormat="1" x14ac:dyDescent="0.3">
      <c r="A116" s="70"/>
      <c r="C116" s="189" t="str">
        <f>'5. PMV Calculation'!C72</f>
        <v>Lighting and lighting controls</v>
      </c>
      <c r="D116" s="189" t="str">
        <f>'5. PMV Calculation'!B72</f>
        <v>5.8.6</v>
      </c>
      <c r="E116" s="190" t="s">
        <v>148</v>
      </c>
      <c r="F116" s="178"/>
      <c r="G116" s="178"/>
      <c r="H116" s="178"/>
      <c r="I116" s="178"/>
      <c r="J116" s="69"/>
      <c r="K116" s="191"/>
      <c r="L116" s="191"/>
      <c r="N116" s="124"/>
      <c r="O116" s="124"/>
      <c r="P116" s="124"/>
      <c r="Q116" s="124"/>
      <c r="R116" s="124"/>
      <c r="S116" s="124"/>
      <c r="T116" s="124"/>
      <c r="U116" s="124"/>
      <c r="V116" s="124"/>
      <c r="W116" s="124"/>
      <c r="X116" s="124"/>
      <c r="Y116" s="124"/>
      <c r="Z116" s="124"/>
      <c r="AA116" s="124"/>
      <c r="AB116" s="124"/>
      <c r="AC116" s="124"/>
      <c r="AD116" s="124"/>
      <c r="AE116" s="124"/>
      <c r="AF116" s="124"/>
      <c r="AG116" s="124"/>
      <c r="AH116" s="124"/>
      <c r="AI116" s="124"/>
      <c r="AJ116" s="124"/>
      <c r="AK116" s="124"/>
      <c r="AL116" s="124"/>
      <c r="AM116" s="124"/>
      <c r="AN116" s="124"/>
      <c r="AO116" s="124"/>
      <c r="AP116" s="124"/>
      <c r="AQ116" s="124"/>
      <c r="AR116" s="124"/>
      <c r="AS116" s="124"/>
      <c r="AT116" s="124"/>
      <c r="AU116" s="124"/>
      <c r="AV116" s="124"/>
    </row>
    <row r="117" spans="1:48" s="137" customFormat="1" x14ac:dyDescent="0.3">
      <c r="A117" s="70"/>
      <c r="C117" s="189" t="str">
        <f>'5. PMV Calculation'!C73</f>
        <v>Earthing and bonding</v>
      </c>
      <c r="D117" s="189" t="str">
        <f>'5. PMV Calculation'!B73</f>
        <v>5.8.7</v>
      </c>
      <c r="E117" s="190" t="s">
        <v>148</v>
      </c>
      <c r="F117" s="178"/>
      <c r="G117" s="178"/>
      <c r="H117" s="178"/>
      <c r="I117" s="178"/>
      <c r="J117" s="69"/>
      <c r="K117" s="191"/>
      <c r="L117" s="191"/>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row>
    <row r="118" spans="1:48" s="137" customFormat="1" x14ac:dyDescent="0.3">
      <c r="A118" s="70"/>
      <c r="C118" s="189" t="str">
        <f>'5. PMV Calculation'!C74</f>
        <v xml:space="preserve">Fuel Installations </v>
      </c>
      <c r="D118" s="189">
        <f>'5. PMV Calculation'!B74</f>
        <v>5.9</v>
      </c>
      <c r="E118" s="190" t="s">
        <v>148</v>
      </c>
      <c r="F118" s="178"/>
      <c r="G118" s="178"/>
      <c r="H118" s="178"/>
      <c r="I118" s="178"/>
      <c r="J118" s="69"/>
      <c r="K118" s="191"/>
      <c r="L118" s="191"/>
      <c r="N118" s="124"/>
      <c r="O118" s="124"/>
      <c r="P118" s="124"/>
      <c r="Q118" s="124"/>
      <c r="R118" s="124"/>
      <c r="S118" s="124"/>
      <c r="T118" s="124"/>
      <c r="U118" s="124"/>
      <c r="V118" s="124"/>
      <c r="W118" s="124"/>
      <c r="X118" s="124"/>
      <c r="Y118" s="124"/>
      <c r="Z118" s="124"/>
      <c r="AA118" s="124"/>
      <c r="AB118" s="124"/>
      <c r="AC118" s="124"/>
      <c r="AD118" s="124"/>
      <c r="AE118" s="124"/>
      <c r="AF118" s="124"/>
      <c r="AG118" s="124"/>
      <c r="AH118" s="124"/>
      <c r="AI118" s="124"/>
      <c r="AJ118" s="124"/>
      <c r="AK118" s="124"/>
      <c r="AL118" s="124"/>
      <c r="AM118" s="124"/>
      <c r="AN118" s="124"/>
      <c r="AO118" s="124"/>
      <c r="AP118" s="124"/>
      <c r="AQ118" s="124"/>
      <c r="AR118" s="124"/>
      <c r="AS118" s="124"/>
      <c r="AT118" s="124"/>
      <c r="AU118" s="124"/>
      <c r="AV118" s="124"/>
    </row>
    <row r="119" spans="1:48" s="137" customFormat="1" x14ac:dyDescent="0.3">
      <c r="A119" s="70"/>
      <c r="C119" s="189" t="str">
        <f>'5. PMV Calculation'!C75</f>
        <v>Lift and Conveyor Installations</v>
      </c>
      <c r="D119" s="189">
        <f>'5. PMV Calculation'!B75</f>
        <v>5.0999999999999996</v>
      </c>
      <c r="E119" s="190" t="s">
        <v>148</v>
      </c>
      <c r="F119" s="178"/>
      <c r="G119" s="178"/>
      <c r="H119" s="178"/>
      <c r="I119" s="178"/>
      <c r="J119" s="69"/>
      <c r="K119" s="191"/>
      <c r="L119" s="191"/>
      <c r="N119" s="124"/>
      <c r="O119" s="124"/>
      <c r="P119" s="124"/>
      <c r="Q119" s="124"/>
      <c r="R119" s="124"/>
      <c r="S119" s="124"/>
      <c r="T119" s="124"/>
      <c r="U119" s="124"/>
      <c r="V119" s="124"/>
      <c r="W119" s="124"/>
      <c r="X119" s="124"/>
      <c r="Y119" s="124"/>
      <c r="Z119" s="124"/>
      <c r="AA119" s="124"/>
      <c r="AB119" s="124"/>
      <c r="AC119" s="124"/>
      <c r="AD119" s="124"/>
      <c r="AE119" s="124"/>
      <c r="AF119" s="124"/>
      <c r="AG119" s="124"/>
      <c r="AH119" s="124"/>
      <c r="AI119" s="124"/>
      <c r="AJ119" s="124"/>
      <c r="AK119" s="124"/>
      <c r="AL119" s="124"/>
      <c r="AM119" s="124"/>
      <c r="AN119" s="124"/>
      <c r="AO119" s="124"/>
      <c r="AP119" s="124"/>
      <c r="AQ119" s="124"/>
      <c r="AR119" s="124"/>
      <c r="AS119" s="124"/>
      <c r="AT119" s="124"/>
      <c r="AU119" s="124"/>
      <c r="AV119" s="124"/>
    </row>
    <row r="120" spans="1:48" s="137" customFormat="1" x14ac:dyDescent="0.3">
      <c r="A120" s="70"/>
      <c r="C120" s="189" t="str">
        <f>'5. PMV Calculation'!C76</f>
        <v>Fire and Lightning Protection</v>
      </c>
      <c r="D120" s="189">
        <f>'5. PMV Calculation'!B76</f>
        <v>5.1100000000000003</v>
      </c>
      <c r="E120" s="190" t="s">
        <v>148</v>
      </c>
      <c r="F120" s="178"/>
      <c r="G120" s="178"/>
      <c r="H120" s="178"/>
      <c r="I120" s="178"/>
      <c r="J120" s="69"/>
      <c r="K120" s="191"/>
      <c r="L120" s="191"/>
      <c r="N120" s="124"/>
      <c r="O120" s="124"/>
      <c r="P120" s="124"/>
      <c r="Q120" s="124"/>
      <c r="R120" s="124"/>
      <c r="S120" s="124"/>
      <c r="T120" s="124"/>
      <c r="U120" s="124"/>
      <c r="V120" s="124"/>
      <c r="W120" s="124"/>
      <c r="X120" s="124"/>
      <c r="Y120" s="124"/>
      <c r="Z120" s="124"/>
      <c r="AA120" s="124"/>
      <c r="AB120" s="124"/>
      <c r="AC120" s="124"/>
      <c r="AD120" s="124"/>
      <c r="AE120" s="124"/>
      <c r="AF120" s="124"/>
      <c r="AG120" s="124"/>
      <c r="AH120" s="124"/>
      <c r="AI120" s="124"/>
      <c r="AJ120" s="124"/>
      <c r="AK120" s="124"/>
      <c r="AL120" s="124"/>
      <c r="AM120" s="124"/>
      <c r="AN120" s="124"/>
      <c r="AO120" s="124"/>
      <c r="AP120" s="124"/>
      <c r="AQ120" s="124"/>
      <c r="AR120" s="124"/>
      <c r="AS120" s="124"/>
      <c r="AT120" s="124"/>
      <c r="AU120" s="124"/>
      <c r="AV120" s="124"/>
    </row>
    <row r="121" spans="1:48" s="137" customFormat="1" x14ac:dyDescent="0.3">
      <c r="A121" s="70"/>
      <c r="C121" s="189" t="str">
        <f>'5. PMV Calculation'!C77</f>
        <v>Fire alarm</v>
      </c>
      <c r="D121" s="189" t="str">
        <f>'5. PMV Calculation'!B77</f>
        <v>5.11.1</v>
      </c>
      <c r="E121" s="190" t="s">
        <v>148</v>
      </c>
      <c r="F121" s="178"/>
      <c r="G121" s="178"/>
      <c r="H121" s="178"/>
      <c r="I121" s="178"/>
      <c r="J121" s="69"/>
      <c r="K121" s="191"/>
      <c r="L121" s="191"/>
      <c r="N121" s="124"/>
      <c r="O121" s="124"/>
      <c r="P121" s="124"/>
      <c r="Q121" s="124"/>
      <c r="R121" s="124"/>
      <c r="S121" s="124"/>
      <c r="T121" s="124"/>
      <c r="U121" s="124"/>
      <c r="V121" s="124"/>
      <c r="W121" s="124"/>
      <c r="X121" s="124"/>
      <c r="Y121" s="124"/>
      <c r="Z121" s="124"/>
      <c r="AA121" s="124"/>
      <c r="AB121" s="124"/>
      <c r="AC121" s="124"/>
      <c r="AD121" s="124"/>
      <c r="AE121" s="124"/>
      <c r="AF121" s="124"/>
      <c r="AG121" s="124"/>
      <c r="AH121" s="124"/>
      <c r="AI121" s="124"/>
      <c r="AJ121" s="124"/>
      <c r="AK121" s="124"/>
      <c r="AL121" s="124"/>
      <c r="AM121" s="124"/>
      <c r="AN121" s="124"/>
      <c r="AO121" s="124"/>
      <c r="AP121" s="124"/>
      <c r="AQ121" s="124"/>
      <c r="AR121" s="124"/>
      <c r="AS121" s="124"/>
      <c r="AT121" s="124"/>
      <c r="AU121" s="124"/>
      <c r="AV121" s="124"/>
    </row>
    <row r="122" spans="1:48" s="137" customFormat="1" x14ac:dyDescent="0.3">
      <c r="A122" s="70"/>
      <c r="C122" s="189" t="str">
        <f>'5. PMV Calculation'!C78</f>
        <v>Lightening protection systems</v>
      </c>
      <c r="D122" s="189" t="str">
        <f>'5. PMV Calculation'!B78</f>
        <v>5.11.2</v>
      </c>
      <c r="E122" s="190" t="s">
        <v>148</v>
      </c>
      <c r="F122" s="178"/>
      <c r="G122" s="178"/>
      <c r="H122" s="178"/>
      <c r="I122" s="178"/>
      <c r="J122" s="69"/>
      <c r="K122" s="191"/>
      <c r="L122" s="191"/>
      <c r="N122" s="124"/>
      <c r="O122" s="124"/>
      <c r="P122" s="124"/>
      <c r="Q122" s="124"/>
      <c r="R122" s="124"/>
      <c r="S122" s="124"/>
      <c r="T122" s="124"/>
      <c r="U122" s="124"/>
      <c r="V122" s="124"/>
      <c r="W122" s="124"/>
      <c r="X122" s="124"/>
      <c r="Y122" s="124"/>
      <c r="Z122" s="124"/>
      <c r="AA122" s="124"/>
      <c r="AB122" s="124"/>
      <c r="AC122" s="124"/>
      <c r="AD122" s="124"/>
      <c r="AE122" s="124"/>
      <c r="AF122" s="124"/>
      <c r="AG122" s="124"/>
      <c r="AH122" s="124"/>
      <c r="AI122" s="124"/>
      <c r="AJ122" s="124"/>
      <c r="AK122" s="124"/>
      <c r="AL122" s="124"/>
      <c r="AM122" s="124"/>
      <c r="AN122" s="124"/>
      <c r="AO122" s="124"/>
      <c r="AP122" s="124"/>
      <c r="AQ122" s="124"/>
      <c r="AR122" s="124"/>
      <c r="AS122" s="124"/>
      <c r="AT122" s="124"/>
      <c r="AU122" s="124"/>
      <c r="AV122" s="124"/>
    </row>
    <row r="123" spans="1:48" s="137" customFormat="1" x14ac:dyDescent="0.3">
      <c r="A123" s="70"/>
      <c r="C123" s="189" t="str">
        <f>'5. PMV Calculation'!C79</f>
        <v xml:space="preserve">Comm, Security &amp; Control Systems </v>
      </c>
      <c r="D123" s="189">
        <f>'5. PMV Calculation'!B79</f>
        <v>5.12</v>
      </c>
      <c r="E123" s="190" t="s">
        <v>148</v>
      </c>
      <c r="F123" s="178"/>
      <c r="G123" s="178"/>
      <c r="H123" s="178"/>
      <c r="I123" s="178"/>
      <c r="J123" s="69"/>
      <c r="K123" s="191"/>
      <c r="L123" s="191"/>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row>
    <row r="124" spans="1:48" s="137" customFormat="1" x14ac:dyDescent="0.3">
      <c r="A124" s="70"/>
      <c r="C124" s="189" t="str">
        <f>'5. PMV Calculation'!C80</f>
        <v>Specialist Installations</v>
      </c>
      <c r="D124" s="189">
        <f>'5. PMV Calculation'!B80</f>
        <v>5.13</v>
      </c>
      <c r="E124" s="190" t="s">
        <v>148</v>
      </c>
      <c r="F124" s="178"/>
      <c r="G124" s="178"/>
      <c r="H124" s="178"/>
      <c r="I124" s="178"/>
      <c r="J124" s="69"/>
      <c r="K124" s="191"/>
      <c r="L124" s="191"/>
      <c r="N124" s="124"/>
      <c r="O124" s="124"/>
      <c r="P124" s="124"/>
      <c r="Q124" s="124"/>
      <c r="R124" s="124"/>
      <c r="S124" s="124"/>
      <c r="T124" s="124"/>
      <c r="U124" s="124"/>
      <c r="V124" s="124"/>
      <c r="W124" s="124"/>
      <c r="X124" s="124"/>
      <c r="Y124" s="124"/>
      <c r="Z124" s="124"/>
      <c r="AA124" s="124"/>
      <c r="AB124" s="124"/>
      <c r="AC124" s="124"/>
      <c r="AD124" s="124"/>
      <c r="AE124" s="124"/>
      <c r="AF124" s="124"/>
      <c r="AG124" s="124"/>
      <c r="AH124" s="124"/>
      <c r="AI124" s="124"/>
      <c r="AJ124" s="124"/>
      <c r="AK124" s="124"/>
      <c r="AL124" s="124"/>
      <c r="AM124" s="124"/>
      <c r="AN124" s="124"/>
      <c r="AO124" s="124"/>
      <c r="AP124" s="124"/>
      <c r="AQ124" s="124"/>
      <c r="AR124" s="124"/>
      <c r="AS124" s="124"/>
      <c r="AT124" s="124"/>
      <c r="AU124" s="124"/>
      <c r="AV124" s="124"/>
    </row>
    <row r="125" spans="1:48" s="137" customFormat="1" x14ac:dyDescent="0.3">
      <c r="A125" s="70"/>
      <c r="C125" s="189" t="str">
        <f>'5. PMV Calculation'!C81</f>
        <v>Medical gas installation</v>
      </c>
      <c r="D125" s="189" t="str">
        <f>'5. PMV Calculation'!B81</f>
        <v>5.13.1</v>
      </c>
      <c r="E125" s="190" t="s">
        <v>148</v>
      </c>
      <c r="F125" s="178"/>
      <c r="G125" s="178"/>
      <c r="H125" s="178"/>
      <c r="I125" s="178"/>
      <c r="J125" s="69"/>
      <c r="K125" s="191"/>
      <c r="L125" s="191"/>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row>
    <row r="126" spans="1:48" s="137" customFormat="1" x14ac:dyDescent="0.3">
      <c r="A126" s="70"/>
      <c r="C126" s="189" t="str">
        <f>'5. PMV Calculation'!C82</f>
        <v>Nurse call and alarm</v>
      </c>
      <c r="D126" s="189" t="str">
        <f>'5. PMV Calculation'!B82</f>
        <v>5.13.2</v>
      </c>
      <c r="E126" s="190" t="s">
        <v>148</v>
      </c>
      <c r="F126" s="178"/>
      <c r="G126" s="178"/>
      <c r="H126" s="178"/>
      <c r="I126" s="178"/>
      <c r="J126" s="69"/>
      <c r="K126" s="191"/>
      <c r="L126" s="191"/>
      <c r="N126" s="124"/>
      <c r="O126" s="124"/>
      <c r="P126" s="124"/>
      <c r="Q126" s="124"/>
      <c r="R126" s="124"/>
      <c r="S126" s="124"/>
      <c r="T126" s="124"/>
      <c r="U126" s="124"/>
      <c r="V126" s="124"/>
      <c r="W126" s="124"/>
      <c r="X126" s="124"/>
      <c r="Y126" s="124"/>
      <c r="Z126" s="124"/>
      <c r="AA126" s="124"/>
      <c r="AB126" s="124"/>
      <c r="AC126" s="124"/>
      <c r="AD126" s="124"/>
      <c r="AE126" s="124"/>
      <c r="AF126" s="124"/>
      <c r="AG126" s="124"/>
      <c r="AH126" s="124"/>
      <c r="AI126" s="124"/>
      <c r="AJ126" s="124"/>
      <c r="AK126" s="124"/>
      <c r="AL126" s="124"/>
      <c r="AM126" s="124"/>
      <c r="AN126" s="124"/>
      <c r="AO126" s="124"/>
      <c r="AP126" s="124"/>
      <c r="AQ126" s="124"/>
      <c r="AR126" s="124"/>
      <c r="AS126" s="124"/>
      <c r="AT126" s="124"/>
      <c r="AU126" s="124"/>
      <c r="AV126" s="124"/>
    </row>
    <row r="127" spans="1:48" s="137" customFormat="1" x14ac:dyDescent="0.3">
      <c r="A127" s="70"/>
      <c r="C127" s="189" t="str">
        <f>'5. PMV Calculation'!C83</f>
        <v>Digital Systems / Smart building systems</v>
      </c>
      <c r="D127" s="189" t="str">
        <f>'5. PMV Calculation'!B83</f>
        <v>5.13.3</v>
      </c>
      <c r="E127" s="190" t="s">
        <v>148</v>
      </c>
      <c r="F127" s="178"/>
      <c r="G127" s="178"/>
      <c r="H127" s="178"/>
      <c r="I127" s="178"/>
      <c r="J127" s="69"/>
      <c r="K127" s="191"/>
      <c r="L127" s="191"/>
      <c r="N127" s="124"/>
      <c r="O127" s="124"/>
      <c r="P127" s="124"/>
      <c r="Q127" s="124"/>
      <c r="R127" s="124"/>
      <c r="S127" s="124"/>
      <c r="T127" s="124"/>
      <c r="U127" s="124"/>
      <c r="V127" s="124"/>
      <c r="W127" s="124"/>
      <c r="X127" s="124"/>
      <c r="Y127" s="124"/>
      <c r="Z127" s="124"/>
      <c r="AA127" s="124"/>
      <c r="AB127" s="124"/>
      <c r="AC127" s="124"/>
      <c r="AD127" s="124"/>
      <c r="AE127" s="124"/>
      <c r="AF127" s="124"/>
      <c r="AG127" s="124"/>
      <c r="AH127" s="124"/>
      <c r="AI127" s="124"/>
      <c r="AJ127" s="124"/>
      <c r="AK127" s="124"/>
      <c r="AL127" s="124"/>
      <c r="AM127" s="124"/>
      <c r="AN127" s="124"/>
      <c r="AO127" s="124"/>
      <c r="AP127" s="124"/>
      <c r="AQ127" s="124"/>
      <c r="AR127" s="124"/>
      <c r="AS127" s="124"/>
      <c r="AT127" s="124"/>
      <c r="AU127" s="124"/>
      <c r="AV127" s="124"/>
    </row>
    <row r="128" spans="1:48" s="137" customFormat="1" x14ac:dyDescent="0.3">
      <c r="A128" s="70"/>
      <c r="C128" s="189" t="str">
        <f>'5. PMV Calculation'!C84</f>
        <v>BMS and control systems</v>
      </c>
      <c r="D128" s="189" t="str">
        <f>'5. PMV Calculation'!B84</f>
        <v>5.13.4</v>
      </c>
      <c r="E128" s="190" t="s">
        <v>148</v>
      </c>
      <c r="F128" s="178"/>
      <c r="G128" s="178"/>
      <c r="H128" s="178"/>
      <c r="I128" s="178"/>
      <c r="J128" s="69"/>
      <c r="K128" s="191"/>
      <c r="L128" s="191"/>
      <c r="N128" s="124"/>
      <c r="O128" s="124"/>
      <c r="P128" s="124"/>
      <c r="Q128" s="124"/>
      <c r="R128" s="124"/>
      <c r="S128" s="124"/>
      <c r="T128" s="124"/>
      <c r="U128" s="124"/>
      <c r="V128" s="124"/>
      <c r="W128" s="124"/>
      <c r="X128" s="124"/>
      <c r="Y128" s="124"/>
      <c r="Z128" s="124"/>
      <c r="AA128" s="124"/>
      <c r="AB128" s="124"/>
      <c r="AC128" s="124"/>
      <c r="AD128" s="124"/>
      <c r="AE128" s="124"/>
      <c r="AF128" s="124"/>
      <c r="AG128" s="124"/>
      <c r="AH128" s="124"/>
      <c r="AI128" s="124"/>
      <c r="AJ128" s="124"/>
      <c r="AK128" s="124"/>
      <c r="AL128" s="124"/>
      <c r="AM128" s="124"/>
      <c r="AN128" s="124"/>
      <c r="AO128" s="124"/>
      <c r="AP128" s="124"/>
      <c r="AQ128" s="124"/>
      <c r="AR128" s="124"/>
      <c r="AS128" s="124"/>
      <c r="AT128" s="124"/>
      <c r="AU128" s="124"/>
      <c r="AV128" s="124"/>
    </row>
    <row r="129" spans="1:48" s="137" customFormat="1" x14ac:dyDescent="0.3">
      <c r="A129" s="70"/>
      <c r="C129" s="189" t="str">
        <f>'5. PMV Calculation'!C85</f>
        <v>Access control systems</v>
      </c>
      <c r="D129" s="189" t="str">
        <f>'5. PMV Calculation'!B85</f>
        <v>5.13.5</v>
      </c>
      <c r="E129" s="190" t="s">
        <v>148</v>
      </c>
      <c r="F129" s="178"/>
      <c r="G129" s="178"/>
      <c r="H129" s="178"/>
      <c r="I129" s="178"/>
      <c r="J129" s="69"/>
      <c r="K129" s="191"/>
      <c r="L129" s="191"/>
      <c r="N129" s="124"/>
      <c r="O129" s="124"/>
      <c r="P129" s="124"/>
      <c r="Q129" s="124"/>
      <c r="R129" s="124"/>
      <c r="S129" s="124"/>
      <c r="T129" s="124"/>
      <c r="U129" s="124"/>
      <c r="V129" s="124"/>
      <c r="W129" s="124"/>
      <c r="X129" s="124"/>
      <c r="Y129" s="124"/>
      <c r="Z129" s="124"/>
      <c r="AA129" s="124"/>
      <c r="AB129" s="124"/>
      <c r="AC129" s="124"/>
      <c r="AD129" s="124"/>
      <c r="AE129" s="124"/>
      <c r="AF129" s="124"/>
      <c r="AG129" s="124"/>
      <c r="AH129" s="124"/>
      <c r="AI129" s="124"/>
      <c r="AJ129" s="124"/>
      <c r="AK129" s="124"/>
      <c r="AL129" s="124"/>
      <c r="AM129" s="124"/>
      <c r="AN129" s="124"/>
      <c r="AO129" s="124"/>
      <c r="AP129" s="124"/>
      <c r="AQ129" s="124"/>
      <c r="AR129" s="124"/>
      <c r="AS129" s="124"/>
      <c r="AT129" s="124"/>
      <c r="AU129" s="124"/>
      <c r="AV129" s="124"/>
    </row>
    <row r="130" spans="1:48" s="137" customFormat="1" x14ac:dyDescent="0.3">
      <c r="A130" s="70"/>
      <c r="C130" s="189" t="str">
        <f>'5. PMV Calculation'!C86</f>
        <v>Pneumatic Tube Systems</v>
      </c>
      <c r="D130" s="189" t="str">
        <f>'5. PMV Calculation'!B86</f>
        <v>5.13.6</v>
      </c>
      <c r="E130" s="190" t="s">
        <v>148</v>
      </c>
      <c r="F130" s="178"/>
      <c r="G130" s="178"/>
      <c r="H130" s="178"/>
      <c r="I130" s="178"/>
      <c r="J130" s="69"/>
      <c r="K130" s="191"/>
      <c r="L130" s="191"/>
      <c r="N130" s="124"/>
      <c r="O130" s="124"/>
      <c r="P130" s="124"/>
      <c r="Q130" s="124"/>
      <c r="R130" s="124"/>
      <c r="S130" s="124"/>
      <c r="T130" s="124"/>
      <c r="U130" s="124"/>
      <c r="V130" s="124"/>
      <c r="W130" s="124"/>
      <c r="X130" s="124"/>
      <c r="Y130" s="124"/>
      <c r="Z130" s="124"/>
      <c r="AA130" s="124"/>
      <c r="AB130" s="124"/>
      <c r="AC130" s="124"/>
      <c r="AD130" s="124"/>
      <c r="AE130" s="124"/>
      <c r="AF130" s="124"/>
      <c r="AG130" s="124"/>
      <c r="AH130" s="124"/>
      <c r="AI130" s="124"/>
      <c r="AJ130" s="124"/>
      <c r="AK130" s="124"/>
      <c r="AL130" s="124"/>
      <c r="AM130" s="124"/>
      <c r="AN130" s="124"/>
      <c r="AO130" s="124"/>
      <c r="AP130" s="124"/>
      <c r="AQ130" s="124"/>
      <c r="AR130" s="124"/>
      <c r="AS130" s="124"/>
      <c r="AT130" s="124"/>
      <c r="AU130" s="124"/>
      <c r="AV130" s="124"/>
    </row>
    <row r="131" spans="1:48" s="137" customFormat="1" x14ac:dyDescent="0.3">
      <c r="A131" s="70"/>
      <c r="C131" s="189" t="str">
        <f>'5. PMV Calculation'!C87</f>
        <v>AGV or robotic systems</v>
      </c>
      <c r="D131" s="189" t="str">
        <f>'5. PMV Calculation'!B87</f>
        <v>5.13.7</v>
      </c>
      <c r="E131" s="190" t="s">
        <v>148</v>
      </c>
      <c r="F131" s="178"/>
      <c r="G131" s="178"/>
      <c r="H131" s="178"/>
      <c r="I131" s="178"/>
      <c r="J131" s="69"/>
      <c r="K131" s="191"/>
      <c r="L131" s="191"/>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row>
    <row r="132" spans="1:48" s="137" customFormat="1" x14ac:dyDescent="0.3">
      <c r="A132" s="70"/>
      <c r="C132" s="189" t="str">
        <f>'5. PMV Calculation'!C88</f>
        <v>BWIC with Services</v>
      </c>
      <c r="D132" s="189">
        <f>'5. PMV Calculation'!B88</f>
        <v>5.14</v>
      </c>
      <c r="E132" s="190" t="s">
        <v>148</v>
      </c>
      <c r="F132" s="178"/>
      <c r="G132" s="178"/>
      <c r="H132" s="178"/>
      <c r="I132" s="178"/>
      <c r="J132" s="69"/>
      <c r="K132" s="191"/>
      <c r="L132" s="191"/>
      <c r="N132" s="124"/>
      <c r="O132" s="124"/>
      <c r="P132" s="124"/>
      <c r="Q132" s="124"/>
      <c r="R132" s="124"/>
      <c r="S132" s="124"/>
      <c r="T132" s="124"/>
      <c r="U132" s="124"/>
      <c r="V132" s="124"/>
      <c r="W132" s="124"/>
      <c r="X132" s="124"/>
      <c r="Y132" s="124"/>
      <c r="Z132" s="124"/>
      <c r="AA132" s="124"/>
      <c r="AB132" s="124"/>
      <c r="AC132" s="124"/>
      <c r="AD132" s="124"/>
      <c r="AE132" s="124"/>
      <c r="AF132" s="124"/>
      <c r="AG132" s="124"/>
      <c r="AH132" s="124"/>
      <c r="AI132" s="124"/>
      <c r="AJ132" s="124"/>
      <c r="AK132" s="124"/>
      <c r="AL132" s="124"/>
      <c r="AM132" s="124"/>
      <c r="AN132" s="124"/>
      <c r="AO132" s="124"/>
      <c r="AP132" s="124"/>
      <c r="AQ132" s="124"/>
      <c r="AR132" s="124"/>
      <c r="AS132" s="124"/>
      <c r="AT132" s="124"/>
      <c r="AU132" s="124"/>
      <c r="AV132" s="124"/>
    </row>
    <row r="133" spans="1:48" s="137" customFormat="1" x14ac:dyDescent="0.3">
      <c r="A133" s="70"/>
      <c r="C133" s="189" t="str">
        <f>'5. PMV Calculation'!C89</f>
        <v>External services (attached to building)</v>
      </c>
      <c r="D133" s="189">
        <f>'5. PMV Calculation'!B89</f>
        <v>5.15</v>
      </c>
      <c r="E133" s="190" t="s">
        <v>148</v>
      </c>
      <c r="F133" s="178"/>
      <c r="G133" s="178"/>
      <c r="H133" s="178"/>
      <c r="I133" s="178"/>
      <c r="J133" s="69"/>
      <c r="K133" s="191"/>
      <c r="L133" s="191"/>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row>
    <row r="134" spans="1:48" s="137" customFormat="1" x14ac:dyDescent="0.3">
      <c r="A134" s="70"/>
      <c r="C134" s="189" t="str">
        <f>'5. PMV Calculation'!C90</f>
        <v>Other Architectural elements (Project specific)</v>
      </c>
      <c r="D134" s="189">
        <f>'5. PMV Calculation'!B90</f>
        <v>5.16</v>
      </c>
      <c r="E134" s="190" t="s">
        <v>148</v>
      </c>
      <c r="F134" s="178"/>
      <c r="G134" s="178"/>
      <c r="H134" s="178"/>
      <c r="I134" s="178"/>
      <c r="J134" s="69"/>
      <c r="K134" s="191"/>
      <c r="L134" s="191"/>
      <c r="N134" s="124"/>
      <c r="O134" s="124"/>
      <c r="P134" s="124"/>
      <c r="Q134" s="124"/>
      <c r="R134" s="124"/>
      <c r="S134" s="124"/>
      <c r="T134" s="124"/>
      <c r="U134" s="124"/>
      <c r="V134" s="124"/>
      <c r="W134" s="124"/>
      <c r="X134" s="124"/>
      <c r="Y134" s="124"/>
      <c r="Z134" s="124"/>
      <c r="AA134" s="124"/>
      <c r="AB134" s="124"/>
      <c r="AC134" s="124"/>
      <c r="AD134" s="124"/>
      <c r="AE134" s="124"/>
      <c r="AF134" s="124"/>
      <c r="AG134" s="124"/>
      <c r="AH134" s="124"/>
      <c r="AI134" s="124"/>
      <c r="AJ134" s="124"/>
      <c r="AK134" s="124"/>
      <c r="AL134" s="124"/>
      <c r="AM134" s="124"/>
      <c r="AN134" s="124"/>
      <c r="AO134" s="124"/>
      <c r="AP134" s="124"/>
      <c r="AQ134" s="124"/>
      <c r="AR134" s="124"/>
      <c r="AS134" s="124"/>
      <c r="AT134" s="124"/>
      <c r="AU134" s="124"/>
      <c r="AV134" s="124"/>
    </row>
    <row r="135" spans="1:48" s="137" customFormat="1" x14ac:dyDescent="0.3">
      <c r="A135" s="70"/>
      <c r="C135" s="189" t="str">
        <f>'5. PMV Calculation'!C91</f>
        <v>TBC on project basis</v>
      </c>
      <c r="D135" s="189" t="str">
        <f>'5. PMV Calculation'!B91</f>
        <v>5.16.1</v>
      </c>
      <c r="E135" s="190" t="s">
        <v>148</v>
      </c>
      <c r="F135" s="178"/>
      <c r="G135" s="178"/>
      <c r="H135" s="178"/>
      <c r="I135" s="178"/>
      <c r="J135" s="69"/>
      <c r="K135" s="191"/>
      <c r="L135" s="191"/>
      <c r="N135" s="124"/>
      <c r="O135" s="124"/>
      <c r="P135" s="124"/>
      <c r="Q135" s="124"/>
      <c r="R135" s="124"/>
      <c r="S135" s="124"/>
      <c r="T135" s="124"/>
      <c r="U135" s="124"/>
      <c r="V135" s="124"/>
      <c r="W135" s="124"/>
      <c r="X135" s="124"/>
      <c r="Y135" s="124"/>
      <c r="Z135" s="124"/>
      <c r="AA135" s="124"/>
      <c r="AB135" s="124"/>
      <c r="AC135" s="124"/>
      <c r="AD135" s="124"/>
      <c r="AE135" s="124"/>
      <c r="AF135" s="124"/>
      <c r="AG135" s="124"/>
      <c r="AH135" s="124"/>
      <c r="AI135" s="124"/>
      <c r="AJ135" s="124"/>
      <c r="AK135" s="124"/>
      <c r="AL135" s="124"/>
      <c r="AM135" s="124"/>
      <c r="AN135" s="124"/>
      <c r="AO135" s="124"/>
      <c r="AP135" s="124"/>
      <c r="AQ135" s="124"/>
      <c r="AR135" s="124"/>
      <c r="AS135" s="124"/>
      <c r="AT135" s="124"/>
      <c r="AU135" s="124"/>
      <c r="AV135" s="124"/>
    </row>
    <row r="136" spans="1:48" s="137" customFormat="1" x14ac:dyDescent="0.3">
      <c r="A136" s="70"/>
      <c r="C136" s="189" t="str">
        <f>'5. PMV Calculation'!C92</f>
        <v>TBC on project basis</v>
      </c>
      <c r="D136" s="189" t="str">
        <f>'5. PMV Calculation'!B92</f>
        <v>5.16.2</v>
      </c>
      <c r="E136" s="190" t="s">
        <v>148</v>
      </c>
      <c r="F136" s="178"/>
      <c r="G136" s="178"/>
      <c r="H136" s="178"/>
      <c r="I136" s="178"/>
      <c r="J136" s="69"/>
      <c r="K136" s="191"/>
      <c r="L136" s="191"/>
      <c r="N136" s="124"/>
      <c r="O136" s="124"/>
      <c r="P136" s="124"/>
      <c r="Q136" s="124"/>
      <c r="R136" s="124"/>
      <c r="S136" s="124"/>
      <c r="T136" s="124"/>
      <c r="U136" s="124"/>
      <c r="V136" s="124"/>
      <c r="W136" s="124"/>
      <c r="X136" s="124"/>
      <c r="Y136" s="124"/>
      <c r="Z136" s="124"/>
      <c r="AA136" s="124"/>
      <c r="AB136" s="124"/>
      <c r="AC136" s="124"/>
      <c r="AD136" s="124"/>
      <c r="AE136" s="124"/>
      <c r="AF136" s="124"/>
      <c r="AG136" s="124"/>
      <c r="AH136" s="124"/>
      <c r="AI136" s="124"/>
      <c r="AJ136" s="124"/>
      <c r="AK136" s="124"/>
      <c r="AL136" s="124"/>
      <c r="AM136" s="124"/>
      <c r="AN136" s="124"/>
      <c r="AO136" s="124"/>
      <c r="AP136" s="124"/>
      <c r="AQ136" s="124"/>
      <c r="AR136" s="124"/>
      <c r="AS136" s="124"/>
      <c r="AT136" s="124"/>
      <c r="AU136" s="124"/>
      <c r="AV136" s="124"/>
    </row>
    <row r="137" spans="1:48" s="137" customFormat="1" x14ac:dyDescent="0.3">
      <c r="A137" s="70"/>
      <c r="C137" s="189" t="str">
        <f>'5. PMV Calculation'!C93</f>
        <v>TBC on project basis</v>
      </c>
      <c r="D137" s="189" t="str">
        <f>'5. PMV Calculation'!B93</f>
        <v>5.16.3</v>
      </c>
      <c r="E137" s="190" t="s">
        <v>148</v>
      </c>
      <c r="F137" s="178"/>
      <c r="G137" s="178"/>
      <c r="H137" s="178"/>
      <c r="I137" s="178"/>
      <c r="J137" s="69"/>
      <c r="K137" s="191"/>
      <c r="L137" s="191"/>
      <c r="N137" s="124"/>
      <c r="O137" s="124"/>
      <c r="P137" s="124"/>
      <c r="Q137" s="124"/>
      <c r="R137" s="124"/>
      <c r="S137" s="124"/>
      <c r="T137" s="124"/>
      <c r="U137" s="124"/>
      <c r="V137" s="124"/>
      <c r="W137" s="124"/>
      <c r="X137" s="124"/>
      <c r="Y137" s="124"/>
      <c r="Z137" s="124"/>
      <c r="AA137" s="124"/>
      <c r="AB137" s="124"/>
      <c r="AC137" s="124"/>
      <c r="AD137" s="124"/>
      <c r="AE137" s="124"/>
      <c r="AF137" s="124"/>
      <c r="AG137" s="124"/>
      <c r="AH137" s="124"/>
      <c r="AI137" s="124"/>
      <c r="AJ137" s="124"/>
      <c r="AK137" s="124"/>
      <c r="AL137" s="124"/>
      <c r="AM137" s="124"/>
      <c r="AN137" s="124"/>
      <c r="AO137" s="124"/>
      <c r="AP137" s="124"/>
      <c r="AQ137" s="124"/>
      <c r="AR137" s="124"/>
      <c r="AS137" s="124"/>
      <c r="AT137" s="124"/>
      <c r="AU137" s="124"/>
      <c r="AV137" s="124"/>
    </row>
    <row r="138" spans="1:48" s="137" customFormat="1" x14ac:dyDescent="0.3">
      <c r="A138" s="70"/>
      <c r="C138" s="189" t="str">
        <f>'5. PMV Calculation'!C94</f>
        <v>TBC on project basis</v>
      </c>
      <c r="D138" s="189" t="str">
        <f>'5. PMV Calculation'!B94</f>
        <v>5.16.4</v>
      </c>
      <c r="E138" s="190" t="s">
        <v>148</v>
      </c>
      <c r="F138" s="178"/>
      <c r="G138" s="178"/>
      <c r="H138" s="178"/>
      <c r="I138" s="178"/>
      <c r="J138" s="69"/>
      <c r="K138" s="191"/>
      <c r="L138" s="191"/>
      <c r="N138" s="124"/>
      <c r="O138" s="124"/>
      <c r="P138" s="124"/>
      <c r="Q138" s="124"/>
      <c r="R138" s="124"/>
      <c r="S138" s="124"/>
      <c r="T138" s="124"/>
      <c r="U138" s="124"/>
      <c r="V138" s="124"/>
      <c r="W138" s="124"/>
      <c r="X138" s="124"/>
      <c r="Y138" s="124"/>
      <c r="Z138" s="124"/>
      <c r="AA138" s="124"/>
      <c r="AB138" s="124"/>
      <c r="AC138" s="124"/>
      <c r="AD138" s="124"/>
      <c r="AE138" s="124"/>
      <c r="AF138" s="124"/>
      <c r="AG138" s="124"/>
      <c r="AH138" s="124"/>
      <c r="AI138" s="124"/>
      <c r="AJ138" s="124"/>
      <c r="AK138" s="124"/>
      <c r="AL138" s="124"/>
      <c r="AM138" s="124"/>
      <c r="AN138" s="124"/>
      <c r="AO138" s="124"/>
      <c r="AP138" s="124"/>
      <c r="AQ138" s="124"/>
      <c r="AR138" s="124"/>
      <c r="AS138" s="124"/>
      <c r="AT138" s="124"/>
      <c r="AU138" s="124"/>
      <c r="AV138" s="124"/>
    </row>
    <row r="139" spans="1:48" s="137" customFormat="1" x14ac:dyDescent="0.3">
      <c r="A139" s="70"/>
      <c r="B139" s="189"/>
      <c r="C139" s="189"/>
      <c r="D139" s="178"/>
      <c r="E139" s="178"/>
      <c r="F139" s="178"/>
      <c r="G139" s="178"/>
      <c r="H139" s="178"/>
      <c r="I139" s="178"/>
      <c r="J139" s="69"/>
      <c r="K139" s="191"/>
      <c r="L139" s="191"/>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row>
    <row r="140" spans="1:48" s="137" customFormat="1" x14ac:dyDescent="0.3">
      <c r="A140" s="70"/>
      <c r="B140" s="189"/>
      <c r="C140" s="189"/>
      <c r="D140" s="178"/>
      <c r="E140" s="178"/>
      <c r="F140" s="178"/>
      <c r="G140" s="178"/>
      <c r="H140" s="178"/>
      <c r="I140" s="178"/>
      <c r="J140" s="69"/>
      <c r="K140" s="191"/>
      <c r="L140" s="191"/>
      <c r="N140" s="124"/>
      <c r="O140" s="124"/>
      <c r="P140" s="124"/>
      <c r="Q140" s="124"/>
      <c r="R140" s="124"/>
      <c r="S140" s="124"/>
      <c r="T140" s="124"/>
      <c r="U140" s="124"/>
      <c r="V140" s="124"/>
      <c r="W140" s="124"/>
      <c r="X140" s="124"/>
      <c r="Y140" s="124"/>
      <c r="Z140" s="124"/>
      <c r="AA140" s="124"/>
      <c r="AB140" s="124"/>
      <c r="AC140" s="124"/>
      <c r="AD140" s="124"/>
      <c r="AE140" s="124"/>
      <c r="AF140" s="124"/>
      <c r="AG140" s="124"/>
      <c r="AH140" s="124"/>
      <c r="AI140" s="124"/>
      <c r="AJ140" s="124"/>
      <c r="AK140" s="124"/>
      <c r="AL140" s="124"/>
      <c r="AM140" s="124"/>
      <c r="AN140" s="124"/>
      <c r="AO140" s="124"/>
      <c r="AP140" s="124"/>
      <c r="AQ140" s="124"/>
      <c r="AR140" s="124"/>
      <c r="AS140" s="124"/>
      <c r="AT140" s="124"/>
      <c r="AU140" s="124"/>
      <c r="AV140" s="124"/>
    </row>
    <row r="141" spans="1:48" s="137" customFormat="1" x14ac:dyDescent="0.3">
      <c r="A141" s="70"/>
      <c r="B141" s="189"/>
      <c r="C141" s="189"/>
      <c r="D141" s="178"/>
      <c r="E141" s="178"/>
      <c r="F141" s="178"/>
      <c r="G141" s="178"/>
      <c r="H141" s="178"/>
      <c r="I141" s="178"/>
      <c r="J141" s="69"/>
      <c r="K141" s="191"/>
      <c r="L141" s="191"/>
      <c r="N141" s="124"/>
      <c r="O141" s="124"/>
      <c r="P141" s="124"/>
      <c r="Q141" s="124"/>
      <c r="R141" s="124"/>
      <c r="S141" s="124"/>
      <c r="T141" s="124"/>
      <c r="U141" s="124"/>
      <c r="V141" s="124"/>
      <c r="W141" s="124"/>
      <c r="X141" s="124"/>
      <c r="Y141" s="124"/>
      <c r="Z141" s="124"/>
      <c r="AA141" s="124"/>
      <c r="AB141" s="124"/>
      <c r="AC141" s="124"/>
      <c r="AD141" s="124"/>
      <c r="AE141" s="124"/>
      <c r="AF141" s="124"/>
      <c r="AG141" s="124"/>
      <c r="AH141" s="124"/>
      <c r="AI141" s="124"/>
      <c r="AJ141" s="124"/>
      <c r="AK141" s="124"/>
      <c r="AL141" s="124"/>
      <c r="AM141" s="124"/>
      <c r="AN141" s="124"/>
      <c r="AO141" s="124"/>
      <c r="AP141" s="124"/>
      <c r="AQ141" s="124"/>
      <c r="AR141" s="124"/>
      <c r="AS141" s="124"/>
      <c r="AT141" s="124"/>
      <c r="AU141" s="124"/>
      <c r="AV141" s="124"/>
    </row>
    <row r="142" spans="1:48" s="137" customFormat="1" x14ac:dyDescent="0.3">
      <c r="A142" s="70"/>
      <c r="B142" s="189"/>
      <c r="C142" s="189"/>
      <c r="D142" s="178"/>
      <c r="E142" s="178"/>
      <c r="F142" s="178"/>
      <c r="G142" s="178"/>
      <c r="H142" s="178"/>
      <c r="I142" s="178"/>
      <c r="J142" s="69"/>
      <c r="K142" s="191"/>
      <c r="L142" s="191"/>
      <c r="N142" s="124"/>
      <c r="O142" s="124"/>
      <c r="P142" s="124"/>
      <c r="Q142" s="124"/>
      <c r="R142" s="124"/>
      <c r="S142" s="124"/>
      <c r="T142" s="124"/>
      <c r="U142" s="124"/>
      <c r="V142" s="124"/>
      <c r="W142" s="124"/>
      <c r="X142" s="124"/>
      <c r="Y142" s="124"/>
      <c r="Z142" s="124"/>
      <c r="AA142" s="124"/>
      <c r="AB142" s="124"/>
      <c r="AC142" s="124"/>
      <c r="AD142" s="124"/>
      <c r="AE142" s="124"/>
      <c r="AF142" s="124"/>
      <c r="AG142" s="124"/>
      <c r="AH142" s="124"/>
      <c r="AI142" s="124"/>
      <c r="AJ142" s="124"/>
      <c r="AK142" s="124"/>
      <c r="AL142" s="124"/>
      <c r="AM142" s="124"/>
      <c r="AN142" s="124"/>
      <c r="AO142" s="124"/>
      <c r="AP142" s="124"/>
      <c r="AQ142" s="124"/>
      <c r="AR142" s="124"/>
      <c r="AS142" s="124"/>
      <c r="AT142" s="124"/>
      <c r="AU142" s="124"/>
      <c r="AV142" s="124"/>
    </row>
    <row r="143" spans="1:48" s="137" customFormat="1" x14ac:dyDescent="0.3">
      <c r="A143" s="70"/>
      <c r="B143" s="189"/>
      <c r="C143" s="189"/>
      <c r="D143" s="178"/>
      <c r="E143" s="178"/>
      <c r="F143" s="178"/>
      <c r="G143" s="178"/>
      <c r="H143" s="178"/>
      <c r="I143" s="178"/>
      <c r="J143" s="69"/>
      <c r="K143" s="191"/>
      <c r="L143" s="191"/>
      <c r="N143" s="124"/>
      <c r="O143" s="124"/>
      <c r="P143" s="124"/>
      <c r="Q143" s="124"/>
      <c r="R143" s="124"/>
      <c r="S143" s="124"/>
      <c r="T143" s="124"/>
      <c r="U143" s="124"/>
      <c r="V143" s="124"/>
      <c r="W143" s="124"/>
      <c r="X143" s="124"/>
      <c r="Y143" s="124"/>
      <c r="Z143" s="124"/>
      <c r="AA143" s="124"/>
      <c r="AB143" s="124"/>
      <c r="AC143" s="124"/>
      <c r="AD143" s="124"/>
      <c r="AE143" s="124"/>
      <c r="AF143" s="124"/>
      <c r="AG143" s="124"/>
      <c r="AH143" s="124"/>
      <c r="AI143" s="124"/>
      <c r="AJ143" s="124"/>
      <c r="AK143" s="124"/>
      <c r="AL143" s="124"/>
      <c r="AM143" s="124"/>
      <c r="AN143" s="124"/>
      <c r="AO143" s="124"/>
      <c r="AP143" s="124"/>
      <c r="AQ143" s="124"/>
      <c r="AR143" s="124"/>
      <c r="AS143" s="124"/>
      <c r="AT143" s="124"/>
      <c r="AU143" s="124"/>
      <c r="AV143" s="124"/>
    </row>
    <row r="144" spans="1:48" s="137" customFormat="1" x14ac:dyDescent="0.3">
      <c r="A144" s="70"/>
      <c r="B144" s="189"/>
      <c r="C144" s="189"/>
      <c r="D144" s="178"/>
      <c r="E144" s="178"/>
      <c r="F144" s="178"/>
      <c r="G144" s="178"/>
      <c r="H144" s="178"/>
      <c r="I144" s="178"/>
      <c r="J144" s="69"/>
      <c r="K144" s="191"/>
      <c r="L144" s="191"/>
      <c r="N144" s="124"/>
      <c r="O144" s="124"/>
      <c r="P144" s="124"/>
      <c r="Q144" s="124"/>
      <c r="R144" s="124"/>
      <c r="S144" s="124"/>
      <c r="T144" s="124"/>
      <c r="U144" s="124"/>
      <c r="V144" s="124"/>
      <c r="W144" s="124"/>
      <c r="X144" s="124"/>
      <c r="Y144" s="124"/>
      <c r="Z144" s="124"/>
      <c r="AA144" s="124"/>
      <c r="AB144" s="124"/>
      <c r="AC144" s="124"/>
      <c r="AD144" s="124"/>
      <c r="AE144" s="124"/>
      <c r="AF144" s="124"/>
      <c r="AG144" s="124"/>
      <c r="AH144" s="124"/>
      <c r="AI144" s="124"/>
      <c r="AJ144" s="124"/>
      <c r="AK144" s="124"/>
      <c r="AL144" s="124"/>
      <c r="AM144" s="124"/>
      <c r="AN144" s="124"/>
      <c r="AO144" s="124"/>
      <c r="AP144" s="124"/>
      <c r="AQ144" s="124"/>
      <c r="AR144" s="124"/>
      <c r="AS144" s="124"/>
      <c r="AT144" s="124"/>
      <c r="AU144" s="124"/>
      <c r="AV144" s="124"/>
    </row>
    <row r="145" spans="1:48" s="137" customFormat="1" x14ac:dyDescent="0.3">
      <c r="A145" s="70"/>
      <c r="B145" s="189"/>
      <c r="C145" s="189"/>
      <c r="D145" s="178"/>
      <c r="E145" s="178"/>
      <c r="F145" s="178"/>
      <c r="G145" s="178"/>
      <c r="H145" s="178"/>
      <c r="I145" s="178"/>
      <c r="J145" s="69"/>
      <c r="K145" s="191"/>
      <c r="L145" s="191"/>
      <c r="N145" s="124"/>
      <c r="O145" s="124"/>
      <c r="P145" s="124"/>
      <c r="Q145" s="124"/>
      <c r="R145" s="124"/>
      <c r="S145" s="124"/>
      <c r="T145" s="124"/>
      <c r="U145" s="124"/>
      <c r="V145" s="124"/>
      <c r="W145" s="124"/>
      <c r="X145" s="124"/>
      <c r="Y145" s="124"/>
      <c r="Z145" s="124"/>
      <c r="AA145" s="124"/>
      <c r="AB145" s="124"/>
      <c r="AC145" s="124"/>
      <c r="AD145" s="124"/>
      <c r="AE145" s="124"/>
      <c r="AF145" s="124"/>
      <c r="AG145" s="124"/>
      <c r="AH145" s="124"/>
      <c r="AI145" s="124"/>
      <c r="AJ145" s="124"/>
      <c r="AK145" s="124"/>
      <c r="AL145" s="124"/>
      <c r="AM145" s="124"/>
      <c r="AN145" s="124"/>
      <c r="AO145" s="124"/>
      <c r="AP145" s="124"/>
      <c r="AQ145" s="124"/>
      <c r="AR145" s="124"/>
      <c r="AS145" s="124"/>
      <c r="AT145" s="124"/>
      <c r="AU145" s="124"/>
      <c r="AV145" s="124"/>
    </row>
    <row r="146" spans="1:48" s="137" customFormat="1" x14ac:dyDescent="0.3">
      <c r="A146" s="70"/>
      <c r="B146" s="189"/>
      <c r="C146" s="189"/>
      <c r="D146" s="178"/>
      <c r="E146" s="178"/>
      <c r="F146" s="178"/>
      <c r="G146" s="178"/>
      <c r="H146" s="178"/>
      <c r="I146" s="178"/>
      <c r="J146" s="69"/>
      <c r="K146" s="191"/>
      <c r="L146" s="191"/>
      <c r="N146" s="124"/>
      <c r="O146" s="124"/>
      <c r="P146" s="124"/>
      <c r="Q146" s="124"/>
      <c r="R146" s="124"/>
      <c r="S146" s="124"/>
      <c r="T146" s="124"/>
      <c r="U146" s="124"/>
      <c r="V146" s="124"/>
      <c r="W146" s="124"/>
      <c r="X146" s="124"/>
      <c r="Y146" s="124"/>
      <c r="Z146" s="124"/>
      <c r="AA146" s="124"/>
      <c r="AB146" s="124"/>
      <c r="AC146" s="124"/>
      <c r="AD146" s="124"/>
      <c r="AE146" s="124"/>
      <c r="AF146" s="124"/>
      <c r="AG146" s="124"/>
      <c r="AH146" s="124"/>
      <c r="AI146" s="124"/>
      <c r="AJ146" s="124"/>
      <c r="AK146" s="124"/>
      <c r="AL146" s="124"/>
      <c r="AM146" s="124"/>
      <c r="AN146" s="124"/>
      <c r="AO146" s="124"/>
      <c r="AP146" s="124"/>
      <c r="AQ146" s="124"/>
      <c r="AR146" s="124"/>
      <c r="AS146" s="124"/>
      <c r="AT146" s="124"/>
      <c r="AU146" s="124"/>
      <c r="AV146" s="124"/>
    </row>
    <row r="147" spans="1:48" s="137" customFormat="1" x14ac:dyDescent="0.3">
      <c r="A147" s="70"/>
      <c r="B147" s="189"/>
      <c r="C147" s="189"/>
      <c r="D147" s="178"/>
      <c r="E147" s="178"/>
      <c r="F147" s="178"/>
      <c r="G147" s="178"/>
      <c r="H147" s="178"/>
      <c r="I147" s="178"/>
      <c r="J147" s="69"/>
      <c r="K147" s="191"/>
      <c r="L147" s="191"/>
      <c r="N147" s="124"/>
      <c r="O147" s="124"/>
      <c r="P147" s="124"/>
      <c r="Q147" s="124"/>
      <c r="R147" s="124"/>
      <c r="S147" s="124"/>
      <c r="T147" s="124"/>
      <c r="U147" s="124"/>
      <c r="V147" s="124"/>
      <c r="W147" s="124"/>
      <c r="X147" s="124"/>
      <c r="Y147" s="124"/>
      <c r="Z147" s="124"/>
      <c r="AA147" s="124"/>
      <c r="AB147" s="124"/>
      <c r="AC147" s="124"/>
      <c r="AD147" s="124"/>
      <c r="AE147" s="124"/>
      <c r="AF147" s="124"/>
      <c r="AG147" s="124"/>
      <c r="AH147" s="124"/>
      <c r="AI147" s="124"/>
      <c r="AJ147" s="124"/>
      <c r="AK147" s="124"/>
      <c r="AL147" s="124"/>
      <c r="AM147" s="124"/>
      <c r="AN147" s="124"/>
      <c r="AO147" s="124"/>
      <c r="AP147" s="124"/>
      <c r="AQ147" s="124"/>
      <c r="AR147" s="124"/>
      <c r="AS147" s="124"/>
      <c r="AT147" s="124"/>
      <c r="AU147" s="124"/>
      <c r="AV147" s="124"/>
    </row>
    <row r="148" spans="1:48" s="137" customFormat="1" x14ac:dyDescent="0.3">
      <c r="A148" s="70"/>
      <c r="B148" s="189"/>
      <c r="C148" s="189"/>
      <c r="D148" s="178"/>
      <c r="E148" s="178"/>
      <c r="F148" s="178"/>
      <c r="G148" s="178"/>
      <c r="H148" s="178"/>
      <c r="I148" s="178"/>
      <c r="J148" s="69"/>
      <c r="K148" s="191"/>
      <c r="L148" s="191"/>
      <c r="N148" s="124"/>
      <c r="O148" s="124"/>
      <c r="P148" s="124"/>
      <c r="Q148" s="124"/>
      <c r="R148" s="124"/>
      <c r="S148" s="124"/>
      <c r="T148" s="124"/>
      <c r="U148" s="124"/>
      <c r="V148" s="124"/>
      <c r="W148" s="124"/>
      <c r="X148" s="124"/>
      <c r="Y148" s="124"/>
      <c r="Z148" s="124"/>
      <c r="AA148" s="124"/>
      <c r="AB148" s="124"/>
      <c r="AC148" s="124"/>
      <c r="AD148" s="124"/>
      <c r="AE148" s="124"/>
      <c r="AF148" s="124"/>
      <c r="AG148" s="124"/>
      <c r="AH148" s="124"/>
      <c r="AI148" s="124"/>
      <c r="AJ148" s="124"/>
      <c r="AK148" s="124"/>
      <c r="AL148" s="124"/>
      <c r="AM148" s="124"/>
      <c r="AN148" s="124"/>
      <c r="AO148" s="124"/>
      <c r="AP148" s="124"/>
      <c r="AQ148" s="124"/>
      <c r="AR148" s="124"/>
      <c r="AS148" s="124"/>
      <c r="AT148" s="124"/>
      <c r="AU148" s="124"/>
      <c r="AV148" s="124"/>
    </row>
    <row r="149" spans="1:48" s="137" customFormat="1" x14ac:dyDescent="0.3">
      <c r="A149" s="70"/>
      <c r="B149" s="189"/>
      <c r="C149" s="189"/>
      <c r="D149" s="178"/>
      <c r="E149" s="178"/>
      <c r="F149" s="178"/>
      <c r="G149" s="178"/>
      <c r="H149" s="178"/>
      <c r="I149" s="178"/>
      <c r="J149" s="69"/>
      <c r="K149" s="191"/>
      <c r="L149" s="191"/>
      <c r="N149" s="124"/>
      <c r="O149" s="124"/>
      <c r="P149" s="124"/>
      <c r="Q149" s="124"/>
      <c r="R149" s="124"/>
      <c r="S149" s="124"/>
      <c r="T149" s="124"/>
      <c r="U149" s="124"/>
      <c r="V149" s="124"/>
      <c r="W149" s="124"/>
      <c r="X149" s="124"/>
      <c r="Y149" s="124"/>
      <c r="Z149" s="124"/>
      <c r="AA149" s="124"/>
      <c r="AB149" s="124"/>
      <c r="AC149" s="124"/>
      <c r="AD149" s="124"/>
      <c r="AE149" s="124"/>
      <c r="AF149" s="124"/>
      <c r="AG149" s="124"/>
      <c r="AH149" s="124"/>
      <c r="AI149" s="124"/>
      <c r="AJ149" s="124"/>
      <c r="AK149" s="124"/>
      <c r="AL149" s="124"/>
      <c r="AM149" s="124"/>
      <c r="AN149" s="124"/>
      <c r="AO149" s="124"/>
      <c r="AP149" s="124"/>
      <c r="AQ149" s="124"/>
      <c r="AR149" s="124"/>
      <c r="AS149" s="124"/>
      <c r="AT149" s="124"/>
      <c r="AU149" s="124"/>
      <c r="AV149" s="124"/>
    </row>
    <row r="150" spans="1:48" s="137" customFormat="1" x14ac:dyDescent="0.3">
      <c r="A150" s="70"/>
      <c r="B150" s="189"/>
      <c r="C150" s="189"/>
      <c r="D150" s="178"/>
      <c r="E150" s="178"/>
      <c r="F150" s="178"/>
      <c r="G150" s="178"/>
      <c r="H150" s="178"/>
      <c r="I150" s="178"/>
      <c r="J150" s="69"/>
      <c r="K150" s="191"/>
      <c r="L150" s="191"/>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row>
    <row r="151" spans="1:48" s="137" customFormat="1" x14ac:dyDescent="0.3">
      <c r="A151" s="70"/>
      <c r="B151" s="189"/>
      <c r="C151" s="189"/>
      <c r="D151" s="178"/>
      <c r="E151" s="178"/>
      <c r="F151" s="178"/>
      <c r="G151" s="178"/>
      <c r="H151" s="178"/>
      <c r="I151" s="178"/>
      <c r="J151" s="69"/>
      <c r="K151" s="191"/>
      <c r="L151" s="191"/>
      <c r="N151" s="124"/>
      <c r="O151" s="124"/>
      <c r="P151" s="124"/>
      <c r="Q151" s="124"/>
      <c r="R151" s="124"/>
      <c r="S151" s="124"/>
      <c r="T151" s="124"/>
      <c r="U151" s="124"/>
      <c r="V151" s="124"/>
      <c r="W151" s="124"/>
      <c r="X151" s="124"/>
      <c r="Y151" s="124"/>
      <c r="Z151" s="124"/>
      <c r="AA151" s="124"/>
      <c r="AB151" s="124"/>
      <c r="AC151" s="124"/>
      <c r="AD151" s="124"/>
      <c r="AE151" s="124"/>
      <c r="AF151" s="124"/>
      <c r="AG151" s="124"/>
      <c r="AH151" s="124"/>
      <c r="AI151" s="124"/>
      <c r="AJ151" s="124"/>
      <c r="AK151" s="124"/>
      <c r="AL151" s="124"/>
      <c r="AM151" s="124"/>
      <c r="AN151" s="124"/>
      <c r="AO151" s="124"/>
      <c r="AP151" s="124"/>
      <c r="AQ151" s="124"/>
      <c r="AR151" s="124"/>
      <c r="AS151" s="124"/>
      <c r="AT151" s="124"/>
      <c r="AU151" s="124"/>
      <c r="AV151" s="124"/>
    </row>
    <row r="152" spans="1:48" s="137" customFormat="1" x14ac:dyDescent="0.3">
      <c r="A152" s="70"/>
      <c r="B152" s="189"/>
      <c r="C152" s="189"/>
      <c r="D152" s="178"/>
      <c r="E152" s="178"/>
      <c r="F152" s="178"/>
      <c r="G152" s="178"/>
      <c r="H152" s="178"/>
      <c r="I152" s="178"/>
      <c r="J152" s="69"/>
      <c r="K152" s="191"/>
      <c r="L152" s="191"/>
      <c r="N152" s="124"/>
      <c r="O152" s="124"/>
      <c r="P152" s="124"/>
      <c r="Q152" s="124"/>
      <c r="R152" s="124"/>
      <c r="S152" s="124"/>
      <c r="T152" s="124"/>
      <c r="U152" s="124"/>
      <c r="V152" s="124"/>
      <c r="W152" s="124"/>
      <c r="X152" s="124"/>
      <c r="Y152" s="124"/>
      <c r="Z152" s="124"/>
      <c r="AA152" s="124"/>
      <c r="AB152" s="124"/>
      <c r="AC152" s="124"/>
      <c r="AD152" s="124"/>
      <c r="AE152" s="124"/>
      <c r="AF152" s="124"/>
      <c r="AG152" s="124"/>
      <c r="AH152" s="124"/>
      <c r="AI152" s="124"/>
      <c r="AJ152" s="124"/>
      <c r="AK152" s="124"/>
      <c r="AL152" s="124"/>
      <c r="AM152" s="124"/>
      <c r="AN152" s="124"/>
      <c r="AO152" s="124"/>
      <c r="AP152" s="124"/>
      <c r="AQ152" s="124"/>
      <c r="AR152" s="124"/>
      <c r="AS152" s="124"/>
      <c r="AT152" s="124"/>
      <c r="AU152" s="124"/>
      <c r="AV152" s="124"/>
    </row>
    <row r="153" spans="1:48" s="137" customFormat="1" x14ac:dyDescent="0.3">
      <c r="A153" s="70"/>
      <c r="B153" s="189"/>
      <c r="C153" s="189"/>
      <c r="D153" s="178"/>
      <c r="E153" s="178"/>
      <c r="F153" s="178"/>
      <c r="G153" s="178"/>
      <c r="H153" s="178"/>
      <c r="I153" s="178"/>
      <c r="J153" s="69"/>
      <c r="K153" s="191"/>
      <c r="L153" s="191"/>
      <c r="N153" s="124"/>
      <c r="O153" s="124"/>
      <c r="P153" s="124"/>
      <c r="Q153" s="124"/>
      <c r="R153" s="124"/>
      <c r="S153" s="124"/>
      <c r="T153" s="124"/>
      <c r="U153" s="124"/>
      <c r="V153" s="124"/>
      <c r="W153" s="124"/>
      <c r="X153" s="124"/>
      <c r="Y153" s="124"/>
      <c r="Z153" s="124"/>
      <c r="AA153" s="124"/>
      <c r="AB153" s="124"/>
      <c r="AC153" s="124"/>
      <c r="AD153" s="124"/>
      <c r="AE153" s="124"/>
      <c r="AF153" s="124"/>
      <c r="AG153" s="124"/>
      <c r="AH153" s="124"/>
      <c r="AI153" s="124"/>
      <c r="AJ153" s="124"/>
      <c r="AK153" s="124"/>
      <c r="AL153" s="124"/>
      <c r="AM153" s="124"/>
      <c r="AN153" s="124"/>
      <c r="AO153" s="124"/>
      <c r="AP153" s="124"/>
      <c r="AQ153" s="124"/>
      <c r="AR153" s="124"/>
      <c r="AS153" s="124"/>
      <c r="AT153" s="124"/>
      <c r="AU153" s="124"/>
      <c r="AV153" s="124"/>
    </row>
    <row r="154" spans="1:48" s="137" customFormat="1" x14ac:dyDescent="0.3">
      <c r="A154" s="70"/>
      <c r="B154" s="189"/>
      <c r="C154" s="189"/>
      <c r="D154" s="178"/>
      <c r="E154" s="178"/>
      <c r="F154" s="178"/>
      <c r="G154" s="178"/>
      <c r="H154" s="178"/>
      <c r="I154" s="178"/>
      <c r="J154" s="69"/>
      <c r="K154" s="191"/>
      <c r="L154" s="191"/>
      <c r="N154" s="124"/>
      <c r="O154" s="124"/>
      <c r="P154" s="124"/>
      <c r="Q154" s="124"/>
      <c r="R154" s="124"/>
      <c r="S154" s="124"/>
      <c r="T154" s="124"/>
      <c r="U154" s="124"/>
      <c r="V154" s="124"/>
      <c r="W154" s="124"/>
      <c r="X154" s="124"/>
      <c r="Y154" s="124"/>
      <c r="Z154" s="124"/>
      <c r="AA154" s="124"/>
      <c r="AB154" s="124"/>
      <c r="AC154" s="124"/>
      <c r="AD154" s="124"/>
      <c r="AE154" s="124"/>
      <c r="AF154" s="124"/>
      <c r="AG154" s="124"/>
      <c r="AH154" s="124"/>
      <c r="AI154" s="124"/>
      <c r="AJ154" s="124"/>
      <c r="AK154" s="124"/>
      <c r="AL154" s="124"/>
      <c r="AM154" s="124"/>
      <c r="AN154" s="124"/>
      <c r="AO154" s="124"/>
      <c r="AP154" s="124"/>
      <c r="AQ154" s="124"/>
      <c r="AR154" s="124"/>
      <c r="AS154" s="124"/>
      <c r="AT154" s="124"/>
      <c r="AU154" s="124"/>
      <c r="AV154" s="124"/>
    </row>
    <row r="155" spans="1:48" s="137" customFormat="1" x14ac:dyDescent="0.3">
      <c r="A155" s="70"/>
      <c r="B155" s="189"/>
      <c r="C155" s="189"/>
      <c r="D155" s="178"/>
      <c r="E155" s="178"/>
      <c r="F155" s="178"/>
      <c r="G155" s="178"/>
      <c r="H155" s="178"/>
      <c r="I155" s="178"/>
      <c r="J155" s="69"/>
      <c r="K155" s="191"/>
      <c r="L155" s="191"/>
      <c r="N155" s="124"/>
      <c r="O155" s="124"/>
      <c r="P155" s="124"/>
      <c r="Q155" s="124"/>
      <c r="R155" s="124"/>
      <c r="S155" s="124"/>
      <c r="T155" s="124"/>
      <c r="U155" s="124"/>
      <c r="V155" s="124"/>
      <c r="W155" s="124"/>
      <c r="X155" s="124"/>
      <c r="Y155" s="124"/>
      <c r="Z155" s="124"/>
      <c r="AA155" s="124"/>
      <c r="AB155" s="124"/>
      <c r="AC155" s="124"/>
      <c r="AD155" s="124"/>
      <c r="AE155" s="124"/>
      <c r="AF155" s="124"/>
      <c r="AG155" s="124"/>
      <c r="AH155" s="124"/>
      <c r="AI155" s="124"/>
      <c r="AJ155" s="124"/>
      <c r="AK155" s="124"/>
      <c r="AL155" s="124"/>
      <c r="AM155" s="124"/>
      <c r="AN155" s="124"/>
      <c r="AO155" s="124"/>
      <c r="AP155" s="124"/>
      <c r="AQ155" s="124"/>
      <c r="AR155" s="124"/>
      <c r="AS155" s="124"/>
      <c r="AT155" s="124"/>
      <c r="AU155" s="124"/>
      <c r="AV155" s="124"/>
    </row>
    <row r="156" spans="1:48" s="137" customFormat="1" x14ac:dyDescent="0.3">
      <c r="A156" s="70"/>
      <c r="B156" s="189"/>
      <c r="C156" s="189"/>
      <c r="D156" s="178"/>
      <c r="E156" s="178"/>
      <c r="F156" s="178"/>
      <c r="G156" s="178"/>
      <c r="H156" s="178"/>
      <c r="I156" s="178"/>
      <c r="J156" s="69"/>
      <c r="K156" s="191"/>
      <c r="L156" s="191"/>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row>
    <row r="157" spans="1:48" s="137" customFormat="1" x14ac:dyDescent="0.3">
      <c r="A157" s="70"/>
      <c r="B157" s="189"/>
      <c r="C157" s="189"/>
      <c r="D157" s="178"/>
      <c r="E157" s="178"/>
      <c r="F157" s="178"/>
      <c r="G157" s="178"/>
      <c r="H157" s="178"/>
      <c r="I157" s="178"/>
      <c r="J157" s="69"/>
      <c r="K157" s="191"/>
      <c r="L157" s="191"/>
      <c r="N157" s="124"/>
      <c r="O157" s="124"/>
      <c r="P157" s="124"/>
      <c r="Q157" s="124"/>
      <c r="R157" s="124"/>
      <c r="S157" s="124"/>
      <c r="T157" s="124"/>
      <c r="U157" s="124"/>
      <c r="V157" s="124"/>
      <c r="W157" s="124"/>
      <c r="X157" s="124"/>
      <c r="Y157" s="124"/>
      <c r="Z157" s="124"/>
      <c r="AA157" s="124"/>
      <c r="AB157" s="124"/>
      <c r="AC157" s="124"/>
      <c r="AD157" s="124"/>
      <c r="AE157" s="124"/>
      <c r="AF157" s="124"/>
      <c r="AG157" s="124"/>
      <c r="AH157" s="124"/>
      <c r="AI157" s="124"/>
      <c r="AJ157" s="124"/>
      <c r="AK157" s="124"/>
      <c r="AL157" s="124"/>
      <c r="AM157" s="124"/>
      <c r="AN157" s="124"/>
      <c r="AO157" s="124"/>
      <c r="AP157" s="124"/>
      <c r="AQ157" s="124"/>
      <c r="AR157" s="124"/>
      <c r="AS157" s="124"/>
      <c r="AT157" s="124"/>
      <c r="AU157" s="124"/>
      <c r="AV157" s="124"/>
    </row>
    <row r="158" spans="1:48" s="137" customFormat="1" x14ac:dyDescent="0.3">
      <c r="A158" s="70"/>
      <c r="B158" s="189"/>
      <c r="C158" s="189"/>
      <c r="D158" s="178"/>
      <c r="E158" s="178"/>
      <c r="F158" s="178"/>
      <c r="G158" s="178"/>
      <c r="H158" s="178"/>
      <c r="I158" s="178"/>
      <c r="J158" s="69"/>
      <c r="K158" s="191"/>
      <c r="L158" s="191"/>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row>
    <row r="159" spans="1:48" s="137" customFormat="1" x14ac:dyDescent="0.3">
      <c r="A159" s="70"/>
      <c r="B159" s="189"/>
      <c r="C159" s="189"/>
      <c r="D159" s="178"/>
      <c r="E159" s="178"/>
      <c r="F159" s="178"/>
      <c r="G159" s="178"/>
      <c r="H159" s="178"/>
      <c r="I159" s="178"/>
      <c r="J159" s="69"/>
      <c r="K159" s="191"/>
      <c r="L159" s="191"/>
      <c r="N159" s="124"/>
      <c r="O159" s="124"/>
      <c r="P159" s="124"/>
      <c r="Q159" s="124"/>
      <c r="R159" s="124"/>
      <c r="S159" s="124"/>
      <c r="T159" s="124"/>
      <c r="U159" s="124"/>
      <c r="V159" s="124"/>
      <c r="W159" s="124"/>
      <c r="X159" s="124"/>
      <c r="Y159" s="124"/>
      <c r="Z159" s="124"/>
      <c r="AA159" s="124"/>
      <c r="AB159" s="124"/>
      <c r="AC159" s="124"/>
      <c r="AD159" s="124"/>
      <c r="AE159" s="124"/>
      <c r="AF159" s="124"/>
      <c r="AG159" s="124"/>
      <c r="AH159" s="124"/>
      <c r="AI159" s="124"/>
      <c r="AJ159" s="124"/>
      <c r="AK159" s="124"/>
      <c r="AL159" s="124"/>
      <c r="AM159" s="124"/>
      <c r="AN159" s="124"/>
      <c r="AO159" s="124"/>
      <c r="AP159" s="124"/>
      <c r="AQ159" s="124"/>
      <c r="AR159" s="124"/>
      <c r="AS159" s="124"/>
      <c r="AT159" s="124"/>
      <c r="AU159" s="124"/>
      <c r="AV159" s="124"/>
    </row>
    <row r="160" spans="1:48" s="137" customFormat="1" x14ac:dyDescent="0.3">
      <c r="A160" s="70"/>
      <c r="B160" s="189"/>
      <c r="C160" s="189"/>
      <c r="D160" s="178"/>
      <c r="E160" s="178"/>
      <c r="F160" s="178"/>
      <c r="G160" s="178"/>
      <c r="H160" s="178"/>
      <c r="I160" s="178"/>
      <c r="J160" s="69"/>
      <c r="K160" s="191"/>
      <c r="L160" s="191"/>
      <c r="N160" s="124"/>
      <c r="O160" s="124"/>
      <c r="P160" s="124"/>
      <c r="Q160" s="124"/>
      <c r="R160" s="124"/>
      <c r="S160" s="124"/>
      <c r="T160" s="124"/>
      <c r="U160" s="124"/>
      <c r="V160" s="124"/>
      <c r="W160" s="124"/>
      <c r="X160" s="124"/>
      <c r="Y160" s="124"/>
      <c r="Z160" s="124"/>
      <c r="AA160" s="124"/>
      <c r="AB160" s="124"/>
      <c r="AC160" s="124"/>
      <c r="AD160" s="124"/>
      <c r="AE160" s="124"/>
      <c r="AF160" s="124"/>
      <c r="AG160" s="124"/>
      <c r="AH160" s="124"/>
      <c r="AI160" s="124"/>
      <c r="AJ160" s="124"/>
      <c r="AK160" s="124"/>
      <c r="AL160" s="124"/>
      <c r="AM160" s="124"/>
      <c r="AN160" s="124"/>
      <c r="AO160" s="124"/>
      <c r="AP160" s="124"/>
      <c r="AQ160" s="124"/>
      <c r="AR160" s="124"/>
      <c r="AS160" s="124"/>
      <c r="AT160" s="124"/>
      <c r="AU160" s="124"/>
      <c r="AV160" s="124"/>
    </row>
    <row r="161" spans="1:48" s="137" customFormat="1" x14ac:dyDescent="0.3">
      <c r="A161" s="70"/>
      <c r="B161" s="189"/>
      <c r="C161" s="189"/>
      <c r="D161" s="178"/>
      <c r="E161" s="178"/>
      <c r="F161" s="178"/>
      <c r="G161" s="178"/>
      <c r="H161" s="178"/>
      <c r="I161" s="178"/>
      <c r="J161" s="69"/>
      <c r="K161" s="191"/>
      <c r="L161" s="191"/>
      <c r="N161" s="124"/>
      <c r="O161" s="124"/>
      <c r="P161" s="124"/>
      <c r="Q161" s="124"/>
      <c r="R161" s="124"/>
      <c r="S161" s="124"/>
      <c r="T161" s="124"/>
      <c r="U161" s="124"/>
      <c r="V161" s="124"/>
      <c r="W161" s="124"/>
      <c r="X161" s="124"/>
      <c r="Y161" s="124"/>
      <c r="Z161" s="124"/>
      <c r="AA161" s="124"/>
      <c r="AB161" s="124"/>
      <c r="AC161" s="124"/>
      <c r="AD161" s="124"/>
      <c r="AE161" s="124"/>
      <c r="AF161" s="124"/>
      <c r="AG161" s="124"/>
      <c r="AH161" s="124"/>
      <c r="AI161" s="124"/>
      <c r="AJ161" s="124"/>
      <c r="AK161" s="124"/>
      <c r="AL161" s="124"/>
      <c r="AM161" s="124"/>
      <c r="AN161" s="124"/>
      <c r="AO161" s="124"/>
      <c r="AP161" s="124"/>
      <c r="AQ161" s="124"/>
      <c r="AR161" s="124"/>
      <c r="AS161" s="124"/>
      <c r="AT161" s="124"/>
      <c r="AU161" s="124"/>
      <c r="AV161" s="124"/>
    </row>
    <row r="162" spans="1:48" s="137" customFormat="1" x14ac:dyDescent="0.3">
      <c r="A162" s="70"/>
      <c r="B162" s="189"/>
      <c r="C162" s="189"/>
      <c r="D162" s="178"/>
      <c r="E162" s="178"/>
      <c r="F162" s="178"/>
      <c r="G162" s="178"/>
      <c r="H162" s="178"/>
      <c r="I162" s="178"/>
      <c r="J162" s="69"/>
      <c r="K162" s="191"/>
      <c r="L162" s="191"/>
      <c r="N162" s="124"/>
      <c r="O162" s="124"/>
      <c r="P162" s="124"/>
      <c r="Q162" s="124"/>
      <c r="R162" s="124"/>
      <c r="S162" s="124"/>
      <c r="T162" s="124"/>
      <c r="U162" s="124"/>
      <c r="V162" s="124"/>
      <c r="W162" s="124"/>
      <c r="X162" s="124"/>
      <c r="Y162" s="124"/>
      <c r="Z162" s="124"/>
      <c r="AA162" s="124"/>
      <c r="AB162" s="124"/>
      <c r="AC162" s="124"/>
      <c r="AD162" s="124"/>
      <c r="AE162" s="124"/>
      <c r="AF162" s="124"/>
      <c r="AG162" s="124"/>
      <c r="AH162" s="124"/>
      <c r="AI162" s="124"/>
      <c r="AJ162" s="124"/>
      <c r="AK162" s="124"/>
      <c r="AL162" s="124"/>
      <c r="AM162" s="124"/>
      <c r="AN162" s="124"/>
      <c r="AO162" s="124"/>
      <c r="AP162" s="124"/>
      <c r="AQ162" s="124"/>
      <c r="AR162" s="124"/>
      <c r="AS162" s="124"/>
      <c r="AT162" s="124"/>
      <c r="AU162" s="124"/>
      <c r="AV162" s="124"/>
    </row>
    <row r="163" spans="1:48" s="137" customFormat="1" x14ac:dyDescent="0.3">
      <c r="A163" s="70"/>
      <c r="B163" s="189"/>
      <c r="C163" s="189"/>
      <c r="D163" s="178"/>
      <c r="E163" s="178"/>
      <c r="F163" s="178"/>
      <c r="G163" s="178"/>
      <c r="H163" s="178"/>
      <c r="I163" s="178"/>
      <c r="J163" s="69"/>
      <c r="K163" s="191"/>
      <c r="L163" s="191"/>
      <c r="N163" s="124"/>
      <c r="O163" s="124"/>
      <c r="P163" s="124"/>
      <c r="Q163" s="124"/>
      <c r="R163" s="124"/>
      <c r="S163" s="124"/>
      <c r="T163" s="124"/>
      <c r="U163" s="124"/>
      <c r="V163" s="124"/>
      <c r="W163" s="124"/>
      <c r="X163" s="124"/>
      <c r="Y163" s="124"/>
      <c r="Z163" s="124"/>
      <c r="AA163" s="124"/>
      <c r="AB163" s="124"/>
      <c r="AC163" s="124"/>
      <c r="AD163" s="124"/>
      <c r="AE163" s="124"/>
      <c r="AF163" s="124"/>
      <c r="AG163" s="124"/>
      <c r="AH163" s="124"/>
      <c r="AI163" s="124"/>
      <c r="AJ163" s="124"/>
      <c r="AK163" s="124"/>
      <c r="AL163" s="124"/>
      <c r="AM163" s="124"/>
      <c r="AN163" s="124"/>
      <c r="AO163" s="124"/>
      <c r="AP163" s="124"/>
      <c r="AQ163" s="124"/>
      <c r="AR163" s="124"/>
      <c r="AS163" s="124"/>
      <c r="AT163" s="124"/>
      <c r="AU163" s="124"/>
      <c r="AV163" s="124"/>
    </row>
    <row r="164" spans="1:48" s="137" customFormat="1" x14ac:dyDescent="0.3">
      <c r="A164" s="70"/>
      <c r="B164" s="189"/>
      <c r="C164" s="189"/>
      <c r="D164" s="178"/>
      <c r="E164" s="178"/>
      <c r="F164" s="178"/>
      <c r="G164" s="178"/>
      <c r="H164" s="178"/>
      <c r="I164" s="178"/>
      <c r="J164" s="69"/>
      <c r="K164" s="191"/>
      <c r="L164" s="191"/>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row>
    <row r="165" spans="1:48" s="137" customFormat="1" x14ac:dyDescent="0.3">
      <c r="A165" s="70"/>
      <c r="B165" s="189"/>
      <c r="C165" s="189"/>
      <c r="D165" s="178"/>
      <c r="E165" s="178"/>
      <c r="F165" s="178"/>
      <c r="G165" s="178"/>
      <c r="H165" s="178"/>
      <c r="I165" s="178"/>
      <c r="J165" s="69"/>
      <c r="K165" s="191"/>
      <c r="L165" s="191"/>
      <c r="N165" s="124"/>
      <c r="O165" s="124"/>
      <c r="P165" s="124"/>
      <c r="Q165" s="124"/>
      <c r="R165" s="124"/>
      <c r="S165" s="124"/>
      <c r="T165" s="124"/>
      <c r="U165" s="124"/>
      <c r="V165" s="124"/>
      <c r="W165" s="124"/>
      <c r="X165" s="124"/>
      <c r="Y165" s="124"/>
      <c r="Z165" s="124"/>
      <c r="AA165" s="124"/>
      <c r="AB165" s="124"/>
      <c r="AC165" s="124"/>
      <c r="AD165" s="124"/>
      <c r="AE165" s="124"/>
      <c r="AF165" s="124"/>
      <c r="AG165" s="124"/>
      <c r="AH165" s="124"/>
      <c r="AI165" s="124"/>
      <c r="AJ165" s="124"/>
      <c r="AK165" s="124"/>
      <c r="AL165" s="124"/>
      <c r="AM165" s="124"/>
      <c r="AN165" s="124"/>
      <c r="AO165" s="124"/>
      <c r="AP165" s="124"/>
      <c r="AQ165" s="124"/>
      <c r="AR165" s="124"/>
      <c r="AS165" s="124"/>
      <c r="AT165" s="124"/>
      <c r="AU165" s="124"/>
      <c r="AV165" s="124"/>
    </row>
    <row r="166" spans="1:48" s="137" customFormat="1" x14ac:dyDescent="0.3">
      <c r="A166" s="70"/>
      <c r="B166" s="189"/>
      <c r="C166" s="189"/>
      <c r="D166" s="178"/>
      <c r="E166" s="178"/>
      <c r="F166" s="178"/>
      <c r="G166" s="178"/>
      <c r="H166" s="178"/>
      <c r="I166" s="178"/>
      <c r="J166" s="69"/>
      <c r="K166" s="191"/>
      <c r="L166" s="191"/>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row>
    <row r="167" spans="1:48" s="137" customFormat="1" x14ac:dyDescent="0.3">
      <c r="A167" s="70"/>
      <c r="B167" s="189"/>
      <c r="C167" s="189"/>
      <c r="D167" s="178"/>
      <c r="E167" s="178"/>
      <c r="F167" s="178"/>
      <c r="G167" s="178"/>
      <c r="H167" s="178"/>
      <c r="I167" s="178"/>
      <c r="J167" s="69"/>
      <c r="K167" s="191"/>
      <c r="L167" s="191"/>
      <c r="N167" s="124"/>
      <c r="O167" s="124"/>
      <c r="P167" s="124"/>
      <c r="Q167" s="124"/>
      <c r="R167" s="124"/>
      <c r="S167" s="124"/>
      <c r="T167" s="124"/>
      <c r="U167" s="124"/>
      <c r="V167" s="124"/>
      <c r="W167" s="124"/>
      <c r="X167" s="124"/>
      <c r="Y167" s="124"/>
      <c r="Z167" s="124"/>
      <c r="AA167" s="124"/>
      <c r="AB167" s="124"/>
      <c r="AC167" s="124"/>
      <c r="AD167" s="124"/>
      <c r="AE167" s="124"/>
      <c r="AF167" s="124"/>
      <c r="AG167" s="124"/>
      <c r="AH167" s="124"/>
      <c r="AI167" s="124"/>
      <c r="AJ167" s="124"/>
      <c r="AK167" s="124"/>
      <c r="AL167" s="124"/>
      <c r="AM167" s="124"/>
      <c r="AN167" s="124"/>
      <c r="AO167" s="124"/>
      <c r="AP167" s="124"/>
      <c r="AQ167" s="124"/>
      <c r="AR167" s="124"/>
      <c r="AS167" s="124"/>
      <c r="AT167" s="124"/>
      <c r="AU167" s="124"/>
      <c r="AV167" s="124"/>
    </row>
    <row r="168" spans="1:48" s="137" customFormat="1" x14ac:dyDescent="0.3">
      <c r="A168" s="70"/>
      <c r="B168" s="189"/>
      <c r="C168" s="189"/>
      <c r="D168" s="178"/>
      <c r="E168" s="178"/>
      <c r="F168" s="178"/>
      <c r="G168" s="178"/>
      <c r="H168" s="178"/>
      <c r="I168" s="178"/>
      <c r="J168" s="69"/>
      <c r="K168" s="191"/>
      <c r="L168" s="191"/>
      <c r="N168" s="124"/>
      <c r="O168" s="124"/>
      <c r="P168" s="124"/>
      <c r="Q168" s="124"/>
      <c r="R168" s="124"/>
      <c r="S168" s="124"/>
      <c r="T168" s="124"/>
      <c r="U168" s="124"/>
      <c r="V168" s="124"/>
      <c r="W168" s="124"/>
      <c r="X168" s="124"/>
      <c r="Y168" s="124"/>
      <c r="Z168" s="124"/>
      <c r="AA168" s="124"/>
      <c r="AB168" s="124"/>
      <c r="AC168" s="124"/>
      <c r="AD168" s="124"/>
      <c r="AE168" s="124"/>
      <c r="AF168" s="124"/>
      <c r="AG168" s="124"/>
      <c r="AH168" s="124"/>
      <c r="AI168" s="124"/>
      <c r="AJ168" s="124"/>
      <c r="AK168" s="124"/>
      <c r="AL168" s="124"/>
      <c r="AM168" s="124"/>
      <c r="AN168" s="124"/>
      <c r="AO168" s="124"/>
      <c r="AP168" s="124"/>
      <c r="AQ168" s="124"/>
      <c r="AR168" s="124"/>
      <c r="AS168" s="124"/>
      <c r="AT168" s="124"/>
      <c r="AU168" s="124"/>
      <c r="AV168" s="124"/>
    </row>
    <row r="169" spans="1:48" s="137" customFormat="1" x14ac:dyDescent="0.3">
      <c r="A169" s="70"/>
      <c r="B169" s="189"/>
      <c r="C169" s="189"/>
      <c r="D169" s="178"/>
      <c r="E169" s="178"/>
      <c r="F169" s="178"/>
      <c r="G169" s="178"/>
      <c r="H169" s="178"/>
      <c r="I169" s="178"/>
      <c r="J169" s="69"/>
      <c r="K169" s="191"/>
      <c r="L169" s="191"/>
      <c r="N169" s="124"/>
      <c r="O169" s="124"/>
      <c r="P169" s="124"/>
      <c r="Q169" s="124"/>
      <c r="R169" s="124"/>
      <c r="S169" s="124"/>
      <c r="T169" s="124"/>
      <c r="U169" s="124"/>
      <c r="V169" s="124"/>
      <c r="W169" s="124"/>
      <c r="X169" s="124"/>
      <c r="Y169" s="124"/>
      <c r="Z169" s="124"/>
      <c r="AA169" s="124"/>
      <c r="AB169" s="124"/>
      <c r="AC169" s="124"/>
      <c r="AD169" s="124"/>
      <c r="AE169" s="124"/>
      <c r="AF169" s="124"/>
      <c r="AG169" s="124"/>
      <c r="AH169" s="124"/>
      <c r="AI169" s="124"/>
      <c r="AJ169" s="124"/>
      <c r="AK169" s="124"/>
      <c r="AL169" s="124"/>
      <c r="AM169" s="124"/>
      <c r="AN169" s="124"/>
      <c r="AO169" s="124"/>
      <c r="AP169" s="124"/>
      <c r="AQ169" s="124"/>
      <c r="AR169" s="124"/>
      <c r="AS169" s="124"/>
      <c r="AT169" s="124"/>
      <c r="AU169" s="124"/>
      <c r="AV169" s="124"/>
    </row>
    <row r="170" spans="1:48" s="137" customFormat="1" x14ac:dyDescent="0.3">
      <c r="A170" s="70"/>
      <c r="B170" s="189"/>
      <c r="C170" s="189"/>
      <c r="D170" s="178"/>
      <c r="E170" s="178"/>
      <c r="F170" s="178"/>
      <c r="G170" s="178"/>
      <c r="H170" s="178"/>
      <c r="I170" s="178"/>
      <c r="J170" s="69"/>
      <c r="K170" s="191"/>
      <c r="L170" s="191"/>
      <c r="N170" s="124"/>
      <c r="O170" s="124"/>
      <c r="P170" s="124"/>
      <c r="Q170" s="124"/>
      <c r="R170" s="124"/>
      <c r="S170" s="124"/>
      <c r="T170" s="124"/>
      <c r="U170" s="124"/>
      <c r="V170" s="124"/>
      <c r="W170" s="124"/>
      <c r="X170" s="124"/>
      <c r="Y170" s="124"/>
      <c r="Z170" s="124"/>
      <c r="AA170" s="124"/>
      <c r="AB170" s="124"/>
      <c r="AC170" s="124"/>
      <c r="AD170" s="124"/>
      <c r="AE170" s="124"/>
      <c r="AF170" s="124"/>
      <c r="AG170" s="124"/>
      <c r="AH170" s="124"/>
      <c r="AI170" s="124"/>
      <c r="AJ170" s="124"/>
      <c r="AK170" s="124"/>
      <c r="AL170" s="124"/>
      <c r="AM170" s="124"/>
      <c r="AN170" s="124"/>
      <c r="AO170" s="124"/>
      <c r="AP170" s="124"/>
      <c r="AQ170" s="124"/>
      <c r="AR170" s="124"/>
      <c r="AS170" s="124"/>
      <c r="AT170" s="124"/>
      <c r="AU170" s="124"/>
      <c r="AV170" s="124"/>
    </row>
    <row r="171" spans="1:48" s="137" customFormat="1" x14ac:dyDescent="0.3">
      <c r="A171" s="70"/>
      <c r="B171" s="189"/>
      <c r="C171" s="189"/>
      <c r="D171" s="178"/>
      <c r="E171" s="178"/>
      <c r="F171" s="178"/>
      <c r="G171" s="178"/>
      <c r="H171" s="178"/>
      <c r="I171" s="178"/>
      <c r="J171" s="69"/>
      <c r="K171" s="191"/>
      <c r="L171" s="191"/>
      <c r="N171" s="124"/>
      <c r="O171" s="124"/>
      <c r="P171" s="124"/>
      <c r="Q171" s="124"/>
      <c r="R171" s="124"/>
      <c r="S171" s="124"/>
      <c r="T171" s="124"/>
      <c r="U171" s="124"/>
      <c r="V171" s="124"/>
      <c r="W171" s="124"/>
      <c r="X171" s="124"/>
      <c r="Y171" s="124"/>
      <c r="Z171" s="124"/>
      <c r="AA171" s="124"/>
      <c r="AB171" s="124"/>
      <c r="AC171" s="124"/>
      <c r="AD171" s="124"/>
      <c r="AE171" s="124"/>
      <c r="AF171" s="124"/>
      <c r="AG171" s="124"/>
      <c r="AH171" s="124"/>
      <c r="AI171" s="124"/>
      <c r="AJ171" s="124"/>
      <c r="AK171" s="124"/>
      <c r="AL171" s="124"/>
      <c r="AM171" s="124"/>
      <c r="AN171" s="124"/>
      <c r="AO171" s="124"/>
      <c r="AP171" s="124"/>
      <c r="AQ171" s="124"/>
      <c r="AR171" s="124"/>
      <c r="AS171" s="124"/>
      <c r="AT171" s="124"/>
      <c r="AU171" s="124"/>
      <c r="AV171" s="124"/>
    </row>
    <row r="172" spans="1:48" s="137" customFormat="1" x14ac:dyDescent="0.3">
      <c r="A172" s="70"/>
      <c r="B172" s="189"/>
      <c r="C172" s="189"/>
      <c r="D172" s="178"/>
      <c r="E172" s="178"/>
      <c r="F172" s="178"/>
      <c r="G172" s="178"/>
      <c r="H172" s="178"/>
      <c r="I172" s="178"/>
      <c r="J172" s="69"/>
      <c r="K172" s="191"/>
      <c r="L172" s="191"/>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row>
    <row r="173" spans="1:48" s="137" customFormat="1" x14ac:dyDescent="0.3">
      <c r="A173" s="70"/>
      <c r="B173" s="189"/>
      <c r="C173" s="189"/>
      <c r="D173" s="178"/>
      <c r="E173" s="178"/>
      <c r="F173" s="178"/>
      <c r="G173" s="178"/>
      <c r="H173" s="178"/>
      <c r="I173" s="178"/>
      <c r="J173" s="69"/>
      <c r="K173" s="191"/>
      <c r="L173" s="191"/>
      <c r="N173" s="124"/>
      <c r="O173" s="124"/>
      <c r="P173" s="124"/>
      <c r="Q173" s="124"/>
      <c r="R173" s="124"/>
      <c r="S173" s="124"/>
      <c r="T173" s="124"/>
      <c r="U173" s="124"/>
      <c r="V173" s="124"/>
      <c r="W173" s="124"/>
      <c r="X173" s="124"/>
      <c r="Y173" s="124"/>
      <c r="Z173" s="124"/>
      <c r="AA173" s="124"/>
      <c r="AB173" s="124"/>
      <c r="AC173" s="124"/>
      <c r="AD173" s="124"/>
      <c r="AE173" s="124"/>
      <c r="AF173" s="124"/>
      <c r="AG173" s="124"/>
      <c r="AH173" s="124"/>
      <c r="AI173" s="124"/>
      <c r="AJ173" s="124"/>
      <c r="AK173" s="124"/>
      <c r="AL173" s="124"/>
      <c r="AM173" s="124"/>
      <c r="AN173" s="124"/>
      <c r="AO173" s="124"/>
      <c r="AP173" s="124"/>
      <c r="AQ173" s="124"/>
      <c r="AR173" s="124"/>
      <c r="AS173" s="124"/>
      <c r="AT173" s="124"/>
      <c r="AU173" s="124"/>
      <c r="AV173" s="124"/>
    </row>
    <row r="174" spans="1:48" s="137" customFormat="1" x14ac:dyDescent="0.3">
      <c r="A174" s="70"/>
      <c r="B174" s="189"/>
      <c r="C174" s="189"/>
      <c r="D174" s="178"/>
      <c r="E174" s="178"/>
      <c r="F174" s="178"/>
      <c r="G174" s="178"/>
      <c r="H174" s="178"/>
      <c r="I174" s="178"/>
      <c r="J174" s="69"/>
      <c r="K174" s="191"/>
      <c r="L174" s="191"/>
      <c r="N174" s="124"/>
      <c r="O174" s="124"/>
      <c r="P174" s="124"/>
      <c r="Q174" s="124"/>
      <c r="R174" s="124"/>
      <c r="S174" s="124"/>
      <c r="T174" s="124"/>
      <c r="U174" s="124"/>
      <c r="V174" s="124"/>
      <c r="W174" s="124"/>
      <c r="X174" s="124"/>
      <c r="Y174" s="124"/>
      <c r="Z174" s="124"/>
      <c r="AA174" s="124"/>
      <c r="AB174" s="124"/>
      <c r="AC174" s="124"/>
      <c r="AD174" s="124"/>
      <c r="AE174" s="124"/>
      <c r="AF174" s="124"/>
      <c r="AG174" s="124"/>
      <c r="AH174" s="124"/>
      <c r="AI174" s="124"/>
      <c r="AJ174" s="124"/>
      <c r="AK174" s="124"/>
      <c r="AL174" s="124"/>
      <c r="AM174" s="124"/>
      <c r="AN174" s="124"/>
      <c r="AO174" s="124"/>
      <c r="AP174" s="124"/>
      <c r="AQ174" s="124"/>
      <c r="AR174" s="124"/>
      <c r="AS174" s="124"/>
      <c r="AT174" s="124"/>
      <c r="AU174" s="124"/>
      <c r="AV174" s="124"/>
    </row>
    <row r="175" spans="1:48" s="137" customFormat="1" x14ac:dyDescent="0.3">
      <c r="A175" s="70"/>
      <c r="B175" s="189"/>
      <c r="C175" s="189"/>
      <c r="D175" s="178"/>
      <c r="E175" s="178"/>
      <c r="F175" s="178"/>
      <c r="G175" s="178"/>
      <c r="H175" s="178"/>
      <c r="I175" s="178"/>
      <c r="J175" s="69"/>
      <c r="K175" s="191"/>
      <c r="L175" s="191"/>
      <c r="N175" s="124"/>
      <c r="O175" s="124"/>
      <c r="P175" s="124"/>
      <c r="Q175" s="124"/>
      <c r="R175" s="124"/>
      <c r="S175" s="124"/>
      <c r="T175" s="124"/>
      <c r="U175" s="124"/>
      <c r="V175" s="124"/>
      <c r="W175" s="124"/>
      <c r="X175" s="124"/>
      <c r="Y175" s="124"/>
      <c r="Z175" s="124"/>
      <c r="AA175" s="124"/>
      <c r="AB175" s="124"/>
      <c r="AC175" s="124"/>
      <c r="AD175" s="124"/>
      <c r="AE175" s="124"/>
      <c r="AF175" s="124"/>
      <c r="AG175" s="124"/>
      <c r="AH175" s="124"/>
      <c r="AI175" s="124"/>
      <c r="AJ175" s="124"/>
      <c r="AK175" s="124"/>
      <c r="AL175" s="124"/>
      <c r="AM175" s="124"/>
      <c r="AN175" s="124"/>
      <c r="AO175" s="124"/>
      <c r="AP175" s="124"/>
      <c r="AQ175" s="124"/>
      <c r="AR175" s="124"/>
      <c r="AS175" s="124"/>
      <c r="AT175" s="124"/>
      <c r="AU175" s="124"/>
      <c r="AV175" s="124"/>
    </row>
    <row r="176" spans="1:48" s="137" customFormat="1" x14ac:dyDescent="0.3">
      <c r="A176" s="70"/>
      <c r="B176" s="189"/>
      <c r="C176" s="189"/>
      <c r="D176" s="178"/>
      <c r="E176" s="178"/>
      <c r="F176" s="178"/>
      <c r="G176" s="178"/>
      <c r="H176" s="178"/>
      <c r="I176" s="178"/>
      <c r="J176" s="69"/>
      <c r="K176" s="191"/>
      <c r="L176" s="191"/>
      <c r="N176" s="124"/>
      <c r="O176" s="124"/>
      <c r="P176" s="124"/>
      <c r="Q176" s="124"/>
      <c r="R176" s="124"/>
      <c r="S176" s="124"/>
      <c r="T176" s="124"/>
      <c r="U176" s="124"/>
      <c r="V176" s="124"/>
      <c r="W176" s="124"/>
      <c r="X176" s="124"/>
      <c r="Y176" s="124"/>
      <c r="Z176" s="124"/>
      <c r="AA176" s="124"/>
      <c r="AB176" s="124"/>
      <c r="AC176" s="124"/>
      <c r="AD176" s="124"/>
      <c r="AE176" s="124"/>
      <c r="AF176" s="124"/>
      <c r="AG176" s="124"/>
      <c r="AH176" s="124"/>
      <c r="AI176" s="124"/>
      <c r="AJ176" s="124"/>
      <c r="AK176" s="124"/>
      <c r="AL176" s="124"/>
      <c r="AM176" s="124"/>
      <c r="AN176" s="124"/>
      <c r="AO176" s="124"/>
      <c r="AP176" s="124"/>
      <c r="AQ176" s="124"/>
      <c r="AR176" s="124"/>
      <c r="AS176" s="124"/>
      <c r="AT176" s="124"/>
      <c r="AU176" s="124"/>
      <c r="AV176" s="124"/>
    </row>
    <row r="177" spans="1:48" s="137" customFormat="1" x14ac:dyDescent="0.3">
      <c r="A177" s="70"/>
      <c r="B177" s="189"/>
      <c r="C177" s="189"/>
      <c r="D177" s="178"/>
      <c r="E177" s="178"/>
      <c r="F177" s="178"/>
      <c r="G177" s="178"/>
      <c r="H177" s="178"/>
      <c r="I177" s="178"/>
      <c r="J177" s="69"/>
      <c r="K177" s="191"/>
      <c r="L177" s="191"/>
      <c r="N177" s="124"/>
      <c r="O177" s="124"/>
      <c r="P177" s="124"/>
      <c r="Q177" s="124"/>
      <c r="R177" s="124"/>
      <c r="S177" s="124"/>
      <c r="T177" s="124"/>
      <c r="U177" s="124"/>
      <c r="V177" s="124"/>
      <c r="W177" s="124"/>
      <c r="X177" s="124"/>
      <c r="Y177" s="124"/>
      <c r="Z177" s="124"/>
      <c r="AA177" s="124"/>
      <c r="AB177" s="124"/>
      <c r="AC177" s="124"/>
      <c r="AD177" s="124"/>
      <c r="AE177" s="124"/>
      <c r="AF177" s="124"/>
      <c r="AG177" s="124"/>
      <c r="AH177" s="124"/>
      <c r="AI177" s="124"/>
      <c r="AJ177" s="124"/>
      <c r="AK177" s="124"/>
      <c r="AL177" s="124"/>
      <c r="AM177" s="124"/>
      <c r="AN177" s="124"/>
      <c r="AO177" s="124"/>
      <c r="AP177" s="124"/>
      <c r="AQ177" s="124"/>
      <c r="AR177" s="124"/>
      <c r="AS177" s="124"/>
      <c r="AT177" s="124"/>
      <c r="AU177" s="124"/>
      <c r="AV177" s="124"/>
    </row>
    <row r="178" spans="1:48" s="137" customFormat="1" x14ac:dyDescent="0.3">
      <c r="A178" s="70"/>
      <c r="B178" s="189"/>
      <c r="C178" s="189"/>
      <c r="D178" s="178"/>
      <c r="E178" s="178"/>
      <c r="F178" s="178"/>
      <c r="G178" s="178"/>
      <c r="H178" s="178"/>
      <c r="I178" s="178"/>
      <c r="J178" s="69"/>
      <c r="K178" s="191"/>
      <c r="L178" s="191"/>
      <c r="N178" s="124"/>
      <c r="O178" s="124"/>
      <c r="P178" s="124"/>
      <c r="Q178" s="124"/>
      <c r="R178" s="124"/>
      <c r="S178" s="124"/>
      <c r="T178" s="124"/>
      <c r="U178" s="124"/>
      <c r="V178" s="124"/>
      <c r="W178" s="124"/>
      <c r="X178" s="124"/>
      <c r="Y178" s="124"/>
      <c r="Z178" s="124"/>
      <c r="AA178" s="124"/>
      <c r="AB178" s="124"/>
      <c r="AC178" s="124"/>
      <c r="AD178" s="124"/>
      <c r="AE178" s="124"/>
      <c r="AF178" s="124"/>
      <c r="AG178" s="124"/>
      <c r="AH178" s="124"/>
      <c r="AI178" s="124"/>
      <c r="AJ178" s="124"/>
      <c r="AK178" s="124"/>
      <c r="AL178" s="124"/>
      <c r="AM178" s="124"/>
      <c r="AN178" s="124"/>
      <c r="AO178" s="124"/>
      <c r="AP178" s="124"/>
      <c r="AQ178" s="124"/>
      <c r="AR178" s="124"/>
      <c r="AS178" s="124"/>
      <c r="AT178" s="124"/>
      <c r="AU178" s="124"/>
      <c r="AV178" s="124"/>
    </row>
    <row r="179" spans="1:48" s="137" customFormat="1" x14ac:dyDescent="0.3">
      <c r="A179" s="70"/>
      <c r="B179" s="189"/>
      <c r="C179" s="189"/>
      <c r="D179" s="178"/>
      <c r="E179" s="178"/>
      <c r="F179" s="178"/>
      <c r="G179" s="178"/>
      <c r="H179" s="178"/>
      <c r="I179" s="178"/>
      <c r="J179" s="69"/>
      <c r="K179" s="191"/>
      <c r="L179" s="191"/>
      <c r="N179" s="124"/>
      <c r="O179" s="124"/>
      <c r="P179" s="124"/>
      <c r="Q179" s="124"/>
      <c r="R179" s="124"/>
      <c r="S179" s="124"/>
      <c r="T179" s="124"/>
      <c r="U179" s="124"/>
      <c r="V179" s="124"/>
      <c r="W179" s="124"/>
      <c r="X179" s="124"/>
      <c r="Y179" s="124"/>
      <c r="Z179" s="124"/>
      <c r="AA179" s="124"/>
      <c r="AB179" s="124"/>
      <c r="AC179" s="124"/>
      <c r="AD179" s="124"/>
      <c r="AE179" s="124"/>
      <c r="AF179" s="124"/>
      <c r="AG179" s="124"/>
      <c r="AH179" s="124"/>
      <c r="AI179" s="124"/>
      <c r="AJ179" s="124"/>
      <c r="AK179" s="124"/>
      <c r="AL179" s="124"/>
      <c r="AM179" s="124"/>
      <c r="AN179" s="124"/>
      <c r="AO179" s="124"/>
      <c r="AP179" s="124"/>
      <c r="AQ179" s="124"/>
      <c r="AR179" s="124"/>
      <c r="AS179" s="124"/>
      <c r="AT179" s="124"/>
      <c r="AU179" s="124"/>
      <c r="AV179" s="124"/>
    </row>
    <row r="180" spans="1:48" s="137" customFormat="1" x14ac:dyDescent="0.3">
      <c r="A180" s="70"/>
      <c r="B180" s="189"/>
      <c r="C180" s="189"/>
      <c r="D180" s="178"/>
      <c r="E180" s="178"/>
      <c r="F180" s="178"/>
      <c r="G180" s="178"/>
      <c r="H180" s="178"/>
      <c r="I180" s="178"/>
      <c r="J180" s="69"/>
      <c r="K180" s="191"/>
      <c r="L180" s="191"/>
      <c r="N180" s="124"/>
      <c r="O180" s="124"/>
      <c r="P180" s="124"/>
      <c r="Q180" s="124"/>
      <c r="R180" s="124"/>
      <c r="S180" s="124"/>
      <c r="T180" s="124"/>
      <c r="U180" s="124"/>
      <c r="V180" s="124"/>
      <c r="W180" s="124"/>
      <c r="X180" s="124"/>
      <c r="Y180" s="124"/>
      <c r="Z180" s="124"/>
      <c r="AA180" s="124"/>
      <c r="AB180" s="124"/>
      <c r="AC180" s="124"/>
      <c r="AD180" s="124"/>
      <c r="AE180" s="124"/>
      <c r="AF180" s="124"/>
      <c r="AG180" s="124"/>
      <c r="AH180" s="124"/>
      <c r="AI180" s="124"/>
      <c r="AJ180" s="124"/>
      <c r="AK180" s="124"/>
      <c r="AL180" s="124"/>
      <c r="AM180" s="124"/>
      <c r="AN180" s="124"/>
      <c r="AO180" s="124"/>
      <c r="AP180" s="124"/>
      <c r="AQ180" s="124"/>
      <c r="AR180" s="124"/>
      <c r="AS180" s="124"/>
      <c r="AT180" s="124"/>
      <c r="AU180" s="124"/>
      <c r="AV180" s="124"/>
    </row>
    <row r="181" spans="1:48" s="137" customFormat="1" x14ac:dyDescent="0.3">
      <c r="A181" s="70"/>
      <c r="B181" s="189"/>
      <c r="C181" s="189"/>
      <c r="D181" s="178"/>
      <c r="E181" s="178"/>
      <c r="F181" s="178"/>
      <c r="G181" s="178"/>
      <c r="H181" s="178"/>
      <c r="I181" s="178"/>
      <c r="J181" s="69"/>
      <c r="K181" s="191"/>
      <c r="L181" s="191"/>
      <c r="N181" s="124"/>
      <c r="O181" s="124"/>
      <c r="P181" s="124"/>
      <c r="Q181" s="124"/>
      <c r="R181" s="124"/>
      <c r="S181" s="124"/>
      <c r="T181" s="124"/>
      <c r="U181" s="124"/>
      <c r="V181" s="124"/>
      <c r="W181" s="124"/>
      <c r="X181" s="124"/>
      <c r="Y181" s="124"/>
      <c r="Z181" s="124"/>
      <c r="AA181" s="124"/>
      <c r="AB181" s="124"/>
      <c r="AC181" s="124"/>
      <c r="AD181" s="124"/>
      <c r="AE181" s="124"/>
      <c r="AF181" s="124"/>
      <c r="AG181" s="124"/>
      <c r="AH181" s="124"/>
      <c r="AI181" s="124"/>
      <c r="AJ181" s="124"/>
      <c r="AK181" s="124"/>
      <c r="AL181" s="124"/>
      <c r="AM181" s="124"/>
      <c r="AN181" s="124"/>
      <c r="AO181" s="124"/>
      <c r="AP181" s="124"/>
      <c r="AQ181" s="124"/>
      <c r="AR181" s="124"/>
      <c r="AS181" s="124"/>
      <c r="AT181" s="124"/>
      <c r="AU181" s="124"/>
      <c r="AV181" s="124"/>
    </row>
    <row r="182" spans="1:48" s="137" customFormat="1" x14ac:dyDescent="0.3">
      <c r="A182" s="70"/>
      <c r="B182" s="189"/>
      <c r="C182" s="189"/>
      <c r="D182" s="178"/>
      <c r="E182" s="178"/>
      <c r="F182" s="178"/>
      <c r="G182" s="178"/>
      <c r="H182" s="178"/>
      <c r="I182" s="178"/>
      <c r="J182" s="69"/>
      <c r="K182" s="191"/>
      <c r="L182" s="191"/>
      <c r="N182" s="124"/>
      <c r="O182" s="124"/>
      <c r="P182" s="124"/>
      <c r="Q182" s="124"/>
      <c r="R182" s="124"/>
      <c r="S182" s="124"/>
      <c r="T182" s="124"/>
      <c r="U182" s="124"/>
      <c r="V182" s="124"/>
      <c r="W182" s="124"/>
      <c r="X182" s="124"/>
      <c r="Y182" s="124"/>
      <c r="Z182" s="124"/>
      <c r="AA182" s="124"/>
      <c r="AB182" s="124"/>
      <c r="AC182" s="124"/>
      <c r="AD182" s="124"/>
      <c r="AE182" s="124"/>
      <c r="AF182" s="124"/>
      <c r="AG182" s="124"/>
      <c r="AH182" s="124"/>
      <c r="AI182" s="124"/>
      <c r="AJ182" s="124"/>
      <c r="AK182" s="124"/>
      <c r="AL182" s="124"/>
      <c r="AM182" s="124"/>
      <c r="AN182" s="124"/>
      <c r="AO182" s="124"/>
      <c r="AP182" s="124"/>
      <c r="AQ182" s="124"/>
      <c r="AR182" s="124"/>
      <c r="AS182" s="124"/>
      <c r="AT182" s="124"/>
      <c r="AU182" s="124"/>
      <c r="AV182" s="124"/>
    </row>
    <row r="183" spans="1:48" s="137" customFormat="1" x14ac:dyDescent="0.3">
      <c r="A183" s="70"/>
      <c r="B183" s="189"/>
      <c r="C183" s="189"/>
      <c r="D183" s="178"/>
      <c r="E183" s="178"/>
      <c r="F183" s="178"/>
      <c r="G183" s="178"/>
      <c r="H183" s="178"/>
      <c r="I183" s="178"/>
      <c r="J183" s="69"/>
      <c r="K183" s="191"/>
      <c r="L183" s="191"/>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row>
    <row r="184" spans="1:48" s="137" customFormat="1" x14ac:dyDescent="0.3">
      <c r="A184" s="70"/>
      <c r="B184" s="189"/>
      <c r="C184" s="189"/>
      <c r="D184" s="178"/>
      <c r="E184" s="178"/>
      <c r="F184" s="178"/>
      <c r="G184" s="178"/>
      <c r="H184" s="178"/>
      <c r="I184" s="178"/>
      <c r="J184" s="69"/>
      <c r="K184" s="191"/>
      <c r="L184" s="191"/>
      <c r="N184" s="124"/>
      <c r="O184" s="124"/>
      <c r="P184" s="124"/>
      <c r="Q184" s="124"/>
      <c r="R184" s="124"/>
      <c r="S184" s="124"/>
      <c r="T184" s="124"/>
      <c r="U184" s="124"/>
      <c r="V184" s="124"/>
      <c r="W184" s="124"/>
      <c r="X184" s="124"/>
      <c r="Y184" s="124"/>
      <c r="Z184" s="124"/>
      <c r="AA184" s="124"/>
      <c r="AB184" s="124"/>
      <c r="AC184" s="124"/>
      <c r="AD184" s="124"/>
      <c r="AE184" s="124"/>
      <c r="AF184" s="124"/>
      <c r="AG184" s="124"/>
      <c r="AH184" s="124"/>
      <c r="AI184" s="124"/>
      <c r="AJ184" s="124"/>
      <c r="AK184" s="124"/>
      <c r="AL184" s="124"/>
      <c r="AM184" s="124"/>
      <c r="AN184" s="124"/>
      <c r="AO184" s="124"/>
      <c r="AP184" s="124"/>
      <c r="AQ184" s="124"/>
      <c r="AR184" s="124"/>
      <c r="AS184" s="124"/>
      <c r="AT184" s="124"/>
      <c r="AU184" s="124"/>
      <c r="AV184" s="124"/>
    </row>
    <row r="185" spans="1:48" s="137" customFormat="1" x14ac:dyDescent="0.3">
      <c r="A185" s="70"/>
      <c r="B185" s="189"/>
      <c r="C185" s="189"/>
      <c r="D185" s="178"/>
      <c r="E185" s="178"/>
      <c r="F185" s="178"/>
      <c r="G185" s="178"/>
      <c r="H185" s="178"/>
      <c r="I185" s="178"/>
      <c r="J185" s="69"/>
      <c r="K185" s="191"/>
      <c r="L185" s="191"/>
      <c r="N185" s="124"/>
      <c r="O185" s="124"/>
      <c r="P185" s="124"/>
      <c r="Q185" s="124"/>
      <c r="R185" s="124"/>
      <c r="S185" s="124"/>
      <c r="T185" s="124"/>
      <c r="U185" s="124"/>
      <c r="V185" s="124"/>
      <c r="W185" s="124"/>
      <c r="X185" s="124"/>
      <c r="Y185" s="124"/>
      <c r="Z185" s="124"/>
      <c r="AA185" s="124"/>
      <c r="AB185" s="124"/>
      <c r="AC185" s="124"/>
      <c r="AD185" s="124"/>
      <c r="AE185" s="124"/>
      <c r="AF185" s="124"/>
      <c r="AG185" s="124"/>
      <c r="AH185" s="124"/>
      <c r="AI185" s="124"/>
      <c r="AJ185" s="124"/>
      <c r="AK185" s="124"/>
      <c r="AL185" s="124"/>
      <c r="AM185" s="124"/>
      <c r="AN185" s="124"/>
      <c r="AO185" s="124"/>
      <c r="AP185" s="124"/>
      <c r="AQ185" s="124"/>
      <c r="AR185" s="124"/>
      <c r="AS185" s="124"/>
      <c r="AT185" s="124"/>
      <c r="AU185" s="124"/>
      <c r="AV185" s="124"/>
    </row>
    <row r="186" spans="1:48" s="137" customFormat="1" x14ac:dyDescent="0.3">
      <c r="A186" s="70"/>
      <c r="B186" s="189"/>
      <c r="C186" s="189"/>
      <c r="D186" s="178"/>
      <c r="E186" s="178"/>
      <c r="F186" s="178"/>
      <c r="G186" s="178"/>
      <c r="H186" s="178"/>
      <c r="I186" s="178"/>
      <c r="J186" s="69"/>
      <c r="K186" s="191"/>
      <c r="L186" s="191"/>
      <c r="N186" s="124"/>
      <c r="O186" s="124"/>
      <c r="P186" s="124"/>
      <c r="Q186" s="124"/>
      <c r="R186" s="124"/>
      <c r="S186" s="124"/>
      <c r="T186" s="124"/>
      <c r="U186" s="124"/>
      <c r="V186" s="124"/>
      <c r="W186" s="124"/>
      <c r="X186" s="124"/>
      <c r="Y186" s="124"/>
      <c r="Z186" s="124"/>
      <c r="AA186" s="124"/>
      <c r="AB186" s="124"/>
      <c r="AC186" s="124"/>
      <c r="AD186" s="124"/>
      <c r="AE186" s="124"/>
      <c r="AF186" s="124"/>
      <c r="AG186" s="124"/>
      <c r="AH186" s="124"/>
      <c r="AI186" s="124"/>
      <c r="AJ186" s="124"/>
      <c r="AK186" s="124"/>
      <c r="AL186" s="124"/>
      <c r="AM186" s="124"/>
      <c r="AN186" s="124"/>
      <c r="AO186" s="124"/>
      <c r="AP186" s="124"/>
      <c r="AQ186" s="124"/>
      <c r="AR186" s="124"/>
      <c r="AS186" s="124"/>
      <c r="AT186" s="124"/>
      <c r="AU186" s="124"/>
      <c r="AV186" s="124"/>
    </row>
    <row r="187" spans="1:48" s="137" customFormat="1" x14ac:dyDescent="0.3">
      <c r="A187" s="70"/>
      <c r="B187" s="189"/>
      <c r="C187" s="189"/>
      <c r="D187" s="178"/>
      <c r="E187" s="178"/>
      <c r="F187" s="178"/>
      <c r="G187" s="178"/>
      <c r="H187" s="178"/>
      <c r="I187" s="178"/>
      <c r="J187" s="69"/>
      <c r="K187" s="191"/>
      <c r="L187" s="191"/>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row>
    <row r="188" spans="1:48" s="137" customFormat="1" x14ac:dyDescent="0.3">
      <c r="A188" s="70"/>
      <c r="B188" s="189"/>
      <c r="C188" s="189"/>
      <c r="D188" s="178"/>
      <c r="E188" s="178"/>
      <c r="F188" s="178"/>
      <c r="G188" s="178"/>
      <c r="H188" s="178"/>
      <c r="I188" s="178"/>
      <c r="J188" s="69"/>
      <c r="K188" s="191"/>
      <c r="L188" s="191"/>
      <c r="N188" s="124"/>
      <c r="O188" s="124"/>
      <c r="P188" s="124"/>
      <c r="Q188" s="124"/>
      <c r="R188" s="124"/>
      <c r="S188" s="124"/>
      <c r="T188" s="124"/>
      <c r="U188" s="124"/>
      <c r="V188" s="124"/>
      <c r="W188" s="124"/>
      <c r="X188" s="124"/>
      <c r="Y188" s="124"/>
      <c r="Z188" s="124"/>
      <c r="AA188" s="124"/>
      <c r="AB188" s="124"/>
      <c r="AC188" s="124"/>
      <c r="AD188" s="124"/>
      <c r="AE188" s="124"/>
      <c r="AF188" s="124"/>
      <c r="AG188" s="124"/>
      <c r="AH188" s="124"/>
      <c r="AI188" s="124"/>
      <c r="AJ188" s="124"/>
      <c r="AK188" s="124"/>
      <c r="AL188" s="124"/>
      <c r="AM188" s="124"/>
      <c r="AN188" s="124"/>
      <c r="AO188" s="124"/>
      <c r="AP188" s="124"/>
      <c r="AQ188" s="124"/>
      <c r="AR188" s="124"/>
      <c r="AS188" s="124"/>
      <c r="AT188" s="124"/>
      <c r="AU188" s="124"/>
      <c r="AV188" s="124"/>
    </row>
    <row r="189" spans="1:48" s="137" customFormat="1" x14ac:dyDescent="0.3">
      <c r="A189" s="70"/>
      <c r="B189" s="189"/>
      <c r="C189" s="189"/>
      <c r="D189" s="178"/>
      <c r="E189" s="178"/>
      <c r="F189" s="178"/>
      <c r="G189" s="178"/>
      <c r="H189" s="178"/>
      <c r="I189" s="178"/>
      <c r="J189" s="69"/>
      <c r="K189" s="191"/>
      <c r="L189" s="191"/>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row>
    <row r="190" spans="1:48" s="137" customFormat="1" x14ac:dyDescent="0.3">
      <c r="A190" s="70"/>
      <c r="B190" s="189"/>
      <c r="C190" s="189"/>
      <c r="D190" s="178"/>
      <c r="E190" s="178"/>
      <c r="F190" s="178"/>
      <c r="G190" s="178"/>
      <c r="H190" s="178"/>
      <c r="I190" s="178"/>
      <c r="J190" s="69"/>
      <c r="K190" s="191"/>
      <c r="L190" s="191"/>
      <c r="N190" s="124"/>
      <c r="O190" s="124"/>
      <c r="P190" s="124"/>
      <c r="Q190" s="124"/>
      <c r="R190" s="124"/>
      <c r="S190" s="124"/>
      <c r="T190" s="124"/>
      <c r="U190" s="124"/>
      <c r="V190" s="124"/>
      <c r="W190" s="124"/>
      <c r="X190" s="124"/>
      <c r="Y190" s="124"/>
      <c r="Z190" s="124"/>
      <c r="AA190" s="124"/>
      <c r="AB190" s="124"/>
      <c r="AC190" s="124"/>
      <c r="AD190" s="124"/>
      <c r="AE190" s="124"/>
      <c r="AF190" s="124"/>
      <c r="AG190" s="124"/>
      <c r="AH190" s="124"/>
      <c r="AI190" s="124"/>
      <c r="AJ190" s="124"/>
      <c r="AK190" s="124"/>
      <c r="AL190" s="124"/>
      <c r="AM190" s="124"/>
      <c r="AN190" s="124"/>
      <c r="AO190" s="124"/>
      <c r="AP190" s="124"/>
      <c r="AQ190" s="124"/>
      <c r="AR190" s="124"/>
      <c r="AS190" s="124"/>
      <c r="AT190" s="124"/>
      <c r="AU190" s="124"/>
      <c r="AV190" s="124"/>
    </row>
    <row r="191" spans="1:48" s="137" customFormat="1" x14ac:dyDescent="0.3">
      <c r="A191" s="70"/>
      <c r="B191" s="189"/>
      <c r="C191" s="189"/>
      <c r="D191" s="178"/>
      <c r="E191" s="178"/>
      <c r="F191" s="178"/>
      <c r="G191" s="178"/>
      <c r="H191" s="178"/>
      <c r="I191" s="178"/>
      <c r="J191" s="69"/>
      <c r="K191" s="191"/>
      <c r="L191" s="191"/>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row>
    <row r="192" spans="1:48" s="137" customFormat="1" x14ac:dyDescent="0.3">
      <c r="A192" s="70"/>
      <c r="B192" s="189"/>
      <c r="C192" s="189"/>
      <c r="D192" s="178"/>
      <c r="E192" s="178"/>
      <c r="F192" s="178"/>
      <c r="G192" s="178"/>
      <c r="H192" s="178"/>
      <c r="I192" s="178"/>
      <c r="J192" s="69"/>
      <c r="K192" s="191"/>
      <c r="L192" s="191"/>
      <c r="N192" s="124"/>
      <c r="O192" s="124"/>
      <c r="P192" s="124"/>
      <c r="Q192" s="124"/>
      <c r="R192" s="124"/>
      <c r="S192" s="124"/>
      <c r="T192" s="124"/>
      <c r="U192" s="124"/>
      <c r="V192" s="124"/>
      <c r="W192" s="124"/>
      <c r="X192" s="124"/>
      <c r="Y192" s="124"/>
      <c r="Z192" s="124"/>
      <c r="AA192" s="124"/>
      <c r="AB192" s="124"/>
      <c r="AC192" s="124"/>
      <c r="AD192" s="124"/>
      <c r="AE192" s="124"/>
      <c r="AF192" s="124"/>
      <c r="AG192" s="124"/>
      <c r="AH192" s="124"/>
      <c r="AI192" s="124"/>
      <c r="AJ192" s="124"/>
      <c r="AK192" s="124"/>
      <c r="AL192" s="124"/>
      <c r="AM192" s="124"/>
      <c r="AN192" s="124"/>
      <c r="AO192" s="124"/>
      <c r="AP192" s="124"/>
      <c r="AQ192" s="124"/>
      <c r="AR192" s="124"/>
      <c r="AS192" s="124"/>
      <c r="AT192" s="124"/>
      <c r="AU192" s="124"/>
      <c r="AV192" s="124"/>
    </row>
    <row r="193" spans="1:48" s="137" customFormat="1" x14ac:dyDescent="0.3">
      <c r="A193" s="70"/>
      <c r="B193" s="189"/>
      <c r="C193" s="189"/>
      <c r="D193" s="178"/>
      <c r="E193" s="178"/>
      <c r="F193" s="178"/>
      <c r="G193" s="178"/>
      <c r="H193" s="178"/>
      <c r="I193" s="178"/>
      <c r="J193" s="69"/>
      <c r="K193" s="191"/>
      <c r="L193" s="191"/>
      <c r="N193" s="124"/>
      <c r="O193" s="124"/>
      <c r="P193" s="124"/>
      <c r="Q193" s="124"/>
      <c r="R193" s="124"/>
      <c r="S193" s="124"/>
      <c r="T193" s="124"/>
      <c r="U193" s="124"/>
      <c r="V193" s="124"/>
      <c r="W193" s="124"/>
      <c r="X193" s="124"/>
      <c r="Y193" s="124"/>
      <c r="Z193" s="124"/>
      <c r="AA193" s="124"/>
      <c r="AB193" s="124"/>
      <c r="AC193" s="124"/>
      <c r="AD193" s="124"/>
      <c r="AE193" s="124"/>
      <c r="AF193" s="124"/>
      <c r="AG193" s="124"/>
      <c r="AH193" s="124"/>
      <c r="AI193" s="124"/>
      <c r="AJ193" s="124"/>
      <c r="AK193" s="124"/>
      <c r="AL193" s="124"/>
      <c r="AM193" s="124"/>
      <c r="AN193" s="124"/>
      <c r="AO193" s="124"/>
      <c r="AP193" s="124"/>
      <c r="AQ193" s="124"/>
      <c r="AR193" s="124"/>
      <c r="AS193" s="124"/>
      <c r="AT193" s="124"/>
      <c r="AU193" s="124"/>
      <c r="AV193" s="124"/>
    </row>
    <row r="194" spans="1:48" s="137" customFormat="1" x14ac:dyDescent="0.3">
      <c r="A194" s="70"/>
      <c r="B194" s="189"/>
      <c r="C194" s="189"/>
      <c r="D194" s="178"/>
      <c r="E194" s="178"/>
      <c r="F194" s="178"/>
      <c r="G194" s="178"/>
      <c r="H194" s="178"/>
      <c r="I194" s="178"/>
      <c r="J194" s="69"/>
      <c r="K194" s="191"/>
      <c r="L194" s="191"/>
      <c r="N194" s="124"/>
      <c r="O194" s="124"/>
      <c r="P194" s="124"/>
      <c r="Q194" s="124"/>
      <c r="R194" s="124"/>
      <c r="S194" s="124"/>
      <c r="T194" s="124"/>
      <c r="U194" s="124"/>
      <c r="V194" s="124"/>
      <c r="W194" s="124"/>
      <c r="X194" s="124"/>
      <c r="Y194" s="124"/>
      <c r="Z194" s="124"/>
      <c r="AA194" s="124"/>
      <c r="AB194" s="124"/>
      <c r="AC194" s="124"/>
      <c r="AD194" s="124"/>
      <c r="AE194" s="124"/>
      <c r="AF194" s="124"/>
      <c r="AG194" s="124"/>
      <c r="AH194" s="124"/>
      <c r="AI194" s="124"/>
      <c r="AJ194" s="124"/>
      <c r="AK194" s="124"/>
      <c r="AL194" s="124"/>
      <c r="AM194" s="124"/>
      <c r="AN194" s="124"/>
      <c r="AO194" s="124"/>
      <c r="AP194" s="124"/>
      <c r="AQ194" s="124"/>
      <c r="AR194" s="124"/>
      <c r="AS194" s="124"/>
      <c r="AT194" s="124"/>
      <c r="AU194" s="124"/>
      <c r="AV194" s="124"/>
    </row>
    <row r="195" spans="1:48" s="137" customFormat="1" x14ac:dyDescent="0.3">
      <c r="A195" s="70"/>
      <c r="B195" s="189"/>
      <c r="C195" s="189"/>
      <c r="D195" s="178"/>
      <c r="E195" s="178"/>
      <c r="F195" s="178"/>
      <c r="G195" s="178"/>
      <c r="H195" s="178"/>
      <c r="I195" s="178"/>
      <c r="J195" s="69"/>
      <c r="K195" s="191"/>
      <c r="L195" s="191"/>
      <c r="N195" s="124"/>
      <c r="O195" s="124"/>
      <c r="P195" s="124"/>
      <c r="Q195" s="124"/>
      <c r="R195" s="124"/>
      <c r="S195" s="124"/>
      <c r="T195" s="124"/>
      <c r="U195" s="124"/>
      <c r="V195" s="124"/>
      <c r="W195" s="124"/>
      <c r="X195" s="124"/>
      <c r="Y195" s="124"/>
      <c r="Z195" s="124"/>
      <c r="AA195" s="124"/>
      <c r="AB195" s="124"/>
      <c r="AC195" s="124"/>
      <c r="AD195" s="124"/>
      <c r="AE195" s="124"/>
      <c r="AF195" s="124"/>
      <c r="AG195" s="124"/>
      <c r="AH195" s="124"/>
      <c r="AI195" s="124"/>
      <c r="AJ195" s="124"/>
      <c r="AK195" s="124"/>
      <c r="AL195" s="124"/>
      <c r="AM195" s="124"/>
      <c r="AN195" s="124"/>
      <c r="AO195" s="124"/>
      <c r="AP195" s="124"/>
      <c r="AQ195" s="124"/>
      <c r="AR195" s="124"/>
      <c r="AS195" s="124"/>
      <c r="AT195" s="124"/>
      <c r="AU195" s="124"/>
      <c r="AV195" s="124"/>
    </row>
    <row r="196" spans="1:48" s="137" customFormat="1" x14ac:dyDescent="0.3">
      <c r="A196" s="70"/>
      <c r="B196" s="189"/>
      <c r="C196" s="189"/>
      <c r="D196" s="178"/>
      <c r="E196" s="178"/>
      <c r="F196" s="178"/>
      <c r="G196" s="178"/>
      <c r="H196" s="178"/>
      <c r="I196" s="178"/>
      <c r="J196" s="69"/>
      <c r="K196" s="191"/>
      <c r="L196" s="191"/>
      <c r="N196" s="124"/>
      <c r="O196" s="124"/>
      <c r="P196" s="124"/>
      <c r="Q196" s="124"/>
      <c r="R196" s="124"/>
      <c r="S196" s="124"/>
      <c r="T196" s="124"/>
      <c r="U196" s="124"/>
      <c r="V196" s="124"/>
      <c r="W196" s="124"/>
      <c r="X196" s="124"/>
      <c r="Y196" s="124"/>
      <c r="Z196" s="124"/>
      <c r="AA196" s="124"/>
      <c r="AB196" s="124"/>
      <c r="AC196" s="124"/>
      <c r="AD196" s="124"/>
      <c r="AE196" s="124"/>
      <c r="AF196" s="124"/>
      <c r="AG196" s="124"/>
      <c r="AH196" s="124"/>
      <c r="AI196" s="124"/>
      <c r="AJ196" s="124"/>
      <c r="AK196" s="124"/>
      <c r="AL196" s="124"/>
      <c r="AM196" s="124"/>
      <c r="AN196" s="124"/>
      <c r="AO196" s="124"/>
      <c r="AP196" s="124"/>
      <c r="AQ196" s="124"/>
      <c r="AR196" s="124"/>
      <c r="AS196" s="124"/>
      <c r="AT196" s="124"/>
      <c r="AU196" s="124"/>
      <c r="AV196" s="124"/>
    </row>
    <row r="197" spans="1:48" s="137" customFormat="1" x14ac:dyDescent="0.3">
      <c r="A197" s="70"/>
      <c r="B197" s="189"/>
      <c r="C197" s="189"/>
      <c r="D197" s="178"/>
      <c r="E197" s="178"/>
      <c r="F197" s="178"/>
      <c r="G197" s="178"/>
      <c r="H197" s="178"/>
      <c r="I197" s="178"/>
      <c r="J197" s="69"/>
      <c r="K197" s="191"/>
      <c r="L197" s="191"/>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row>
    <row r="198" spans="1:48" s="137" customFormat="1" x14ac:dyDescent="0.3">
      <c r="A198" s="70"/>
      <c r="B198" s="189"/>
      <c r="C198" s="189"/>
      <c r="D198" s="178"/>
      <c r="E198" s="178"/>
      <c r="F198" s="178"/>
      <c r="G198" s="178"/>
      <c r="H198" s="178"/>
      <c r="I198" s="178"/>
      <c r="J198" s="69"/>
      <c r="K198" s="191"/>
      <c r="L198" s="191"/>
      <c r="N198" s="124"/>
      <c r="O198" s="124"/>
      <c r="P198" s="124"/>
      <c r="Q198" s="124"/>
      <c r="R198" s="124"/>
      <c r="S198" s="124"/>
      <c r="T198" s="124"/>
      <c r="U198" s="124"/>
      <c r="V198" s="124"/>
      <c r="W198" s="124"/>
      <c r="X198" s="124"/>
      <c r="Y198" s="124"/>
      <c r="Z198" s="124"/>
      <c r="AA198" s="124"/>
      <c r="AB198" s="124"/>
      <c r="AC198" s="124"/>
      <c r="AD198" s="124"/>
      <c r="AE198" s="124"/>
      <c r="AF198" s="124"/>
      <c r="AG198" s="124"/>
      <c r="AH198" s="124"/>
      <c r="AI198" s="124"/>
      <c r="AJ198" s="124"/>
      <c r="AK198" s="124"/>
      <c r="AL198" s="124"/>
      <c r="AM198" s="124"/>
      <c r="AN198" s="124"/>
      <c r="AO198" s="124"/>
      <c r="AP198" s="124"/>
      <c r="AQ198" s="124"/>
      <c r="AR198" s="124"/>
      <c r="AS198" s="124"/>
      <c r="AT198" s="124"/>
      <c r="AU198" s="124"/>
      <c r="AV198" s="124"/>
    </row>
    <row r="199" spans="1:48" s="137" customFormat="1" x14ac:dyDescent="0.3">
      <c r="A199" s="70"/>
      <c r="B199" s="189"/>
      <c r="C199" s="189"/>
      <c r="D199" s="178"/>
      <c r="E199" s="178"/>
      <c r="F199" s="178"/>
      <c r="G199" s="178"/>
      <c r="H199" s="178"/>
      <c r="I199" s="178"/>
      <c r="J199" s="69"/>
      <c r="K199" s="191"/>
      <c r="L199" s="191"/>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row>
    <row r="200" spans="1:48" s="137" customFormat="1" x14ac:dyDescent="0.3">
      <c r="A200" s="70"/>
      <c r="B200" s="189"/>
      <c r="C200" s="189"/>
      <c r="D200" s="178"/>
      <c r="E200" s="178"/>
      <c r="F200" s="178"/>
      <c r="G200" s="178"/>
      <c r="H200" s="178"/>
      <c r="I200" s="178"/>
      <c r="J200" s="69"/>
      <c r="K200" s="191"/>
      <c r="L200" s="191"/>
      <c r="N200" s="124"/>
      <c r="O200" s="124"/>
      <c r="P200" s="124"/>
      <c r="Q200" s="124"/>
      <c r="R200" s="124"/>
      <c r="S200" s="124"/>
      <c r="T200" s="124"/>
      <c r="U200" s="124"/>
      <c r="V200" s="124"/>
      <c r="W200" s="124"/>
      <c r="X200" s="124"/>
      <c r="Y200" s="124"/>
      <c r="Z200" s="124"/>
      <c r="AA200" s="124"/>
      <c r="AB200" s="124"/>
      <c r="AC200" s="124"/>
      <c r="AD200" s="124"/>
      <c r="AE200" s="124"/>
      <c r="AF200" s="124"/>
      <c r="AG200" s="124"/>
      <c r="AH200" s="124"/>
      <c r="AI200" s="124"/>
      <c r="AJ200" s="124"/>
      <c r="AK200" s="124"/>
      <c r="AL200" s="124"/>
      <c r="AM200" s="124"/>
      <c r="AN200" s="124"/>
      <c r="AO200" s="124"/>
      <c r="AP200" s="124"/>
      <c r="AQ200" s="124"/>
      <c r="AR200" s="124"/>
      <c r="AS200" s="124"/>
      <c r="AT200" s="124"/>
      <c r="AU200" s="124"/>
      <c r="AV200" s="124"/>
    </row>
    <row r="201" spans="1:48" s="137" customFormat="1" x14ac:dyDescent="0.3">
      <c r="A201" s="70"/>
      <c r="B201" s="189"/>
      <c r="C201" s="189"/>
      <c r="D201" s="178"/>
      <c r="E201" s="178"/>
      <c r="F201" s="178"/>
      <c r="G201" s="178"/>
      <c r="H201" s="178"/>
      <c r="I201" s="178"/>
      <c r="J201" s="69"/>
      <c r="K201" s="191"/>
      <c r="L201" s="191"/>
      <c r="N201" s="124"/>
      <c r="O201" s="124"/>
      <c r="P201" s="124"/>
      <c r="Q201" s="124"/>
      <c r="R201" s="124"/>
      <c r="S201" s="124"/>
      <c r="T201" s="124"/>
      <c r="U201" s="124"/>
      <c r="V201" s="124"/>
      <c r="W201" s="124"/>
      <c r="X201" s="124"/>
      <c r="Y201" s="124"/>
      <c r="Z201" s="124"/>
      <c r="AA201" s="124"/>
      <c r="AB201" s="124"/>
      <c r="AC201" s="124"/>
      <c r="AD201" s="124"/>
      <c r="AE201" s="124"/>
      <c r="AF201" s="124"/>
      <c r="AG201" s="124"/>
      <c r="AH201" s="124"/>
      <c r="AI201" s="124"/>
      <c r="AJ201" s="124"/>
      <c r="AK201" s="124"/>
      <c r="AL201" s="124"/>
      <c r="AM201" s="124"/>
      <c r="AN201" s="124"/>
      <c r="AO201" s="124"/>
      <c r="AP201" s="124"/>
      <c r="AQ201" s="124"/>
      <c r="AR201" s="124"/>
      <c r="AS201" s="124"/>
      <c r="AT201" s="124"/>
      <c r="AU201" s="124"/>
      <c r="AV201" s="124"/>
    </row>
    <row r="202" spans="1:48" s="137" customFormat="1" x14ac:dyDescent="0.3">
      <c r="A202" s="70"/>
      <c r="B202" s="189"/>
      <c r="C202" s="189"/>
      <c r="D202" s="178"/>
      <c r="E202" s="178"/>
      <c r="F202" s="178"/>
      <c r="G202" s="178"/>
      <c r="H202" s="178"/>
      <c r="I202" s="178"/>
      <c r="J202" s="69"/>
      <c r="K202" s="191"/>
      <c r="L202" s="191"/>
      <c r="N202" s="124"/>
      <c r="O202" s="124"/>
      <c r="P202" s="124"/>
      <c r="Q202" s="124"/>
      <c r="R202" s="124"/>
      <c r="S202" s="124"/>
      <c r="T202" s="124"/>
      <c r="U202" s="124"/>
      <c r="V202" s="124"/>
      <c r="W202" s="124"/>
      <c r="X202" s="124"/>
      <c r="Y202" s="124"/>
      <c r="Z202" s="124"/>
      <c r="AA202" s="124"/>
      <c r="AB202" s="124"/>
      <c r="AC202" s="124"/>
      <c r="AD202" s="124"/>
      <c r="AE202" s="124"/>
      <c r="AF202" s="124"/>
      <c r="AG202" s="124"/>
      <c r="AH202" s="124"/>
      <c r="AI202" s="124"/>
      <c r="AJ202" s="124"/>
      <c r="AK202" s="124"/>
      <c r="AL202" s="124"/>
      <c r="AM202" s="124"/>
      <c r="AN202" s="124"/>
      <c r="AO202" s="124"/>
      <c r="AP202" s="124"/>
      <c r="AQ202" s="124"/>
      <c r="AR202" s="124"/>
      <c r="AS202" s="124"/>
      <c r="AT202" s="124"/>
      <c r="AU202" s="124"/>
      <c r="AV202" s="124"/>
    </row>
    <row r="203" spans="1:48" s="137" customFormat="1" x14ac:dyDescent="0.3">
      <c r="A203" s="70"/>
      <c r="B203" s="189"/>
      <c r="C203" s="189"/>
      <c r="D203" s="178"/>
      <c r="E203" s="178"/>
      <c r="F203" s="178"/>
      <c r="G203" s="178"/>
      <c r="H203" s="178"/>
      <c r="I203" s="178"/>
      <c r="J203" s="69"/>
      <c r="K203" s="191"/>
      <c r="L203" s="191"/>
      <c r="N203" s="124"/>
      <c r="O203" s="124"/>
      <c r="P203" s="124"/>
      <c r="Q203" s="124"/>
      <c r="R203" s="124"/>
      <c r="S203" s="124"/>
      <c r="T203" s="124"/>
      <c r="U203" s="124"/>
      <c r="V203" s="124"/>
      <c r="W203" s="124"/>
      <c r="X203" s="124"/>
      <c r="Y203" s="124"/>
      <c r="Z203" s="124"/>
      <c r="AA203" s="124"/>
      <c r="AB203" s="124"/>
      <c r="AC203" s="124"/>
      <c r="AD203" s="124"/>
      <c r="AE203" s="124"/>
      <c r="AF203" s="124"/>
      <c r="AG203" s="124"/>
      <c r="AH203" s="124"/>
      <c r="AI203" s="124"/>
      <c r="AJ203" s="124"/>
      <c r="AK203" s="124"/>
      <c r="AL203" s="124"/>
      <c r="AM203" s="124"/>
      <c r="AN203" s="124"/>
      <c r="AO203" s="124"/>
      <c r="AP203" s="124"/>
      <c r="AQ203" s="124"/>
      <c r="AR203" s="124"/>
      <c r="AS203" s="124"/>
      <c r="AT203" s="124"/>
      <c r="AU203" s="124"/>
      <c r="AV203" s="124"/>
    </row>
    <row r="204" spans="1:48" s="137" customFormat="1" x14ac:dyDescent="0.3">
      <c r="A204" s="70"/>
      <c r="B204" s="69"/>
      <c r="C204" s="69"/>
      <c r="D204" s="178"/>
      <c r="E204" s="178"/>
      <c r="F204" s="178"/>
      <c r="G204" s="178"/>
      <c r="H204" s="178"/>
      <c r="I204" s="178"/>
      <c r="J204" s="69"/>
      <c r="K204" s="191"/>
      <c r="L204" s="191"/>
      <c r="N204" s="124"/>
      <c r="O204" s="124"/>
      <c r="P204" s="124"/>
      <c r="Q204" s="124"/>
      <c r="R204" s="124"/>
      <c r="S204" s="124"/>
      <c r="T204" s="124"/>
      <c r="U204" s="124"/>
      <c r="V204" s="124"/>
      <c r="W204" s="124"/>
      <c r="X204" s="124"/>
      <c r="Y204" s="124"/>
      <c r="Z204" s="124"/>
      <c r="AA204" s="124"/>
      <c r="AB204" s="124"/>
      <c r="AC204" s="124"/>
      <c r="AD204" s="124"/>
      <c r="AE204" s="124"/>
      <c r="AF204" s="124"/>
      <c r="AG204" s="124"/>
      <c r="AH204" s="124"/>
      <c r="AI204" s="124"/>
      <c r="AJ204" s="124"/>
      <c r="AK204" s="124"/>
      <c r="AL204" s="124"/>
      <c r="AM204" s="124"/>
      <c r="AN204" s="124"/>
      <c r="AO204" s="124"/>
      <c r="AP204" s="124"/>
      <c r="AQ204" s="124"/>
      <c r="AR204" s="124"/>
      <c r="AS204" s="124"/>
      <c r="AT204" s="124"/>
      <c r="AU204" s="124"/>
      <c r="AV204" s="124"/>
    </row>
    <row r="205" spans="1:48" s="137" customFormat="1" x14ac:dyDescent="0.3">
      <c r="A205" s="70"/>
      <c r="B205" s="69"/>
      <c r="C205" s="69"/>
      <c r="D205" s="178"/>
      <c r="E205" s="178"/>
      <c r="F205" s="178"/>
      <c r="G205" s="178"/>
      <c r="H205" s="178"/>
      <c r="I205" s="178"/>
      <c r="J205" s="69"/>
      <c r="K205" s="191"/>
      <c r="L205" s="191"/>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row>
    <row r="206" spans="1:48" s="137" customFormat="1" x14ac:dyDescent="0.3">
      <c r="A206" s="70"/>
      <c r="B206" s="69"/>
      <c r="C206" s="69"/>
      <c r="D206" s="178"/>
      <c r="E206" s="178"/>
      <c r="F206" s="178"/>
      <c r="G206" s="178"/>
      <c r="H206" s="178"/>
      <c r="I206" s="178"/>
      <c r="J206" s="69"/>
      <c r="K206" s="191"/>
      <c r="L206" s="191"/>
      <c r="N206" s="124"/>
      <c r="O206" s="124"/>
      <c r="P206" s="124"/>
      <c r="Q206" s="124"/>
      <c r="R206" s="124"/>
      <c r="S206" s="124"/>
      <c r="T206" s="124"/>
      <c r="U206" s="124"/>
      <c r="V206" s="124"/>
      <c r="W206" s="124"/>
      <c r="X206" s="124"/>
      <c r="Y206" s="124"/>
      <c r="Z206" s="124"/>
      <c r="AA206" s="124"/>
      <c r="AB206" s="124"/>
      <c r="AC206" s="124"/>
      <c r="AD206" s="124"/>
      <c r="AE206" s="124"/>
      <c r="AF206" s="124"/>
      <c r="AG206" s="124"/>
      <c r="AH206" s="124"/>
      <c r="AI206" s="124"/>
      <c r="AJ206" s="124"/>
      <c r="AK206" s="124"/>
      <c r="AL206" s="124"/>
      <c r="AM206" s="124"/>
      <c r="AN206" s="124"/>
      <c r="AO206" s="124"/>
      <c r="AP206" s="124"/>
      <c r="AQ206" s="124"/>
      <c r="AR206" s="124"/>
      <c r="AS206" s="124"/>
      <c r="AT206" s="124"/>
      <c r="AU206" s="124"/>
      <c r="AV206" s="124"/>
    </row>
    <row r="207" spans="1:48" s="137" customFormat="1" x14ac:dyDescent="0.3">
      <c r="A207" s="70"/>
      <c r="B207" s="69"/>
      <c r="C207" s="69"/>
      <c r="D207" s="178"/>
      <c r="E207" s="178"/>
      <c r="F207" s="178"/>
      <c r="G207" s="178"/>
      <c r="H207" s="178"/>
      <c r="I207" s="178"/>
      <c r="J207" s="69"/>
      <c r="K207" s="191"/>
      <c r="L207" s="191"/>
      <c r="N207" s="124"/>
      <c r="O207" s="124"/>
      <c r="P207" s="124"/>
      <c r="Q207" s="124"/>
      <c r="R207" s="124"/>
      <c r="S207" s="124"/>
      <c r="T207" s="124"/>
      <c r="U207" s="124"/>
      <c r="V207" s="124"/>
      <c r="W207" s="124"/>
      <c r="X207" s="124"/>
      <c r="Y207" s="124"/>
      <c r="Z207" s="124"/>
      <c r="AA207" s="124"/>
      <c r="AB207" s="124"/>
      <c r="AC207" s="124"/>
      <c r="AD207" s="124"/>
      <c r="AE207" s="124"/>
      <c r="AF207" s="124"/>
      <c r="AG207" s="124"/>
      <c r="AH207" s="124"/>
      <c r="AI207" s="124"/>
      <c r="AJ207" s="124"/>
      <c r="AK207" s="124"/>
      <c r="AL207" s="124"/>
      <c r="AM207" s="124"/>
      <c r="AN207" s="124"/>
      <c r="AO207" s="124"/>
      <c r="AP207" s="124"/>
      <c r="AQ207" s="124"/>
      <c r="AR207" s="124"/>
      <c r="AS207" s="124"/>
      <c r="AT207" s="124"/>
      <c r="AU207" s="124"/>
      <c r="AV207" s="124"/>
    </row>
    <row r="208" spans="1:48" s="137" customFormat="1" x14ac:dyDescent="0.3">
      <c r="A208" s="70"/>
      <c r="B208" s="69"/>
      <c r="C208" s="69"/>
      <c r="D208" s="178"/>
      <c r="E208" s="178"/>
      <c r="F208" s="178"/>
      <c r="G208" s="178"/>
      <c r="H208" s="178"/>
      <c r="I208" s="178"/>
      <c r="J208" s="69"/>
      <c r="K208" s="191"/>
      <c r="L208" s="191"/>
      <c r="N208" s="124"/>
      <c r="O208" s="124"/>
      <c r="P208" s="124"/>
      <c r="Q208" s="124"/>
      <c r="R208" s="124"/>
      <c r="S208" s="124"/>
      <c r="T208" s="124"/>
      <c r="U208" s="124"/>
      <c r="V208" s="124"/>
      <c r="W208" s="124"/>
      <c r="X208" s="124"/>
      <c r="Y208" s="124"/>
      <c r="Z208" s="124"/>
      <c r="AA208" s="124"/>
      <c r="AB208" s="124"/>
      <c r="AC208" s="124"/>
      <c r="AD208" s="124"/>
      <c r="AE208" s="124"/>
      <c r="AF208" s="124"/>
      <c r="AG208" s="124"/>
      <c r="AH208" s="124"/>
      <c r="AI208" s="124"/>
      <c r="AJ208" s="124"/>
      <c r="AK208" s="124"/>
      <c r="AL208" s="124"/>
      <c r="AM208" s="124"/>
      <c r="AN208" s="124"/>
      <c r="AO208" s="124"/>
      <c r="AP208" s="124"/>
      <c r="AQ208" s="124"/>
      <c r="AR208" s="124"/>
      <c r="AS208" s="124"/>
      <c r="AT208" s="124"/>
      <c r="AU208" s="124"/>
      <c r="AV208" s="124"/>
    </row>
    <row r="209" spans="1:48" s="137" customFormat="1" x14ac:dyDescent="0.3">
      <c r="A209" s="70"/>
      <c r="B209" s="69"/>
      <c r="C209" s="69"/>
      <c r="D209" s="178"/>
      <c r="E209" s="178"/>
      <c r="F209" s="178"/>
      <c r="G209" s="178"/>
      <c r="H209" s="178"/>
      <c r="I209" s="178"/>
      <c r="J209" s="69"/>
      <c r="K209" s="191"/>
      <c r="L209" s="191"/>
      <c r="N209" s="124"/>
      <c r="O209" s="124"/>
      <c r="P209" s="124"/>
      <c r="Q209" s="124"/>
      <c r="R209" s="124"/>
      <c r="S209" s="124"/>
      <c r="T209" s="124"/>
      <c r="U209" s="124"/>
      <c r="V209" s="124"/>
      <c r="W209" s="124"/>
      <c r="X209" s="124"/>
      <c r="Y209" s="124"/>
      <c r="Z209" s="124"/>
      <c r="AA209" s="124"/>
      <c r="AB209" s="124"/>
      <c r="AC209" s="124"/>
      <c r="AD209" s="124"/>
      <c r="AE209" s="124"/>
      <c r="AF209" s="124"/>
      <c r="AG209" s="124"/>
      <c r="AH209" s="124"/>
      <c r="AI209" s="124"/>
      <c r="AJ209" s="124"/>
      <c r="AK209" s="124"/>
      <c r="AL209" s="124"/>
      <c r="AM209" s="124"/>
      <c r="AN209" s="124"/>
      <c r="AO209" s="124"/>
      <c r="AP209" s="124"/>
      <c r="AQ209" s="124"/>
      <c r="AR209" s="124"/>
      <c r="AS209" s="124"/>
      <c r="AT209" s="124"/>
      <c r="AU209" s="124"/>
      <c r="AV209" s="124"/>
    </row>
    <row r="210" spans="1:48" s="137" customFormat="1" x14ac:dyDescent="0.3">
      <c r="A210" s="70"/>
      <c r="B210" s="69"/>
      <c r="C210" s="69"/>
      <c r="D210" s="178"/>
      <c r="E210" s="178"/>
      <c r="F210" s="178"/>
      <c r="G210" s="178"/>
      <c r="H210" s="178"/>
      <c r="I210" s="178"/>
      <c r="J210" s="69"/>
      <c r="K210" s="191"/>
      <c r="L210" s="191"/>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row>
    <row r="211" spans="1:48" s="137" customFormat="1" x14ac:dyDescent="0.3">
      <c r="A211" s="70"/>
      <c r="B211" s="69"/>
      <c r="C211" s="69"/>
      <c r="D211" s="178"/>
      <c r="E211" s="178"/>
      <c r="F211" s="178"/>
      <c r="G211" s="178"/>
      <c r="H211" s="178"/>
      <c r="I211" s="178"/>
      <c r="J211" s="69"/>
      <c r="K211" s="191"/>
      <c r="L211" s="191"/>
      <c r="N211" s="124"/>
      <c r="O211" s="124"/>
      <c r="P211" s="124"/>
      <c r="Q211" s="124"/>
      <c r="R211" s="124"/>
      <c r="S211" s="124"/>
      <c r="T211" s="124"/>
      <c r="U211" s="124"/>
      <c r="V211" s="124"/>
      <c r="W211" s="124"/>
      <c r="X211" s="124"/>
      <c r="Y211" s="124"/>
      <c r="Z211" s="124"/>
      <c r="AA211" s="124"/>
      <c r="AB211" s="124"/>
      <c r="AC211" s="124"/>
      <c r="AD211" s="124"/>
      <c r="AE211" s="124"/>
      <c r="AF211" s="124"/>
      <c r="AG211" s="124"/>
      <c r="AH211" s="124"/>
      <c r="AI211" s="124"/>
      <c r="AJ211" s="124"/>
      <c r="AK211" s="124"/>
      <c r="AL211" s="124"/>
      <c r="AM211" s="124"/>
      <c r="AN211" s="124"/>
      <c r="AO211" s="124"/>
      <c r="AP211" s="124"/>
      <c r="AQ211" s="124"/>
      <c r="AR211" s="124"/>
      <c r="AS211" s="124"/>
      <c r="AT211" s="124"/>
      <c r="AU211" s="124"/>
      <c r="AV211" s="124"/>
    </row>
    <row r="212" spans="1:48" s="137" customFormat="1" x14ac:dyDescent="0.3">
      <c r="A212" s="70"/>
      <c r="B212" s="69"/>
      <c r="C212" s="69"/>
      <c r="D212" s="178"/>
      <c r="E212" s="178"/>
      <c r="F212" s="178"/>
      <c r="G212" s="178"/>
      <c r="H212" s="178"/>
      <c r="I212" s="178"/>
      <c r="J212" s="69"/>
      <c r="K212" s="191"/>
      <c r="L212" s="191"/>
      <c r="N212" s="124"/>
      <c r="O212" s="124"/>
      <c r="P212" s="124"/>
      <c r="Q212" s="124"/>
      <c r="R212" s="124"/>
      <c r="S212" s="124"/>
      <c r="T212" s="124"/>
      <c r="U212" s="124"/>
      <c r="V212" s="124"/>
      <c r="W212" s="124"/>
      <c r="X212" s="124"/>
      <c r="Y212" s="124"/>
      <c r="Z212" s="124"/>
      <c r="AA212" s="124"/>
      <c r="AB212" s="124"/>
      <c r="AC212" s="124"/>
      <c r="AD212" s="124"/>
      <c r="AE212" s="124"/>
      <c r="AF212" s="124"/>
      <c r="AG212" s="124"/>
      <c r="AH212" s="124"/>
      <c r="AI212" s="124"/>
      <c r="AJ212" s="124"/>
      <c r="AK212" s="124"/>
      <c r="AL212" s="124"/>
      <c r="AM212" s="124"/>
      <c r="AN212" s="124"/>
      <c r="AO212" s="124"/>
      <c r="AP212" s="124"/>
      <c r="AQ212" s="124"/>
      <c r="AR212" s="124"/>
      <c r="AS212" s="124"/>
      <c r="AT212" s="124"/>
      <c r="AU212" s="124"/>
      <c r="AV212" s="124"/>
    </row>
    <row r="213" spans="1:48" s="137" customFormat="1" x14ac:dyDescent="0.3">
      <c r="A213" s="70"/>
      <c r="B213" s="69"/>
      <c r="C213" s="69"/>
      <c r="D213" s="178"/>
      <c r="E213" s="178"/>
      <c r="F213" s="178"/>
      <c r="G213" s="178"/>
      <c r="H213" s="178"/>
      <c r="I213" s="178"/>
      <c r="J213" s="69"/>
      <c r="K213" s="191"/>
      <c r="L213" s="191"/>
      <c r="N213" s="124"/>
      <c r="O213" s="124"/>
      <c r="P213" s="124"/>
      <c r="Q213" s="124"/>
      <c r="R213" s="124"/>
      <c r="S213" s="124"/>
      <c r="T213" s="124"/>
      <c r="U213" s="124"/>
      <c r="V213" s="124"/>
      <c r="W213" s="124"/>
      <c r="X213" s="124"/>
      <c r="Y213" s="124"/>
      <c r="Z213" s="124"/>
      <c r="AA213" s="124"/>
      <c r="AB213" s="124"/>
      <c r="AC213" s="124"/>
      <c r="AD213" s="124"/>
      <c r="AE213" s="124"/>
      <c r="AF213" s="124"/>
      <c r="AG213" s="124"/>
      <c r="AH213" s="124"/>
      <c r="AI213" s="124"/>
      <c r="AJ213" s="124"/>
      <c r="AK213" s="124"/>
      <c r="AL213" s="124"/>
      <c r="AM213" s="124"/>
      <c r="AN213" s="124"/>
      <c r="AO213" s="124"/>
      <c r="AP213" s="124"/>
      <c r="AQ213" s="124"/>
      <c r="AR213" s="124"/>
      <c r="AS213" s="124"/>
      <c r="AT213" s="124"/>
      <c r="AU213" s="124"/>
      <c r="AV213" s="124"/>
    </row>
    <row r="214" spans="1:48" s="137" customFormat="1" x14ac:dyDescent="0.3">
      <c r="A214" s="70"/>
      <c r="B214" s="69"/>
      <c r="C214" s="69"/>
      <c r="D214" s="178"/>
      <c r="E214" s="178"/>
      <c r="F214" s="178"/>
      <c r="G214" s="178"/>
      <c r="H214" s="178"/>
      <c r="I214" s="178"/>
      <c r="J214" s="69"/>
      <c r="K214" s="191"/>
      <c r="L214" s="191"/>
      <c r="N214" s="124"/>
      <c r="O214" s="124"/>
      <c r="P214" s="124"/>
      <c r="Q214" s="124"/>
      <c r="R214" s="124"/>
      <c r="S214" s="124"/>
      <c r="T214" s="124"/>
      <c r="U214" s="124"/>
      <c r="V214" s="124"/>
      <c r="W214" s="124"/>
      <c r="X214" s="124"/>
      <c r="Y214" s="124"/>
      <c r="Z214" s="124"/>
      <c r="AA214" s="124"/>
      <c r="AB214" s="124"/>
      <c r="AC214" s="124"/>
      <c r="AD214" s="124"/>
      <c r="AE214" s="124"/>
      <c r="AF214" s="124"/>
      <c r="AG214" s="124"/>
      <c r="AH214" s="124"/>
      <c r="AI214" s="124"/>
      <c r="AJ214" s="124"/>
      <c r="AK214" s="124"/>
      <c r="AL214" s="124"/>
      <c r="AM214" s="124"/>
      <c r="AN214" s="124"/>
      <c r="AO214" s="124"/>
      <c r="AP214" s="124"/>
      <c r="AQ214" s="124"/>
      <c r="AR214" s="124"/>
      <c r="AS214" s="124"/>
      <c r="AT214" s="124"/>
      <c r="AU214" s="124"/>
      <c r="AV214" s="124"/>
    </row>
    <row r="215" spans="1:48" s="137" customFormat="1" x14ac:dyDescent="0.3">
      <c r="A215" s="70"/>
      <c r="B215" s="69"/>
      <c r="C215" s="69"/>
      <c r="D215" s="178"/>
      <c r="E215" s="178"/>
      <c r="F215" s="178"/>
      <c r="G215" s="178"/>
      <c r="H215" s="178"/>
      <c r="I215" s="178"/>
      <c r="J215" s="69"/>
      <c r="K215" s="191"/>
      <c r="L215" s="191"/>
      <c r="N215" s="124"/>
      <c r="O215" s="124"/>
      <c r="P215" s="124"/>
      <c r="Q215" s="124"/>
      <c r="R215" s="124"/>
      <c r="S215" s="124"/>
      <c r="T215" s="124"/>
      <c r="U215" s="124"/>
      <c r="V215" s="124"/>
      <c r="W215" s="124"/>
      <c r="X215" s="124"/>
      <c r="Y215" s="124"/>
      <c r="Z215" s="124"/>
      <c r="AA215" s="124"/>
      <c r="AB215" s="124"/>
      <c r="AC215" s="124"/>
      <c r="AD215" s="124"/>
      <c r="AE215" s="124"/>
      <c r="AF215" s="124"/>
      <c r="AG215" s="124"/>
      <c r="AH215" s="124"/>
      <c r="AI215" s="124"/>
      <c r="AJ215" s="124"/>
      <c r="AK215" s="124"/>
      <c r="AL215" s="124"/>
      <c r="AM215" s="124"/>
      <c r="AN215" s="124"/>
      <c r="AO215" s="124"/>
      <c r="AP215" s="124"/>
      <c r="AQ215" s="124"/>
      <c r="AR215" s="124"/>
      <c r="AS215" s="124"/>
      <c r="AT215" s="124"/>
      <c r="AU215" s="124"/>
      <c r="AV215" s="124"/>
    </row>
    <row r="216" spans="1:48" s="137" customFormat="1" x14ac:dyDescent="0.3">
      <c r="A216" s="70"/>
      <c r="B216" s="69"/>
      <c r="C216" s="69"/>
      <c r="D216" s="178"/>
      <c r="E216" s="178"/>
      <c r="F216" s="178"/>
      <c r="G216" s="178"/>
      <c r="H216" s="178"/>
      <c r="I216" s="178"/>
      <c r="J216" s="69"/>
      <c r="K216" s="191"/>
      <c r="L216" s="191"/>
      <c r="N216" s="124"/>
      <c r="O216" s="124"/>
      <c r="P216" s="124"/>
      <c r="Q216" s="124"/>
      <c r="R216" s="124"/>
      <c r="S216" s="124"/>
      <c r="T216" s="124"/>
      <c r="U216" s="124"/>
      <c r="V216" s="124"/>
      <c r="W216" s="124"/>
      <c r="X216" s="124"/>
      <c r="Y216" s="124"/>
      <c r="Z216" s="124"/>
      <c r="AA216" s="124"/>
      <c r="AB216" s="124"/>
      <c r="AC216" s="124"/>
      <c r="AD216" s="124"/>
      <c r="AE216" s="124"/>
      <c r="AF216" s="124"/>
      <c r="AG216" s="124"/>
      <c r="AH216" s="124"/>
      <c r="AI216" s="124"/>
      <c r="AJ216" s="124"/>
      <c r="AK216" s="124"/>
      <c r="AL216" s="124"/>
      <c r="AM216" s="124"/>
      <c r="AN216" s="124"/>
      <c r="AO216" s="124"/>
      <c r="AP216" s="124"/>
      <c r="AQ216" s="124"/>
      <c r="AR216" s="124"/>
      <c r="AS216" s="124"/>
      <c r="AT216" s="124"/>
      <c r="AU216" s="124"/>
      <c r="AV216" s="124"/>
    </row>
    <row r="217" spans="1:48" s="137" customFormat="1" x14ac:dyDescent="0.3">
      <c r="A217" s="70"/>
      <c r="B217" s="69"/>
      <c r="C217" s="69"/>
      <c r="D217" s="178"/>
      <c r="E217" s="178"/>
      <c r="F217" s="178"/>
      <c r="G217" s="178"/>
      <c r="H217" s="178"/>
      <c r="I217" s="178"/>
      <c r="J217" s="69"/>
      <c r="K217" s="191"/>
      <c r="L217" s="191"/>
      <c r="N217" s="124"/>
      <c r="O217" s="124"/>
      <c r="P217" s="124"/>
      <c r="Q217" s="124"/>
      <c r="R217" s="124"/>
      <c r="S217" s="124"/>
      <c r="T217" s="124"/>
      <c r="U217" s="124"/>
      <c r="V217" s="124"/>
      <c r="W217" s="124"/>
      <c r="X217" s="124"/>
      <c r="Y217" s="124"/>
      <c r="Z217" s="124"/>
      <c r="AA217" s="124"/>
      <c r="AB217" s="124"/>
      <c r="AC217" s="124"/>
      <c r="AD217" s="124"/>
      <c r="AE217" s="124"/>
      <c r="AF217" s="124"/>
      <c r="AG217" s="124"/>
      <c r="AH217" s="124"/>
      <c r="AI217" s="124"/>
      <c r="AJ217" s="124"/>
      <c r="AK217" s="124"/>
      <c r="AL217" s="124"/>
      <c r="AM217" s="124"/>
      <c r="AN217" s="124"/>
      <c r="AO217" s="124"/>
      <c r="AP217" s="124"/>
      <c r="AQ217" s="124"/>
      <c r="AR217" s="124"/>
      <c r="AS217" s="124"/>
      <c r="AT217" s="124"/>
      <c r="AU217" s="124"/>
      <c r="AV217" s="124"/>
    </row>
    <row r="218" spans="1:48" s="137" customFormat="1" x14ac:dyDescent="0.3">
      <c r="A218" s="70"/>
      <c r="B218" s="69"/>
      <c r="C218" s="69"/>
      <c r="D218" s="178"/>
      <c r="E218" s="178"/>
      <c r="F218" s="178"/>
      <c r="G218" s="178"/>
      <c r="H218" s="178"/>
      <c r="I218" s="178"/>
      <c r="J218" s="69"/>
      <c r="K218" s="191"/>
      <c r="L218" s="191"/>
      <c r="N218" s="124"/>
      <c r="O218" s="124"/>
      <c r="P218" s="124"/>
      <c r="Q218" s="124"/>
      <c r="R218" s="124"/>
      <c r="S218" s="124"/>
      <c r="T218" s="124"/>
      <c r="U218" s="124"/>
      <c r="V218" s="124"/>
      <c r="W218" s="124"/>
      <c r="X218" s="124"/>
      <c r="Y218" s="124"/>
      <c r="Z218" s="124"/>
      <c r="AA218" s="124"/>
      <c r="AB218" s="124"/>
      <c r="AC218" s="124"/>
      <c r="AD218" s="124"/>
      <c r="AE218" s="124"/>
      <c r="AF218" s="124"/>
      <c r="AG218" s="124"/>
      <c r="AH218" s="124"/>
      <c r="AI218" s="124"/>
      <c r="AJ218" s="124"/>
      <c r="AK218" s="124"/>
      <c r="AL218" s="124"/>
      <c r="AM218" s="124"/>
      <c r="AN218" s="124"/>
      <c r="AO218" s="124"/>
      <c r="AP218" s="124"/>
      <c r="AQ218" s="124"/>
      <c r="AR218" s="124"/>
      <c r="AS218" s="124"/>
      <c r="AT218" s="124"/>
      <c r="AU218" s="124"/>
      <c r="AV218" s="124"/>
    </row>
    <row r="219" spans="1:48" s="137" customFormat="1" x14ac:dyDescent="0.3">
      <c r="A219" s="70"/>
      <c r="B219" s="69"/>
      <c r="C219" s="69"/>
      <c r="D219" s="178"/>
      <c r="E219" s="178"/>
      <c r="F219" s="178"/>
      <c r="G219" s="178"/>
      <c r="H219" s="178"/>
      <c r="I219" s="178"/>
      <c r="J219" s="69"/>
      <c r="K219" s="191"/>
      <c r="L219" s="191"/>
      <c r="N219" s="124"/>
      <c r="O219" s="124"/>
      <c r="P219" s="124"/>
      <c r="Q219" s="124"/>
      <c r="R219" s="124"/>
      <c r="S219" s="124"/>
      <c r="T219" s="124"/>
      <c r="U219" s="124"/>
      <c r="V219" s="124"/>
      <c r="W219" s="124"/>
      <c r="X219" s="124"/>
      <c r="Y219" s="124"/>
      <c r="Z219" s="124"/>
      <c r="AA219" s="124"/>
      <c r="AB219" s="124"/>
      <c r="AC219" s="124"/>
      <c r="AD219" s="124"/>
      <c r="AE219" s="124"/>
      <c r="AF219" s="124"/>
      <c r="AG219" s="124"/>
      <c r="AH219" s="124"/>
      <c r="AI219" s="124"/>
      <c r="AJ219" s="124"/>
      <c r="AK219" s="124"/>
      <c r="AL219" s="124"/>
      <c r="AM219" s="124"/>
      <c r="AN219" s="124"/>
      <c r="AO219" s="124"/>
      <c r="AP219" s="124"/>
      <c r="AQ219" s="124"/>
      <c r="AR219" s="124"/>
      <c r="AS219" s="124"/>
      <c r="AT219" s="124"/>
      <c r="AU219" s="124"/>
      <c r="AV219" s="124"/>
    </row>
    <row r="220" spans="1:48" s="137" customFormat="1" x14ac:dyDescent="0.3">
      <c r="A220" s="70"/>
      <c r="B220" s="69"/>
      <c r="C220" s="69"/>
      <c r="D220" s="178"/>
      <c r="E220" s="178"/>
      <c r="F220" s="178"/>
      <c r="G220" s="178"/>
      <c r="H220" s="178"/>
      <c r="I220" s="178"/>
      <c r="J220" s="69"/>
      <c r="K220" s="191"/>
      <c r="L220" s="191"/>
      <c r="N220" s="124"/>
      <c r="O220" s="124"/>
      <c r="P220" s="124"/>
      <c r="Q220" s="124"/>
      <c r="R220" s="124"/>
      <c r="S220" s="124"/>
      <c r="T220" s="124"/>
      <c r="U220" s="124"/>
      <c r="V220" s="124"/>
      <c r="W220" s="124"/>
      <c r="X220" s="124"/>
      <c r="Y220" s="124"/>
      <c r="Z220" s="124"/>
      <c r="AA220" s="124"/>
      <c r="AB220" s="124"/>
      <c r="AC220" s="124"/>
      <c r="AD220" s="124"/>
      <c r="AE220" s="124"/>
      <c r="AF220" s="124"/>
      <c r="AG220" s="124"/>
      <c r="AH220" s="124"/>
      <c r="AI220" s="124"/>
      <c r="AJ220" s="124"/>
      <c r="AK220" s="124"/>
      <c r="AL220" s="124"/>
      <c r="AM220" s="124"/>
      <c r="AN220" s="124"/>
      <c r="AO220" s="124"/>
      <c r="AP220" s="124"/>
      <c r="AQ220" s="124"/>
      <c r="AR220" s="124"/>
      <c r="AS220" s="124"/>
      <c r="AT220" s="124"/>
      <c r="AU220" s="124"/>
      <c r="AV220" s="124"/>
    </row>
    <row r="221" spans="1:48" s="137" customFormat="1" x14ac:dyDescent="0.3">
      <c r="A221" s="70"/>
      <c r="B221" s="69"/>
      <c r="C221" s="69"/>
      <c r="D221" s="178"/>
      <c r="E221" s="178"/>
      <c r="F221" s="178"/>
      <c r="G221" s="178"/>
      <c r="H221" s="178"/>
      <c r="I221" s="178"/>
      <c r="J221" s="69"/>
      <c r="K221" s="191"/>
      <c r="L221" s="191"/>
      <c r="N221" s="124"/>
      <c r="O221" s="124"/>
      <c r="P221" s="124"/>
      <c r="Q221" s="124"/>
      <c r="R221" s="124"/>
      <c r="S221" s="124"/>
      <c r="T221" s="124"/>
      <c r="U221" s="124"/>
      <c r="V221" s="124"/>
      <c r="W221" s="124"/>
      <c r="X221" s="124"/>
      <c r="Y221" s="124"/>
      <c r="Z221" s="124"/>
      <c r="AA221" s="124"/>
      <c r="AB221" s="124"/>
      <c r="AC221" s="124"/>
      <c r="AD221" s="124"/>
      <c r="AE221" s="124"/>
      <c r="AF221" s="124"/>
      <c r="AG221" s="124"/>
      <c r="AH221" s="124"/>
      <c r="AI221" s="124"/>
      <c r="AJ221" s="124"/>
      <c r="AK221" s="124"/>
      <c r="AL221" s="124"/>
      <c r="AM221" s="124"/>
      <c r="AN221" s="124"/>
      <c r="AO221" s="124"/>
      <c r="AP221" s="124"/>
      <c r="AQ221" s="124"/>
      <c r="AR221" s="124"/>
      <c r="AS221" s="124"/>
      <c r="AT221" s="124"/>
      <c r="AU221" s="124"/>
      <c r="AV221" s="124"/>
    </row>
    <row r="222" spans="1:48" s="137" customFormat="1" x14ac:dyDescent="0.3">
      <c r="A222" s="70"/>
      <c r="B222" s="69"/>
      <c r="C222" s="69"/>
      <c r="D222" s="178"/>
      <c r="E222" s="178"/>
      <c r="F222" s="178"/>
      <c r="G222" s="178"/>
      <c r="H222" s="178"/>
      <c r="I222" s="178"/>
      <c r="J222" s="69"/>
      <c r="K222" s="191"/>
      <c r="L222" s="191"/>
      <c r="N222" s="124"/>
      <c r="O222" s="124"/>
      <c r="P222" s="124"/>
      <c r="Q222" s="124"/>
      <c r="R222" s="124"/>
      <c r="S222" s="124"/>
      <c r="T222" s="124"/>
      <c r="U222" s="124"/>
      <c r="V222" s="124"/>
      <c r="W222" s="124"/>
      <c r="X222" s="124"/>
      <c r="Y222" s="124"/>
      <c r="Z222" s="124"/>
      <c r="AA222" s="124"/>
      <c r="AB222" s="124"/>
      <c r="AC222" s="124"/>
      <c r="AD222" s="124"/>
      <c r="AE222" s="124"/>
      <c r="AF222" s="124"/>
      <c r="AG222" s="124"/>
      <c r="AH222" s="124"/>
      <c r="AI222" s="124"/>
      <c r="AJ222" s="124"/>
      <c r="AK222" s="124"/>
      <c r="AL222" s="124"/>
      <c r="AM222" s="124"/>
      <c r="AN222" s="124"/>
      <c r="AO222" s="124"/>
      <c r="AP222" s="124"/>
      <c r="AQ222" s="124"/>
      <c r="AR222" s="124"/>
      <c r="AS222" s="124"/>
      <c r="AT222" s="124"/>
      <c r="AU222" s="124"/>
      <c r="AV222" s="124"/>
    </row>
    <row r="223" spans="1:48" s="137" customFormat="1" x14ac:dyDescent="0.3">
      <c r="A223" s="70"/>
      <c r="B223" s="69"/>
      <c r="C223" s="69"/>
      <c r="D223" s="178"/>
      <c r="E223" s="178"/>
      <c r="F223" s="178"/>
      <c r="G223" s="178"/>
      <c r="H223" s="178"/>
      <c r="I223" s="178"/>
      <c r="J223" s="69"/>
      <c r="K223" s="191"/>
      <c r="L223" s="191"/>
      <c r="N223" s="124"/>
      <c r="O223" s="124"/>
      <c r="P223" s="124"/>
      <c r="Q223" s="124"/>
      <c r="R223" s="124"/>
      <c r="S223" s="124"/>
      <c r="T223" s="124"/>
      <c r="U223" s="124"/>
      <c r="V223" s="124"/>
      <c r="W223" s="124"/>
      <c r="X223" s="124"/>
      <c r="Y223" s="124"/>
      <c r="Z223" s="124"/>
      <c r="AA223" s="124"/>
      <c r="AB223" s="124"/>
      <c r="AC223" s="124"/>
      <c r="AD223" s="124"/>
      <c r="AE223" s="124"/>
      <c r="AF223" s="124"/>
      <c r="AG223" s="124"/>
      <c r="AH223" s="124"/>
      <c r="AI223" s="124"/>
      <c r="AJ223" s="124"/>
      <c r="AK223" s="124"/>
      <c r="AL223" s="124"/>
      <c r="AM223" s="124"/>
      <c r="AN223" s="124"/>
      <c r="AO223" s="124"/>
      <c r="AP223" s="124"/>
      <c r="AQ223" s="124"/>
      <c r="AR223" s="124"/>
      <c r="AS223" s="124"/>
      <c r="AT223" s="124"/>
      <c r="AU223" s="124"/>
      <c r="AV223" s="124"/>
    </row>
    <row r="224" spans="1:48" s="137" customFormat="1" x14ac:dyDescent="0.3">
      <c r="A224" s="70"/>
      <c r="B224" s="69"/>
      <c r="C224" s="69"/>
      <c r="D224" s="178"/>
      <c r="E224" s="178"/>
      <c r="F224" s="178"/>
      <c r="G224" s="178"/>
      <c r="H224" s="178"/>
      <c r="I224" s="178"/>
      <c r="J224" s="69"/>
      <c r="K224" s="191"/>
      <c r="L224" s="191"/>
      <c r="N224" s="124"/>
      <c r="O224" s="124"/>
      <c r="P224" s="124"/>
      <c r="Q224" s="124"/>
      <c r="R224" s="124"/>
      <c r="S224" s="124"/>
      <c r="T224" s="124"/>
      <c r="U224" s="124"/>
      <c r="V224" s="124"/>
      <c r="W224" s="124"/>
      <c r="X224" s="124"/>
      <c r="Y224" s="124"/>
      <c r="Z224" s="124"/>
      <c r="AA224" s="124"/>
      <c r="AB224" s="124"/>
      <c r="AC224" s="124"/>
      <c r="AD224" s="124"/>
      <c r="AE224" s="124"/>
      <c r="AF224" s="124"/>
      <c r="AG224" s="124"/>
      <c r="AH224" s="124"/>
      <c r="AI224" s="124"/>
      <c r="AJ224" s="124"/>
      <c r="AK224" s="124"/>
      <c r="AL224" s="124"/>
      <c r="AM224" s="124"/>
      <c r="AN224" s="124"/>
      <c r="AO224" s="124"/>
      <c r="AP224" s="124"/>
      <c r="AQ224" s="124"/>
      <c r="AR224" s="124"/>
      <c r="AS224" s="124"/>
      <c r="AT224" s="124"/>
      <c r="AU224" s="124"/>
      <c r="AV224" s="124"/>
    </row>
    <row r="225" spans="1:48" s="137" customFormat="1" x14ac:dyDescent="0.3">
      <c r="A225" s="70"/>
      <c r="B225" s="69"/>
      <c r="C225" s="69"/>
      <c r="D225" s="178"/>
      <c r="E225" s="178"/>
      <c r="F225" s="178"/>
      <c r="G225" s="178"/>
      <c r="H225" s="178"/>
      <c r="I225" s="178"/>
      <c r="J225" s="69"/>
      <c r="K225" s="191"/>
      <c r="L225" s="191"/>
      <c r="N225" s="124"/>
      <c r="O225" s="124"/>
      <c r="P225" s="124"/>
      <c r="Q225" s="124"/>
      <c r="R225" s="124"/>
      <c r="S225" s="124"/>
      <c r="T225" s="124"/>
      <c r="U225" s="124"/>
      <c r="V225" s="124"/>
      <c r="W225" s="124"/>
      <c r="X225" s="124"/>
      <c r="Y225" s="124"/>
      <c r="Z225" s="124"/>
      <c r="AA225" s="124"/>
      <c r="AB225" s="124"/>
      <c r="AC225" s="124"/>
      <c r="AD225" s="124"/>
      <c r="AE225" s="124"/>
      <c r="AF225" s="124"/>
      <c r="AG225" s="124"/>
      <c r="AH225" s="124"/>
      <c r="AI225" s="124"/>
      <c r="AJ225" s="124"/>
      <c r="AK225" s="124"/>
      <c r="AL225" s="124"/>
      <c r="AM225" s="124"/>
      <c r="AN225" s="124"/>
      <c r="AO225" s="124"/>
      <c r="AP225" s="124"/>
      <c r="AQ225" s="124"/>
      <c r="AR225" s="124"/>
      <c r="AS225" s="124"/>
      <c r="AT225" s="124"/>
      <c r="AU225" s="124"/>
      <c r="AV225" s="124"/>
    </row>
    <row r="226" spans="1:48" s="137" customFormat="1" x14ac:dyDescent="0.3">
      <c r="A226" s="70"/>
      <c r="B226" s="69"/>
      <c r="C226" s="69"/>
      <c r="D226" s="178"/>
      <c r="E226" s="178"/>
      <c r="F226" s="178"/>
      <c r="G226" s="178"/>
      <c r="H226" s="178"/>
      <c r="I226" s="178"/>
      <c r="J226" s="69"/>
      <c r="K226" s="191"/>
      <c r="L226" s="191"/>
      <c r="N226" s="124"/>
      <c r="O226" s="124"/>
      <c r="P226" s="124"/>
      <c r="Q226" s="124"/>
      <c r="R226" s="124"/>
      <c r="S226" s="124"/>
      <c r="T226" s="124"/>
      <c r="U226" s="124"/>
      <c r="V226" s="124"/>
      <c r="W226" s="124"/>
      <c r="X226" s="124"/>
      <c r="Y226" s="124"/>
      <c r="Z226" s="124"/>
      <c r="AA226" s="124"/>
      <c r="AB226" s="124"/>
      <c r="AC226" s="124"/>
      <c r="AD226" s="124"/>
      <c r="AE226" s="124"/>
      <c r="AF226" s="124"/>
      <c r="AG226" s="124"/>
      <c r="AH226" s="124"/>
      <c r="AI226" s="124"/>
      <c r="AJ226" s="124"/>
      <c r="AK226" s="124"/>
      <c r="AL226" s="124"/>
      <c r="AM226" s="124"/>
      <c r="AN226" s="124"/>
      <c r="AO226" s="124"/>
      <c r="AP226" s="124"/>
      <c r="AQ226" s="124"/>
      <c r="AR226" s="124"/>
      <c r="AS226" s="124"/>
      <c r="AT226" s="124"/>
      <c r="AU226" s="124"/>
      <c r="AV226" s="124"/>
    </row>
    <row r="227" spans="1:48" s="137" customFormat="1" x14ac:dyDescent="0.3">
      <c r="A227" s="70"/>
      <c r="B227" s="69"/>
      <c r="C227" s="69"/>
      <c r="D227" s="178"/>
      <c r="E227" s="178"/>
      <c r="F227" s="178"/>
      <c r="G227" s="178"/>
      <c r="H227" s="178"/>
      <c r="I227" s="178"/>
      <c r="J227" s="69"/>
      <c r="K227" s="191"/>
      <c r="L227" s="191"/>
      <c r="N227" s="124"/>
      <c r="O227" s="124"/>
      <c r="P227" s="124"/>
      <c r="Q227" s="124"/>
      <c r="R227" s="124"/>
      <c r="S227" s="124"/>
      <c r="T227" s="124"/>
      <c r="U227" s="124"/>
      <c r="V227" s="124"/>
      <c r="W227" s="124"/>
      <c r="X227" s="124"/>
      <c r="Y227" s="124"/>
      <c r="Z227" s="124"/>
      <c r="AA227" s="124"/>
      <c r="AB227" s="124"/>
      <c r="AC227" s="124"/>
      <c r="AD227" s="124"/>
      <c r="AE227" s="124"/>
      <c r="AF227" s="124"/>
      <c r="AG227" s="124"/>
      <c r="AH227" s="124"/>
      <c r="AI227" s="124"/>
      <c r="AJ227" s="124"/>
      <c r="AK227" s="124"/>
      <c r="AL227" s="124"/>
      <c r="AM227" s="124"/>
      <c r="AN227" s="124"/>
      <c r="AO227" s="124"/>
      <c r="AP227" s="124"/>
      <c r="AQ227" s="124"/>
      <c r="AR227" s="124"/>
      <c r="AS227" s="124"/>
      <c r="AT227" s="124"/>
      <c r="AU227" s="124"/>
      <c r="AV227" s="124"/>
    </row>
    <row r="228" spans="1:48" s="137" customFormat="1" x14ac:dyDescent="0.3">
      <c r="A228" s="70"/>
      <c r="B228" s="69"/>
      <c r="C228" s="69"/>
      <c r="D228" s="178"/>
      <c r="E228" s="178"/>
      <c r="F228" s="178"/>
      <c r="G228" s="178"/>
      <c r="H228" s="178"/>
      <c r="I228" s="178"/>
      <c r="J228" s="69"/>
      <c r="K228" s="191"/>
      <c r="L228" s="191"/>
      <c r="N228" s="124"/>
      <c r="O228" s="124"/>
      <c r="P228" s="124"/>
      <c r="Q228" s="124"/>
      <c r="R228" s="124"/>
      <c r="S228" s="124"/>
      <c r="T228" s="124"/>
      <c r="U228" s="124"/>
      <c r="V228" s="124"/>
      <c r="W228" s="124"/>
      <c r="X228" s="124"/>
      <c r="Y228" s="124"/>
      <c r="Z228" s="124"/>
      <c r="AA228" s="124"/>
      <c r="AB228" s="124"/>
      <c r="AC228" s="124"/>
      <c r="AD228" s="124"/>
      <c r="AE228" s="124"/>
      <c r="AF228" s="124"/>
      <c r="AG228" s="124"/>
      <c r="AH228" s="124"/>
      <c r="AI228" s="124"/>
      <c r="AJ228" s="124"/>
      <c r="AK228" s="124"/>
      <c r="AL228" s="124"/>
      <c r="AM228" s="124"/>
      <c r="AN228" s="124"/>
      <c r="AO228" s="124"/>
      <c r="AP228" s="124"/>
      <c r="AQ228" s="124"/>
      <c r="AR228" s="124"/>
      <c r="AS228" s="124"/>
      <c r="AT228" s="124"/>
      <c r="AU228" s="124"/>
      <c r="AV228" s="124"/>
    </row>
    <row r="229" spans="1:48" s="137" customFormat="1" x14ac:dyDescent="0.3">
      <c r="A229" s="70"/>
      <c r="B229" s="69"/>
      <c r="C229" s="69"/>
      <c r="D229" s="178"/>
      <c r="E229" s="178"/>
      <c r="F229" s="178"/>
      <c r="G229" s="178"/>
      <c r="H229" s="178"/>
      <c r="I229" s="178"/>
      <c r="J229" s="69"/>
      <c r="K229" s="191"/>
      <c r="L229" s="191"/>
      <c r="N229" s="124"/>
      <c r="O229" s="124"/>
      <c r="P229" s="124"/>
      <c r="Q229" s="124"/>
      <c r="R229" s="124"/>
      <c r="S229" s="124"/>
      <c r="T229" s="124"/>
      <c r="U229" s="124"/>
      <c r="V229" s="124"/>
      <c r="W229" s="124"/>
      <c r="X229" s="124"/>
      <c r="Y229" s="124"/>
      <c r="Z229" s="124"/>
      <c r="AA229" s="124"/>
      <c r="AB229" s="124"/>
      <c r="AC229" s="124"/>
      <c r="AD229" s="124"/>
      <c r="AE229" s="124"/>
      <c r="AF229" s="124"/>
      <c r="AG229" s="124"/>
      <c r="AH229" s="124"/>
      <c r="AI229" s="124"/>
      <c r="AJ229" s="124"/>
      <c r="AK229" s="124"/>
      <c r="AL229" s="124"/>
      <c r="AM229" s="124"/>
      <c r="AN229" s="124"/>
      <c r="AO229" s="124"/>
      <c r="AP229" s="124"/>
      <c r="AQ229" s="124"/>
      <c r="AR229" s="124"/>
      <c r="AS229" s="124"/>
      <c r="AT229" s="124"/>
      <c r="AU229" s="124"/>
      <c r="AV229" s="124"/>
    </row>
    <row r="230" spans="1:48" s="137" customFormat="1" x14ac:dyDescent="0.3">
      <c r="A230" s="70"/>
      <c r="B230" s="69"/>
      <c r="C230" s="69"/>
      <c r="D230" s="178"/>
      <c r="E230" s="178"/>
      <c r="F230" s="178"/>
      <c r="G230" s="178"/>
      <c r="H230" s="178"/>
      <c r="I230" s="178"/>
      <c r="J230" s="69"/>
      <c r="K230" s="191"/>
      <c r="L230" s="191"/>
      <c r="N230" s="124"/>
      <c r="O230" s="124"/>
      <c r="P230" s="124"/>
      <c r="Q230" s="124"/>
      <c r="R230" s="124"/>
      <c r="S230" s="124"/>
      <c r="T230" s="124"/>
      <c r="U230" s="124"/>
      <c r="V230" s="124"/>
      <c r="W230" s="124"/>
      <c r="X230" s="124"/>
      <c r="Y230" s="124"/>
      <c r="Z230" s="124"/>
      <c r="AA230" s="124"/>
      <c r="AB230" s="124"/>
      <c r="AC230" s="124"/>
      <c r="AD230" s="124"/>
      <c r="AE230" s="124"/>
      <c r="AF230" s="124"/>
      <c r="AG230" s="124"/>
      <c r="AH230" s="124"/>
      <c r="AI230" s="124"/>
      <c r="AJ230" s="124"/>
      <c r="AK230" s="124"/>
      <c r="AL230" s="124"/>
      <c r="AM230" s="124"/>
      <c r="AN230" s="124"/>
      <c r="AO230" s="124"/>
      <c r="AP230" s="124"/>
      <c r="AQ230" s="124"/>
      <c r="AR230" s="124"/>
      <c r="AS230" s="124"/>
      <c r="AT230" s="124"/>
      <c r="AU230" s="124"/>
      <c r="AV230" s="124"/>
    </row>
    <row r="231" spans="1:48" s="137" customFormat="1" x14ac:dyDescent="0.3">
      <c r="A231" s="70"/>
      <c r="B231" s="69"/>
      <c r="C231" s="69"/>
      <c r="D231" s="178"/>
      <c r="E231" s="178"/>
      <c r="F231" s="178"/>
      <c r="G231" s="178"/>
      <c r="H231" s="178"/>
      <c r="I231" s="178"/>
      <c r="J231" s="69"/>
      <c r="K231" s="191"/>
      <c r="L231" s="191"/>
      <c r="N231" s="124"/>
      <c r="O231" s="124"/>
      <c r="P231" s="124"/>
      <c r="Q231" s="124"/>
      <c r="R231" s="124"/>
      <c r="S231" s="124"/>
      <c r="T231" s="124"/>
      <c r="U231" s="124"/>
      <c r="V231" s="124"/>
      <c r="W231" s="124"/>
      <c r="X231" s="124"/>
      <c r="Y231" s="124"/>
      <c r="Z231" s="124"/>
      <c r="AA231" s="124"/>
      <c r="AB231" s="124"/>
      <c r="AC231" s="124"/>
      <c r="AD231" s="124"/>
      <c r="AE231" s="124"/>
      <c r="AF231" s="124"/>
      <c r="AG231" s="124"/>
      <c r="AH231" s="124"/>
      <c r="AI231" s="124"/>
      <c r="AJ231" s="124"/>
      <c r="AK231" s="124"/>
      <c r="AL231" s="124"/>
      <c r="AM231" s="124"/>
      <c r="AN231" s="124"/>
      <c r="AO231" s="124"/>
      <c r="AP231" s="124"/>
      <c r="AQ231" s="124"/>
      <c r="AR231" s="124"/>
      <c r="AS231" s="124"/>
      <c r="AT231" s="124"/>
      <c r="AU231" s="124"/>
      <c r="AV231" s="124"/>
    </row>
    <row r="232" spans="1:48" s="137" customFormat="1" x14ac:dyDescent="0.3">
      <c r="A232" s="70"/>
      <c r="B232" s="69"/>
      <c r="C232" s="69"/>
      <c r="D232" s="178"/>
      <c r="E232" s="178"/>
      <c r="F232" s="178"/>
      <c r="G232" s="178"/>
      <c r="H232" s="178"/>
      <c r="I232" s="178"/>
      <c r="J232" s="69"/>
      <c r="K232" s="191"/>
      <c r="L232" s="191"/>
      <c r="N232" s="124"/>
      <c r="O232" s="124"/>
      <c r="P232" s="124"/>
      <c r="Q232" s="124"/>
      <c r="R232" s="124"/>
      <c r="S232" s="124"/>
      <c r="T232" s="124"/>
      <c r="U232" s="124"/>
      <c r="V232" s="124"/>
      <c r="W232" s="124"/>
      <c r="X232" s="124"/>
      <c r="Y232" s="124"/>
      <c r="Z232" s="124"/>
      <c r="AA232" s="124"/>
      <c r="AB232" s="124"/>
      <c r="AC232" s="124"/>
      <c r="AD232" s="124"/>
      <c r="AE232" s="124"/>
      <c r="AF232" s="124"/>
      <c r="AG232" s="124"/>
      <c r="AH232" s="124"/>
      <c r="AI232" s="124"/>
      <c r="AJ232" s="124"/>
      <c r="AK232" s="124"/>
      <c r="AL232" s="124"/>
      <c r="AM232" s="124"/>
      <c r="AN232" s="124"/>
      <c r="AO232" s="124"/>
      <c r="AP232" s="124"/>
      <c r="AQ232" s="124"/>
      <c r="AR232" s="124"/>
      <c r="AS232" s="124"/>
      <c r="AT232" s="124"/>
      <c r="AU232" s="124"/>
      <c r="AV232" s="124"/>
    </row>
    <row r="233" spans="1:48" s="137" customFormat="1" x14ac:dyDescent="0.3">
      <c r="A233" s="70"/>
      <c r="B233" s="69"/>
      <c r="C233" s="69"/>
      <c r="D233" s="178"/>
      <c r="E233" s="178"/>
      <c r="F233" s="178"/>
      <c r="G233" s="178"/>
      <c r="H233" s="178"/>
      <c r="I233" s="178"/>
      <c r="J233" s="69"/>
      <c r="K233" s="191"/>
      <c r="L233" s="191"/>
      <c r="N233" s="124"/>
      <c r="O233" s="124"/>
      <c r="P233" s="124"/>
      <c r="Q233" s="124"/>
      <c r="R233" s="124"/>
      <c r="S233" s="124"/>
      <c r="T233" s="124"/>
      <c r="U233" s="124"/>
      <c r="V233" s="124"/>
      <c r="W233" s="124"/>
      <c r="X233" s="124"/>
      <c r="Y233" s="124"/>
      <c r="Z233" s="124"/>
      <c r="AA233" s="124"/>
      <c r="AB233" s="124"/>
      <c r="AC233" s="124"/>
      <c r="AD233" s="124"/>
      <c r="AE233" s="124"/>
      <c r="AF233" s="124"/>
      <c r="AG233" s="124"/>
      <c r="AH233" s="124"/>
      <c r="AI233" s="124"/>
      <c r="AJ233" s="124"/>
      <c r="AK233" s="124"/>
      <c r="AL233" s="124"/>
      <c r="AM233" s="124"/>
      <c r="AN233" s="124"/>
      <c r="AO233" s="124"/>
      <c r="AP233" s="124"/>
      <c r="AQ233" s="124"/>
      <c r="AR233" s="124"/>
      <c r="AS233" s="124"/>
      <c r="AT233" s="124"/>
      <c r="AU233" s="124"/>
      <c r="AV233" s="124"/>
    </row>
    <row r="234" spans="1:48" s="137" customFormat="1" x14ac:dyDescent="0.3">
      <c r="A234" s="70"/>
      <c r="B234" s="69"/>
      <c r="C234" s="69"/>
      <c r="D234" s="178"/>
      <c r="E234" s="178"/>
      <c r="F234" s="178"/>
      <c r="G234" s="178"/>
      <c r="H234" s="178"/>
      <c r="I234" s="178"/>
      <c r="J234" s="69"/>
      <c r="K234" s="191"/>
      <c r="L234" s="191"/>
      <c r="N234" s="124"/>
      <c r="O234" s="124"/>
      <c r="P234" s="124"/>
      <c r="Q234" s="124"/>
      <c r="R234" s="124"/>
      <c r="S234" s="124"/>
      <c r="T234" s="124"/>
      <c r="U234" s="124"/>
      <c r="V234" s="124"/>
      <c r="W234" s="124"/>
      <c r="X234" s="124"/>
      <c r="Y234" s="124"/>
      <c r="Z234" s="124"/>
      <c r="AA234" s="124"/>
      <c r="AB234" s="124"/>
      <c r="AC234" s="124"/>
      <c r="AD234" s="124"/>
      <c r="AE234" s="124"/>
      <c r="AF234" s="124"/>
      <c r="AG234" s="124"/>
      <c r="AH234" s="124"/>
      <c r="AI234" s="124"/>
      <c r="AJ234" s="124"/>
      <c r="AK234" s="124"/>
      <c r="AL234" s="124"/>
      <c r="AM234" s="124"/>
      <c r="AN234" s="124"/>
      <c r="AO234" s="124"/>
      <c r="AP234" s="124"/>
      <c r="AQ234" s="124"/>
      <c r="AR234" s="124"/>
      <c r="AS234" s="124"/>
      <c r="AT234" s="124"/>
      <c r="AU234" s="124"/>
      <c r="AV234" s="124"/>
    </row>
    <row r="235" spans="1:48" s="137" customFormat="1" x14ac:dyDescent="0.3">
      <c r="A235" s="70"/>
      <c r="B235" s="69"/>
      <c r="C235" s="69"/>
      <c r="D235" s="178"/>
      <c r="E235" s="178"/>
      <c r="F235" s="178"/>
      <c r="G235" s="178"/>
      <c r="H235" s="178"/>
      <c r="I235" s="178"/>
      <c r="J235" s="69"/>
      <c r="K235" s="191"/>
      <c r="L235" s="191"/>
      <c r="N235" s="124"/>
      <c r="O235" s="124"/>
      <c r="P235" s="124"/>
      <c r="Q235" s="124"/>
      <c r="R235" s="124"/>
      <c r="S235" s="124"/>
      <c r="T235" s="124"/>
      <c r="U235" s="124"/>
      <c r="V235" s="124"/>
      <c r="W235" s="124"/>
      <c r="X235" s="124"/>
      <c r="Y235" s="124"/>
      <c r="Z235" s="124"/>
      <c r="AA235" s="124"/>
      <c r="AB235" s="124"/>
      <c r="AC235" s="124"/>
      <c r="AD235" s="124"/>
      <c r="AE235" s="124"/>
      <c r="AF235" s="124"/>
      <c r="AG235" s="124"/>
      <c r="AH235" s="124"/>
      <c r="AI235" s="124"/>
      <c r="AJ235" s="124"/>
      <c r="AK235" s="124"/>
      <c r="AL235" s="124"/>
      <c r="AM235" s="124"/>
      <c r="AN235" s="124"/>
      <c r="AO235" s="124"/>
      <c r="AP235" s="124"/>
      <c r="AQ235" s="124"/>
      <c r="AR235" s="124"/>
      <c r="AS235" s="124"/>
      <c r="AT235" s="124"/>
      <c r="AU235" s="124"/>
      <c r="AV235" s="124"/>
    </row>
    <row r="236" spans="1:48" s="137" customFormat="1" x14ac:dyDescent="0.3">
      <c r="A236" s="70"/>
      <c r="B236" s="69"/>
      <c r="C236" s="69"/>
      <c r="D236" s="178"/>
      <c r="E236" s="178"/>
      <c r="F236" s="178"/>
      <c r="G236" s="178"/>
      <c r="H236" s="178"/>
      <c r="I236" s="178"/>
      <c r="J236" s="69"/>
      <c r="K236" s="191"/>
      <c r="L236" s="191"/>
      <c r="N236" s="124"/>
      <c r="O236" s="124"/>
      <c r="P236" s="124"/>
      <c r="Q236" s="124"/>
      <c r="R236" s="124"/>
      <c r="S236" s="124"/>
      <c r="T236" s="124"/>
      <c r="U236" s="124"/>
      <c r="V236" s="124"/>
      <c r="W236" s="124"/>
      <c r="X236" s="124"/>
      <c r="Y236" s="124"/>
      <c r="Z236" s="124"/>
      <c r="AA236" s="124"/>
      <c r="AB236" s="124"/>
      <c r="AC236" s="124"/>
      <c r="AD236" s="124"/>
      <c r="AE236" s="124"/>
      <c r="AF236" s="124"/>
      <c r="AG236" s="124"/>
      <c r="AH236" s="124"/>
      <c r="AI236" s="124"/>
      <c r="AJ236" s="124"/>
      <c r="AK236" s="124"/>
      <c r="AL236" s="124"/>
      <c r="AM236" s="124"/>
      <c r="AN236" s="124"/>
      <c r="AO236" s="124"/>
      <c r="AP236" s="124"/>
      <c r="AQ236" s="124"/>
      <c r="AR236" s="124"/>
      <c r="AS236" s="124"/>
      <c r="AT236" s="124"/>
      <c r="AU236" s="124"/>
      <c r="AV236" s="124"/>
    </row>
    <row r="237" spans="1:48" s="137" customFormat="1" x14ac:dyDescent="0.3">
      <c r="A237" s="70"/>
      <c r="B237" s="69"/>
      <c r="C237" s="69"/>
      <c r="D237" s="178"/>
      <c r="E237" s="178"/>
      <c r="F237" s="178"/>
      <c r="G237" s="178"/>
      <c r="H237" s="178"/>
      <c r="I237" s="178"/>
      <c r="J237" s="69"/>
      <c r="K237" s="191"/>
      <c r="L237" s="191"/>
      <c r="N237" s="124"/>
      <c r="O237" s="124"/>
      <c r="P237" s="124"/>
      <c r="Q237" s="124"/>
      <c r="R237" s="124"/>
      <c r="S237" s="124"/>
      <c r="T237" s="124"/>
      <c r="U237" s="124"/>
      <c r="V237" s="124"/>
      <c r="W237" s="124"/>
      <c r="X237" s="124"/>
      <c r="Y237" s="124"/>
      <c r="Z237" s="124"/>
      <c r="AA237" s="124"/>
      <c r="AB237" s="124"/>
      <c r="AC237" s="124"/>
      <c r="AD237" s="124"/>
      <c r="AE237" s="124"/>
      <c r="AF237" s="124"/>
      <c r="AG237" s="124"/>
      <c r="AH237" s="124"/>
      <c r="AI237" s="124"/>
      <c r="AJ237" s="124"/>
      <c r="AK237" s="124"/>
      <c r="AL237" s="124"/>
      <c r="AM237" s="124"/>
      <c r="AN237" s="124"/>
      <c r="AO237" s="124"/>
      <c r="AP237" s="124"/>
      <c r="AQ237" s="124"/>
      <c r="AR237" s="124"/>
      <c r="AS237" s="124"/>
      <c r="AT237" s="124"/>
      <c r="AU237" s="124"/>
      <c r="AV237" s="124"/>
    </row>
    <row r="238" spans="1:48" s="137" customFormat="1" x14ac:dyDescent="0.3">
      <c r="A238" s="70"/>
      <c r="B238" s="69"/>
      <c r="C238" s="69"/>
      <c r="D238" s="178"/>
      <c r="E238" s="178"/>
      <c r="F238" s="178"/>
      <c r="G238" s="178"/>
      <c r="H238" s="178"/>
      <c r="I238" s="178"/>
      <c r="J238" s="69"/>
      <c r="K238" s="191"/>
      <c r="L238" s="191"/>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4"/>
      <c r="AK238" s="124"/>
      <c r="AL238" s="124"/>
      <c r="AM238" s="124"/>
      <c r="AN238" s="124"/>
      <c r="AO238" s="124"/>
      <c r="AP238" s="124"/>
      <c r="AQ238" s="124"/>
      <c r="AR238" s="124"/>
      <c r="AS238" s="124"/>
      <c r="AT238" s="124"/>
      <c r="AU238" s="124"/>
      <c r="AV238" s="124"/>
    </row>
    <row r="239" spans="1:48" s="137" customFormat="1" x14ac:dyDescent="0.3">
      <c r="A239" s="70"/>
      <c r="B239" s="69"/>
      <c r="C239" s="69"/>
      <c r="D239" s="178"/>
      <c r="E239" s="178"/>
      <c r="F239" s="178"/>
      <c r="G239" s="178"/>
      <c r="H239" s="178"/>
      <c r="I239" s="178"/>
      <c r="J239" s="69"/>
      <c r="K239" s="191"/>
      <c r="L239" s="191"/>
      <c r="N239" s="124"/>
      <c r="O239" s="124"/>
      <c r="P239" s="124"/>
      <c r="Q239" s="124"/>
      <c r="R239" s="124"/>
      <c r="S239" s="124"/>
      <c r="T239" s="124"/>
      <c r="U239" s="124"/>
      <c r="V239" s="124"/>
      <c r="W239" s="124"/>
      <c r="X239" s="124"/>
      <c r="Y239" s="124"/>
      <c r="Z239" s="124"/>
      <c r="AA239" s="124"/>
      <c r="AB239" s="124"/>
      <c r="AC239" s="124"/>
      <c r="AD239" s="124"/>
      <c r="AE239" s="124"/>
      <c r="AF239" s="124"/>
      <c r="AG239" s="124"/>
      <c r="AH239" s="124"/>
      <c r="AI239" s="124"/>
      <c r="AJ239" s="124"/>
      <c r="AK239" s="124"/>
      <c r="AL239" s="124"/>
      <c r="AM239" s="124"/>
      <c r="AN239" s="124"/>
      <c r="AO239" s="124"/>
      <c r="AP239" s="124"/>
      <c r="AQ239" s="124"/>
      <c r="AR239" s="124"/>
      <c r="AS239" s="124"/>
      <c r="AT239" s="124"/>
      <c r="AU239" s="124"/>
      <c r="AV239" s="124"/>
    </row>
    <row r="240" spans="1:48" s="137" customFormat="1" x14ac:dyDescent="0.3">
      <c r="A240" s="70"/>
      <c r="B240" s="69"/>
      <c r="C240" s="69"/>
      <c r="D240" s="178"/>
      <c r="E240" s="178"/>
      <c r="F240" s="178"/>
      <c r="G240" s="178"/>
      <c r="H240" s="178"/>
      <c r="I240" s="178"/>
      <c r="J240" s="69"/>
      <c r="K240" s="191"/>
      <c r="L240" s="191"/>
      <c r="N240" s="124"/>
      <c r="O240" s="124"/>
      <c r="P240" s="124"/>
      <c r="Q240" s="124"/>
      <c r="R240" s="124"/>
      <c r="S240" s="124"/>
      <c r="T240" s="124"/>
      <c r="U240" s="124"/>
      <c r="V240" s="124"/>
      <c r="W240" s="124"/>
      <c r="X240" s="124"/>
      <c r="Y240" s="124"/>
      <c r="Z240" s="124"/>
      <c r="AA240" s="124"/>
      <c r="AB240" s="124"/>
      <c r="AC240" s="124"/>
      <c r="AD240" s="124"/>
      <c r="AE240" s="124"/>
      <c r="AF240" s="124"/>
      <c r="AG240" s="124"/>
      <c r="AH240" s="124"/>
      <c r="AI240" s="124"/>
      <c r="AJ240" s="124"/>
      <c r="AK240" s="124"/>
      <c r="AL240" s="124"/>
      <c r="AM240" s="124"/>
      <c r="AN240" s="124"/>
      <c r="AO240" s="124"/>
      <c r="AP240" s="124"/>
      <c r="AQ240" s="124"/>
      <c r="AR240" s="124"/>
      <c r="AS240" s="124"/>
      <c r="AT240" s="124"/>
      <c r="AU240" s="124"/>
      <c r="AV240" s="124"/>
    </row>
    <row r="241" spans="1:48" s="137" customFormat="1" x14ac:dyDescent="0.3">
      <c r="A241" s="70"/>
      <c r="B241" s="69"/>
      <c r="C241" s="69"/>
      <c r="D241" s="178"/>
      <c r="E241" s="178"/>
      <c r="F241" s="178"/>
      <c r="G241" s="178"/>
      <c r="H241" s="178"/>
      <c r="I241" s="178"/>
      <c r="J241" s="69"/>
      <c r="K241" s="191"/>
      <c r="L241" s="191"/>
      <c r="N241" s="124"/>
      <c r="O241" s="124"/>
      <c r="P241" s="124"/>
      <c r="Q241" s="124"/>
      <c r="R241" s="124"/>
      <c r="S241" s="124"/>
      <c r="T241" s="124"/>
      <c r="U241" s="124"/>
      <c r="V241" s="124"/>
      <c r="W241" s="124"/>
      <c r="X241" s="124"/>
      <c r="Y241" s="124"/>
      <c r="Z241" s="124"/>
      <c r="AA241" s="124"/>
      <c r="AB241" s="124"/>
      <c r="AC241" s="124"/>
      <c r="AD241" s="124"/>
      <c r="AE241" s="124"/>
      <c r="AF241" s="124"/>
      <c r="AG241" s="124"/>
      <c r="AH241" s="124"/>
      <c r="AI241" s="124"/>
      <c r="AJ241" s="124"/>
      <c r="AK241" s="124"/>
      <c r="AL241" s="124"/>
      <c r="AM241" s="124"/>
      <c r="AN241" s="124"/>
      <c r="AO241" s="124"/>
      <c r="AP241" s="124"/>
      <c r="AQ241" s="124"/>
      <c r="AR241" s="124"/>
      <c r="AS241" s="124"/>
      <c r="AT241" s="124"/>
      <c r="AU241" s="124"/>
      <c r="AV241" s="124"/>
    </row>
    <row r="242" spans="1:48" s="137" customFormat="1" x14ac:dyDescent="0.3">
      <c r="A242" s="70"/>
      <c r="B242" s="69"/>
      <c r="C242" s="69"/>
      <c r="D242" s="178"/>
      <c r="E242" s="178"/>
      <c r="F242" s="178"/>
      <c r="G242" s="178"/>
      <c r="H242" s="178"/>
      <c r="I242" s="178"/>
      <c r="J242" s="69"/>
      <c r="K242" s="191"/>
      <c r="L242" s="191"/>
      <c r="N242" s="124"/>
      <c r="O242" s="124"/>
      <c r="P242" s="124"/>
      <c r="Q242" s="124"/>
      <c r="R242" s="124"/>
      <c r="S242" s="124"/>
      <c r="T242" s="124"/>
      <c r="U242" s="124"/>
      <c r="V242" s="124"/>
      <c r="W242" s="124"/>
      <c r="X242" s="124"/>
      <c r="Y242" s="124"/>
      <c r="Z242" s="124"/>
      <c r="AA242" s="124"/>
      <c r="AB242" s="124"/>
      <c r="AC242" s="124"/>
      <c r="AD242" s="124"/>
      <c r="AE242" s="124"/>
      <c r="AF242" s="124"/>
      <c r="AG242" s="124"/>
      <c r="AH242" s="124"/>
      <c r="AI242" s="124"/>
      <c r="AJ242" s="124"/>
      <c r="AK242" s="124"/>
      <c r="AL242" s="124"/>
      <c r="AM242" s="124"/>
      <c r="AN242" s="124"/>
      <c r="AO242" s="124"/>
      <c r="AP242" s="124"/>
      <c r="AQ242" s="124"/>
      <c r="AR242" s="124"/>
      <c r="AS242" s="124"/>
      <c r="AT242" s="124"/>
      <c r="AU242" s="124"/>
      <c r="AV242" s="124"/>
    </row>
    <row r="243" spans="1:48" s="137" customFormat="1" x14ac:dyDescent="0.3">
      <c r="A243" s="70"/>
      <c r="B243" s="69"/>
      <c r="C243" s="69"/>
      <c r="D243" s="178"/>
      <c r="E243" s="178"/>
      <c r="F243" s="178"/>
      <c r="G243" s="178"/>
      <c r="H243" s="178"/>
      <c r="I243" s="178"/>
      <c r="J243" s="69"/>
      <c r="K243" s="191"/>
      <c r="L243" s="191"/>
      <c r="N243" s="124"/>
      <c r="O243" s="124"/>
      <c r="P243" s="124"/>
      <c r="Q243" s="124"/>
      <c r="R243" s="124"/>
      <c r="S243" s="124"/>
      <c r="T243" s="124"/>
      <c r="U243" s="124"/>
      <c r="V243" s="124"/>
      <c r="W243" s="124"/>
      <c r="X243" s="124"/>
      <c r="Y243" s="124"/>
      <c r="Z243" s="124"/>
      <c r="AA243" s="124"/>
      <c r="AB243" s="124"/>
      <c r="AC243" s="124"/>
      <c r="AD243" s="124"/>
      <c r="AE243" s="124"/>
      <c r="AF243" s="124"/>
      <c r="AG243" s="124"/>
      <c r="AH243" s="124"/>
      <c r="AI243" s="124"/>
      <c r="AJ243" s="124"/>
      <c r="AK243" s="124"/>
      <c r="AL243" s="124"/>
      <c r="AM243" s="124"/>
      <c r="AN243" s="124"/>
      <c r="AO243" s="124"/>
      <c r="AP243" s="124"/>
      <c r="AQ243" s="124"/>
      <c r="AR243" s="124"/>
      <c r="AS243" s="124"/>
      <c r="AT243" s="124"/>
      <c r="AU243" s="124"/>
      <c r="AV243" s="124"/>
    </row>
    <row r="244" spans="1:48" s="137" customFormat="1" x14ac:dyDescent="0.3">
      <c r="A244" s="70"/>
      <c r="B244" s="69"/>
      <c r="C244" s="69"/>
      <c r="D244" s="178"/>
      <c r="E244" s="178"/>
      <c r="F244" s="178"/>
      <c r="G244" s="178"/>
      <c r="H244" s="178"/>
      <c r="I244" s="178"/>
      <c r="J244" s="69"/>
      <c r="K244" s="191"/>
      <c r="L244" s="191"/>
      <c r="N244" s="124"/>
      <c r="O244" s="124"/>
      <c r="P244" s="124"/>
      <c r="Q244" s="124"/>
      <c r="R244" s="124"/>
      <c r="S244" s="124"/>
      <c r="T244" s="124"/>
      <c r="U244" s="124"/>
      <c r="V244" s="124"/>
      <c r="W244" s="124"/>
      <c r="X244" s="124"/>
      <c r="Y244" s="124"/>
      <c r="Z244" s="124"/>
      <c r="AA244" s="124"/>
      <c r="AB244" s="124"/>
      <c r="AC244" s="124"/>
      <c r="AD244" s="124"/>
      <c r="AE244" s="124"/>
      <c r="AF244" s="124"/>
      <c r="AG244" s="124"/>
      <c r="AH244" s="124"/>
      <c r="AI244" s="124"/>
      <c r="AJ244" s="124"/>
      <c r="AK244" s="124"/>
      <c r="AL244" s="124"/>
      <c r="AM244" s="124"/>
      <c r="AN244" s="124"/>
      <c r="AO244" s="124"/>
      <c r="AP244" s="124"/>
      <c r="AQ244" s="124"/>
      <c r="AR244" s="124"/>
      <c r="AS244" s="124"/>
      <c r="AT244" s="124"/>
      <c r="AU244" s="124"/>
      <c r="AV244" s="124"/>
    </row>
    <row r="245" spans="1:48" s="137" customFormat="1" x14ac:dyDescent="0.3">
      <c r="A245" s="70"/>
      <c r="B245" s="69"/>
      <c r="C245" s="69"/>
      <c r="D245" s="178"/>
      <c r="E245" s="178"/>
      <c r="F245" s="178"/>
      <c r="G245" s="178"/>
      <c r="H245" s="178"/>
      <c r="I245" s="178"/>
      <c r="J245" s="69"/>
      <c r="K245" s="191"/>
      <c r="L245" s="191"/>
      <c r="N245" s="124"/>
      <c r="O245" s="124"/>
      <c r="P245" s="124"/>
      <c r="Q245" s="124"/>
      <c r="R245" s="124"/>
      <c r="S245" s="124"/>
      <c r="T245" s="124"/>
      <c r="U245" s="124"/>
      <c r="V245" s="124"/>
      <c r="W245" s="124"/>
      <c r="X245" s="124"/>
      <c r="Y245" s="124"/>
      <c r="Z245" s="124"/>
      <c r="AA245" s="124"/>
      <c r="AB245" s="124"/>
      <c r="AC245" s="124"/>
      <c r="AD245" s="124"/>
      <c r="AE245" s="124"/>
      <c r="AF245" s="124"/>
      <c r="AG245" s="124"/>
      <c r="AH245" s="124"/>
      <c r="AI245" s="124"/>
      <c r="AJ245" s="124"/>
      <c r="AK245" s="124"/>
      <c r="AL245" s="124"/>
      <c r="AM245" s="124"/>
      <c r="AN245" s="124"/>
      <c r="AO245" s="124"/>
      <c r="AP245" s="124"/>
      <c r="AQ245" s="124"/>
      <c r="AR245" s="124"/>
      <c r="AS245" s="124"/>
      <c r="AT245" s="124"/>
      <c r="AU245" s="124"/>
      <c r="AV245" s="124"/>
    </row>
    <row r="246" spans="1:48" s="137" customFormat="1" x14ac:dyDescent="0.3">
      <c r="A246" s="70"/>
      <c r="B246" s="69"/>
      <c r="C246" s="69"/>
      <c r="D246" s="178"/>
      <c r="E246" s="178"/>
      <c r="F246" s="178"/>
      <c r="G246" s="178"/>
      <c r="H246" s="178"/>
      <c r="I246" s="178"/>
      <c r="J246" s="69"/>
      <c r="K246" s="191"/>
      <c r="L246" s="191"/>
      <c r="N246" s="124"/>
      <c r="O246" s="124"/>
      <c r="P246" s="124"/>
      <c r="Q246" s="124"/>
      <c r="R246" s="124"/>
      <c r="S246" s="124"/>
      <c r="T246" s="124"/>
      <c r="U246" s="124"/>
      <c r="V246" s="124"/>
      <c r="W246" s="124"/>
      <c r="X246" s="124"/>
      <c r="Y246" s="124"/>
      <c r="Z246" s="124"/>
      <c r="AA246" s="124"/>
      <c r="AB246" s="124"/>
      <c r="AC246" s="124"/>
      <c r="AD246" s="124"/>
      <c r="AE246" s="124"/>
      <c r="AF246" s="124"/>
      <c r="AG246" s="124"/>
      <c r="AH246" s="124"/>
      <c r="AI246" s="124"/>
      <c r="AJ246" s="124"/>
      <c r="AK246" s="124"/>
      <c r="AL246" s="124"/>
      <c r="AM246" s="124"/>
      <c r="AN246" s="124"/>
      <c r="AO246" s="124"/>
      <c r="AP246" s="124"/>
      <c r="AQ246" s="124"/>
      <c r="AR246" s="124"/>
      <c r="AS246" s="124"/>
      <c r="AT246" s="124"/>
      <c r="AU246" s="124"/>
      <c r="AV246" s="124"/>
    </row>
    <row r="247" spans="1:48" s="137" customFormat="1" x14ac:dyDescent="0.3">
      <c r="A247" s="70"/>
      <c r="B247" s="69"/>
      <c r="C247" s="69"/>
      <c r="D247" s="178"/>
      <c r="E247" s="178"/>
      <c r="F247" s="178"/>
      <c r="G247" s="178"/>
      <c r="H247" s="178"/>
      <c r="I247" s="178"/>
      <c r="J247" s="69"/>
      <c r="K247" s="191"/>
      <c r="L247" s="191"/>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row>
    <row r="248" spans="1:48" s="137" customFormat="1" x14ac:dyDescent="0.3">
      <c r="A248" s="70"/>
      <c r="B248" s="69"/>
      <c r="C248" s="69"/>
      <c r="D248" s="178"/>
      <c r="E248" s="178"/>
      <c r="F248" s="178"/>
      <c r="G248" s="178"/>
      <c r="H248" s="178"/>
      <c r="I248" s="178"/>
      <c r="J248" s="69"/>
      <c r="K248" s="191"/>
      <c r="L248" s="191"/>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row>
    <row r="249" spans="1:48" s="137" customFormat="1" x14ac:dyDescent="0.3">
      <c r="A249" s="70"/>
      <c r="B249" s="69"/>
      <c r="C249" s="69"/>
      <c r="D249" s="178"/>
      <c r="E249" s="178"/>
      <c r="F249" s="178"/>
      <c r="G249" s="178"/>
      <c r="H249" s="178"/>
      <c r="I249" s="178"/>
      <c r="J249" s="69"/>
      <c r="K249" s="191"/>
      <c r="L249" s="191"/>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4"/>
    </row>
    <row r="250" spans="1:48" s="137" customFormat="1" x14ac:dyDescent="0.3">
      <c r="A250" s="70"/>
      <c r="B250" s="69"/>
      <c r="C250" s="69"/>
      <c r="D250" s="178"/>
      <c r="E250" s="178"/>
      <c r="F250" s="178"/>
      <c r="G250" s="178"/>
      <c r="H250" s="178"/>
      <c r="I250" s="178"/>
      <c r="J250" s="69"/>
      <c r="K250" s="191"/>
      <c r="L250" s="191"/>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4"/>
      <c r="AL250" s="124"/>
      <c r="AM250" s="124"/>
      <c r="AN250" s="124"/>
      <c r="AO250" s="124"/>
      <c r="AP250" s="124"/>
      <c r="AQ250" s="124"/>
      <c r="AR250" s="124"/>
      <c r="AS250" s="124"/>
      <c r="AT250" s="124"/>
      <c r="AU250" s="124"/>
      <c r="AV250" s="124"/>
    </row>
    <row r="251" spans="1:48" s="137" customFormat="1" x14ac:dyDescent="0.3">
      <c r="A251" s="70"/>
      <c r="B251" s="69"/>
      <c r="C251" s="69"/>
      <c r="D251" s="178"/>
      <c r="E251" s="178"/>
      <c r="F251" s="178"/>
      <c r="G251" s="178"/>
      <c r="H251" s="178"/>
      <c r="I251" s="178"/>
      <c r="J251" s="69"/>
      <c r="K251" s="191"/>
      <c r="L251" s="191"/>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4"/>
    </row>
    <row r="252" spans="1:48" s="137" customFormat="1" x14ac:dyDescent="0.3">
      <c r="A252" s="70"/>
      <c r="B252" s="69"/>
      <c r="C252" s="69"/>
      <c r="D252" s="178"/>
      <c r="E252" s="178"/>
      <c r="F252" s="178"/>
      <c r="G252" s="178"/>
      <c r="H252" s="178"/>
      <c r="I252" s="178"/>
      <c r="J252" s="69"/>
      <c r="K252" s="191"/>
      <c r="L252" s="191"/>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124"/>
      <c r="AM252" s="124"/>
      <c r="AN252" s="124"/>
      <c r="AO252" s="124"/>
      <c r="AP252" s="124"/>
      <c r="AQ252" s="124"/>
      <c r="AR252" s="124"/>
      <c r="AS252" s="124"/>
      <c r="AT252" s="124"/>
      <c r="AU252" s="124"/>
      <c r="AV252" s="124"/>
    </row>
    <row r="253" spans="1:48" s="137" customFormat="1" x14ac:dyDescent="0.3">
      <c r="A253" s="70"/>
      <c r="B253" s="69"/>
      <c r="C253" s="69"/>
      <c r="D253" s="178"/>
      <c r="E253" s="178"/>
      <c r="F253" s="178"/>
      <c r="G253" s="178"/>
      <c r="H253" s="178"/>
      <c r="I253" s="178"/>
      <c r="J253" s="69"/>
      <c r="K253" s="191"/>
      <c r="L253" s="191"/>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124"/>
      <c r="AM253" s="124"/>
      <c r="AN253" s="124"/>
      <c r="AO253" s="124"/>
      <c r="AP253" s="124"/>
      <c r="AQ253" s="124"/>
      <c r="AR253" s="124"/>
      <c r="AS253" s="124"/>
      <c r="AT253" s="124"/>
      <c r="AU253" s="124"/>
      <c r="AV253" s="124"/>
    </row>
    <row r="254" spans="1:48" s="137" customFormat="1" x14ac:dyDescent="0.3">
      <c r="A254" s="70"/>
      <c r="B254" s="69"/>
      <c r="C254" s="69"/>
      <c r="D254" s="178"/>
      <c r="E254" s="178"/>
      <c r="F254" s="178"/>
      <c r="G254" s="178"/>
      <c r="H254" s="178"/>
      <c r="I254" s="178"/>
      <c r="J254" s="69"/>
      <c r="K254" s="191"/>
      <c r="L254" s="191"/>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4"/>
      <c r="AL254" s="124"/>
      <c r="AM254" s="124"/>
      <c r="AN254" s="124"/>
      <c r="AO254" s="124"/>
      <c r="AP254" s="124"/>
      <c r="AQ254" s="124"/>
      <c r="AR254" s="124"/>
      <c r="AS254" s="124"/>
      <c r="AT254" s="124"/>
      <c r="AU254" s="124"/>
      <c r="AV254" s="124"/>
    </row>
    <row r="255" spans="1:48" s="137" customFormat="1" x14ac:dyDescent="0.3">
      <c r="A255" s="70"/>
      <c r="B255" s="69"/>
      <c r="C255" s="69"/>
      <c r="D255" s="178"/>
      <c r="E255" s="178"/>
      <c r="F255" s="178"/>
      <c r="G255" s="178"/>
      <c r="H255" s="178"/>
      <c r="I255" s="178"/>
      <c r="J255" s="69"/>
      <c r="K255" s="191"/>
      <c r="L255" s="191"/>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124"/>
      <c r="AN255" s="124"/>
      <c r="AO255" s="124"/>
      <c r="AP255" s="124"/>
      <c r="AQ255" s="124"/>
      <c r="AR255" s="124"/>
      <c r="AS255" s="124"/>
      <c r="AT255" s="124"/>
      <c r="AU255" s="124"/>
      <c r="AV255" s="124"/>
    </row>
    <row r="256" spans="1:48" s="137" customFormat="1" x14ac:dyDescent="0.3">
      <c r="A256" s="70"/>
      <c r="B256" s="69"/>
      <c r="C256" s="69"/>
      <c r="D256" s="178"/>
      <c r="E256" s="178"/>
      <c r="F256" s="178"/>
      <c r="G256" s="178"/>
      <c r="H256" s="178"/>
      <c r="I256" s="178"/>
      <c r="J256" s="69"/>
      <c r="K256" s="191"/>
      <c r="L256" s="191"/>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124"/>
      <c r="AN256" s="124"/>
      <c r="AO256" s="124"/>
      <c r="AP256" s="124"/>
      <c r="AQ256" s="124"/>
      <c r="AR256" s="124"/>
      <c r="AS256" s="124"/>
      <c r="AT256" s="124"/>
      <c r="AU256" s="124"/>
      <c r="AV256" s="124"/>
    </row>
    <row r="257" spans="1:48" s="137" customFormat="1" x14ac:dyDescent="0.3">
      <c r="A257" s="70"/>
      <c r="B257" s="69"/>
      <c r="C257" s="69"/>
      <c r="D257" s="178"/>
      <c r="E257" s="178"/>
      <c r="F257" s="178"/>
      <c r="G257" s="178"/>
      <c r="H257" s="178"/>
      <c r="I257" s="178"/>
      <c r="J257" s="69"/>
      <c r="K257" s="191"/>
      <c r="L257" s="191"/>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124"/>
      <c r="AN257" s="124"/>
      <c r="AO257" s="124"/>
      <c r="AP257" s="124"/>
      <c r="AQ257" s="124"/>
      <c r="AR257" s="124"/>
      <c r="AS257" s="124"/>
      <c r="AT257" s="124"/>
      <c r="AU257" s="124"/>
      <c r="AV257" s="124"/>
    </row>
    <row r="258" spans="1:48" s="137" customFormat="1" x14ac:dyDescent="0.3">
      <c r="A258" s="70"/>
      <c r="B258" s="69"/>
      <c r="C258" s="69"/>
      <c r="D258" s="178"/>
      <c r="E258" s="178"/>
      <c r="F258" s="178"/>
      <c r="G258" s="178"/>
      <c r="H258" s="178"/>
      <c r="I258" s="178"/>
      <c r="J258" s="69"/>
      <c r="K258" s="191"/>
      <c r="L258" s="191"/>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124"/>
      <c r="AN258" s="124"/>
      <c r="AO258" s="124"/>
      <c r="AP258" s="124"/>
      <c r="AQ258" s="124"/>
      <c r="AR258" s="124"/>
      <c r="AS258" s="124"/>
      <c r="AT258" s="124"/>
      <c r="AU258" s="124"/>
      <c r="AV258" s="124"/>
    </row>
    <row r="259" spans="1:48" s="137" customFormat="1" x14ac:dyDescent="0.3">
      <c r="A259" s="70"/>
      <c r="B259" s="69"/>
      <c r="C259" s="69"/>
      <c r="D259" s="178"/>
      <c r="E259" s="178"/>
      <c r="F259" s="178"/>
      <c r="G259" s="178"/>
      <c r="H259" s="178"/>
      <c r="I259" s="178"/>
      <c r="J259" s="69"/>
      <c r="K259" s="191"/>
      <c r="L259" s="191"/>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124"/>
      <c r="AL259" s="124"/>
      <c r="AM259" s="124"/>
      <c r="AN259" s="124"/>
      <c r="AO259" s="124"/>
      <c r="AP259" s="124"/>
      <c r="AQ259" s="124"/>
      <c r="AR259" s="124"/>
      <c r="AS259" s="124"/>
      <c r="AT259" s="124"/>
      <c r="AU259" s="124"/>
      <c r="AV259" s="124"/>
    </row>
    <row r="260" spans="1:48" s="137" customFormat="1" x14ac:dyDescent="0.3">
      <c r="A260" s="70"/>
      <c r="B260" s="69"/>
      <c r="C260" s="69"/>
      <c r="D260" s="178"/>
      <c r="E260" s="178"/>
      <c r="F260" s="178"/>
      <c r="G260" s="178"/>
      <c r="H260" s="178"/>
      <c r="I260" s="178"/>
      <c r="J260" s="69"/>
      <c r="K260" s="191"/>
      <c r="L260" s="191"/>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4"/>
      <c r="AK260" s="124"/>
      <c r="AL260" s="124"/>
      <c r="AM260" s="124"/>
      <c r="AN260" s="124"/>
      <c r="AO260" s="124"/>
      <c r="AP260" s="124"/>
      <c r="AQ260" s="124"/>
      <c r="AR260" s="124"/>
      <c r="AS260" s="124"/>
      <c r="AT260" s="124"/>
      <c r="AU260" s="124"/>
      <c r="AV260" s="124"/>
    </row>
    <row r="261" spans="1:48" s="137" customFormat="1" x14ac:dyDescent="0.3">
      <c r="A261" s="70"/>
      <c r="B261" s="69"/>
      <c r="C261" s="69"/>
      <c r="D261" s="178"/>
      <c r="E261" s="178"/>
      <c r="F261" s="178"/>
      <c r="G261" s="178"/>
      <c r="H261" s="178"/>
      <c r="I261" s="178"/>
      <c r="J261" s="69"/>
      <c r="K261" s="191"/>
      <c r="L261" s="191"/>
      <c r="N261" s="124"/>
      <c r="O261" s="124"/>
      <c r="P261" s="124"/>
      <c r="Q261" s="124"/>
      <c r="R261" s="124"/>
      <c r="S261" s="124"/>
      <c r="T261" s="124"/>
      <c r="U261" s="124"/>
      <c r="V261" s="124"/>
      <c r="W261" s="124"/>
      <c r="X261" s="124"/>
      <c r="Y261" s="124"/>
      <c r="Z261" s="124"/>
      <c r="AA261" s="124"/>
      <c r="AB261" s="124"/>
      <c r="AC261" s="124"/>
      <c r="AD261" s="124"/>
      <c r="AE261" s="124"/>
      <c r="AF261" s="124"/>
      <c r="AG261" s="124"/>
      <c r="AH261" s="124"/>
      <c r="AI261" s="124"/>
      <c r="AJ261" s="124"/>
      <c r="AK261" s="124"/>
      <c r="AL261" s="124"/>
      <c r="AM261" s="124"/>
      <c r="AN261" s="124"/>
      <c r="AO261" s="124"/>
      <c r="AP261" s="124"/>
      <c r="AQ261" s="124"/>
      <c r="AR261" s="124"/>
      <c r="AS261" s="124"/>
      <c r="AT261" s="124"/>
      <c r="AU261" s="124"/>
      <c r="AV261" s="124"/>
    </row>
    <row r="262" spans="1:48" s="137" customFormat="1" x14ac:dyDescent="0.3">
      <c r="A262" s="70"/>
      <c r="B262" s="69"/>
      <c r="C262" s="69"/>
      <c r="D262" s="178"/>
      <c r="E262" s="178"/>
      <c r="F262" s="178"/>
      <c r="G262" s="178"/>
      <c r="H262" s="178"/>
      <c r="I262" s="178"/>
      <c r="J262" s="69"/>
      <c r="K262" s="191"/>
      <c r="L262" s="191"/>
      <c r="N262" s="124"/>
      <c r="O262" s="124"/>
      <c r="P262" s="124"/>
      <c r="Q262" s="124"/>
      <c r="R262" s="124"/>
      <c r="S262" s="124"/>
      <c r="T262" s="124"/>
      <c r="U262" s="124"/>
      <c r="V262" s="124"/>
      <c r="W262" s="124"/>
      <c r="X262" s="124"/>
      <c r="Y262" s="124"/>
      <c r="Z262" s="124"/>
      <c r="AA262" s="124"/>
      <c r="AB262" s="124"/>
      <c r="AC262" s="124"/>
      <c r="AD262" s="124"/>
      <c r="AE262" s="124"/>
      <c r="AF262" s="124"/>
      <c r="AG262" s="124"/>
      <c r="AH262" s="124"/>
      <c r="AI262" s="124"/>
      <c r="AJ262" s="124"/>
      <c r="AK262" s="124"/>
      <c r="AL262" s="124"/>
      <c r="AM262" s="124"/>
      <c r="AN262" s="124"/>
      <c r="AO262" s="124"/>
      <c r="AP262" s="124"/>
      <c r="AQ262" s="124"/>
      <c r="AR262" s="124"/>
      <c r="AS262" s="124"/>
      <c r="AT262" s="124"/>
      <c r="AU262" s="124"/>
      <c r="AV262" s="124"/>
    </row>
    <row r="263" spans="1:48" s="137" customFormat="1" x14ac:dyDescent="0.3">
      <c r="A263" s="70"/>
      <c r="B263" s="69"/>
      <c r="C263" s="69"/>
      <c r="D263" s="178"/>
      <c r="E263" s="178"/>
      <c r="F263" s="178"/>
      <c r="G263" s="178"/>
      <c r="H263" s="178"/>
      <c r="I263" s="178"/>
      <c r="J263" s="69"/>
      <c r="K263" s="191"/>
      <c r="L263" s="191"/>
      <c r="N263" s="124"/>
      <c r="O263" s="124"/>
      <c r="P263" s="124"/>
      <c r="Q263" s="124"/>
      <c r="R263" s="124"/>
      <c r="S263" s="124"/>
      <c r="T263" s="124"/>
      <c r="U263" s="124"/>
      <c r="V263" s="124"/>
      <c r="W263" s="124"/>
      <c r="X263" s="124"/>
      <c r="Y263" s="124"/>
      <c r="Z263" s="124"/>
      <c r="AA263" s="124"/>
      <c r="AB263" s="124"/>
      <c r="AC263" s="124"/>
      <c r="AD263" s="124"/>
      <c r="AE263" s="124"/>
      <c r="AF263" s="124"/>
      <c r="AG263" s="124"/>
      <c r="AH263" s="124"/>
      <c r="AI263" s="124"/>
      <c r="AJ263" s="124"/>
      <c r="AK263" s="124"/>
      <c r="AL263" s="124"/>
      <c r="AM263" s="124"/>
      <c r="AN263" s="124"/>
      <c r="AO263" s="124"/>
      <c r="AP263" s="124"/>
      <c r="AQ263" s="124"/>
      <c r="AR263" s="124"/>
      <c r="AS263" s="124"/>
      <c r="AT263" s="124"/>
      <c r="AU263" s="124"/>
      <c r="AV263" s="124"/>
    </row>
    <row r="264" spans="1:48" s="137" customFormat="1" x14ac:dyDescent="0.3">
      <c r="A264" s="70"/>
      <c r="B264" s="69"/>
      <c r="C264" s="69"/>
      <c r="D264" s="178"/>
      <c r="E264" s="178"/>
      <c r="F264" s="178"/>
      <c r="G264" s="178"/>
      <c r="H264" s="178"/>
      <c r="I264" s="178"/>
      <c r="J264" s="69"/>
      <c r="K264" s="191"/>
      <c r="L264" s="191"/>
      <c r="N264" s="124"/>
      <c r="O264" s="124"/>
      <c r="P264" s="124"/>
      <c r="Q264" s="124"/>
      <c r="R264" s="124"/>
      <c r="S264" s="124"/>
      <c r="T264" s="124"/>
      <c r="U264" s="124"/>
      <c r="V264" s="124"/>
      <c r="W264" s="124"/>
      <c r="X264" s="124"/>
      <c r="Y264" s="124"/>
      <c r="Z264" s="124"/>
      <c r="AA264" s="124"/>
      <c r="AB264" s="124"/>
      <c r="AC264" s="124"/>
      <c r="AD264" s="124"/>
      <c r="AE264" s="124"/>
      <c r="AF264" s="124"/>
      <c r="AG264" s="124"/>
      <c r="AH264" s="124"/>
      <c r="AI264" s="124"/>
      <c r="AJ264" s="124"/>
      <c r="AK264" s="124"/>
      <c r="AL264" s="124"/>
      <c r="AM264" s="124"/>
      <c r="AN264" s="124"/>
      <c r="AO264" s="124"/>
      <c r="AP264" s="124"/>
      <c r="AQ264" s="124"/>
      <c r="AR264" s="124"/>
      <c r="AS264" s="124"/>
      <c r="AT264" s="124"/>
      <c r="AU264" s="124"/>
      <c r="AV264" s="124"/>
    </row>
    <row r="265" spans="1:48" s="137" customFormat="1" x14ac:dyDescent="0.3">
      <c r="A265" s="70"/>
      <c r="B265" s="69"/>
      <c r="C265" s="69"/>
      <c r="D265" s="178"/>
      <c r="E265" s="178"/>
      <c r="F265" s="178"/>
      <c r="G265" s="178"/>
      <c r="H265" s="178"/>
      <c r="I265" s="178"/>
      <c r="J265" s="69"/>
      <c r="K265" s="191"/>
      <c r="L265" s="191"/>
      <c r="N265" s="124"/>
      <c r="O265" s="124"/>
      <c r="P265" s="124"/>
      <c r="Q265" s="124"/>
      <c r="R265" s="124"/>
      <c r="S265" s="124"/>
      <c r="T265" s="124"/>
      <c r="U265" s="124"/>
      <c r="V265" s="124"/>
      <c r="W265" s="124"/>
      <c r="X265" s="124"/>
      <c r="Y265" s="124"/>
      <c r="Z265" s="124"/>
      <c r="AA265" s="124"/>
      <c r="AB265" s="124"/>
      <c r="AC265" s="124"/>
      <c r="AD265" s="124"/>
      <c r="AE265" s="124"/>
      <c r="AF265" s="124"/>
      <c r="AG265" s="124"/>
      <c r="AH265" s="124"/>
      <c r="AI265" s="124"/>
      <c r="AJ265" s="124"/>
      <c r="AK265" s="124"/>
      <c r="AL265" s="124"/>
      <c r="AM265" s="124"/>
      <c r="AN265" s="124"/>
      <c r="AO265" s="124"/>
      <c r="AP265" s="124"/>
      <c r="AQ265" s="124"/>
      <c r="AR265" s="124"/>
      <c r="AS265" s="124"/>
      <c r="AT265" s="124"/>
      <c r="AU265" s="124"/>
      <c r="AV265" s="124"/>
    </row>
  </sheetData>
  <sheetProtection algorithmName="SHA-512" hashValue="a/q1Imy+gY429LsXI7N11i0NTO9bO5D7Mi4jNnLYI1BoyNnuFrxH52jOt3dJmG1VZQB7AMNH1FL52eXVgTpXdw==" saltValue="IszB0HtZEV5oIWVzxXXhMQ==" spinCount="100000" sheet="1" formatRows="0"/>
  <mergeCells count="7">
    <mergeCell ref="G2:L4"/>
    <mergeCell ref="B6:K6"/>
    <mergeCell ref="A1:L1"/>
    <mergeCell ref="E2:F2"/>
    <mergeCell ref="E3:F3"/>
    <mergeCell ref="E4:F4"/>
    <mergeCell ref="A5:L5"/>
  </mergeCells>
  <dataValidations count="1">
    <dataValidation type="list" allowBlank="1" showInputMessage="1" showErrorMessage="1" sqref="C9:C30" xr:uid="{2CED3FE3-2127-4761-896F-FC502FCA285B}">
      <formula1>$C$57:$C$138</formula1>
    </dataValidation>
  </dataValidations>
  <pageMargins left="0.7" right="0.7" top="0.75" bottom="0.75" header="0.3" footer="0.3"/>
  <pageSetup paperSize="8" scale="71" orientation="portrait" r:id="rId1"/>
  <headerFooter>
    <oddHeader>&amp;C&amp;G</oddHead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A4D0A-7CD6-4EDC-974A-7671C46C4E9D}">
  <sheetPr>
    <tabColor rgb="FFA0DDEE"/>
    <pageSetUpPr autoPageBreaks="0" fitToPage="1"/>
  </sheetPr>
  <dimension ref="A1:AS286"/>
  <sheetViews>
    <sheetView topLeftCell="A10" zoomScale="70" zoomScaleNormal="70" workbookViewId="0">
      <selection activeCell="E13" sqref="E13"/>
    </sheetView>
  </sheetViews>
  <sheetFormatPr defaultColWidth="8.88671875" defaultRowHeight="14.4" x14ac:dyDescent="0.3"/>
  <cols>
    <col min="1" max="1" width="4.88671875" style="70" customWidth="1"/>
    <col min="2" max="2" width="11.88671875" style="70" customWidth="1"/>
    <col min="3" max="3" width="39.77734375" style="70" customWidth="1"/>
    <col min="4" max="4" width="20.44140625" style="192" customWidth="1"/>
    <col min="5" max="6" width="14.44140625" style="192" customWidth="1"/>
    <col min="7" max="7" width="51.33203125" style="70" customWidth="1"/>
    <col min="8" max="8" width="14.44140625" style="193" customWidth="1"/>
    <col min="9" max="9" width="12.33203125" style="193" customWidth="1"/>
    <col min="10" max="10" width="8.88671875" style="137" customWidth="1"/>
    <col min="11" max="11" width="7.44140625" style="124" customWidth="1"/>
    <col min="12" max="12" width="8.88671875" style="124"/>
    <col min="13" max="13" width="8.88671875" style="124" hidden="1" customWidth="1"/>
    <col min="14" max="45" width="8.88671875" style="124"/>
    <col min="46" max="16384" width="8.88671875" style="70"/>
  </cols>
  <sheetData>
    <row r="1" spans="1:45" ht="57.9" customHeight="1" thickBot="1" x14ac:dyDescent="0.35">
      <c r="A1" s="658" t="s">
        <v>577</v>
      </c>
      <c r="B1" s="659"/>
      <c r="C1" s="659"/>
      <c r="D1" s="659"/>
      <c r="E1" s="659"/>
      <c r="F1" s="659"/>
      <c r="G1" s="659"/>
      <c r="H1" s="659"/>
      <c r="I1" s="660"/>
    </row>
    <row r="2" spans="1:45" s="76" customFormat="1" ht="24.6" customHeight="1" x14ac:dyDescent="0.3">
      <c r="A2" s="81" t="s">
        <v>110</v>
      </c>
      <c r="B2" s="138"/>
      <c r="C2" s="139" t="str">
        <f>'Project details'!B2</f>
        <v>Trust</v>
      </c>
      <c r="D2" s="140" t="s">
        <v>109</v>
      </c>
      <c r="E2" s="708" t="str">
        <f>'Project details'!I2</f>
        <v>SOC / RIBA 6</v>
      </c>
      <c r="F2" s="708"/>
      <c r="G2" s="711" t="s">
        <v>390</v>
      </c>
      <c r="H2" s="804"/>
      <c r="I2" s="804"/>
      <c r="J2" s="141"/>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row>
    <row r="3" spans="1:45" s="76" customFormat="1" ht="24.6" customHeight="1" x14ac:dyDescent="0.3">
      <c r="A3" s="81" t="s">
        <v>107</v>
      </c>
      <c r="B3" s="81"/>
      <c r="C3" s="139" t="str">
        <f>'Project details'!B3</f>
        <v>Project name</v>
      </c>
      <c r="D3" s="84" t="s">
        <v>111</v>
      </c>
      <c r="E3" s="715">
        <f>'Project details'!E3</f>
        <v>44835</v>
      </c>
      <c r="F3" s="715"/>
      <c r="G3" s="805"/>
      <c r="H3" s="804"/>
      <c r="I3" s="804"/>
      <c r="J3" s="141"/>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row>
    <row r="4" spans="1:45" s="76" customFormat="1" ht="28.95" customHeight="1" thickBot="1" x14ac:dyDescent="0.35">
      <c r="A4" s="88" t="s">
        <v>108</v>
      </c>
      <c r="B4" s="88"/>
      <c r="C4" s="139" t="str">
        <f>'Project details'!B4</f>
        <v>PSCP</v>
      </c>
      <c r="D4" s="90" t="s">
        <v>112</v>
      </c>
      <c r="E4" s="708" t="str">
        <f>'Project details'!E4</f>
        <v>Toolkit V.2.7 _ Rev. 0</v>
      </c>
      <c r="F4" s="708"/>
      <c r="G4" s="805"/>
      <c r="H4" s="804"/>
      <c r="I4" s="804"/>
      <c r="J4" s="141"/>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row>
    <row r="5" spans="1:45" s="98" customFormat="1" ht="45" customHeight="1" thickBot="1" x14ac:dyDescent="0.35">
      <c r="A5" s="616" t="s">
        <v>447</v>
      </c>
      <c r="B5" s="617"/>
      <c r="C5" s="617"/>
      <c r="D5" s="617"/>
      <c r="E5" s="617"/>
      <c r="F5" s="617"/>
      <c r="G5" s="617"/>
      <c r="H5" s="617"/>
      <c r="I5" s="617"/>
      <c r="J5" s="209"/>
      <c r="K5" s="124"/>
      <c r="L5" s="124"/>
      <c r="M5" s="124"/>
      <c r="N5" s="124"/>
      <c r="O5" s="124"/>
      <c r="P5" s="209"/>
      <c r="Q5" s="124"/>
      <c r="R5" s="124"/>
      <c r="S5" s="124"/>
      <c r="T5" s="124"/>
      <c r="U5" s="124"/>
      <c r="V5" s="97"/>
      <c r="W5" s="97"/>
      <c r="X5" s="97"/>
      <c r="Y5" s="97"/>
      <c r="Z5" s="97"/>
      <c r="AA5" s="97"/>
      <c r="AB5" s="97"/>
      <c r="AC5" s="97"/>
      <c r="AD5" s="97"/>
      <c r="AE5" s="97"/>
      <c r="AF5" s="97"/>
      <c r="AG5" s="97"/>
      <c r="AH5" s="97"/>
      <c r="AI5" s="97"/>
      <c r="AJ5" s="97"/>
      <c r="AK5" s="97"/>
      <c r="AL5" s="97"/>
      <c r="AM5" s="97"/>
    </row>
    <row r="6" spans="1:45" s="98" customFormat="1" ht="67.5" customHeight="1" thickBot="1" x14ac:dyDescent="0.35">
      <c r="A6" s="142"/>
      <c r="B6" s="716" t="s">
        <v>502</v>
      </c>
      <c r="C6" s="717"/>
      <c r="D6" s="717"/>
      <c r="E6" s="717"/>
      <c r="F6" s="717"/>
      <c r="G6" s="717"/>
      <c r="H6" s="717"/>
      <c r="I6" s="213"/>
      <c r="J6" s="209"/>
      <c r="K6" s="124"/>
      <c r="L6" s="124"/>
      <c r="M6" s="124"/>
      <c r="N6" s="124"/>
      <c r="O6" s="124"/>
      <c r="P6" s="209"/>
      <c r="Q6" s="124"/>
      <c r="R6" s="124"/>
      <c r="S6" s="124"/>
      <c r="T6" s="124"/>
      <c r="U6" s="124"/>
      <c r="V6" s="97"/>
      <c r="W6" s="97"/>
      <c r="X6" s="97"/>
      <c r="Y6" s="97"/>
      <c r="Z6" s="97"/>
      <c r="AA6" s="97"/>
      <c r="AB6" s="97"/>
      <c r="AC6" s="97"/>
      <c r="AD6" s="97"/>
      <c r="AE6" s="97"/>
      <c r="AF6" s="97"/>
      <c r="AG6" s="97"/>
      <c r="AH6" s="97"/>
      <c r="AI6" s="97"/>
      <c r="AJ6" s="97"/>
      <c r="AK6" s="97"/>
      <c r="AL6" s="97"/>
      <c r="AM6" s="97"/>
    </row>
    <row r="7" spans="1:45" s="98" customFormat="1" ht="31.95" customHeight="1" thickBot="1" x14ac:dyDescent="0.35">
      <c r="A7" s="801"/>
      <c r="B7" s="802"/>
      <c r="C7" s="802"/>
      <c r="D7" s="803"/>
      <c r="E7" s="425" t="s">
        <v>213</v>
      </c>
      <c r="F7" s="806" t="s">
        <v>327</v>
      </c>
      <c r="G7" s="807"/>
      <c r="H7" s="425" t="s">
        <v>136</v>
      </c>
      <c r="I7" s="424"/>
      <c r="J7" s="144"/>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row>
    <row r="8" spans="1:45" ht="15" thickBot="1" x14ac:dyDescent="0.35">
      <c r="B8" s="123"/>
      <c r="C8" s="123"/>
      <c r="D8" s="187"/>
      <c r="E8" s="187"/>
      <c r="F8" s="187"/>
      <c r="G8" s="123"/>
      <c r="H8" s="188"/>
      <c r="I8" s="188"/>
    </row>
    <row r="9" spans="1:45" s="221" customFormat="1" ht="25.2" customHeight="1" thickBot="1" x14ac:dyDescent="0.35">
      <c r="A9" s="798" t="s">
        <v>231</v>
      </c>
      <c r="B9" s="324">
        <v>1</v>
      </c>
      <c r="C9" s="325" t="s">
        <v>251</v>
      </c>
      <c r="D9" s="326"/>
      <c r="E9" s="326"/>
      <c r="F9" s="326"/>
      <c r="G9" s="326"/>
      <c r="H9" s="326"/>
      <c r="I9" s="327"/>
      <c r="J9" s="328"/>
      <c r="K9" s="210"/>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row>
    <row r="10" spans="1:45" s="221" customFormat="1" ht="25.2" customHeight="1" x14ac:dyDescent="0.3">
      <c r="A10" s="799"/>
      <c r="B10" s="222">
        <v>1.1000000000000001</v>
      </c>
      <c r="C10" s="693" t="s">
        <v>132</v>
      </c>
      <c r="D10" s="694"/>
      <c r="E10" s="250"/>
      <c r="F10" s="808"/>
      <c r="G10" s="809"/>
      <c r="H10" s="223">
        <f>IF(E10="yes",1,0)</f>
        <v>0</v>
      </c>
      <c r="I10" s="224"/>
      <c r="J10" s="328"/>
      <c r="K10" s="210"/>
      <c r="L10" s="210"/>
      <c r="M10" s="225">
        <v>1</v>
      </c>
      <c r="N10" s="210"/>
      <c r="O10" s="210"/>
      <c r="P10" s="210"/>
      <c r="Q10" s="210"/>
      <c r="R10" s="210"/>
      <c r="S10" s="210"/>
      <c r="T10" s="210"/>
      <c r="U10" s="210"/>
      <c r="V10" s="210"/>
      <c r="W10" s="210"/>
      <c r="X10" s="210"/>
      <c r="Y10" s="210"/>
      <c r="Z10" s="210"/>
      <c r="AA10" s="210"/>
      <c r="AB10" s="210"/>
      <c r="AC10" s="210"/>
      <c r="AD10" s="210"/>
      <c r="AE10" s="210"/>
      <c r="AF10" s="210"/>
      <c r="AG10" s="210"/>
      <c r="AH10" s="210"/>
      <c r="AI10" s="210"/>
      <c r="AJ10" s="210"/>
      <c r="AK10" s="210"/>
      <c r="AL10" s="210"/>
      <c r="AM10" s="210"/>
      <c r="AN10" s="210"/>
      <c r="AO10" s="210"/>
      <c r="AP10" s="210"/>
      <c r="AQ10" s="210"/>
      <c r="AR10" s="210"/>
      <c r="AS10" s="210"/>
    </row>
    <row r="11" spans="1:45" s="221" customFormat="1" ht="25.2" customHeight="1" thickBot="1" x14ac:dyDescent="0.35">
      <c r="A11" s="799"/>
      <c r="B11" s="226">
        <v>1.2</v>
      </c>
      <c r="C11" s="693" t="s">
        <v>250</v>
      </c>
      <c r="D11" s="694"/>
      <c r="E11" s="251"/>
      <c r="F11" s="810"/>
      <c r="G11" s="811"/>
      <c r="H11" s="227">
        <f t="shared" ref="H11:H41" si="0">IF(E11="yes",1,0)</f>
        <v>0</v>
      </c>
      <c r="I11" s="228"/>
      <c r="J11" s="328"/>
      <c r="K11" s="210"/>
      <c r="L11" s="210"/>
      <c r="M11" s="225">
        <v>1</v>
      </c>
      <c r="N11" s="210"/>
      <c r="O11" s="210"/>
      <c r="P11" s="210"/>
      <c r="Q11" s="210"/>
      <c r="R11" s="210"/>
      <c r="S11" s="210"/>
      <c r="T11" s="210"/>
      <c r="U11" s="210"/>
      <c r="V11" s="210"/>
      <c r="W11" s="210"/>
      <c r="X11" s="210"/>
      <c r="Y11" s="210"/>
      <c r="Z11" s="210"/>
      <c r="AA11" s="210"/>
      <c r="AB11" s="210"/>
      <c r="AC11" s="210"/>
      <c r="AD11" s="210"/>
      <c r="AE11" s="210"/>
      <c r="AF11" s="210"/>
      <c r="AG11" s="210"/>
      <c r="AH11" s="210"/>
      <c r="AI11" s="210"/>
      <c r="AJ11" s="210"/>
      <c r="AK11" s="210"/>
      <c r="AL11" s="210"/>
      <c r="AM11" s="210"/>
      <c r="AN11" s="210"/>
      <c r="AO11" s="210"/>
      <c r="AP11" s="210"/>
      <c r="AQ11" s="210"/>
      <c r="AR11" s="210"/>
      <c r="AS11" s="210"/>
    </row>
    <row r="12" spans="1:45" s="221" customFormat="1" ht="25.2" customHeight="1" thickBot="1" x14ac:dyDescent="0.35">
      <c r="A12" s="799"/>
      <c r="B12" s="324">
        <v>2</v>
      </c>
      <c r="C12" s="325" t="s">
        <v>244</v>
      </c>
      <c r="D12" s="326"/>
      <c r="E12" s="326"/>
      <c r="F12" s="326"/>
      <c r="G12" s="329"/>
      <c r="H12" s="326"/>
      <c r="I12" s="327"/>
      <c r="J12" s="328"/>
      <c r="K12" s="210"/>
      <c r="L12" s="210"/>
      <c r="M12" s="225"/>
      <c r="N12" s="210"/>
      <c r="O12" s="210"/>
      <c r="P12" s="210"/>
      <c r="Q12" s="210"/>
      <c r="R12" s="210"/>
      <c r="S12" s="210"/>
      <c r="T12" s="210"/>
      <c r="U12" s="210"/>
      <c r="V12" s="210"/>
      <c r="W12" s="210"/>
      <c r="X12" s="210"/>
      <c r="Y12" s="210"/>
      <c r="Z12" s="210"/>
      <c r="AA12" s="210"/>
      <c r="AB12" s="210"/>
      <c r="AC12" s="210"/>
      <c r="AD12" s="210"/>
      <c r="AE12" s="210"/>
      <c r="AF12" s="210"/>
      <c r="AG12" s="210"/>
      <c r="AH12" s="210"/>
      <c r="AI12" s="210"/>
      <c r="AJ12" s="210"/>
      <c r="AK12" s="210"/>
      <c r="AL12" s="210"/>
      <c r="AM12" s="210"/>
      <c r="AN12" s="210"/>
      <c r="AO12" s="210"/>
      <c r="AP12" s="210"/>
      <c r="AQ12" s="210"/>
      <c r="AR12" s="210"/>
      <c r="AS12" s="210"/>
    </row>
    <row r="13" spans="1:45" s="221" customFormat="1" ht="25.2" customHeight="1" x14ac:dyDescent="0.3">
      <c r="A13" s="799"/>
      <c r="B13" s="222">
        <v>2.1</v>
      </c>
      <c r="C13" s="697" t="s">
        <v>408</v>
      </c>
      <c r="D13" s="698"/>
      <c r="E13" s="250"/>
      <c r="F13" s="808"/>
      <c r="G13" s="809"/>
      <c r="H13" s="223">
        <f>IF(E13="yes",IF(F13&lt;=K$12,K13,IF(F13&lt;=L$12,L13,M13)),0)</f>
        <v>0</v>
      </c>
      <c r="I13" s="224"/>
      <c r="J13" s="328"/>
      <c r="K13" s="210"/>
      <c r="L13" s="210"/>
      <c r="M13" s="225">
        <v>1</v>
      </c>
      <c r="N13" s="210"/>
      <c r="O13" s="210"/>
      <c r="P13" s="210"/>
      <c r="Q13" s="210"/>
      <c r="R13" s="210"/>
      <c r="S13" s="210"/>
      <c r="T13" s="210"/>
      <c r="U13" s="210"/>
      <c r="V13" s="210"/>
      <c r="W13" s="210"/>
      <c r="X13" s="210"/>
      <c r="Y13" s="210"/>
      <c r="Z13" s="210"/>
      <c r="AA13" s="210"/>
      <c r="AB13" s="210"/>
      <c r="AC13" s="210"/>
      <c r="AD13" s="210"/>
      <c r="AE13" s="210"/>
      <c r="AF13" s="210"/>
      <c r="AG13" s="210"/>
      <c r="AH13" s="210"/>
      <c r="AI13" s="210"/>
      <c r="AJ13" s="210"/>
      <c r="AK13" s="210"/>
      <c r="AL13" s="210"/>
      <c r="AM13" s="210"/>
      <c r="AN13" s="210"/>
      <c r="AO13" s="210"/>
      <c r="AP13" s="210"/>
      <c r="AQ13" s="210"/>
      <c r="AR13" s="210"/>
      <c r="AS13" s="210"/>
    </row>
    <row r="14" spans="1:45" s="221" customFormat="1" ht="25.2" customHeight="1" x14ac:dyDescent="0.3">
      <c r="A14" s="799"/>
      <c r="B14" s="226">
        <v>2.2000000000000002</v>
      </c>
      <c r="C14" s="693" t="s">
        <v>245</v>
      </c>
      <c r="D14" s="694"/>
      <c r="E14" s="250"/>
      <c r="F14" s="796"/>
      <c r="G14" s="797"/>
      <c r="H14" s="227">
        <f t="shared" ref="H14:H15" si="1">IF(E14="yes",IF(F14&lt;=K$12,K14,IF(F14&lt;=L$12,L14,M14)),0)</f>
        <v>0</v>
      </c>
      <c r="I14" s="228"/>
      <c r="J14" s="328"/>
      <c r="K14" s="210"/>
      <c r="L14" s="210"/>
      <c r="M14" s="225">
        <v>1</v>
      </c>
      <c r="N14" s="210"/>
      <c r="O14" s="210"/>
      <c r="P14" s="210"/>
      <c r="Q14" s="210"/>
      <c r="R14" s="210"/>
      <c r="S14" s="210"/>
      <c r="T14" s="210"/>
      <c r="U14" s="210"/>
      <c r="V14" s="210"/>
      <c r="W14" s="210"/>
      <c r="X14" s="210"/>
      <c r="Y14" s="210"/>
      <c r="Z14" s="210"/>
      <c r="AA14" s="210"/>
      <c r="AB14" s="210"/>
      <c r="AC14" s="210"/>
      <c r="AD14" s="210"/>
      <c r="AE14" s="210"/>
      <c r="AF14" s="210"/>
      <c r="AG14" s="210"/>
      <c r="AH14" s="210"/>
      <c r="AI14" s="210"/>
      <c r="AJ14" s="210"/>
      <c r="AK14" s="210"/>
      <c r="AL14" s="210"/>
      <c r="AM14" s="210"/>
      <c r="AN14" s="210"/>
      <c r="AO14" s="210"/>
      <c r="AP14" s="210"/>
      <c r="AQ14" s="210"/>
      <c r="AR14" s="210"/>
      <c r="AS14" s="210"/>
    </row>
    <row r="15" spans="1:45" s="221" customFormat="1" ht="25.2" customHeight="1" thickBot="1" x14ac:dyDescent="0.35">
      <c r="A15" s="799"/>
      <c r="B15" s="229">
        <v>2.2999999999999998</v>
      </c>
      <c r="C15" s="695" t="s">
        <v>134</v>
      </c>
      <c r="D15" s="696"/>
      <c r="E15" s="250"/>
      <c r="F15" s="810"/>
      <c r="G15" s="811"/>
      <c r="H15" s="230">
        <f t="shared" si="1"/>
        <v>0</v>
      </c>
      <c r="I15" s="231"/>
      <c r="J15" s="328"/>
      <c r="K15" s="210"/>
      <c r="L15" s="210"/>
      <c r="M15" s="225">
        <v>1</v>
      </c>
      <c r="N15" s="210"/>
      <c r="O15" s="210"/>
      <c r="P15" s="210"/>
      <c r="Q15" s="210"/>
      <c r="R15" s="210"/>
      <c r="S15" s="210"/>
      <c r="T15" s="210"/>
      <c r="U15" s="210"/>
      <c r="V15" s="210"/>
      <c r="W15" s="210"/>
      <c r="X15" s="210"/>
      <c r="Y15" s="210"/>
      <c r="Z15" s="210"/>
      <c r="AA15" s="210"/>
      <c r="AB15" s="210"/>
      <c r="AC15" s="210"/>
      <c r="AD15" s="210"/>
      <c r="AE15" s="210"/>
      <c r="AF15" s="210"/>
      <c r="AG15" s="210"/>
      <c r="AH15" s="210"/>
      <c r="AI15" s="210"/>
      <c r="AJ15" s="210"/>
      <c r="AK15" s="210"/>
      <c r="AL15" s="210"/>
      <c r="AM15" s="210"/>
      <c r="AN15" s="210"/>
      <c r="AO15" s="210"/>
      <c r="AP15" s="210"/>
      <c r="AQ15" s="210"/>
      <c r="AR15" s="210"/>
      <c r="AS15" s="210"/>
    </row>
    <row r="16" spans="1:45" s="221" customFormat="1" ht="25.2" customHeight="1" thickBot="1" x14ac:dyDescent="0.35">
      <c r="A16" s="799"/>
      <c r="B16" s="324">
        <v>3</v>
      </c>
      <c r="C16" s="325" t="s">
        <v>248</v>
      </c>
      <c r="D16" s="326"/>
      <c r="E16" s="326"/>
      <c r="F16" s="326"/>
      <c r="G16" s="329"/>
      <c r="H16" s="326"/>
      <c r="I16" s="327"/>
      <c r="J16" s="328"/>
      <c r="K16" s="210"/>
      <c r="L16" s="210"/>
      <c r="M16" s="225"/>
      <c r="N16" s="210"/>
      <c r="O16" s="210"/>
      <c r="P16" s="210"/>
      <c r="Q16" s="210"/>
      <c r="R16" s="210"/>
      <c r="S16" s="210"/>
      <c r="T16" s="210"/>
      <c r="U16" s="210"/>
      <c r="V16" s="210"/>
      <c r="W16" s="210"/>
      <c r="X16" s="210"/>
      <c r="Y16" s="210"/>
      <c r="Z16" s="210"/>
      <c r="AA16" s="210"/>
      <c r="AB16" s="210"/>
      <c r="AC16" s="210"/>
      <c r="AD16" s="210"/>
      <c r="AE16" s="210"/>
      <c r="AF16" s="210"/>
      <c r="AG16" s="210"/>
      <c r="AH16" s="210"/>
      <c r="AI16" s="210"/>
      <c r="AJ16" s="210"/>
      <c r="AK16" s="210"/>
      <c r="AL16" s="210"/>
      <c r="AM16" s="210"/>
      <c r="AN16" s="210"/>
      <c r="AO16" s="210"/>
      <c r="AP16" s="210"/>
      <c r="AQ16" s="210"/>
      <c r="AR16" s="210"/>
      <c r="AS16" s="210"/>
    </row>
    <row r="17" spans="1:45" s="221" customFormat="1" ht="25.2" customHeight="1" x14ac:dyDescent="0.3">
      <c r="A17" s="799"/>
      <c r="B17" s="222">
        <v>3.1</v>
      </c>
      <c r="C17" s="697" t="s">
        <v>242</v>
      </c>
      <c r="D17" s="698"/>
      <c r="E17" s="250" t="s">
        <v>334</v>
      </c>
      <c r="F17" s="808"/>
      <c r="G17" s="809"/>
      <c r="H17" s="223">
        <f t="shared" si="0"/>
        <v>1</v>
      </c>
      <c r="I17" s="224"/>
      <c r="J17" s="328"/>
      <c r="K17" s="210"/>
      <c r="L17" s="210"/>
      <c r="M17" s="225">
        <v>1</v>
      </c>
      <c r="N17" s="210"/>
      <c r="O17" s="210"/>
      <c r="P17" s="210"/>
      <c r="Q17" s="210"/>
      <c r="R17" s="210"/>
      <c r="S17" s="210"/>
      <c r="T17" s="210"/>
      <c r="U17" s="210"/>
      <c r="V17" s="210"/>
      <c r="W17" s="210"/>
      <c r="X17" s="210"/>
      <c r="Y17" s="210"/>
      <c r="Z17" s="210"/>
      <c r="AA17" s="210"/>
      <c r="AB17" s="210"/>
      <c r="AC17" s="210"/>
      <c r="AD17" s="210"/>
      <c r="AE17" s="210"/>
      <c r="AF17" s="210"/>
      <c r="AG17" s="210"/>
      <c r="AH17" s="210"/>
      <c r="AI17" s="210"/>
      <c r="AJ17" s="210"/>
      <c r="AK17" s="210"/>
      <c r="AL17" s="210"/>
      <c r="AM17" s="210"/>
      <c r="AN17" s="210"/>
      <c r="AO17" s="210"/>
      <c r="AP17" s="210"/>
      <c r="AQ17" s="210"/>
      <c r="AR17" s="210"/>
      <c r="AS17" s="210"/>
    </row>
    <row r="18" spans="1:45" s="221" customFormat="1" ht="25.2" customHeight="1" x14ac:dyDescent="0.3">
      <c r="A18" s="799"/>
      <c r="B18" s="222">
        <v>3.2</v>
      </c>
      <c r="C18" s="697" t="s">
        <v>249</v>
      </c>
      <c r="D18" s="698"/>
      <c r="E18" s="250" t="s">
        <v>334</v>
      </c>
      <c r="F18" s="796"/>
      <c r="G18" s="797"/>
      <c r="H18" s="223">
        <f t="shared" ref="H18" si="2">IF(E18="yes",1,0)</f>
        <v>1</v>
      </c>
      <c r="I18" s="224"/>
      <c r="J18" s="328"/>
      <c r="K18" s="210"/>
      <c r="L18" s="210"/>
      <c r="M18" s="225"/>
      <c r="N18" s="210"/>
      <c r="O18" s="210"/>
      <c r="P18" s="210"/>
      <c r="Q18" s="210"/>
      <c r="R18" s="210"/>
      <c r="S18" s="210"/>
      <c r="T18" s="210"/>
      <c r="U18" s="210"/>
      <c r="V18" s="210"/>
      <c r="W18" s="210"/>
      <c r="X18" s="210"/>
      <c r="Y18" s="210"/>
      <c r="Z18" s="210"/>
      <c r="AA18" s="210"/>
      <c r="AB18" s="210"/>
      <c r="AC18" s="210"/>
      <c r="AD18" s="210"/>
      <c r="AE18" s="210"/>
      <c r="AF18" s="210"/>
      <c r="AG18" s="210"/>
      <c r="AH18" s="210"/>
      <c r="AI18" s="210"/>
      <c r="AJ18" s="210"/>
      <c r="AK18" s="210"/>
      <c r="AL18" s="210"/>
      <c r="AM18" s="210"/>
      <c r="AN18" s="210"/>
      <c r="AO18" s="210"/>
      <c r="AP18" s="210"/>
      <c r="AQ18" s="210"/>
      <c r="AR18" s="210"/>
      <c r="AS18" s="210"/>
    </row>
    <row r="19" spans="1:45" s="221" customFormat="1" ht="25.2" customHeight="1" x14ac:dyDescent="0.3">
      <c r="A19" s="799"/>
      <c r="B19" s="226">
        <v>3.3</v>
      </c>
      <c r="C19" s="693" t="s">
        <v>243</v>
      </c>
      <c r="D19" s="694"/>
      <c r="E19" s="250" t="s">
        <v>334</v>
      </c>
      <c r="F19" s="796"/>
      <c r="G19" s="797"/>
      <c r="H19" s="227">
        <f t="shared" si="0"/>
        <v>1</v>
      </c>
      <c r="I19" s="228"/>
      <c r="J19" s="328"/>
      <c r="K19" s="210"/>
      <c r="L19" s="210"/>
      <c r="M19" s="225">
        <v>1</v>
      </c>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0"/>
      <c r="AM19" s="210"/>
      <c r="AN19" s="210"/>
      <c r="AO19" s="210"/>
      <c r="AP19" s="210"/>
      <c r="AQ19" s="210"/>
      <c r="AR19" s="210"/>
      <c r="AS19" s="210"/>
    </row>
    <row r="20" spans="1:45" s="221" customFormat="1" ht="25.2" customHeight="1" x14ac:dyDescent="0.3">
      <c r="A20" s="799"/>
      <c r="B20" s="229">
        <v>3.4</v>
      </c>
      <c r="C20" s="695" t="s">
        <v>332</v>
      </c>
      <c r="D20" s="696"/>
      <c r="E20" s="250" t="s">
        <v>334</v>
      </c>
      <c r="F20" s="796"/>
      <c r="G20" s="797"/>
      <c r="H20" s="230">
        <f t="shared" si="0"/>
        <v>1</v>
      </c>
      <c r="I20" s="231"/>
      <c r="J20" s="328"/>
      <c r="K20" s="210"/>
      <c r="L20" s="210"/>
      <c r="M20" s="225">
        <v>1</v>
      </c>
      <c r="N20" s="210"/>
      <c r="O20" s="210"/>
      <c r="P20" s="210"/>
      <c r="Q20" s="210"/>
      <c r="R20" s="210"/>
      <c r="S20" s="210"/>
      <c r="T20" s="210"/>
      <c r="U20" s="210"/>
      <c r="V20" s="210"/>
      <c r="W20" s="210"/>
      <c r="X20" s="210"/>
      <c r="Y20" s="210"/>
      <c r="Z20" s="210"/>
      <c r="AA20" s="210"/>
      <c r="AB20" s="210"/>
      <c r="AC20" s="210"/>
      <c r="AD20" s="210"/>
      <c r="AE20" s="210"/>
      <c r="AF20" s="210"/>
      <c r="AG20" s="210"/>
      <c r="AH20" s="210"/>
      <c r="AI20" s="210"/>
      <c r="AJ20" s="210"/>
      <c r="AK20" s="210"/>
      <c r="AL20" s="210"/>
      <c r="AM20" s="210"/>
      <c r="AN20" s="210"/>
      <c r="AO20" s="210"/>
      <c r="AP20" s="210"/>
      <c r="AQ20" s="210"/>
      <c r="AR20" s="210"/>
      <c r="AS20" s="210"/>
    </row>
    <row r="21" spans="1:45" s="221" customFormat="1" ht="25.2" customHeight="1" thickBot="1" x14ac:dyDescent="0.35">
      <c r="A21" s="799"/>
      <c r="B21" s="229">
        <v>3.5</v>
      </c>
      <c r="C21" s="695" t="s">
        <v>246</v>
      </c>
      <c r="D21" s="696"/>
      <c r="E21" s="250"/>
      <c r="F21" s="812"/>
      <c r="G21" s="813"/>
      <c r="H21" s="230">
        <f t="shared" ref="H21" si="3">IF(E21="yes",1,0)</f>
        <v>0</v>
      </c>
      <c r="I21" s="231"/>
      <c r="J21" s="328"/>
      <c r="K21" s="210"/>
      <c r="L21" s="210"/>
      <c r="M21" s="225">
        <v>2</v>
      </c>
      <c r="N21" s="210"/>
      <c r="O21" s="210"/>
      <c r="P21" s="210"/>
      <c r="Q21" s="210"/>
      <c r="R21" s="210"/>
      <c r="S21" s="210"/>
      <c r="T21" s="210"/>
      <c r="U21" s="210"/>
      <c r="V21" s="210"/>
      <c r="W21" s="210"/>
      <c r="X21" s="210"/>
      <c r="Y21" s="210"/>
      <c r="Z21" s="210"/>
      <c r="AA21" s="210"/>
      <c r="AB21" s="210"/>
      <c r="AC21" s="210"/>
      <c r="AD21" s="210"/>
      <c r="AE21" s="210"/>
      <c r="AF21" s="210"/>
      <c r="AG21" s="210"/>
      <c r="AH21" s="210"/>
      <c r="AI21" s="210"/>
      <c r="AJ21" s="210"/>
      <c r="AK21" s="210"/>
      <c r="AL21" s="210"/>
      <c r="AM21" s="210"/>
      <c r="AN21" s="210"/>
      <c r="AO21" s="210"/>
      <c r="AP21" s="210"/>
      <c r="AQ21" s="210"/>
      <c r="AR21" s="210"/>
      <c r="AS21" s="210"/>
    </row>
    <row r="22" spans="1:45" s="221" customFormat="1" ht="25.2" customHeight="1" thickBot="1" x14ac:dyDescent="0.35">
      <c r="A22" s="799"/>
      <c r="B22" s="324">
        <v>4</v>
      </c>
      <c r="C22" s="326" t="s">
        <v>239</v>
      </c>
      <c r="D22" s="326"/>
      <c r="E22" s="326"/>
      <c r="F22" s="326"/>
      <c r="G22" s="329"/>
      <c r="H22" s="326"/>
      <c r="I22" s="327"/>
      <c r="J22" s="328"/>
      <c r="K22" s="210"/>
      <c r="L22" s="210"/>
      <c r="M22" s="225"/>
      <c r="N22" s="210"/>
      <c r="O22" s="210"/>
      <c r="P22" s="210"/>
      <c r="Q22" s="210"/>
      <c r="R22" s="210"/>
      <c r="S22" s="210"/>
      <c r="T22" s="210"/>
      <c r="U22" s="210"/>
      <c r="V22" s="210"/>
      <c r="W22" s="210"/>
      <c r="X22" s="210"/>
      <c r="Y22" s="210"/>
      <c r="Z22" s="210"/>
      <c r="AA22" s="210"/>
      <c r="AB22" s="210"/>
      <c r="AC22" s="210"/>
      <c r="AD22" s="210"/>
      <c r="AE22" s="210"/>
      <c r="AF22" s="210"/>
      <c r="AG22" s="210"/>
      <c r="AH22" s="210"/>
      <c r="AI22" s="210"/>
      <c r="AJ22" s="210"/>
      <c r="AK22" s="210"/>
      <c r="AL22" s="210"/>
      <c r="AM22" s="210"/>
      <c r="AN22" s="210"/>
      <c r="AO22" s="210"/>
      <c r="AP22" s="210"/>
      <c r="AQ22" s="210"/>
      <c r="AR22" s="210"/>
      <c r="AS22" s="210"/>
    </row>
    <row r="23" spans="1:45" s="221" customFormat="1" ht="25.2" customHeight="1" x14ac:dyDescent="0.3">
      <c r="A23" s="799"/>
      <c r="B23" s="222">
        <v>4.0999999999999996</v>
      </c>
      <c r="C23" s="697" t="s">
        <v>237</v>
      </c>
      <c r="D23" s="698"/>
      <c r="E23" s="250" t="s">
        <v>334</v>
      </c>
      <c r="F23" s="796"/>
      <c r="G23" s="797"/>
      <c r="H23" s="223">
        <f t="shared" si="0"/>
        <v>1</v>
      </c>
      <c r="I23" s="224"/>
      <c r="J23" s="328"/>
      <c r="K23" s="210"/>
      <c r="L23" s="210"/>
      <c r="M23" s="225">
        <v>1</v>
      </c>
      <c r="N23" s="210"/>
      <c r="O23" s="210"/>
      <c r="P23" s="210"/>
      <c r="Q23" s="210"/>
      <c r="R23" s="210"/>
      <c r="S23" s="210"/>
      <c r="T23" s="210"/>
      <c r="U23" s="210"/>
      <c r="V23" s="210"/>
      <c r="W23" s="210"/>
      <c r="X23" s="210"/>
      <c r="Y23" s="210"/>
      <c r="Z23" s="210"/>
      <c r="AA23" s="210"/>
      <c r="AB23" s="210"/>
      <c r="AC23" s="210"/>
      <c r="AD23" s="210"/>
      <c r="AE23" s="210"/>
      <c r="AF23" s="210"/>
      <c r="AG23" s="210"/>
      <c r="AH23" s="210"/>
      <c r="AI23" s="210"/>
      <c r="AJ23" s="210"/>
      <c r="AK23" s="210"/>
      <c r="AL23" s="210"/>
      <c r="AM23" s="210"/>
      <c r="AN23" s="210"/>
      <c r="AO23" s="210"/>
      <c r="AP23" s="210"/>
      <c r="AQ23" s="210"/>
      <c r="AR23" s="210"/>
      <c r="AS23" s="210"/>
    </row>
    <row r="24" spans="1:45" s="221" customFormat="1" ht="25.2" customHeight="1" thickBot="1" x14ac:dyDescent="0.35">
      <c r="A24" s="799"/>
      <c r="B24" s="226">
        <v>4.2</v>
      </c>
      <c r="C24" s="695" t="s">
        <v>238</v>
      </c>
      <c r="D24" s="696"/>
      <c r="E24" s="251"/>
      <c r="F24" s="796"/>
      <c r="G24" s="797"/>
      <c r="H24" s="227">
        <f t="shared" si="0"/>
        <v>0</v>
      </c>
      <c r="I24" s="228"/>
      <c r="J24" s="328"/>
      <c r="K24" s="210"/>
      <c r="L24" s="210"/>
      <c r="M24" s="225">
        <v>1</v>
      </c>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0"/>
      <c r="AM24" s="210"/>
      <c r="AN24" s="210"/>
      <c r="AO24" s="210"/>
      <c r="AP24" s="210"/>
      <c r="AQ24" s="210"/>
      <c r="AR24" s="210"/>
      <c r="AS24" s="210"/>
    </row>
    <row r="25" spans="1:45" s="221" customFormat="1" ht="25.2" customHeight="1" thickBot="1" x14ac:dyDescent="0.35">
      <c r="A25" s="799"/>
      <c r="B25" s="324">
        <v>5</v>
      </c>
      <c r="C25" s="325" t="s">
        <v>232</v>
      </c>
      <c r="D25" s="326"/>
      <c r="E25" s="326"/>
      <c r="F25" s="326"/>
      <c r="G25" s="329"/>
      <c r="H25" s="326"/>
      <c r="I25" s="327"/>
      <c r="J25" s="328"/>
      <c r="K25" s="210"/>
      <c r="L25" s="210"/>
      <c r="M25" s="225"/>
      <c r="N25" s="210"/>
      <c r="O25" s="210"/>
      <c r="P25" s="210"/>
      <c r="Q25" s="210"/>
      <c r="R25" s="210"/>
      <c r="S25" s="210"/>
      <c r="T25" s="210"/>
      <c r="U25" s="210"/>
      <c r="V25" s="210"/>
      <c r="W25" s="210"/>
      <c r="X25" s="210"/>
      <c r="Y25" s="210"/>
      <c r="Z25" s="210"/>
      <c r="AA25" s="210"/>
      <c r="AB25" s="210"/>
      <c r="AC25" s="210"/>
      <c r="AD25" s="210"/>
      <c r="AE25" s="210"/>
      <c r="AF25" s="210"/>
      <c r="AG25" s="210"/>
      <c r="AH25" s="210"/>
      <c r="AI25" s="210"/>
      <c r="AJ25" s="210"/>
      <c r="AK25" s="210"/>
      <c r="AL25" s="210"/>
      <c r="AM25" s="210"/>
      <c r="AN25" s="210"/>
      <c r="AO25" s="210"/>
      <c r="AP25" s="210"/>
      <c r="AQ25" s="210"/>
      <c r="AR25" s="210"/>
      <c r="AS25" s="210"/>
    </row>
    <row r="26" spans="1:45" s="221" customFormat="1" ht="25.2" customHeight="1" x14ac:dyDescent="0.3">
      <c r="A26" s="799"/>
      <c r="B26" s="222">
        <v>5.0999999999999996</v>
      </c>
      <c r="C26" s="697" t="s">
        <v>233</v>
      </c>
      <c r="D26" s="698"/>
      <c r="E26" s="250" t="s">
        <v>334</v>
      </c>
      <c r="F26" s="796"/>
      <c r="G26" s="797"/>
      <c r="H26" s="223">
        <f t="shared" si="0"/>
        <v>1</v>
      </c>
      <c r="I26" s="224"/>
      <c r="J26" s="328"/>
      <c r="K26" s="210"/>
      <c r="L26" s="210"/>
      <c r="M26" s="225">
        <v>1</v>
      </c>
      <c r="N26" s="210"/>
      <c r="O26" s="210"/>
      <c r="P26" s="210"/>
      <c r="Q26" s="210"/>
      <c r="R26" s="210"/>
      <c r="S26" s="210"/>
      <c r="T26" s="210"/>
      <c r="U26" s="210"/>
      <c r="V26" s="210"/>
      <c r="W26" s="210"/>
      <c r="X26" s="210"/>
      <c r="Y26" s="210"/>
      <c r="Z26" s="210"/>
      <c r="AA26" s="210"/>
      <c r="AB26" s="210"/>
      <c r="AC26" s="210"/>
      <c r="AD26" s="210"/>
      <c r="AE26" s="210"/>
      <c r="AF26" s="210"/>
      <c r="AG26" s="210"/>
      <c r="AH26" s="210"/>
      <c r="AI26" s="210"/>
      <c r="AJ26" s="210"/>
      <c r="AK26" s="210"/>
      <c r="AL26" s="210"/>
      <c r="AM26" s="210"/>
      <c r="AN26" s="210"/>
      <c r="AO26" s="210"/>
      <c r="AP26" s="210"/>
      <c r="AQ26" s="210"/>
      <c r="AR26" s="210"/>
      <c r="AS26" s="210"/>
    </row>
    <row r="27" spans="1:45" s="221" customFormat="1" ht="25.2" customHeight="1" x14ac:dyDescent="0.3">
      <c r="A27" s="799"/>
      <c r="B27" s="226">
        <v>5.2</v>
      </c>
      <c r="C27" s="235" t="s">
        <v>234</v>
      </c>
      <c r="D27" s="236"/>
      <c r="E27" s="250" t="s">
        <v>334</v>
      </c>
      <c r="F27" s="796"/>
      <c r="G27" s="797"/>
      <c r="H27" s="227">
        <f t="shared" si="0"/>
        <v>1</v>
      </c>
      <c r="I27" s="228"/>
      <c r="J27" s="328"/>
      <c r="K27" s="210"/>
      <c r="L27" s="210"/>
      <c r="M27" s="225">
        <v>1</v>
      </c>
      <c r="N27" s="210"/>
      <c r="O27" s="210"/>
      <c r="P27" s="210"/>
      <c r="Q27" s="210"/>
      <c r="R27" s="210"/>
      <c r="S27" s="210"/>
      <c r="T27" s="210"/>
      <c r="U27" s="210"/>
      <c r="V27" s="210"/>
      <c r="W27" s="210"/>
      <c r="X27" s="210"/>
      <c r="Y27" s="210"/>
      <c r="Z27" s="210"/>
      <c r="AA27" s="210"/>
      <c r="AB27" s="210"/>
      <c r="AC27" s="210"/>
      <c r="AD27" s="210"/>
      <c r="AE27" s="210"/>
      <c r="AF27" s="210"/>
      <c r="AG27" s="210"/>
      <c r="AH27" s="210"/>
      <c r="AI27" s="210"/>
      <c r="AJ27" s="210"/>
      <c r="AK27" s="210"/>
      <c r="AL27" s="210"/>
      <c r="AM27" s="210"/>
      <c r="AN27" s="210"/>
      <c r="AO27" s="210"/>
      <c r="AP27" s="210"/>
      <c r="AQ27" s="210"/>
      <c r="AR27" s="210"/>
      <c r="AS27" s="210"/>
    </row>
    <row r="28" spans="1:45" s="221" customFormat="1" ht="25.2" customHeight="1" x14ac:dyDescent="0.3">
      <c r="A28" s="799"/>
      <c r="B28" s="226">
        <v>5.3</v>
      </c>
      <c r="C28" s="693" t="s">
        <v>247</v>
      </c>
      <c r="D28" s="694"/>
      <c r="E28" s="250" t="s">
        <v>334</v>
      </c>
      <c r="F28" s="796"/>
      <c r="G28" s="797"/>
      <c r="H28" s="227">
        <f t="shared" si="0"/>
        <v>1</v>
      </c>
      <c r="I28" s="228"/>
      <c r="J28" s="328"/>
      <c r="K28" s="210"/>
      <c r="L28" s="210"/>
      <c r="M28" s="225">
        <v>1</v>
      </c>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0"/>
      <c r="AM28" s="210"/>
      <c r="AN28" s="210"/>
      <c r="AO28" s="210"/>
      <c r="AP28" s="210"/>
      <c r="AQ28" s="210"/>
      <c r="AR28" s="210"/>
      <c r="AS28" s="210"/>
    </row>
    <row r="29" spans="1:45" s="221" customFormat="1" ht="25.2" customHeight="1" x14ac:dyDescent="0.3">
      <c r="A29" s="799"/>
      <c r="B29" s="226">
        <v>5.4</v>
      </c>
      <c r="C29" s="693" t="s">
        <v>223</v>
      </c>
      <c r="D29" s="694"/>
      <c r="E29" s="250" t="s">
        <v>334</v>
      </c>
      <c r="F29" s="796"/>
      <c r="G29" s="797"/>
      <c r="H29" s="227">
        <f t="shared" ref="H29" si="4">IF(E29="yes",1,0)</f>
        <v>1</v>
      </c>
      <c r="I29" s="228"/>
      <c r="J29" s="328"/>
      <c r="K29" s="210"/>
      <c r="L29" s="210"/>
      <c r="M29" s="225">
        <v>1</v>
      </c>
      <c r="N29" s="210"/>
      <c r="O29" s="210"/>
      <c r="P29" s="210"/>
      <c r="Q29" s="210"/>
      <c r="R29" s="210"/>
      <c r="S29" s="210"/>
      <c r="T29" s="210"/>
      <c r="U29" s="210"/>
      <c r="V29" s="210"/>
      <c r="W29" s="210"/>
      <c r="X29" s="210"/>
      <c r="Y29" s="210"/>
      <c r="Z29" s="210"/>
      <c r="AA29" s="210"/>
      <c r="AB29" s="210"/>
      <c r="AC29" s="210"/>
      <c r="AD29" s="210"/>
      <c r="AE29" s="210"/>
      <c r="AF29" s="210"/>
      <c r="AG29" s="210"/>
      <c r="AH29" s="210"/>
      <c r="AI29" s="210"/>
      <c r="AJ29" s="210"/>
      <c r="AK29" s="210"/>
      <c r="AL29" s="210"/>
      <c r="AM29" s="210"/>
      <c r="AN29" s="210"/>
      <c r="AO29" s="210"/>
      <c r="AP29" s="210"/>
      <c r="AQ29" s="210"/>
      <c r="AR29" s="210"/>
      <c r="AS29" s="210"/>
    </row>
    <row r="30" spans="1:45" s="221" customFormat="1" ht="25.2" customHeight="1" x14ac:dyDescent="0.3">
      <c r="A30" s="799"/>
      <c r="B30" s="226">
        <v>5.5</v>
      </c>
      <c r="C30" s="693" t="s">
        <v>235</v>
      </c>
      <c r="D30" s="694"/>
      <c r="E30" s="250" t="s">
        <v>334</v>
      </c>
      <c r="F30" s="796"/>
      <c r="G30" s="797"/>
      <c r="H30" s="227">
        <f t="shared" ref="H30" si="5">IF(E30="yes",1,0)</f>
        <v>1</v>
      </c>
      <c r="I30" s="228"/>
      <c r="J30" s="328"/>
      <c r="K30" s="210"/>
      <c r="L30" s="210"/>
      <c r="M30" s="225">
        <v>1</v>
      </c>
      <c r="N30" s="210"/>
      <c r="O30" s="210"/>
      <c r="P30" s="210"/>
      <c r="Q30" s="210"/>
      <c r="R30" s="210"/>
      <c r="S30" s="210"/>
      <c r="T30" s="210"/>
      <c r="U30" s="210"/>
      <c r="V30" s="210"/>
      <c r="W30" s="210"/>
      <c r="X30" s="210"/>
      <c r="Y30" s="210"/>
      <c r="Z30" s="210"/>
      <c r="AA30" s="210"/>
      <c r="AB30" s="210"/>
      <c r="AC30" s="210"/>
      <c r="AD30" s="210"/>
      <c r="AE30" s="210"/>
      <c r="AF30" s="210"/>
      <c r="AG30" s="210"/>
      <c r="AH30" s="210"/>
      <c r="AI30" s="210"/>
      <c r="AJ30" s="210"/>
      <c r="AK30" s="210"/>
      <c r="AL30" s="210"/>
      <c r="AM30" s="210"/>
      <c r="AN30" s="210"/>
      <c r="AO30" s="210"/>
      <c r="AP30" s="210"/>
      <c r="AQ30" s="210"/>
      <c r="AR30" s="210"/>
      <c r="AS30" s="210"/>
    </row>
    <row r="31" spans="1:45" s="221" customFormat="1" ht="25.2" customHeight="1" x14ac:dyDescent="0.3">
      <c r="A31" s="799"/>
      <c r="B31" s="226">
        <v>5.6</v>
      </c>
      <c r="C31" s="235" t="s">
        <v>409</v>
      </c>
      <c r="D31" s="236"/>
      <c r="E31" s="250" t="s">
        <v>334</v>
      </c>
      <c r="F31" s="796"/>
      <c r="G31" s="797"/>
      <c r="H31" s="227">
        <f t="shared" si="0"/>
        <v>1</v>
      </c>
      <c r="I31" s="228"/>
      <c r="J31" s="328"/>
      <c r="K31" s="210"/>
      <c r="L31" s="210"/>
      <c r="M31" s="225">
        <v>1</v>
      </c>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row>
    <row r="32" spans="1:45" s="221" customFormat="1" ht="25.2" customHeight="1" x14ac:dyDescent="0.3">
      <c r="A32" s="799"/>
      <c r="B32" s="226">
        <v>5.7</v>
      </c>
      <c r="C32" s="235" t="s">
        <v>410</v>
      </c>
      <c r="D32" s="236"/>
      <c r="E32" s="250"/>
      <c r="F32" s="796"/>
      <c r="G32" s="797"/>
      <c r="H32" s="227">
        <f t="shared" si="0"/>
        <v>0</v>
      </c>
      <c r="I32" s="228"/>
      <c r="J32" s="328"/>
      <c r="K32" s="210"/>
      <c r="L32" s="210"/>
      <c r="M32" s="225">
        <v>1</v>
      </c>
      <c r="N32" s="210"/>
      <c r="O32" s="210"/>
      <c r="P32" s="210"/>
      <c r="Q32" s="210"/>
      <c r="R32" s="210"/>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row>
    <row r="33" spans="1:45" s="221" customFormat="1" ht="25.2" customHeight="1" x14ac:dyDescent="0.3">
      <c r="A33" s="799"/>
      <c r="B33" s="226">
        <v>5.8</v>
      </c>
      <c r="C33" s="237" t="s">
        <v>411</v>
      </c>
      <c r="D33" s="238"/>
      <c r="E33" s="250"/>
      <c r="F33" s="796"/>
      <c r="G33" s="797"/>
      <c r="H33" s="227">
        <f t="shared" si="0"/>
        <v>0</v>
      </c>
      <c r="I33" s="228"/>
      <c r="J33" s="328"/>
      <c r="K33" s="210"/>
      <c r="L33" s="210"/>
      <c r="M33" s="225">
        <v>1</v>
      </c>
      <c r="N33" s="210"/>
      <c r="O33" s="210"/>
      <c r="P33" s="210"/>
      <c r="Q33" s="210"/>
      <c r="R33" s="210"/>
      <c r="S33" s="210"/>
      <c r="T33" s="210"/>
      <c r="U33" s="210"/>
      <c r="V33" s="210"/>
      <c r="W33" s="210"/>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row>
    <row r="34" spans="1:45" s="221" customFormat="1" ht="25.2" customHeight="1" x14ac:dyDescent="0.3">
      <c r="A34" s="799"/>
      <c r="B34" s="226">
        <v>5.9</v>
      </c>
      <c r="C34" s="235" t="s">
        <v>412</v>
      </c>
      <c r="D34" s="236"/>
      <c r="E34" s="250"/>
      <c r="F34" s="796"/>
      <c r="G34" s="797"/>
      <c r="H34" s="227">
        <f t="shared" si="0"/>
        <v>0</v>
      </c>
      <c r="I34" s="228"/>
      <c r="J34" s="328"/>
      <c r="K34" s="210"/>
      <c r="L34" s="210"/>
      <c r="M34" s="225">
        <v>1</v>
      </c>
      <c r="N34" s="210"/>
      <c r="O34" s="210"/>
      <c r="P34" s="210"/>
      <c r="Q34" s="210"/>
      <c r="R34" s="210"/>
      <c r="S34" s="210"/>
      <c r="T34" s="210"/>
      <c r="U34" s="210"/>
      <c r="V34" s="210"/>
      <c r="W34" s="210"/>
      <c r="X34" s="210"/>
      <c r="Y34" s="210"/>
      <c r="Z34" s="210"/>
      <c r="AA34" s="210"/>
      <c r="AB34" s="210"/>
      <c r="AC34" s="210"/>
      <c r="AD34" s="210"/>
      <c r="AE34" s="210"/>
      <c r="AF34" s="210"/>
      <c r="AG34" s="210"/>
      <c r="AH34" s="210"/>
      <c r="AI34" s="210"/>
      <c r="AJ34" s="210"/>
      <c r="AK34" s="210"/>
      <c r="AL34" s="210"/>
      <c r="AM34" s="210"/>
      <c r="AN34" s="210"/>
      <c r="AO34" s="210"/>
      <c r="AP34" s="210"/>
      <c r="AQ34" s="210"/>
      <c r="AR34" s="210"/>
      <c r="AS34" s="210"/>
    </row>
    <row r="35" spans="1:45" s="221" customFormat="1" ht="25.2" customHeight="1" x14ac:dyDescent="0.3">
      <c r="A35" s="799"/>
      <c r="B35" s="239" t="s">
        <v>225</v>
      </c>
      <c r="C35" s="235" t="s">
        <v>413</v>
      </c>
      <c r="D35" s="236"/>
      <c r="E35" s="250"/>
      <c r="F35" s="796"/>
      <c r="G35" s="797"/>
      <c r="H35" s="227">
        <f t="shared" si="0"/>
        <v>0</v>
      </c>
      <c r="I35" s="228"/>
      <c r="J35" s="328"/>
      <c r="K35" s="210"/>
      <c r="L35" s="210"/>
      <c r="M35" s="225">
        <v>1</v>
      </c>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row>
    <row r="36" spans="1:45" s="221" customFormat="1" ht="25.2" customHeight="1" x14ac:dyDescent="0.3">
      <c r="A36" s="799"/>
      <c r="B36" s="239" t="s">
        <v>226</v>
      </c>
      <c r="C36" s="693" t="s">
        <v>414</v>
      </c>
      <c r="D36" s="694"/>
      <c r="E36" s="250"/>
      <c r="F36" s="796"/>
      <c r="G36" s="797"/>
      <c r="H36" s="227">
        <f t="shared" si="0"/>
        <v>0</v>
      </c>
      <c r="I36" s="228"/>
      <c r="J36" s="328"/>
      <c r="K36" s="210"/>
      <c r="L36" s="210"/>
      <c r="M36" s="225">
        <v>1</v>
      </c>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row>
    <row r="37" spans="1:45" s="221" customFormat="1" ht="25.2" customHeight="1" x14ac:dyDescent="0.3">
      <c r="A37" s="799"/>
      <c r="B37" s="239" t="s">
        <v>227</v>
      </c>
      <c r="C37" s="693" t="s">
        <v>252</v>
      </c>
      <c r="D37" s="694"/>
      <c r="E37" s="250"/>
      <c r="F37" s="796"/>
      <c r="G37" s="797"/>
      <c r="H37" s="227">
        <f t="shared" si="0"/>
        <v>0</v>
      </c>
      <c r="I37" s="228"/>
      <c r="J37" s="328"/>
      <c r="K37" s="210"/>
      <c r="L37" s="210"/>
      <c r="M37" s="225">
        <v>1</v>
      </c>
      <c r="N37" s="210"/>
      <c r="O37" s="210"/>
      <c r="P37" s="210"/>
      <c r="Q37" s="210"/>
      <c r="R37" s="210"/>
      <c r="S37" s="210"/>
      <c r="T37" s="210"/>
      <c r="U37" s="210"/>
      <c r="V37" s="210"/>
      <c r="W37" s="210"/>
      <c r="X37" s="210"/>
      <c r="Y37" s="210"/>
      <c r="Z37" s="210"/>
      <c r="AA37" s="210"/>
      <c r="AB37" s="210"/>
      <c r="AC37" s="210"/>
      <c r="AD37" s="210"/>
      <c r="AE37" s="210"/>
      <c r="AF37" s="210"/>
      <c r="AG37" s="210"/>
      <c r="AH37" s="210"/>
      <c r="AI37" s="210"/>
      <c r="AJ37" s="210"/>
      <c r="AK37" s="210"/>
      <c r="AL37" s="210"/>
      <c r="AM37" s="210"/>
      <c r="AN37" s="210"/>
      <c r="AO37" s="210"/>
      <c r="AP37" s="210"/>
      <c r="AQ37" s="210"/>
      <c r="AR37" s="210"/>
      <c r="AS37" s="210"/>
    </row>
    <row r="38" spans="1:45" s="221" customFormat="1" ht="25.2" customHeight="1" thickBot="1" x14ac:dyDescent="0.35">
      <c r="A38" s="799"/>
      <c r="B38" s="239" t="s">
        <v>421</v>
      </c>
      <c r="C38" s="241" t="s">
        <v>236</v>
      </c>
      <c r="D38" s="242"/>
      <c r="E38" s="252"/>
      <c r="F38" s="796"/>
      <c r="G38" s="797"/>
      <c r="H38" s="230">
        <f t="shared" si="0"/>
        <v>0</v>
      </c>
      <c r="I38" s="243"/>
      <c r="J38" s="328"/>
      <c r="K38" s="210"/>
      <c r="L38" s="210"/>
      <c r="M38" s="225">
        <v>1</v>
      </c>
      <c r="N38" s="210"/>
      <c r="O38" s="210"/>
      <c r="P38" s="210"/>
      <c r="Q38" s="210"/>
      <c r="R38" s="210"/>
      <c r="S38" s="210"/>
      <c r="T38" s="210"/>
      <c r="U38" s="210"/>
      <c r="V38" s="210"/>
      <c r="W38" s="210"/>
      <c r="X38" s="210"/>
      <c r="Y38" s="210"/>
      <c r="Z38" s="210"/>
      <c r="AA38" s="210"/>
      <c r="AB38" s="210"/>
      <c r="AC38" s="210"/>
      <c r="AD38" s="210"/>
      <c r="AE38" s="210"/>
      <c r="AF38" s="210"/>
      <c r="AG38" s="210"/>
      <c r="AH38" s="210"/>
      <c r="AI38" s="210"/>
      <c r="AJ38" s="210"/>
      <c r="AK38" s="210"/>
      <c r="AL38" s="210"/>
      <c r="AM38" s="210"/>
      <c r="AN38" s="210"/>
      <c r="AO38" s="210"/>
      <c r="AP38" s="210"/>
      <c r="AQ38" s="210"/>
      <c r="AR38" s="210"/>
      <c r="AS38" s="210"/>
    </row>
    <row r="39" spans="1:45" s="221" customFormat="1" ht="25.2" customHeight="1" thickBot="1" x14ac:dyDescent="0.35">
      <c r="A39" s="799"/>
      <c r="B39" s="330">
        <v>6</v>
      </c>
      <c r="C39" s="326" t="s">
        <v>240</v>
      </c>
      <c r="D39" s="326"/>
      <c r="E39" s="326"/>
      <c r="F39" s="326"/>
      <c r="G39" s="329"/>
      <c r="H39" s="326"/>
      <c r="I39" s="327"/>
      <c r="J39" s="328"/>
      <c r="K39" s="210"/>
      <c r="L39" s="210"/>
      <c r="M39" s="225"/>
      <c r="N39" s="210"/>
      <c r="O39" s="210"/>
      <c r="P39" s="210"/>
      <c r="Q39" s="210"/>
      <c r="R39" s="210"/>
      <c r="S39" s="210"/>
      <c r="T39" s="210"/>
      <c r="U39" s="210"/>
      <c r="V39" s="210"/>
      <c r="W39" s="210"/>
      <c r="X39" s="210"/>
      <c r="Y39" s="210"/>
      <c r="Z39" s="210"/>
      <c r="AA39" s="210"/>
      <c r="AB39" s="210"/>
      <c r="AC39" s="210"/>
      <c r="AD39" s="210"/>
      <c r="AE39" s="210"/>
      <c r="AF39" s="210"/>
      <c r="AG39" s="210"/>
      <c r="AH39" s="210"/>
      <c r="AI39" s="210"/>
      <c r="AJ39" s="210"/>
      <c r="AK39" s="210"/>
      <c r="AL39" s="210"/>
      <c r="AM39" s="210"/>
      <c r="AN39" s="210"/>
      <c r="AO39" s="210"/>
      <c r="AP39" s="210"/>
      <c r="AQ39" s="210"/>
      <c r="AR39" s="210"/>
      <c r="AS39" s="210"/>
    </row>
    <row r="40" spans="1:45" s="221" customFormat="1" ht="25.2" customHeight="1" x14ac:dyDescent="0.3">
      <c r="A40" s="799"/>
      <c r="B40" s="222">
        <v>6.1</v>
      </c>
      <c r="C40" s="697" t="s">
        <v>241</v>
      </c>
      <c r="D40" s="698"/>
      <c r="E40" s="252"/>
      <c r="F40" s="796"/>
      <c r="G40" s="797"/>
      <c r="H40" s="223">
        <f t="shared" si="0"/>
        <v>0</v>
      </c>
      <c r="I40" s="224"/>
      <c r="J40" s="328"/>
      <c r="K40" s="210"/>
      <c r="L40" s="210"/>
      <c r="M40" s="225">
        <v>1</v>
      </c>
      <c r="N40" s="210"/>
      <c r="O40" s="210"/>
      <c r="P40" s="210"/>
      <c r="Q40" s="210"/>
      <c r="R40" s="210"/>
      <c r="S40" s="210"/>
      <c r="T40" s="210"/>
      <c r="U40" s="210"/>
      <c r="V40" s="210"/>
      <c r="W40" s="210"/>
      <c r="X40" s="210"/>
      <c r="Y40" s="210"/>
      <c r="Z40" s="210"/>
      <c r="AA40" s="210"/>
      <c r="AB40" s="210"/>
      <c r="AC40" s="210"/>
      <c r="AD40" s="210"/>
      <c r="AE40" s="210"/>
      <c r="AF40" s="210"/>
      <c r="AG40" s="210"/>
      <c r="AH40" s="210"/>
      <c r="AI40" s="210"/>
      <c r="AJ40" s="210"/>
      <c r="AK40" s="210"/>
      <c r="AL40" s="210"/>
      <c r="AM40" s="210"/>
      <c r="AN40" s="210"/>
      <c r="AO40" s="210"/>
      <c r="AP40" s="210"/>
      <c r="AQ40" s="210"/>
      <c r="AR40" s="210"/>
      <c r="AS40" s="210"/>
    </row>
    <row r="41" spans="1:45" s="221" customFormat="1" ht="25.2" customHeight="1" thickBot="1" x14ac:dyDescent="0.35">
      <c r="A41" s="799"/>
      <c r="B41" s="229">
        <v>6.2</v>
      </c>
      <c r="C41" s="697" t="s">
        <v>590</v>
      </c>
      <c r="D41" s="698"/>
      <c r="E41" s="252"/>
      <c r="F41" s="796"/>
      <c r="G41" s="797"/>
      <c r="H41" s="230">
        <f t="shared" si="0"/>
        <v>0</v>
      </c>
      <c r="I41" s="231"/>
      <c r="J41" s="328"/>
      <c r="K41" s="210"/>
      <c r="L41" s="210"/>
      <c r="M41" s="225">
        <v>1</v>
      </c>
      <c r="N41" s="210"/>
      <c r="O41" s="210"/>
      <c r="P41" s="210"/>
      <c r="Q41" s="210"/>
      <c r="R41" s="210"/>
      <c r="S41" s="210"/>
      <c r="T41" s="210"/>
      <c r="U41" s="210"/>
      <c r="V41" s="210"/>
      <c r="W41" s="210"/>
      <c r="X41" s="210"/>
      <c r="Y41" s="210"/>
      <c r="Z41" s="210"/>
      <c r="AA41" s="210"/>
      <c r="AB41" s="210"/>
      <c r="AC41" s="210"/>
      <c r="AD41" s="210"/>
      <c r="AE41" s="210"/>
      <c r="AF41" s="210"/>
      <c r="AG41" s="210"/>
      <c r="AH41" s="210"/>
      <c r="AI41" s="210"/>
      <c r="AJ41" s="210"/>
      <c r="AK41" s="210"/>
      <c r="AL41" s="210"/>
      <c r="AM41" s="210"/>
      <c r="AN41" s="210"/>
      <c r="AO41" s="210"/>
      <c r="AP41" s="210"/>
      <c r="AQ41" s="210"/>
      <c r="AR41" s="210"/>
      <c r="AS41" s="210"/>
    </row>
    <row r="42" spans="1:45" s="221" customFormat="1" ht="25.2" customHeight="1" thickBot="1" x14ac:dyDescent="0.35">
      <c r="A42" s="799"/>
      <c r="B42" s="324">
        <v>7</v>
      </c>
      <c r="C42" s="325" t="s">
        <v>230</v>
      </c>
      <c r="D42" s="326"/>
      <c r="E42" s="326"/>
      <c r="F42" s="326"/>
      <c r="G42" s="326"/>
      <c r="H42" s="326"/>
      <c r="I42" s="327"/>
      <c r="J42" s="328"/>
      <c r="K42" s="210"/>
      <c r="L42" s="210"/>
      <c r="M42" s="225"/>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0"/>
      <c r="AL42" s="210"/>
      <c r="AM42" s="210"/>
      <c r="AN42" s="210"/>
      <c r="AO42" s="210"/>
      <c r="AP42" s="210"/>
      <c r="AQ42" s="210"/>
      <c r="AR42" s="210"/>
      <c r="AS42" s="210"/>
    </row>
    <row r="43" spans="1:45" s="221" customFormat="1" ht="25.2" customHeight="1" x14ac:dyDescent="0.3">
      <c r="A43" s="799"/>
      <c r="B43" s="245">
        <v>7.1</v>
      </c>
      <c r="C43" s="794" t="s">
        <v>511</v>
      </c>
      <c r="D43" s="795"/>
      <c r="E43" s="257"/>
      <c r="F43" s="814"/>
      <c r="G43" s="815"/>
      <c r="H43" s="246">
        <f t="shared" ref="H43:H47" si="6">IF(E43="yes",1,0)</f>
        <v>0</v>
      </c>
      <c r="I43" s="247"/>
      <c r="J43" s="220"/>
      <c r="K43" s="210"/>
      <c r="L43" s="210"/>
      <c r="M43" s="333">
        <f>IF(C43="",0,1)</f>
        <v>1</v>
      </c>
      <c r="N43" s="210"/>
      <c r="O43" s="210"/>
      <c r="P43" s="210"/>
      <c r="Q43" s="210"/>
      <c r="R43" s="210"/>
      <c r="S43" s="210"/>
      <c r="T43" s="210"/>
      <c r="U43" s="210"/>
      <c r="V43" s="210"/>
      <c r="W43" s="210"/>
      <c r="X43" s="210"/>
      <c r="Y43" s="210"/>
      <c r="Z43" s="210"/>
      <c r="AA43" s="210"/>
      <c r="AB43" s="210"/>
      <c r="AC43" s="210"/>
      <c r="AD43" s="210"/>
      <c r="AE43" s="210"/>
      <c r="AF43" s="210"/>
      <c r="AG43" s="210"/>
      <c r="AH43" s="210"/>
      <c r="AI43" s="210"/>
      <c r="AJ43" s="210"/>
    </row>
    <row r="44" spans="1:45" s="221" customFormat="1" ht="25.2" customHeight="1" x14ac:dyDescent="0.3">
      <c r="A44" s="799"/>
      <c r="B44" s="245">
        <v>7.2</v>
      </c>
      <c r="C44" s="816" t="s">
        <v>511</v>
      </c>
      <c r="D44" s="817"/>
      <c r="E44" s="257"/>
      <c r="F44" s="814"/>
      <c r="G44" s="815"/>
      <c r="H44" s="246">
        <f t="shared" si="6"/>
        <v>0</v>
      </c>
      <c r="I44" s="247"/>
      <c r="J44" s="220"/>
      <c r="K44" s="210"/>
      <c r="L44" s="210"/>
      <c r="M44" s="333">
        <f t="shared" ref="M44:M47" si="7">IF(C44="",0,1)</f>
        <v>1</v>
      </c>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row>
    <row r="45" spans="1:45" s="221" customFormat="1" ht="25.2" customHeight="1" x14ac:dyDescent="0.3">
      <c r="A45" s="799"/>
      <c r="B45" s="245">
        <v>7.3</v>
      </c>
      <c r="C45" s="816" t="s">
        <v>511</v>
      </c>
      <c r="D45" s="817"/>
      <c r="E45" s="257"/>
      <c r="F45" s="814"/>
      <c r="G45" s="815"/>
      <c r="H45" s="246">
        <f t="shared" si="6"/>
        <v>0</v>
      </c>
      <c r="I45" s="247"/>
      <c r="J45" s="220"/>
      <c r="K45" s="210"/>
      <c r="L45" s="210"/>
      <c r="M45" s="333">
        <f t="shared" si="7"/>
        <v>1</v>
      </c>
      <c r="N45" s="210"/>
      <c r="O45" s="210"/>
      <c r="P45" s="210"/>
      <c r="Q45" s="210"/>
      <c r="R45" s="210"/>
      <c r="S45" s="210"/>
      <c r="T45" s="210"/>
      <c r="U45" s="210"/>
      <c r="V45" s="210"/>
      <c r="W45" s="210"/>
      <c r="X45" s="210"/>
      <c r="Y45" s="210"/>
      <c r="Z45" s="210"/>
      <c r="AA45" s="210"/>
      <c r="AB45" s="210"/>
      <c r="AC45" s="210"/>
      <c r="AD45" s="210"/>
      <c r="AE45" s="210"/>
      <c r="AF45" s="210"/>
      <c r="AG45" s="210"/>
      <c r="AH45" s="210"/>
      <c r="AI45" s="210"/>
      <c r="AJ45" s="210"/>
    </row>
    <row r="46" spans="1:45" s="221" customFormat="1" ht="25.2" customHeight="1" x14ac:dyDescent="0.3">
      <c r="A46" s="799"/>
      <c r="B46" s="245">
        <v>7.4</v>
      </c>
      <c r="C46" s="816" t="s">
        <v>511</v>
      </c>
      <c r="D46" s="817"/>
      <c r="E46" s="257"/>
      <c r="F46" s="814"/>
      <c r="G46" s="815"/>
      <c r="H46" s="246">
        <f t="shared" si="6"/>
        <v>0</v>
      </c>
      <c r="I46" s="247"/>
      <c r="J46" s="220"/>
      <c r="K46" s="210"/>
      <c r="L46" s="210"/>
      <c r="M46" s="333">
        <f t="shared" si="7"/>
        <v>1</v>
      </c>
      <c r="N46" s="210"/>
      <c r="O46" s="210"/>
      <c r="P46" s="210"/>
      <c r="Q46" s="210"/>
      <c r="R46" s="210"/>
      <c r="S46" s="210"/>
      <c r="T46" s="210"/>
      <c r="U46" s="210"/>
      <c r="V46" s="210"/>
      <c r="W46" s="210"/>
      <c r="X46" s="210"/>
      <c r="Y46" s="210"/>
      <c r="Z46" s="210"/>
      <c r="AA46" s="210"/>
      <c r="AB46" s="210"/>
      <c r="AC46" s="210"/>
      <c r="AD46" s="210"/>
      <c r="AE46" s="210"/>
      <c r="AF46" s="210"/>
      <c r="AG46" s="210"/>
      <c r="AH46" s="210"/>
      <c r="AI46" s="210"/>
      <c r="AJ46" s="210"/>
    </row>
    <row r="47" spans="1:45" s="221" customFormat="1" ht="25.2" customHeight="1" thickBot="1" x14ac:dyDescent="0.35">
      <c r="A47" s="800"/>
      <c r="B47" s="245">
        <v>7.5</v>
      </c>
      <c r="C47" s="818" t="s">
        <v>511</v>
      </c>
      <c r="D47" s="819"/>
      <c r="E47" s="359"/>
      <c r="F47" s="814"/>
      <c r="G47" s="815"/>
      <c r="H47" s="360">
        <f t="shared" si="6"/>
        <v>0</v>
      </c>
      <c r="I47" s="361"/>
      <c r="J47" s="220"/>
      <c r="K47" s="210"/>
      <c r="L47" s="210"/>
      <c r="M47" s="333">
        <f t="shared" si="7"/>
        <v>1</v>
      </c>
      <c r="N47" s="210"/>
      <c r="O47" s="210"/>
      <c r="P47" s="210"/>
      <c r="Q47" s="210"/>
      <c r="R47" s="210"/>
      <c r="S47" s="210"/>
      <c r="T47" s="210"/>
      <c r="U47" s="210"/>
      <c r="V47" s="210"/>
      <c r="W47" s="210"/>
      <c r="X47" s="210"/>
      <c r="Y47" s="210"/>
      <c r="Z47" s="210"/>
      <c r="AA47" s="210"/>
      <c r="AB47" s="210"/>
      <c r="AC47" s="210"/>
      <c r="AD47" s="210"/>
      <c r="AE47" s="210"/>
      <c r="AF47" s="210"/>
      <c r="AG47" s="210"/>
      <c r="AH47" s="210"/>
      <c r="AI47" s="210"/>
      <c r="AJ47" s="210"/>
    </row>
    <row r="48" spans="1:45" ht="10.199999999999999" customHeight="1" thickBot="1" x14ac:dyDescent="0.35">
      <c r="C48" s="186"/>
      <c r="D48" s="187"/>
      <c r="E48" s="187"/>
      <c r="F48" s="187"/>
      <c r="G48" s="123"/>
      <c r="H48" s="188"/>
      <c r="I48" s="188"/>
      <c r="M48" s="331"/>
    </row>
    <row r="49" spans="1:13" ht="40.200000000000003" customHeight="1" thickBot="1" x14ac:dyDescent="0.35">
      <c r="A49" s="407"/>
      <c r="B49" s="408"/>
      <c r="C49" s="409"/>
      <c r="D49" s="410"/>
      <c r="E49" s="410"/>
      <c r="F49" s="688" t="s">
        <v>275</v>
      </c>
      <c r="G49" s="688"/>
      <c r="H49" s="411">
        <f>SUM(H10:H47)</f>
        <v>11</v>
      </c>
      <c r="I49" s="412">
        <f>H49/M49</f>
        <v>0.34375</v>
      </c>
      <c r="M49" s="332">
        <f>SUM(M9:M47,)</f>
        <v>32</v>
      </c>
    </row>
    <row r="50" spans="1:13" ht="18" customHeight="1" x14ac:dyDescent="0.3">
      <c r="C50" s="186"/>
      <c r="D50" s="187"/>
      <c r="E50" s="187"/>
      <c r="F50" s="187"/>
      <c r="G50" s="123"/>
      <c r="H50" s="188"/>
      <c r="I50" s="188"/>
    </row>
    <row r="51" spans="1:13" s="124" customFormat="1" ht="18" customHeight="1" x14ac:dyDescent="0.3">
      <c r="C51" s="189"/>
      <c r="D51" s="190"/>
      <c r="E51" s="190"/>
      <c r="F51" s="190"/>
      <c r="H51" s="208"/>
      <c r="I51" s="208"/>
      <c r="J51" s="209"/>
    </row>
    <row r="52" spans="1:13" s="124" customFormat="1" ht="18" customHeight="1" x14ac:dyDescent="0.3">
      <c r="C52" s="189"/>
      <c r="D52" s="190"/>
      <c r="E52" s="190"/>
      <c r="F52" s="190"/>
      <c r="H52" s="208"/>
      <c r="I52" s="208"/>
      <c r="J52" s="209"/>
    </row>
    <row r="53" spans="1:13" s="124" customFormat="1" ht="18" customHeight="1" x14ac:dyDescent="0.3">
      <c r="C53" s="189"/>
      <c r="D53" s="190"/>
      <c r="E53" s="190"/>
      <c r="F53" s="190"/>
      <c r="H53" s="208"/>
      <c r="I53" s="208"/>
      <c r="J53" s="209"/>
    </row>
    <row r="54" spans="1:13" s="124" customFormat="1" ht="18" customHeight="1" x14ac:dyDescent="0.3">
      <c r="C54" s="189"/>
      <c r="D54" s="190"/>
      <c r="E54" s="190"/>
      <c r="F54" s="190"/>
      <c r="H54" s="208"/>
      <c r="I54" s="208"/>
      <c r="J54" s="209"/>
    </row>
    <row r="55" spans="1:13" s="124" customFormat="1" ht="18" customHeight="1" x14ac:dyDescent="0.3">
      <c r="C55" s="189"/>
      <c r="D55" s="190"/>
      <c r="E55" s="190"/>
      <c r="F55" s="190"/>
      <c r="H55" s="208"/>
      <c r="I55" s="208"/>
      <c r="J55" s="209"/>
    </row>
    <row r="56" spans="1:13" s="124" customFormat="1" ht="18" customHeight="1" x14ac:dyDescent="0.3">
      <c r="C56" s="189"/>
      <c r="D56" s="190"/>
      <c r="E56" s="190"/>
      <c r="F56" s="190"/>
      <c r="H56" s="208"/>
      <c r="I56" s="208"/>
      <c r="J56" s="209"/>
    </row>
    <row r="57" spans="1:13" s="124" customFormat="1" ht="18" customHeight="1" x14ac:dyDescent="0.3">
      <c r="C57" s="189"/>
      <c r="D57" s="190"/>
      <c r="E57" s="190"/>
      <c r="F57" s="190"/>
      <c r="H57" s="208"/>
      <c r="I57" s="208"/>
      <c r="J57" s="209"/>
    </row>
    <row r="58" spans="1:13" s="124" customFormat="1" ht="18" customHeight="1" x14ac:dyDescent="0.3">
      <c r="C58" s="189"/>
      <c r="D58" s="190"/>
      <c r="E58" s="190"/>
      <c r="F58" s="190"/>
      <c r="H58" s="208"/>
      <c r="I58" s="208"/>
      <c r="J58" s="209"/>
    </row>
    <row r="59" spans="1:13" s="124" customFormat="1" ht="18" customHeight="1" x14ac:dyDescent="0.3">
      <c r="C59" s="189"/>
      <c r="D59" s="190"/>
      <c r="E59" s="190"/>
      <c r="F59" s="190"/>
      <c r="H59" s="208"/>
      <c r="I59" s="208"/>
      <c r="J59" s="209"/>
    </row>
    <row r="60" spans="1:13" s="124" customFormat="1" ht="18" customHeight="1" x14ac:dyDescent="0.3">
      <c r="C60" s="189"/>
      <c r="D60" s="190"/>
      <c r="E60" s="190"/>
      <c r="F60" s="190"/>
      <c r="H60" s="208"/>
      <c r="I60" s="208"/>
      <c r="J60" s="209"/>
    </row>
    <row r="61" spans="1:13" s="124" customFormat="1" ht="18" customHeight="1" x14ac:dyDescent="0.3">
      <c r="C61" s="189"/>
      <c r="D61" s="248"/>
      <c r="E61" s="190"/>
      <c r="F61" s="190"/>
      <c r="H61" s="208"/>
      <c r="I61" s="208"/>
      <c r="J61" s="209"/>
    </row>
    <row r="62" spans="1:13" s="124" customFormat="1" ht="18" customHeight="1" x14ac:dyDescent="0.3">
      <c r="C62" s="249"/>
      <c r="D62" s="190"/>
      <c r="E62" s="190"/>
      <c r="F62" s="190"/>
      <c r="H62" s="208"/>
      <c r="I62" s="208"/>
      <c r="J62" s="209"/>
    </row>
    <row r="63" spans="1:13" s="124" customFormat="1" ht="18" customHeight="1" x14ac:dyDescent="0.3">
      <c r="C63" s="189"/>
      <c r="D63" s="190"/>
      <c r="E63" s="190"/>
      <c r="F63" s="190"/>
      <c r="H63" s="208"/>
      <c r="I63" s="208"/>
      <c r="J63" s="209"/>
    </row>
    <row r="64" spans="1:13" s="124" customFormat="1" ht="18" customHeight="1" x14ac:dyDescent="0.3">
      <c r="C64" s="189"/>
      <c r="D64" s="190"/>
      <c r="E64" s="190"/>
      <c r="F64" s="190"/>
      <c r="H64" s="208"/>
      <c r="I64" s="208"/>
      <c r="J64" s="209"/>
    </row>
    <row r="65" spans="3:10" s="124" customFormat="1" ht="18" customHeight="1" x14ac:dyDescent="0.3">
      <c r="C65" s="189"/>
      <c r="D65" s="190"/>
      <c r="E65" s="190"/>
      <c r="F65" s="190"/>
      <c r="H65" s="208"/>
      <c r="I65" s="208"/>
      <c r="J65" s="209"/>
    </row>
    <row r="66" spans="3:10" s="124" customFormat="1" ht="18" customHeight="1" x14ac:dyDescent="0.3">
      <c r="C66" s="189"/>
      <c r="D66" s="190"/>
      <c r="E66" s="190"/>
      <c r="F66" s="190"/>
      <c r="H66" s="208"/>
      <c r="I66" s="208"/>
      <c r="J66" s="209"/>
    </row>
    <row r="67" spans="3:10" s="124" customFormat="1" ht="18" customHeight="1" x14ac:dyDescent="0.3">
      <c r="C67" s="189"/>
      <c r="D67" s="190"/>
      <c r="E67" s="190"/>
      <c r="F67" s="190"/>
      <c r="H67" s="208"/>
      <c r="I67" s="208"/>
      <c r="J67" s="209"/>
    </row>
    <row r="68" spans="3:10" s="124" customFormat="1" ht="18" customHeight="1" x14ac:dyDescent="0.3">
      <c r="C68" s="189"/>
      <c r="D68" s="190"/>
      <c r="E68" s="190"/>
      <c r="F68" s="190"/>
      <c r="H68" s="208"/>
      <c r="I68" s="208"/>
      <c r="J68" s="209"/>
    </row>
    <row r="69" spans="3:10" s="124" customFormat="1" ht="18" customHeight="1" x14ac:dyDescent="0.3">
      <c r="C69" s="189"/>
      <c r="D69" s="190"/>
      <c r="E69" s="190"/>
      <c r="F69" s="190"/>
      <c r="H69" s="208"/>
      <c r="I69" s="208"/>
      <c r="J69" s="209"/>
    </row>
    <row r="70" spans="3:10" s="124" customFormat="1" ht="18" customHeight="1" x14ac:dyDescent="0.3">
      <c r="C70" s="189"/>
      <c r="D70" s="190"/>
      <c r="E70" s="190"/>
      <c r="F70" s="190"/>
      <c r="H70" s="208"/>
      <c r="I70" s="208"/>
      <c r="J70" s="209"/>
    </row>
    <row r="71" spans="3:10" s="124" customFormat="1" ht="18" customHeight="1" x14ac:dyDescent="0.3">
      <c r="C71" s="189"/>
      <c r="D71" s="190"/>
      <c r="E71" s="190"/>
      <c r="F71" s="190"/>
      <c r="H71" s="208"/>
      <c r="I71" s="208"/>
      <c r="J71" s="209"/>
    </row>
    <row r="72" spans="3:10" s="124" customFormat="1" ht="18" customHeight="1" x14ac:dyDescent="0.3">
      <c r="C72" s="189"/>
      <c r="D72" s="190"/>
      <c r="E72" s="190"/>
      <c r="F72" s="190"/>
      <c r="H72" s="208"/>
      <c r="I72" s="208"/>
      <c r="J72" s="209"/>
    </row>
    <row r="73" spans="3:10" s="124" customFormat="1" ht="18" customHeight="1" x14ac:dyDescent="0.3">
      <c r="C73" s="189"/>
      <c r="D73" s="190"/>
      <c r="E73" s="190"/>
      <c r="F73" s="190"/>
      <c r="H73" s="208"/>
      <c r="I73" s="208"/>
      <c r="J73" s="209"/>
    </row>
    <row r="74" spans="3:10" s="124" customFormat="1" ht="18" customHeight="1" x14ac:dyDescent="0.3">
      <c r="C74" s="189"/>
      <c r="D74" s="190"/>
      <c r="E74" s="190"/>
      <c r="F74" s="190"/>
      <c r="H74" s="208"/>
      <c r="I74" s="208"/>
      <c r="J74" s="209"/>
    </row>
    <row r="75" spans="3:10" s="124" customFormat="1" ht="18" customHeight="1" x14ac:dyDescent="0.3">
      <c r="C75" s="189"/>
      <c r="D75" s="190"/>
      <c r="E75" s="190"/>
      <c r="F75" s="190"/>
      <c r="H75" s="208"/>
      <c r="I75" s="208"/>
      <c r="J75" s="209"/>
    </row>
    <row r="76" spans="3:10" s="124" customFormat="1" ht="18" customHeight="1" x14ac:dyDescent="0.3">
      <c r="C76" s="189"/>
      <c r="D76" s="190"/>
      <c r="E76" s="190"/>
      <c r="F76" s="190"/>
      <c r="H76" s="208"/>
      <c r="I76" s="208"/>
      <c r="J76" s="209"/>
    </row>
    <row r="77" spans="3:10" s="124" customFormat="1" ht="18" customHeight="1" x14ac:dyDescent="0.3">
      <c r="C77" s="189"/>
      <c r="D77" s="190"/>
      <c r="E77" s="190"/>
      <c r="F77" s="190"/>
      <c r="H77" s="208"/>
      <c r="I77" s="208"/>
      <c r="J77" s="209"/>
    </row>
    <row r="78" spans="3:10" s="124" customFormat="1" ht="18" customHeight="1" x14ac:dyDescent="0.3">
      <c r="C78" s="189"/>
      <c r="D78" s="190"/>
      <c r="E78" s="190"/>
      <c r="F78" s="190"/>
      <c r="H78" s="208"/>
      <c r="I78" s="208"/>
      <c r="J78" s="209"/>
    </row>
    <row r="79" spans="3:10" s="124" customFormat="1" ht="18" customHeight="1" x14ac:dyDescent="0.3">
      <c r="C79" s="189"/>
      <c r="D79" s="190"/>
      <c r="E79" s="190"/>
      <c r="F79" s="190"/>
      <c r="H79" s="208"/>
      <c r="I79" s="208"/>
      <c r="J79" s="209"/>
    </row>
    <row r="80" spans="3:10" s="124" customFormat="1" ht="18" customHeight="1" x14ac:dyDescent="0.3">
      <c r="C80" s="189"/>
      <c r="D80" s="190"/>
      <c r="E80" s="190"/>
      <c r="F80" s="190"/>
      <c r="H80" s="208"/>
      <c r="I80" s="208"/>
      <c r="J80" s="209"/>
    </row>
    <row r="81" spans="3:10" s="124" customFormat="1" ht="18" customHeight="1" x14ac:dyDescent="0.3">
      <c r="C81" s="189"/>
      <c r="D81" s="190"/>
      <c r="E81" s="190"/>
      <c r="F81" s="190"/>
      <c r="H81" s="208"/>
      <c r="I81" s="208"/>
      <c r="J81" s="209"/>
    </row>
    <row r="82" spans="3:10" s="124" customFormat="1" ht="18" customHeight="1" x14ac:dyDescent="0.3">
      <c r="C82" s="189"/>
      <c r="D82" s="190"/>
      <c r="E82" s="190"/>
      <c r="F82" s="190"/>
      <c r="H82" s="208"/>
      <c r="I82" s="208"/>
      <c r="J82" s="209"/>
    </row>
    <row r="83" spans="3:10" s="124" customFormat="1" ht="18" customHeight="1" x14ac:dyDescent="0.3">
      <c r="C83" s="189"/>
      <c r="D83" s="190"/>
      <c r="E83" s="190"/>
      <c r="F83" s="190"/>
      <c r="H83" s="208"/>
      <c r="I83" s="208"/>
      <c r="J83" s="209"/>
    </row>
    <row r="84" spans="3:10" s="124" customFormat="1" ht="18" customHeight="1" x14ac:dyDescent="0.3">
      <c r="C84" s="189"/>
      <c r="D84" s="190"/>
      <c r="E84" s="190"/>
      <c r="F84" s="190"/>
      <c r="H84" s="208"/>
      <c r="I84" s="208"/>
      <c r="J84" s="209"/>
    </row>
    <row r="85" spans="3:10" s="124" customFormat="1" ht="18" customHeight="1" x14ac:dyDescent="0.3">
      <c r="C85" s="189"/>
      <c r="D85" s="190"/>
      <c r="E85" s="190"/>
      <c r="F85" s="190"/>
      <c r="H85" s="208"/>
      <c r="I85" s="208"/>
      <c r="J85" s="209"/>
    </row>
    <row r="86" spans="3:10" s="124" customFormat="1" ht="18" customHeight="1" x14ac:dyDescent="0.3">
      <c r="C86" s="189"/>
      <c r="D86" s="190"/>
      <c r="E86" s="190"/>
      <c r="F86" s="190"/>
      <c r="H86" s="208"/>
      <c r="I86" s="208"/>
      <c r="J86" s="209"/>
    </row>
    <row r="87" spans="3:10" s="124" customFormat="1" ht="18" customHeight="1" x14ac:dyDescent="0.3">
      <c r="C87" s="189"/>
      <c r="D87" s="190"/>
      <c r="E87" s="190"/>
      <c r="F87" s="190"/>
      <c r="H87" s="208"/>
      <c r="I87" s="208"/>
      <c r="J87" s="209"/>
    </row>
    <row r="88" spans="3:10" s="124" customFormat="1" ht="18" customHeight="1" x14ac:dyDescent="0.3">
      <c r="C88" s="189"/>
      <c r="D88" s="190"/>
      <c r="E88" s="190"/>
      <c r="F88" s="190"/>
      <c r="H88" s="208"/>
      <c r="I88" s="208"/>
      <c r="J88" s="209"/>
    </row>
    <row r="89" spans="3:10" s="124" customFormat="1" ht="18" customHeight="1" x14ac:dyDescent="0.3">
      <c r="C89" s="189"/>
      <c r="D89" s="190"/>
      <c r="E89" s="190"/>
      <c r="F89" s="190"/>
      <c r="H89" s="208"/>
      <c r="I89" s="208"/>
      <c r="J89" s="209"/>
    </row>
    <row r="90" spans="3:10" s="124" customFormat="1" ht="18" customHeight="1" x14ac:dyDescent="0.3">
      <c r="C90" s="189"/>
      <c r="D90" s="190"/>
      <c r="E90" s="190"/>
      <c r="F90" s="190"/>
      <c r="H90" s="208"/>
      <c r="I90" s="208"/>
      <c r="J90" s="209"/>
    </row>
    <row r="91" spans="3:10" s="124" customFormat="1" ht="18" customHeight="1" x14ac:dyDescent="0.3">
      <c r="C91" s="189"/>
      <c r="D91" s="190"/>
      <c r="E91" s="190"/>
      <c r="F91" s="190"/>
      <c r="H91" s="208"/>
      <c r="I91" s="208"/>
      <c r="J91" s="209"/>
    </row>
    <row r="92" spans="3:10" s="124" customFormat="1" ht="18" customHeight="1" x14ac:dyDescent="0.3">
      <c r="C92" s="189"/>
      <c r="D92" s="190"/>
      <c r="E92" s="190"/>
      <c r="F92" s="190"/>
      <c r="H92" s="208"/>
      <c r="I92" s="208"/>
      <c r="J92" s="209"/>
    </row>
    <row r="93" spans="3:10" s="124" customFormat="1" ht="18" customHeight="1" x14ac:dyDescent="0.3">
      <c r="C93" s="189"/>
      <c r="D93" s="190"/>
      <c r="E93" s="190"/>
      <c r="F93" s="190"/>
      <c r="H93" s="208"/>
      <c r="I93" s="208"/>
      <c r="J93" s="209"/>
    </row>
    <row r="94" spans="3:10" s="124" customFormat="1" x14ac:dyDescent="0.3">
      <c r="D94" s="190"/>
      <c r="E94" s="190"/>
      <c r="F94" s="190"/>
      <c r="H94" s="208"/>
      <c r="I94" s="208"/>
      <c r="J94" s="209"/>
    </row>
    <row r="95" spans="3:10" s="124" customFormat="1" x14ac:dyDescent="0.3">
      <c r="D95" s="190"/>
      <c r="E95" s="190"/>
      <c r="F95" s="190"/>
      <c r="H95" s="208"/>
      <c r="I95" s="208"/>
      <c r="J95" s="209"/>
    </row>
    <row r="96" spans="3:10" s="124" customFormat="1" x14ac:dyDescent="0.3">
      <c r="D96" s="190"/>
      <c r="E96" s="190"/>
      <c r="F96" s="190"/>
      <c r="H96" s="208"/>
      <c r="I96" s="208"/>
      <c r="J96" s="209"/>
    </row>
    <row r="97" spans="4:10" s="124" customFormat="1" x14ac:dyDescent="0.3">
      <c r="D97" s="190"/>
      <c r="E97" s="190"/>
      <c r="F97" s="190"/>
      <c r="H97" s="208"/>
      <c r="I97" s="208"/>
      <c r="J97" s="209"/>
    </row>
    <row r="98" spans="4:10" s="124" customFormat="1" x14ac:dyDescent="0.3">
      <c r="D98" s="190"/>
      <c r="E98" s="190"/>
      <c r="F98" s="190"/>
      <c r="H98" s="208"/>
      <c r="I98" s="208"/>
      <c r="J98" s="209"/>
    </row>
    <row r="99" spans="4:10" s="124" customFormat="1" x14ac:dyDescent="0.3">
      <c r="D99" s="190"/>
      <c r="E99" s="190"/>
      <c r="F99" s="190"/>
      <c r="H99" s="208"/>
      <c r="I99" s="208"/>
      <c r="J99" s="209"/>
    </row>
    <row r="100" spans="4:10" s="124" customFormat="1" x14ac:dyDescent="0.3">
      <c r="D100" s="190"/>
      <c r="E100" s="190"/>
      <c r="F100" s="190"/>
      <c r="H100" s="208"/>
      <c r="I100" s="208"/>
      <c r="J100" s="209"/>
    </row>
    <row r="101" spans="4:10" s="124" customFormat="1" x14ac:dyDescent="0.3">
      <c r="D101" s="190"/>
      <c r="E101" s="190"/>
      <c r="F101" s="190"/>
      <c r="H101" s="208"/>
      <c r="I101" s="208"/>
      <c r="J101" s="209"/>
    </row>
    <row r="102" spans="4:10" s="124" customFormat="1" x14ac:dyDescent="0.3">
      <c r="D102" s="190"/>
      <c r="E102" s="190"/>
      <c r="F102" s="190"/>
      <c r="H102" s="208"/>
      <c r="I102" s="208"/>
      <c r="J102" s="209"/>
    </row>
    <row r="103" spans="4:10" s="124" customFormat="1" x14ac:dyDescent="0.3">
      <c r="D103" s="190"/>
      <c r="E103" s="190"/>
      <c r="F103" s="190"/>
      <c r="H103" s="208"/>
      <c r="I103" s="208"/>
      <c r="J103" s="209"/>
    </row>
    <row r="104" spans="4:10" s="124" customFormat="1" x14ac:dyDescent="0.3">
      <c r="D104" s="190"/>
      <c r="E104" s="190"/>
      <c r="F104" s="190"/>
      <c r="H104" s="208"/>
      <c r="I104" s="208"/>
      <c r="J104" s="209"/>
    </row>
    <row r="105" spans="4:10" s="124" customFormat="1" x14ac:dyDescent="0.3">
      <c r="D105" s="190"/>
      <c r="E105" s="190"/>
      <c r="F105" s="190"/>
      <c r="H105" s="208"/>
      <c r="I105" s="208"/>
      <c r="J105" s="209"/>
    </row>
    <row r="106" spans="4:10" s="124" customFormat="1" x14ac:dyDescent="0.3">
      <c r="D106" s="190"/>
      <c r="E106" s="190"/>
      <c r="F106" s="190"/>
      <c r="H106" s="208"/>
      <c r="I106" s="208"/>
      <c r="J106" s="209"/>
    </row>
    <row r="107" spans="4:10" s="124" customFormat="1" x14ac:dyDescent="0.3">
      <c r="D107" s="190"/>
      <c r="E107" s="190"/>
      <c r="F107" s="190"/>
      <c r="H107" s="208"/>
      <c r="I107" s="208"/>
      <c r="J107" s="209"/>
    </row>
    <row r="108" spans="4:10" s="124" customFormat="1" x14ac:dyDescent="0.3">
      <c r="D108" s="190"/>
      <c r="E108" s="190"/>
      <c r="F108" s="190"/>
      <c r="H108" s="208"/>
      <c r="I108" s="208"/>
      <c r="J108" s="209"/>
    </row>
    <row r="109" spans="4:10" s="124" customFormat="1" x14ac:dyDescent="0.3">
      <c r="D109" s="190"/>
      <c r="E109" s="190"/>
      <c r="F109" s="190"/>
      <c r="H109" s="208"/>
      <c r="I109" s="208"/>
      <c r="J109" s="209"/>
    </row>
    <row r="110" spans="4:10" s="124" customFormat="1" x14ac:dyDescent="0.3">
      <c r="D110" s="190"/>
      <c r="E110" s="190"/>
      <c r="F110" s="190"/>
      <c r="H110" s="208"/>
      <c r="I110" s="208"/>
      <c r="J110" s="209"/>
    </row>
    <row r="111" spans="4:10" s="124" customFormat="1" x14ac:dyDescent="0.3">
      <c r="D111" s="190"/>
      <c r="E111" s="190"/>
      <c r="F111" s="190"/>
      <c r="H111" s="208"/>
      <c r="I111" s="208"/>
      <c r="J111" s="209"/>
    </row>
    <row r="112" spans="4:10" s="124" customFormat="1" x14ac:dyDescent="0.3">
      <c r="D112" s="190"/>
      <c r="E112" s="190"/>
      <c r="F112" s="190"/>
      <c r="H112" s="208"/>
      <c r="I112" s="208"/>
      <c r="J112" s="209"/>
    </row>
    <row r="113" spans="4:10" s="124" customFormat="1" x14ac:dyDescent="0.3">
      <c r="D113" s="190"/>
      <c r="E113" s="190"/>
      <c r="F113" s="190"/>
      <c r="H113" s="208"/>
      <c r="I113" s="208"/>
      <c r="J113" s="209"/>
    </row>
    <row r="114" spans="4:10" s="124" customFormat="1" x14ac:dyDescent="0.3">
      <c r="D114" s="190"/>
      <c r="E114" s="190"/>
      <c r="F114" s="190"/>
      <c r="H114" s="208"/>
      <c r="I114" s="208"/>
      <c r="J114" s="209"/>
    </row>
    <row r="115" spans="4:10" s="124" customFormat="1" x14ac:dyDescent="0.3">
      <c r="D115" s="190"/>
      <c r="E115" s="190"/>
      <c r="F115" s="190"/>
      <c r="H115" s="208"/>
      <c r="I115" s="208"/>
      <c r="J115" s="209"/>
    </row>
    <row r="116" spans="4:10" s="124" customFormat="1" x14ac:dyDescent="0.3">
      <c r="D116" s="190"/>
      <c r="E116" s="190"/>
      <c r="F116" s="190"/>
      <c r="H116" s="208"/>
      <c r="I116" s="208"/>
      <c r="J116" s="209"/>
    </row>
    <row r="117" spans="4:10" s="124" customFormat="1" x14ac:dyDescent="0.3">
      <c r="D117" s="190"/>
      <c r="E117" s="190"/>
      <c r="F117" s="190"/>
      <c r="H117" s="208"/>
      <c r="I117" s="208"/>
      <c r="J117" s="209"/>
    </row>
    <row r="118" spans="4:10" s="124" customFormat="1" x14ac:dyDescent="0.3">
      <c r="D118" s="190"/>
      <c r="E118" s="190"/>
      <c r="F118" s="190"/>
      <c r="H118" s="208"/>
      <c r="I118" s="208"/>
      <c r="J118" s="209"/>
    </row>
    <row r="119" spans="4:10" s="124" customFormat="1" x14ac:dyDescent="0.3">
      <c r="D119" s="190"/>
      <c r="E119" s="190"/>
      <c r="F119" s="190"/>
      <c r="H119" s="208"/>
      <c r="I119" s="208"/>
      <c r="J119" s="209"/>
    </row>
    <row r="120" spans="4:10" s="124" customFormat="1" x14ac:dyDescent="0.3">
      <c r="D120" s="190"/>
      <c r="E120" s="190"/>
      <c r="F120" s="190"/>
      <c r="H120" s="208"/>
      <c r="I120" s="208"/>
      <c r="J120" s="209"/>
    </row>
    <row r="121" spans="4:10" s="124" customFormat="1" x14ac:dyDescent="0.3">
      <c r="D121" s="190"/>
      <c r="E121" s="190"/>
      <c r="F121" s="190"/>
      <c r="H121" s="208"/>
      <c r="I121" s="208"/>
      <c r="J121" s="209"/>
    </row>
    <row r="122" spans="4:10" s="124" customFormat="1" x14ac:dyDescent="0.3">
      <c r="D122" s="190"/>
      <c r="E122" s="190"/>
      <c r="F122" s="190"/>
      <c r="H122" s="208"/>
      <c r="I122" s="208"/>
      <c r="J122" s="209"/>
    </row>
    <row r="123" spans="4:10" s="124" customFormat="1" x14ac:dyDescent="0.3">
      <c r="D123" s="190"/>
      <c r="E123" s="190"/>
      <c r="F123" s="190"/>
      <c r="H123" s="208"/>
      <c r="I123" s="208"/>
      <c r="J123" s="209"/>
    </row>
    <row r="124" spans="4:10" s="124" customFormat="1" x14ac:dyDescent="0.3">
      <c r="D124" s="190"/>
      <c r="E124" s="190"/>
      <c r="F124" s="190"/>
      <c r="H124" s="208"/>
      <c r="I124" s="208"/>
      <c r="J124" s="209"/>
    </row>
    <row r="125" spans="4:10" s="124" customFormat="1" x14ac:dyDescent="0.3">
      <c r="D125" s="190"/>
      <c r="E125" s="190"/>
      <c r="F125" s="190"/>
      <c r="H125" s="208"/>
      <c r="I125" s="208"/>
      <c r="J125" s="209"/>
    </row>
    <row r="126" spans="4:10" s="124" customFormat="1" x14ac:dyDescent="0.3">
      <c r="D126" s="190"/>
      <c r="E126" s="190"/>
      <c r="F126" s="190"/>
      <c r="H126" s="208"/>
      <c r="I126" s="208"/>
      <c r="J126" s="209"/>
    </row>
    <row r="127" spans="4:10" s="124" customFormat="1" x14ac:dyDescent="0.3">
      <c r="D127" s="190"/>
      <c r="E127" s="190"/>
      <c r="F127" s="190"/>
      <c r="H127" s="208"/>
      <c r="I127" s="208"/>
      <c r="J127" s="209"/>
    </row>
    <row r="128" spans="4:10" s="124" customFormat="1" x14ac:dyDescent="0.3">
      <c r="D128" s="190"/>
      <c r="E128" s="190"/>
      <c r="F128" s="190"/>
      <c r="H128" s="208"/>
      <c r="I128" s="208"/>
      <c r="J128" s="209"/>
    </row>
    <row r="129" spans="2:9" x14ac:dyDescent="0.3">
      <c r="B129" s="69"/>
      <c r="C129" s="69"/>
      <c r="D129" s="178"/>
      <c r="E129" s="178"/>
      <c r="F129" s="178"/>
      <c r="G129" s="69"/>
      <c r="H129" s="191"/>
      <c r="I129" s="191"/>
    </row>
    <row r="130" spans="2:9" x14ac:dyDescent="0.3">
      <c r="B130" s="69"/>
      <c r="C130" s="69"/>
      <c r="D130" s="178"/>
      <c r="E130" s="178"/>
      <c r="F130" s="178"/>
      <c r="G130" s="69"/>
      <c r="H130" s="191"/>
      <c r="I130" s="191"/>
    </row>
    <row r="131" spans="2:9" x14ac:dyDescent="0.3">
      <c r="B131" s="69"/>
      <c r="C131" s="69"/>
      <c r="D131" s="178"/>
      <c r="E131" s="178"/>
      <c r="F131" s="178"/>
      <c r="G131" s="69"/>
      <c r="H131" s="191"/>
      <c r="I131" s="191"/>
    </row>
    <row r="132" spans="2:9" x14ac:dyDescent="0.3">
      <c r="B132" s="69"/>
      <c r="C132" s="69"/>
      <c r="D132" s="178"/>
      <c r="E132" s="178"/>
      <c r="F132" s="178"/>
      <c r="G132" s="69"/>
      <c r="H132" s="191"/>
      <c r="I132" s="191"/>
    </row>
    <row r="133" spans="2:9" x14ac:dyDescent="0.3">
      <c r="B133" s="69"/>
      <c r="C133" s="69"/>
      <c r="D133" s="178"/>
      <c r="E133" s="178"/>
      <c r="F133" s="178"/>
      <c r="G133" s="69"/>
      <c r="H133" s="191"/>
      <c r="I133" s="191"/>
    </row>
    <row r="134" spans="2:9" x14ac:dyDescent="0.3">
      <c r="B134" s="69"/>
      <c r="C134" s="69"/>
      <c r="D134" s="178"/>
      <c r="E134" s="178"/>
      <c r="F134" s="178"/>
      <c r="G134" s="69"/>
      <c r="H134" s="191"/>
      <c r="I134" s="191"/>
    </row>
    <row r="135" spans="2:9" x14ac:dyDescent="0.3">
      <c r="B135" s="69"/>
      <c r="C135" s="69"/>
      <c r="D135" s="178"/>
      <c r="E135" s="178"/>
      <c r="F135" s="178"/>
      <c r="G135" s="69"/>
      <c r="H135" s="191"/>
      <c r="I135" s="191"/>
    </row>
    <row r="136" spans="2:9" x14ac:dyDescent="0.3">
      <c r="B136" s="69"/>
      <c r="C136" s="69"/>
      <c r="D136" s="178"/>
      <c r="E136" s="178"/>
      <c r="F136" s="178"/>
      <c r="G136" s="69"/>
      <c r="H136" s="191"/>
      <c r="I136" s="191"/>
    </row>
    <row r="137" spans="2:9" x14ac:dyDescent="0.3">
      <c r="B137" s="69"/>
      <c r="C137" s="69"/>
      <c r="D137" s="178"/>
      <c r="E137" s="178"/>
      <c r="F137" s="178"/>
      <c r="G137" s="69"/>
      <c r="H137" s="191"/>
      <c r="I137" s="191"/>
    </row>
    <row r="138" spans="2:9" x14ac:dyDescent="0.3">
      <c r="B138" s="69"/>
      <c r="C138" s="69"/>
      <c r="D138" s="178"/>
      <c r="E138" s="178"/>
      <c r="F138" s="178"/>
      <c r="G138" s="69"/>
      <c r="H138" s="191"/>
      <c r="I138" s="191"/>
    </row>
    <row r="139" spans="2:9" x14ac:dyDescent="0.3">
      <c r="B139" s="69"/>
      <c r="C139" s="69"/>
      <c r="D139" s="178"/>
      <c r="E139" s="178"/>
      <c r="F139" s="178"/>
      <c r="G139" s="69"/>
      <c r="H139" s="191"/>
      <c r="I139" s="191"/>
    </row>
    <row r="140" spans="2:9" x14ac:dyDescent="0.3">
      <c r="B140" s="69"/>
      <c r="C140" s="69"/>
      <c r="D140" s="178"/>
      <c r="E140" s="178"/>
      <c r="F140" s="178"/>
      <c r="G140" s="69"/>
      <c r="H140" s="191"/>
      <c r="I140" s="191"/>
    </row>
    <row r="141" spans="2:9" x14ac:dyDescent="0.3">
      <c r="B141" s="69"/>
      <c r="C141" s="69"/>
      <c r="D141" s="178"/>
      <c r="E141" s="178"/>
      <c r="F141" s="178"/>
      <c r="G141" s="69"/>
      <c r="H141" s="191"/>
      <c r="I141" s="191"/>
    </row>
    <row r="142" spans="2:9" x14ac:dyDescent="0.3">
      <c r="B142" s="69"/>
      <c r="C142" s="69"/>
      <c r="D142" s="178"/>
      <c r="E142" s="178"/>
      <c r="F142" s="178"/>
      <c r="G142" s="69"/>
      <c r="H142" s="191"/>
      <c r="I142" s="191"/>
    </row>
    <row r="143" spans="2:9" x14ac:dyDescent="0.3">
      <c r="B143" s="69"/>
      <c r="C143" s="69"/>
      <c r="D143" s="178"/>
      <c r="E143" s="178"/>
      <c r="F143" s="178"/>
      <c r="G143" s="69"/>
      <c r="H143" s="191"/>
      <c r="I143" s="191"/>
    </row>
    <row r="144" spans="2:9" x14ac:dyDescent="0.3">
      <c r="B144" s="69"/>
      <c r="C144" s="69"/>
      <c r="D144" s="178"/>
      <c r="E144" s="178"/>
      <c r="F144" s="178"/>
      <c r="G144" s="69"/>
      <c r="H144" s="191"/>
      <c r="I144" s="191"/>
    </row>
    <row r="145" spans="2:9" x14ac:dyDescent="0.3">
      <c r="B145" s="69"/>
      <c r="C145" s="69"/>
      <c r="D145" s="178"/>
      <c r="E145" s="178"/>
      <c r="F145" s="178"/>
      <c r="G145" s="69"/>
      <c r="H145" s="191"/>
      <c r="I145" s="191"/>
    </row>
    <row r="146" spans="2:9" x14ac:dyDescent="0.3">
      <c r="B146" s="69"/>
      <c r="C146" s="69"/>
      <c r="D146" s="178"/>
      <c r="E146" s="178"/>
      <c r="F146" s="178"/>
      <c r="G146" s="69"/>
      <c r="H146" s="191"/>
      <c r="I146" s="191"/>
    </row>
    <row r="147" spans="2:9" x14ac:dyDescent="0.3">
      <c r="B147" s="69"/>
      <c r="C147" s="69"/>
      <c r="D147" s="178"/>
      <c r="E147" s="178"/>
      <c r="F147" s="178"/>
      <c r="G147" s="69"/>
      <c r="H147" s="191"/>
      <c r="I147" s="191"/>
    </row>
    <row r="148" spans="2:9" x14ac:dyDescent="0.3">
      <c r="B148" s="69"/>
      <c r="C148" s="69"/>
      <c r="D148" s="178"/>
      <c r="E148" s="178"/>
      <c r="F148" s="178"/>
      <c r="G148" s="69"/>
      <c r="H148" s="191"/>
      <c r="I148" s="191"/>
    </row>
    <row r="149" spans="2:9" x14ac:dyDescent="0.3">
      <c r="B149" s="69"/>
      <c r="C149" s="69"/>
      <c r="D149" s="178"/>
      <c r="E149" s="178"/>
      <c r="F149" s="178"/>
      <c r="G149" s="69"/>
      <c r="H149" s="191"/>
      <c r="I149" s="191"/>
    </row>
    <row r="150" spans="2:9" x14ac:dyDescent="0.3">
      <c r="B150" s="69"/>
      <c r="C150" s="69"/>
      <c r="D150" s="178"/>
      <c r="E150" s="178"/>
      <c r="F150" s="178"/>
      <c r="G150" s="69"/>
      <c r="H150" s="191"/>
      <c r="I150" s="191"/>
    </row>
    <row r="151" spans="2:9" x14ac:dyDescent="0.3">
      <c r="B151" s="69"/>
      <c r="C151" s="69"/>
      <c r="D151" s="178"/>
      <c r="E151" s="178"/>
      <c r="F151" s="178"/>
      <c r="G151" s="69"/>
      <c r="H151" s="191"/>
      <c r="I151" s="191"/>
    </row>
    <row r="152" spans="2:9" x14ac:dyDescent="0.3">
      <c r="B152" s="69"/>
      <c r="C152" s="69"/>
      <c r="D152" s="178"/>
      <c r="E152" s="178"/>
      <c r="F152" s="178"/>
      <c r="G152" s="69"/>
      <c r="H152" s="191"/>
      <c r="I152" s="191"/>
    </row>
    <row r="153" spans="2:9" x14ac:dyDescent="0.3">
      <c r="B153" s="69"/>
      <c r="C153" s="69"/>
      <c r="D153" s="178"/>
      <c r="E153" s="178"/>
      <c r="F153" s="178"/>
      <c r="G153" s="69"/>
      <c r="H153" s="191"/>
      <c r="I153" s="191"/>
    </row>
    <row r="154" spans="2:9" x14ac:dyDescent="0.3">
      <c r="B154" s="69"/>
      <c r="C154" s="69"/>
      <c r="D154" s="178"/>
      <c r="E154" s="178"/>
      <c r="F154" s="178"/>
      <c r="G154" s="69"/>
      <c r="H154" s="191"/>
      <c r="I154" s="191"/>
    </row>
    <row r="155" spans="2:9" x14ac:dyDescent="0.3">
      <c r="B155" s="69"/>
      <c r="C155" s="69"/>
      <c r="D155" s="178"/>
      <c r="E155" s="178"/>
      <c r="F155" s="178"/>
      <c r="G155" s="69"/>
      <c r="H155" s="191"/>
      <c r="I155" s="191"/>
    </row>
    <row r="156" spans="2:9" x14ac:dyDescent="0.3">
      <c r="B156" s="69"/>
      <c r="C156" s="69"/>
      <c r="D156" s="178"/>
      <c r="E156" s="178"/>
      <c r="F156" s="178"/>
      <c r="G156" s="69"/>
      <c r="H156" s="191"/>
      <c r="I156" s="191"/>
    </row>
    <row r="157" spans="2:9" x14ac:dyDescent="0.3">
      <c r="B157" s="69"/>
      <c r="C157" s="69"/>
      <c r="D157" s="178"/>
      <c r="E157" s="178"/>
      <c r="F157" s="178"/>
      <c r="G157" s="69"/>
      <c r="H157" s="191"/>
      <c r="I157" s="191"/>
    </row>
    <row r="158" spans="2:9" x14ac:dyDescent="0.3">
      <c r="B158" s="69"/>
      <c r="C158" s="69"/>
      <c r="D158" s="178"/>
      <c r="E158" s="178"/>
      <c r="F158" s="178"/>
      <c r="G158" s="69"/>
      <c r="H158" s="191"/>
      <c r="I158" s="191"/>
    </row>
    <row r="159" spans="2:9" x14ac:dyDescent="0.3">
      <c r="B159" s="69"/>
      <c r="C159" s="69"/>
      <c r="D159" s="178"/>
      <c r="E159" s="178"/>
      <c r="F159" s="178"/>
      <c r="G159" s="69"/>
      <c r="H159" s="191"/>
      <c r="I159" s="191"/>
    </row>
    <row r="160" spans="2:9" x14ac:dyDescent="0.3">
      <c r="B160" s="69"/>
      <c r="C160" s="69"/>
      <c r="D160" s="178"/>
      <c r="E160" s="178"/>
      <c r="F160" s="178"/>
      <c r="G160" s="69"/>
      <c r="H160" s="191"/>
      <c r="I160" s="191"/>
    </row>
    <row r="161" spans="2:9" x14ac:dyDescent="0.3">
      <c r="B161" s="69"/>
      <c r="C161" s="69"/>
      <c r="D161" s="178"/>
      <c r="E161" s="178"/>
      <c r="F161" s="178"/>
      <c r="G161" s="69"/>
      <c r="H161" s="191"/>
      <c r="I161" s="191"/>
    </row>
    <row r="162" spans="2:9" x14ac:dyDescent="0.3">
      <c r="B162" s="69"/>
      <c r="C162" s="69"/>
      <c r="D162" s="178"/>
      <c r="E162" s="178"/>
      <c r="F162" s="178"/>
      <c r="G162" s="69"/>
      <c r="H162" s="191"/>
      <c r="I162" s="191"/>
    </row>
    <row r="163" spans="2:9" x14ac:dyDescent="0.3">
      <c r="B163" s="69"/>
      <c r="C163" s="69"/>
      <c r="D163" s="178"/>
      <c r="E163" s="178"/>
      <c r="F163" s="178"/>
      <c r="G163" s="69"/>
      <c r="H163" s="191"/>
      <c r="I163" s="191"/>
    </row>
    <row r="164" spans="2:9" x14ac:dyDescent="0.3">
      <c r="B164" s="69"/>
      <c r="C164" s="69"/>
      <c r="D164" s="178"/>
      <c r="E164" s="178"/>
      <c r="F164" s="178"/>
      <c r="G164" s="69"/>
      <c r="H164" s="191"/>
      <c r="I164" s="191"/>
    </row>
    <row r="165" spans="2:9" x14ac:dyDescent="0.3">
      <c r="B165" s="69"/>
      <c r="C165" s="69"/>
      <c r="D165" s="178"/>
      <c r="E165" s="178"/>
      <c r="F165" s="178"/>
      <c r="G165" s="69"/>
      <c r="H165" s="191"/>
      <c r="I165" s="191"/>
    </row>
    <row r="166" spans="2:9" x14ac:dyDescent="0.3">
      <c r="B166" s="69"/>
      <c r="C166" s="69"/>
      <c r="D166" s="178"/>
      <c r="E166" s="178"/>
      <c r="F166" s="178"/>
      <c r="G166" s="69"/>
      <c r="H166" s="191"/>
      <c r="I166" s="191"/>
    </row>
    <row r="167" spans="2:9" x14ac:dyDescent="0.3">
      <c r="B167" s="69"/>
      <c r="C167" s="69"/>
      <c r="D167" s="178"/>
      <c r="E167" s="178"/>
      <c r="F167" s="178"/>
      <c r="G167" s="69"/>
      <c r="H167" s="191"/>
      <c r="I167" s="191"/>
    </row>
    <row r="168" spans="2:9" x14ac:dyDescent="0.3">
      <c r="B168" s="69"/>
      <c r="C168" s="69"/>
      <c r="D168" s="178"/>
      <c r="E168" s="178"/>
      <c r="F168" s="178"/>
      <c r="G168" s="69"/>
      <c r="H168" s="191"/>
      <c r="I168" s="191"/>
    </row>
    <row r="169" spans="2:9" x14ac:dyDescent="0.3">
      <c r="B169" s="69"/>
      <c r="C169" s="69"/>
      <c r="D169" s="178"/>
      <c r="E169" s="178"/>
      <c r="F169" s="178"/>
      <c r="G169" s="69"/>
      <c r="H169" s="191"/>
      <c r="I169" s="191"/>
    </row>
    <row r="170" spans="2:9" x14ac:dyDescent="0.3">
      <c r="B170" s="69"/>
      <c r="C170" s="69"/>
      <c r="D170" s="178"/>
      <c r="E170" s="178"/>
      <c r="F170" s="178"/>
      <c r="G170" s="69"/>
      <c r="H170" s="191"/>
      <c r="I170" s="191"/>
    </row>
    <row r="171" spans="2:9" x14ac:dyDescent="0.3">
      <c r="B171" s="69"/>
      <c r="C171" s="69"/>
      <c r="D171" s="178"/>
      <c r="E171" s="178"/>
      <c r="F171" s="178"/>
      <c r="G171" s="69"/>
      <c r="H171" s="191"/>
      <c r="I171" s="191"/>
    </row>
    <row r="172" spans="2:9" x14ac:dyDescent="0.3">
      <c r="B172" s="69"/>
      <c r="C172" s="69"/>
      <c r="D172" s="178"/>
      <c r="E172" s="178"/>
      <c r="F172" s="178"/>
      <c r="G172" s="69"/>
      <c r="H172" s="191"/>
      <c r="I172" s="191"/>
    </row>
    <row r="173" spans="2:9" x14ac:dyDescent="0.3">
      <c r="B173" s="69"/>
      <c r="C173" s="69"/>
      <c r="D173" s="178"/>
      <c r="E173" s="178"/>
      <c r="F173" s="178"/>
      <c r="G173" s="69"/>
      <c r="H173" s="191"/>
      <c r="I173" s="191"/>
    </row>
    <row r="174" spans="2:9" x14ac:dyDescent="0.3">
      <c r="B174" s="69"/>
      <c r="C174" s="69"/>
      <c r="D174" s="178"/>
      <c r="E174" s="178"/>
      <c r="F174" s="178"/>
      <c r="G174" s="69"/>
      <c r="H174" s="191"/>
      <c r="I174" s="191"/>
    </row>
    <row r="175" spans="2:9" x14ac:dyDescent="0.3">
      <c r="B175" s="69"/>
      <c r="C175" s="69"/>
      <c r="D175" s="178"/>
      <c r="E175" s="178"/>
      <c r="F175" s="178"/>
      <c r="G175" s="69"/>
      <c r="H175" s="191"/>
      <c r="I175" s="191"/>
    </row>
    <row r="176" spans="2:9" x14ac:dyDescent="0.3">
      <c r="B176" s="69"/>
      <c r="C176" s="69"/>
      <c r="D176" s="178"/>
      <c r="E176" s="178"/>
      <c r="F176" s="178"/>
      <c r="G176" s="69"/>
      <c r="H176" s="191"/>
      <c r="I176" s="191"/>
    </row>
    <row r="177" spans="2:9" x14ac:dyDescent="0.3">
      <c r="B177" s="69"/>
      <c r="C177" s="69"/>
      <c r="D177" s="178"/>
      <c r="E177" s="178"/>
      <c r="F177" s="178"/>
      <c r="G177" s="69"/>
      <c r="H177" s="191"/>
      <c r="I177" s="191"/>
    </row>
    <row r="178" spans="2:9" x14ac:dyDescent="0.3">
      <c r="B178" s="69"/>
      <c r="C178" s="69"/>
      <c r="D178" s="178"/>
      <c r="E178" s="178"/>
      <c r="F178" s="178"/>
      <c r="G178" s="69"/>
      <c r="H178" s="191"/>
      <c r="I178" s="191"/>
    </row>
    <row r="179" spans="2:9" x14ac:dyDescent="0.3">
      <c r="B179" s="69"/>
      <c r="C179" s="69"/>
      <c r="D179" s="178"/>
      <c r="E179" s="178"/>
      <c r="F179" s="178"/>
      <c r="G179" s="69"/>
      <c r="H179" s="191"/>
      <c r="I179" s="191"/>
    </row>
    <row r="180" spans="2:9" x14ac:dyDescent="0.3">
      <c r="B180" s="69"/>
      <c r="C180" s="69"/>
      <c r="D180" s="178"/>
      <c r="E180" s="178"/>
      <c r="F180" s="178"/>
      <c r="G180" s="69"/>
      <c r="H180" s="191"/>
      <c r="I180" s="191"/>
    </row>
    <row r="181" spans="2:9" x14ac:dyDescent="0.3">
      <c r="B181" s="69"/>
      <c r="C181" s="69"/>
      <c r="D181" s="178"/>
      <c r="E181" s="178"/>
      <c r="F181" s="178"/>
      <c r="G181" s="69"/>
      <c r="H181" s="191"/>
      <c r="I181" s="191"/>
    </row>
    <row r="182" spans="2:9" x14ac:dyDescent="0.3">
      <c r="B182" s="69"/>
      <c r="C182" s="69"/>
      <c r="D182" s="178"/>
      <c r="E182" s="178"/>
      <c r="F182" s="178"/>
      <c r="G182" s="69"/>
      <c r="H182" s="191"/>
      <c r="I182" s="191"/>
    </row>
    <row r="183" spans="2:9" x14ac:dyDescent="0.3">
      <c r="B183" s="69"/>
      <c r="C183" s="69"/>
      <c r="D183" s="178"/>
      <c r="E183" s="178"/>
      <c r="F183" s="178"/>
      <c r="G183" s="69"/>
      <c r="H183" s="191"/>
      <c r="I183" s="191"/>
    </row>
    <row r="184" spans="2:9" x14ac:dyDescent="0.3">
      <c r="B184" s="69"/>
      <c r="C184" s="69"/>
      <c r="D184" s="178"/>
      <c r="E184" s="178"/>
      <c r="F184" s="178"/>
      <c r="G184" s="69"/>
      <c r="H184" s="191"/>
      <c r="I184" s="191"/>
    </row>
    <row r="185" spans="2:9" x14ac:dyDescent="0.3">
      <c r="B185" s="69"/>
      <c r="C185" s="69"/>
      <c r="D185" s="178"/>
      <c r="E185" s="178"/>
      <c r="F185" s="178"/>
      <c r="G185" s="69"/>
      <c r="H185" s="191"/>
      <c r="I185" s="191"/>
    </row>
    <row r="186" spans="2:9" x14ac:dyDescent="0.3">
      <c r="B186" s="69"/>
      <c r="C186" s="69"/>
      <c r="D186" s="178"/>
      <c r="E186" s="178"/>
      <c r="F186" s="178"/>
      <c r="G186" s="69"/>
      <c r="H186" s="191"/>
      <c r="I186" s="191"/>
    </row>
    <row r="187" spans="2:9" x14ac:dyDescent="0.3">
      <c r="B187" s="69"/>
      <c r="C187" s="69"/>
      <c r="D187" s="178"/>
      <c r="E187" s="178"/>
      <c r="F187" s="178"/>
      <c r="G187" s="69"/>
      <c r="H187" s="191"/>
      <c r="I187" s="191"/>
    </row>
    <row r="188" spans="2:9" x14ac:dyDescent="0.3">
      <c r="B188" s="69"/>
      <c r="C188" s="69"/>
      <c r="D188" s="178"/>
      <c r="E188" s="178"/>
      <c r="F188" s="178"/>
      <c r="G188" s="69"/>
      <c r="H188" s="191"/>
      <c r="I188" s="191"/>
    </row>
    <row r="189" spans="2:9" x14ac:dyDescent="0.3">
      <c r="B189" s="69"/>
      <c r="C189" s="69"/>
      <c r="D189" s="178"/>
      <c r="E189" s="178"/>
      <c r="F189" s="178"/>
      <c r="G189" s="69"/>
      <c r="H189" s="191"/>
      <c r="I189" s="191"/>
    </row>
    <row r="190" spans="2:9" x14ac:dyDescent="0.3">
      <c r="B190" s="69"/>
      <c r="C190" s="69"/>
      <c r="D190" s="178"/>
      <c r="E190" s="178"/>
      <c r="F190" s="178"/>
      <c r="G190" s="69"/>
      <c r="H190" s="191"/>
      <c r="I190" s="191"/>
    </row>
    <row r="191" spans="2:9" x14ac:dyDescent="0.3">
      <c r="B191" s="69"/>
      <c r="C191" s="69"/>
      <c r="D191" s="178"/>
      <c r="E191" s="178"/>
      <c r="F191" s="178"/>
      <c r="G191" s="69"/>
      <c r="H191" s="191"/>
      <c r="I191" s="191"/>
    </row>
    <row r="192" spans="2:9" x14ac:dyDescent="0.3">
      <c r="B192" s="69"/>
      <c r="C192" s="69"/>
      <c r="D192" s="178"/>
      <c r="E192" s="178"/>
      <c r="F192" s="178"/>
      <c r="G192" s="69"/>
      <c r="H192" s="191"/>
      <c r="I192" s="191"/>
    </row>
    <row r="193" spans="2:9" x14ac:dyDescent="0.3">
      <c r="B193" s="69"/>
      <c r="C193" s="69"/>
      <c r="D193" s="178"/>
      <c r="E193" s="178"/>
      <c r="F193" s="178"/>
      <c r="G193" s="69"/>
      <c r="H193" s="191"/>
      <c r="I193" s="191"/>
    </row>
    <row r="194" spans="2:9" x14ac:dyDescent="0.3">
      <c r="B194" s="69"/>
      <c r="C194" s="69"/>
      <c r="D194" s="178"/>
      <c r="E194" s="178"/>
      <c r="F194" s="178"/>
      <c r="G194" s="69"/>
      <c r="H194" s="191"/>
      <c r="I194" s="191"/>
    </row>
    <row r="195" spans="2:9" x14ac:dyDescent="0.3">
      <c r="B195" s="69"/>
      <c r="C195" s="69"/>
      <c r="D195" s="178"/>
      <c r="E195" s="178"/>
      <c r="F195" s="178"/>
      <c r="G195" s="69"/>
      <c r="H195" s="191"/>
      <c r="I195" s="191"/>
    </row>
    <row r="196" spans="2:9" x14ac:dyDescent="0.3">
      <c r="B196" s="69"/>
      <c r="C196" s="69"/>
      <c r="D196" s="178"/>
      <c r="E196" s="178"/>
      <c r="F196" s="178"/>
      <c r="G196" s="69"/>
      <c r="H196" s="191"/>
      <c r="I196" s="191"/>
    </row>
    <row r="197" spans="2:9" x14ac:dyDescent="0.3">
      <c r="B197" s="69"/>
      <c r="C197" s="69"/>
      <c r="D197" s="178"/>
      <c r="E197" s="178"/>
      <c r="F197" s="178"/>
      <c r="G197" s="69"/>
      <c r="H197" s="191"/>
      <c r="I197" s="191"/>
    </row>
    <row r="198" spans="2:9" x14ac:dyDescent="0.3">
      <c r="B198" s="69"/>
      <c r="C198" s="69"/>
      <c r="D198" s="178"/>
      <c r="E198" s="178"/>
      <c r="F198" s="178"/>
      <c r="G198" s="69"/>
      <c r="H198" s="191"/>
      <c r="I198" s="191"/>
    </row>
    <row r="199" spans="2:9" x14ac:dyDescent="0.3">
      <c r="B199" s="69"/>
      <c r="C199" s="69"/>
      <c r="D199" s="178"/>
      <c r="E199" s="178"/>
      <c r="F199" s="178"/>
      <c r="G199" s="69"/>
      <c r="H199" s="191"/>
      <c r="I199" s="191"/>
    </row>
    <row r="200" spans="2:9" x14ac:dyDescent="0.3">
      <c r="B200" s="69"/>
      <c r="C200" s="69"/>
      <c r="D200" s="178"/>
      <c r="E200" s="178"/>
      <c r="F200" s="178"/>
      <c r="G200" s="69"/>
      <c r="H200" s="191"/>
      <c r="I200" s="191"/>
    </row>
    <row r="201" spans="2:9" x14ac:dyDescent="0.3">
      <c r="B201" s="69"/>
      <c r="C201" s="69"/>
      <c r="D201" s="178"/>
      <c r="E201" s="178"/>
      <c r="F201" s="178"/>
      <c r="G201" s="69"/>
      <c r="H201" s="191"/>
      <c r="I201" s="191"/>
    </row>
    <row r="202" spans="2:9" x14ac:dyDescent="0.3">
      <c r="B202" s="69"/>
      <c r="C202" s="69"/>
      <c r="D202" s="178"/>
      <c r="E202" s="178"/>
      <c r="F202" s="178"/>
      <c r="G202" s="69"/>
      <c r="H202" s="191"/>
      <c r="I202" s="191"/>
    </row>
    <row r="203" spans="2:9" x14ac:dyDescent="0.3">
      <c r="B203" s="69"/>
      <c r="C203" s="69"/>
      <c r="D203" s="178"/>
      <c r="E203" s="178"/>
      <c r="F203" s="178"/>
      <c r="G203" s="69"/>
      <c r="H203" s="191"/>
      <c r="I203" s="191"/>
    </row>
    <row r="204" spans="2:9" x14ac:dyDescent="0.3">
      <c r="B204" s="69"/>
      <c r="C204" s="69"/>
      <c r="D204" s="178"/>
      <c r="E204" s="178"/>
      <c r="F204" s="178"/>
      <c r="G204" s="69"/>
      <c r="H204" s="191"/>
      <c r="I204" s="191"/>
    </row>
    <row r="205" spans="2:9" x14ac:dyDescent="0.3">
      <c r="B205" s="69"/>
      <c r="C205" s="69"/>
      <c r="D205" s="178"/>
      <c r="E205" s="178"/>
      <c r="F205" s="178"/>
      <c r="G205" s="69"/>
      <c r="H205" s="191"/>
      <c r="I205" s="191"/>
    </row>
    <row r="206" spans="2:9" x14ac:dyDescent="0.3">
      <c r="B206" s="69"/>
      <c r="C206" s="69"/>
      <c r="D206" s="178"/>
      <c r="E206" s="178"/>
      <c r="F206" s="178"/>
      <c r="G206" s="69"/>
      <c r="H206" s="191"/>
      <c r="I206" s="191"/>
    </row>
    <row r="207" spans="2:9" x14ac:dyDescent="0.3">
      <c r="B207" s="69"/>
      <c r="C207" s="69"/>
      <c r="D207" s="178"/>
      <c r="E207" s="178"/>
      <c r="F207" s="178"/>
      <c r="G207" s="69"/>
      <c r="H207" s="191"/>
      <c r="I207" s="191"/>
    </row>
    <row r="208" spans="2:9" x14ac:dyDescent="0.3">
      <c r="B208" s="69"/>
      <c r="C208" s="69"/>
      <c r="D208" s="178"/>
      <c r="E208" s="178"/>
      <c r="F208" s="178"/>
      <c r="G208" s="69"/>
      <c r="H208" s="191"/>
      <c r="I208" s="191"/>
    </row>
    <row r="209" spans="2:9" x14ac:dyDescent="0.3">
      <c r="B209" s="69"/>
      <c r="C209" s="69"/>
      <c r="D209" s="178"/>
      <c r="E209" s="178"/>
      <c r="F209" s="178"/>
      <c r="G209" s="69"/>
      <c r="H209" s="191"/>
      <c r="I209" s="191"/>
    </row>
    <row r="210" spans="2:9" x14ac:dyDescent="0.3">
      <c r="B210" s="69"/>
      <c r="C210" s="69"/>
      <c r="D210" s="178"/>
      <c r="E210" s="178"/>
      <c r="F210" s="178"/>
      <c r="G210" s="69"/>
      <c r="H210" s="191"/>
      <c r="I210" s="191"/>
    </row>
    <row r="211" spans="2:9" x14ac:dyDescent="0.3">
      <c r="B211" s="69"/>
      <c r="C211" s="69"/>
      <c r="D211" s="178"/>
      <c r="E211" s="178"/>
      <c r="F211" s="178"/>
      <c r="G211" s="69"/>
      <c r="H211" s="191"/>
      <c r="I211" s="191"/>
    </row>
    <row r="212" spans="2:9" x14ac:dyDescent="0.3">
      <c r="B212" s="69"/>
      <c r="C212" s="69"/>
      <c r="D212" s="178"/>
      <c r="E212" s="178"/>
      <c r="F212" s="178"/>
      <c r="G212" s="69"/>
      <c r="H212" s="191"/>
      <c r="I212" s="191"/>
    </row>
    <row r="213" spans="2:9" x14ac:dyDescent="0.3">
      <c r="B213" s="69"/>
      <c r="C213" s="69"/>
      <c r="D213" s="178"/>
      <c r="E213" s="178"/>
      <c r="F213" s="178"/>
      <c r="G213" s="69"/>
      <c r="H213" s="191"/>
      <c r="I213" s="191"/>
    </row>
    <row r="214" spans="2:9" x14ac:dyDescent="0.3">
      <c r="B214" s="69"/>
      <c r="C214" s="69"/>
      <c r="D214" s="178"/>
      <c r="E214" s="178"/>
      <c r="F214" s="178"/>
      <c r="G214" s="69"/>
      <c r="H214" s="191"/>
      <c r="I214" s="191"/>
    </row>
    <row r="215" spans="2:9" x14ac:dyDescent="0.3">
      <c r="B215" s="69"/>
      <c r="C215" s="69"/>
      <c r="D215" s="178"/>
      <c r="E215" s="178"/>
      <c r="F215" s="178"/>
      <c r="G215" s="69"/>
      <c r="H215" s="191"/>
      <c r="I215" s="191"/>
    </row>
    <row r="216" spans="2:9" x14ac:dyDescent="0.3">
      <c r="B216" s="69"/>
      <c r="C216" s="69"/>
      <c r="D216" s="178"/>
      <c r="E216" s="178"/>
      <c r="F216" s="178"/>
      <c r="G216" s="69"/>
      <c r="H216" s="191"/>
      <c r="I216" s="191"/>
    </row>
    <row r="217" spans="2:9" x14ac:dyDescent="0.3">
      <c r="B217" s="69"/>
      <c r="C217" s="69"/>
      <c r="D217" s="178"/>
      <c r="E217" s="178"/>
      <c r="F217" s="178"/>
      <c r="G217" s="69"/>
      <c r="H217" s="191"/>
      <c r="I217" s="191"/>
    </row>
    <row r="218" spans="2:9" x14ac:dyDescent="0.3">
      <c r="B218" s="69"/>
      <c r="C218" s="69"/>
      <c r="D218" s="178"/>
      <c r="E218" s="178"/>
      <c r="F218" s="178"/>
      <c r="G218" s="69"/>
      <c r="H218" s="191"/>
      <c r="I218" s="191"/>
    </row>
    <row r="219" spans="2:9" x14ac:dyDescent="0.3">
      <c r="B219" s="69"/>
      <c r="C219" s="69"/>
      <c r="D219" s="178"/>
      <c r="E219" s="178"/>
      <c r="F219" s="178"/>
      <c r="G219" s="69"/>
      <c r="H219" s="191"/>
      <c r="I219" s="191"/>
    </row>
    <row r="220" spans="2:9" x14ac:dyDescent="0.3">
      <c r="B220" s="69"/>
      <c r="C220" s="69"/>
      <c r="D220" s="178"/>
      <c r="E220" s="178"/>
      <c r="F220" s="178"/>
      <c r="G220" s="69"/>
      <c r="H220" s="191"/>
      <c r="I220" s="191"/>
    </row>
    <row r="221" spans="2:9" x14ac:dyDescent="0.3">
      <c r="B221" s="69"/>
      <c r="C221" s="69"/>
      <c r="D221" s="178"/>
      <c r="E221" s="178"/>
      <c r="F221" s="178"/>
      <c r="G221" s="69"/>
      <c r="H221" s="191"/>
      <c r="I221" s="191"/>
    </row>
    <row r="222" spans="2:9" x14ac:dyDescent="0.3">
      <c r="B222" s="69"/>
      <c r="C222" s="69"/>
      <c r="D222" s="178"/>
      <c r="E222" s="178"/>
      <c r="F222" s="178"/>
      <c r="G222" s="69"/>
      <c r="H222" s="191"/>
      <c r="I222" s="191"/>
    </row>
    <row r="223" spans="2:9" x14ac:dyDescent="0.3">
      <c r="B223" s="69"/>
      <c r="C223" s="69"/>
      <c r="D223" s="178"/>
      <c r="E223" s="178"/>
      <c r="F223" s="178"/>
      <c r="G223" s="69"/>
      <c r="H223" s="191"/>
      <c r="I223" s="191"/>
    </row>
    <row r="224" spans="2:9" x14ac:dyDescent="0.3">
      <c r="B224" s="69"/>
      <c r="C224" s="69"/>
      <c r="D224" s="178"/>
      <c r="E224" s="178"/>
      <c r="F224" s="178"/>
      <c r="G224" s="69"/>
      <c r="H224" s="191"/>
      <c r="I224" s="191"/>
    </row>
    <row r="225" spans="2:9" x14ac:dyDescent="0.3">
      <c r="B225" s="69"/>
      <c r="C225" s="69"/>
      <c r="D225" s="178"/>
      <c r="E225" s="178"/>
      <c r="F225" s="178"/>
      <c r="G225" s="69"/>
      <c r="H225" s="191"/>
      <c r="I225" s="191"/>
    </row>
    <row r="226" spans="2:9" x14ac:dyDescent="0.3">
      <c r="B226" s="69"/>
      <c r="C226" s="69"/>
      <c r="D226" s="178"/>
      <c r="E226" s="178"/>
      <c r="F226" s="178"/>
      <c r="G226" s="69"/>
      <c r="H226" s="191"/>
      <c r="I226" s="191"/>
    </row>
    <row r="227" spans="2:9" x14ac:dyDescent="0.3">
      <c r="B227" s="69"/>
      <c r="C227" s="69"/>
      <c r="D227" s="178"/>
      <c r="E227" s="178"/>
      <c r="F227" s="178"/>
      <c r="G227" s="69"/>
      <c r="H227" s="191"/>
      <c r="I227" s="191"/>
    </row>
    <row r="228" spans="2:9" x14ac:dyDescent="0.3">
      <c r="B228" s="69"/>
      <c r="C228" s="69"/>
      <c r="D228" s="178"/>
      <c r="E228" s="178"/>
      <c r="F228" s="178"/>
      <c r="G228" s="69"/>
      <c r="H228" s="191"/>
      <c r="I228" s="191"/>
    </row>
    <row r="229" spans="2:9" x14ac:dyDescent="0.3">
      <c r="B229" s="69"/>
      <c r="C229" s="69"/>
      <c r="D229" s="178"/>
      <c r="E229" s="178"/>
      <c r="F229" s="178"/>
      <c r="G229" s="69"/>
      <c r="H229" s="191"/>
      <c r="I229" s="191"/>
    </row>
    <row r="230" spans="2:9" x14ac:dyDescent="0.3">
      <c r="B230" s="69"/>
      <c r="C230" s="69"/>
      <c r="D230" s="178"/>
      <c r="E230" s="178"/>
      <c r="F230" s="178"/>
      <c r="G230" s="69"/>
      <c r="H230" s="191"/>
      <c r="I230" s="191"/>
    </row>
    <row r="231" spans="2:9" x14ac:dyDescent="0.3">
      <c r="B231" s="69"/>
      <c r="C231" s="69"/>
      <c r="D231" s="178"/>
      <c r="E231" s="178"/>
      <c r="F231" s="178"/>
      <c r="G231" s="69"/>
      <c r="H231" s="191"/>
      <c r="I231" s="191"/>
    </row>
    <row r="232" spans="2:9" x14ac:dyDescent="0.3">
      <c r="B232" s="69"/>
      <c r="C232" s="69"/>
      <c r="D232" s="178"/>
      <c r="E232" s="178"/>
      <c r="F232" s="178"/>
      <c r="G232" s="69"/>
      <c r="H232" s="191"/>
      <c r="I232" s="191"/>
    </row>
    <row r="233" spans="2:9" x14ac:dyDescent="0.3">
      <c r="B233" s="69"/>
      <c r="C233" s="69"/>
      <c r="D233" s="178"/>
      <c r="E233" s="178"/>
      <c r="F233" s="178"/>
      <c r="G233" s="69"/>
      <c r="H233" s="191"/>
      <c r="I233" s="191"/>
    </row>
    <row r="234" spans="2:9" x14ac:dyDescent="0.3">
      <c r="B234" s="69"/>
      <c r="C234" s="69"/>
      <c r="D234" s="178"/>
      <c r="E234" s="178"/>
      <c r="F234" s="178"/>
      <c r="G234" s="69"/>
      <c r="H234" s="191"/>
      <c r="I234" s="191"/>
    </row>
    <row r="235" spans="2:9" x14ac:dyDescent="0.3">
      <c r="B235" s="69"/>
      <c r="C235" s="69"/>
      <c r="D235" s="178"/>
      <c r="E235" s="178"/>
      <c r="F235" s="178"/>
      <c r="G235" s="69"/>
      <c r="H235" s="191"/>
      <c r="I235" s="191"/>
    </row>
    <row r="236" spans="2:9" x14ac:dyDescent="0.3">
      <c r="B236" s="69"/>
      <c r="C236" s="69"/>
      <c r="D236" s="178"/>
      <c r="E236" s="178"/>
      <c r="F236" s="178"/>
      <c r="G236" s="69"/>
      <c r="H236" s="191"/>
      <c r="I236" s="191"/>
    </row>
    <row r="237" spans="2:9" x14ac:dyDescent="0.3">
      <c r="B237" s="69"/>
      <c r="C237" s="69"/>
      <c r="D237" s="178"/>
      <c r="E237" s="178"/>
      <c r="F237" s="178"/>
      <c r="G237" s="69"/>
      <c r="H237" s="191"/>
      <c r="I237" s="191"/>
    </row>
    <row r="238" spans="2:9" x14ac:dyDescent="0.3">
      <c r="B238" s="69"/>
      <c r="C238" s="69"/>
      <c r="D238" s="178"/>
      <c r="E238" s="178"/>
      <c r="F238" s="178"/>
      <c r="G238" s="69"/>
      <c r="H238" s="191"/>
      <c r="I238" s="191"/>
    </row>
    <row r="239" spans="2:9" x14ac:dyDescent="0.3">
      <c r="B239" s="69"/>
      <c r="C239" s="69"/>
      <c r="D239" s="178"/>
      <c r="E239" s="178"/>
      <c r="F239" s="178"/>
      <c r="G239" s="69"/>
      <c r="H239" s="191"/>
      <c r="I239" s="191"/>
    </row>
    <row r="240" spans="2:9" x14ac:dyDescent="0.3">
      <c r="B240" s="69"/>
      <c r="C240" s="69"/>
      <c r="D240" s="178"/>
      <c r="E240" s="178"/>
      <c r="F240" s="178"/>
      <c r="G240" s="69"/>
      <c r="H240" s="191"/>
      <c r="I240" s="191"/>
    </row>
    <row r="241" spans="2:9" x14ac:dyDescent="0.3">
      <c r="B241" s="69"/>
      <c r="C241" s="69"/>
      <c r="D241" s="178"/>
      <c r="E241" s="178"/>
      <c r="F241" s="178"/>
      <c r="G241" s="69"/>
      <c r="H241" s="191"/>
      <c r="I241" s="191"/>
    </row>
    <row r="242" spans="2:9" x14ac:dyDescent="0.3">
      <c r="B242" s="69"/>
      <c r="C242" s="69"/>
      <c r="D242" s="178"/>
      <c r="E242" s="178"/>
      <c r="F242" s="178"/>
      <c r="G242" s="69"/>
      <c r="H242" s="191"/>
      <c r="I242" s="191"/>
    </row>
    <row r="243" spans="2:9" x14ac:dyDescent="0.3">
      <c r="B243" s="69"/>
      <c r="C243" s="69"/>
      <c r="D243" s="178"/>
      <c r="E243" s="178"/>
      <c r="F243" s="178"/>
      <c r="G243" s="69"/>
      <c r="H243" s="191"/>
      <c r="I243" s="191"/>
    </row>
    <row r="244" spans="2:9" x14ac:dyDescent="0.3">
      <c r="B244" s="69"/>
      <c r="C244" s="69"/>
      <c r="D244" s="178"/>
      <c r="E244" s="178"/>
      <c r="F244" s="178"/>
      <c r="G244" s="69"/>
      <c r="H244" s="191"/>
      <c r="I244" s="191"/>
    </row>
    <row r="245" spans="2:9" x14ac:dyDescent="0.3">
      <c r="B245" s="69"/>
      <c r="C245" s="69"/>
      <c r="D245" s="178"/>
      <c r="E245" s="178"/>
      <c r="F245" s="178"/>
      <c r="G245" s="69"/>
      <c r="H245" s="191"/>
      <c r="I245" s="191"/>
    </row>
    <row r="246" spans="2:9" x14ac:dyDescent="0.3">
      <c r="B246" s="69"/>
      <c r="C246" s="69"/>
      <c r="D246" s="178"/>
      <c r="E246" s="178"/>
      <c r="F246" s="178"/>
      <c r="G246" s="69"/>
      <c r="H246" s="191"/>
      <c r="I246" s="191"/>
    </row>
    <row r="247" spans="2:9" x14ac:dyDescent="0.3">
      <c r="B247" s="69"/>
      <c r="C247" s="69"/>
      <c r="D247" s="178"/>
      <c r="E247" s="178"/>
      <c r="F247" s="178"/>
      <c r="G247" s="69"/>
      <c r="H247" s="191"/>
      <c r="I247" s="191"/>
    </row>
    <row r="248" spans="2:9" x14ac:dyDescent="0.3">
      <c r="B248" s="69"/>
      <c r="C248" s="69"/>
      <c r="D248" s="178"/>
      <c r="E248" s="178"/>
      <c r="F248" s="178"/>
      <c r="G248" s="69"/>
      <c r="H248" s="191"/>
      <c r="I248" s="191"/>
    </row>
    <row r="249" spans="2:9" x14ac:dyDescent="0.3">
      <c r="B249" s="69"/>
      <c r="C249" s="69"/>
      <c r="D249" s="178"/>
      <c r="E249" s="178"/>
      <c r="F249" s="178"/>
      <c r="G249" s="69"/>
      <c r="H249" s="191"/>
      <c r="I249" s="191"/>
    </row>
    <row r="250" spans="2:9" x14ac:dyDescent="0.3">
      <c r="B250" s="69"/>
      <c r="C250" s="69"/>
      <c r="D250" s="178"/>
      <c r="E250" s="178"/>
      <c r="F250" s="178"/>
      <c r="G250" s="69"/>
      <c r="H250" s="191"/>
      <c r="I250" s="191"/>
    </row>
    <row r="251" spans="2:9" x14ac:dyDescent="0.3">
      <c r="B251" s="69"/>
      <c r="C251" s="69"/>
      <c r="D251" s="178"/>
      <c r="E251" s="178"/>
      <c r="F251" s="178"/>
      <c r="G251" s="69"/>
      <c r="H251" s="191"/>
      <c r="I251" s="191"/>
    </row>
    <row r="252" spans="2:9" x14ac:dyDescent="0.3">
      <c r="B252" s="69"/>
      <c r="C252" s="69"/>
      <c r="D252" s="178"/>
      <c r="E252" s="178"/>
      <c r="F252" s="178"/>
      <c r="G252" s="69"/>
      <c r="H252" s="191"/>
      <c r="I252" s="191"/>
    </row>
    <row r="253" spans="2:9" x14ac:dyDescent="0.3">
      <c r="B253" s="69"/>
      <c r="C253" s="69"/>
      <c r="D253" s="178"/>
      <c r="E253" s="178"/>
      <c r="F253" s="178"/>
      <c r="G253" s="69"/>
      <c r="H253" s="191"/>
      <c r="I253" s="191"/>
    </row>
    <row r="254" spans="2:9" x14ac:dyDescent="0.3">
      <c r="B254" s="69"/>
      <c r="C254" s="69"/>
      <c r="D254" s="178"/>
      <c r="E254" s="178"/>
      <c r="F254" s="178"/>
      <c r="G254" s="69"/>
      <c r="H254" s="191"/>
      <c r="I254" s="191"/>
    </row>
    <row r="255" spans="2:9" x14ac:dyDescent="0.3">
      <c r="B255" s="69"/>
      <c r="C255" s="69"/>
      <c r="D255" s="178"/>
      <c r="E255" s="178"/>
      <c r="F255" s="178"/>
      <c r="G255" s="69"/>
      <c r="H255" s="191"/>
      <c r="I255" s="191"/>
    </row>
    <row r="256" spans="2:9" x14ac:dyDescent="0.3">
      <c r="B256" s="69"/>
      <c r="C256" s="69"/>
      <c r="D256" s="178"/>
      <c r="E256" s="178"/>
      <c r="F256" s="178"/>
      <c r="G256" s="69"/>
      <c r="H256" s="191"/>
      <c r="I256" s="191"/>
    </row>
    <row r="257" spans="2:9" x14ac:dyDescent="0.3">
      <c r="B257" s="69"/>
      <c r="C257" s="69"/>
      <c r="D257" s="178"/>
      <c r="E257" s="178"/>
      <c r="F257" s="178"/>
      <c r="G257" s="69"/>
      <c r="H257" s="191"/>
      <c r="I257" s="191"/>
    </row>
    <row r="258" spans="2:9" x14ac:dyDescent="0.3">
      <c r="B258" s="69"/>
      <c r="C258" s="69"/>
      <c r="D258" s="178"/>
      <c r="E258" s="178"/>
      <c r="F258" s="178"/>
      <c r="G258" s="69"/>
      <c r="H258" s="191"/>
      <c r="I258" s="191"/>
    </row>
    <row r="259" spans="2:9" x14ac:dyDescent="0.3">
      <c r="B259" s="69"/>
      <c r="C259" s="69"/>
      <c r="D259" s="178"/>
      <c r="E259" s="178"/>
      <c r="F259" s="178"/>
      <c r="G259" s="69"/>
      <c r="H259" s="191"/>
      <c r="I259" s="191"/>
    </row>
    <row r="260" spans="2:9" x14ac:dyDescent="0.3">
      <c r="B260" s="69"/>
      <c r="C260" s="69"/>
      <c r="D260" s="178"/>
      <c r="E260" s="178"/>
      <c r="F260" s="178"/>
      <c r="G260" s="69"/>
      <c r="H260" s="191"/>
      <c r="I260" s="191"/>
    </row>
    <row r="261" spans="2:9" x14ac:dyDescent="0.3">
      <c r="B261" s="69"/>
      <c r="C261" s="69"/>
      <c r="D261" s="178"/>
      <c r="E261" s="178"/>
      <c r="F261" s="178"/>
      <c r="G261" s="69"/>
      <c r="H261" s="191"/>
      <c r="I261" s="191"/>
    </row>
    <row r="262" spans="2:9" x14ac:dyDescent="0.3">
      <c r="B262" s="69"/>
      <c r="C262" s="69"/>
      <c r="D262" s="178"/>
      <c r="E262" s="178"/>
      <c r="F262" s="178"/>
      <c r="G262" s="69"/>
      <c r="H262" s="191"/>
      <c r="I262" s="191"/>
    </row>
    <row r="263" spans="2:9" x14ac:dyDescent="0.3">
      <c r="B263" s="69"/>
      <c r="C263" s="69"/>
      <c r="D263" s="178"/>
      <c r="E263" s="178"/>
      <c r="F263" s="178"/>
      <c r="G263" s="69"/>
      <c r="H263" s="191"/>
      <c r="I263" s="191"/>
    </row>
    <row r="264" spans="2:9" x14ac:dyDescent="0.3">
      <c r="B264" s="69"/>
      <c r="C264" s="69"/>
      <c r="D264" s="178"/>
      <c r="E264" s="178"/>
      <c r="F264" s="178"/>
      <c r="G264" s="69"/>
      <c r="H264" s="191"/>
      <c r="I264" s="191"/>
    </row>
    <row r="265" spans="2:9" x14ac:dyDescent="0.3">
      <c r="B265" s="69"/>
      <c r="C265" s="69"/>
      <c r="D265" s="178"/>
      <c r="E265" s="178"/>
      <c r="F265" s="178"/>
      <c r="G265" s="69"/>
      <c r="H265" s="191"/>
      <c r="I265" s="191"/>
    </row>
    <row r="266" spans="2:9" x14ac:dyDescent="0.3">
      <c r="B266" s="69"/>
      <c r="C266" s="69"/>
      <c r="D266" s="178"/>
      <c r="E266" s="178"/>
      <c r="F266" s="178"/>
      <c r="G266" s="69"/>
      <c r="H266" s="191"/>
      <c r="I266" s="191"/>
    </row>
    <row r="267" spans="2:9" x14ac:dyDescent="0.3">
      <c r="B267" s="69"/>
      <c r="C267" s="69"/>
      <c r="D267" s="178"/>
      <c r="E267" s="178"/>
      <c r="F267" s="178"/>
      <c r="G267" s="69"/>
      <c r="H267" s="191"/>
      <c r="I267" s="191"/>
    </row>
    <row r="268" spans="2:9" x14ac:dyDescent="0.3">
      <c r="B268" s="69"/>
      <c r="C268" s="69"/>
      <c r="D268" s="178"/>
      <c r="E268" s="178"/>
      <c r="F268" s="178"/>
      <c r="G268" s="69"/>
      <c r="H268" s="191"/>
      <c r="I268" s="191"/>
    </row>
    <row r="269" spans="2:9" x14ac:dyDescent="0.3">
      <c r="B269" s="69"/>
      <c r="C269" s="69"/>
      <c r="D269" s="178"/>
      <c r="E269" s="178"/>
      <c r="F269" s="178"/>
      <c r="G269" s="69"/>
      <c r="H269" s="191"/>
      <c r="I269" s="191"/>
    </row>
    <row r="270" spans="2:9" x14ac:dyDescent="0.3">
      <c r="B270" s="69"/>
      <c r="C270" s="69"/>
      <c r="D270" s="178"/>
      <c r="E270" s="178"/>
      <c r="F270" s="178"/>
      <c r="G270" s="69"/>
      <c r="H270" s="191"/>
      <c r="I270" s="191"/>
    </row>
    <row r="271" spans="2:9" x14ac:dyDescent="0.3">
      <c r="B271" s="69"/>
      <c r="C271" s="69"/>
      <c r="D271" s="178"/>
      <c r="E271" s="178"/>
      <c r="F271" s="178"/>
      <c r="G271" s="69"/>
      <c r="H271" s="191"/>
      <c r="I271" s="191"/>
    </row>
    <row r="272" spans="2:9" x14ac:dyDescent="0.3">
      <c r="B272" s="69"/>
      <c r="C272" s="69"/>
      <c r="D272" s="178"/>
      <c r="E272" s="178"/>
      <c r="F272" s="178"/>
      <c r="G272" s="69"/>
      <c r="H272" s="191"/>
      <c r="I272" s="191"/>
    </row>
    <row r="273" spans="2:9" x14ac:dyDescent="0.3">
      <c r="B273" s="69"/>
      <c r="C273" s="69"/>
      <c r="D273" s="178"/>
      <c r="E273" s="178"/>
      <c r="F273" s="178"/>
      <c r="G273" s="69"/>
      <c r="H273" s="191"/>
      <c r="I273" s="191"/>
    </row>
    <row r="274" spans="2:9" x14ac:dyDescent="0.3">
      <c r="B274" s="69"/>
      <c r="C274" s="69"/>
      <c r="D274" s="178"/>
      <c r="E274" s="178"/>
      <c r="F274" s="178"/>
      <c r="G274" s="69"/>
      <c r="H274" s="191"/>
      <c r="I274" s="191"/>
    </row>
    <row r="275" spans="2:9" x14ac:dyDescent="0.3">
      <c r="B275" s="69"/>
      <c r="C275" s="69"/>
      <c r="D275" s="178"/>
      <c r="E275" s="178"/>
      <c r="F275" s="178"/>
      <c r="G275" s="69"/>
      <c r="H275" s="191"/>
      <c r="I275" s="191"/>
    </row>
    <row r="276" spans="2:9" x14ac:dyDescent="0.3">
      <c r="B276" s="69"/>
      <c r="C276" s="69"/>
      <c r="D276" s="178"/>
      <c r="E276" s="178"/>
      <c r="F276" s="178"/>
      <c r="G276" s="69"/>
      <c r="H276" s="191"/>
      <c r="I276" s="191"/>
    </row>
    <row r="277" spans="2:9" x14ac:dyDescent="0.3">
      <c r="B277" s="69"/>
      <c r="C277" s="69"/>
      <c r="D277" s="178"/>
      <c r="E277" s="178"/>
      <c r="F277" s="178"/>
      <c r="G277" s="69"/>
      <c r="H277" s="191"/>
      <c r="I277" s="191"/>
    </row>
    <row r="278" spans="2:9" x14ac:dyDescent="0.3">
      <c r="B278" s="69"/>
      <c r="C278" s="69"/>
      <c r="D278" s="178"/>
      <c r="E278" s="178"/>
      <c r="F278" s="178"/>
      <c r="G278" s="69"/>
      <c r="H278" s="191"/>
      <c r="I278" s="191"/>
    </row>
    <row r="279" spans="2:9" x14ac:dyDescent="0.3">
      <c r="B279" s="69"/>
      <c r="C279" s="69"/>
      <c r="D279" s="178"/>
      <c r="E279" s="178"/>
      <c r="F279" s="178"/>
      <c r="G279" s="69"/>
      <c r="H279" s="191"/>
      <c r="I279" s="191"/>
    </row>
    <row r="280" spans="2:9" x14ac:dyDescent="0.3">
      <c r="B280" s="69"/>
      <c r="C280" s="69"/>
      <c r="D280" s="178"/>
      <c r="E280" s="178"/>
      <c r="F280" s="178"/>
      <c r="G280" s="69"/>
      <c r="H280" s="191"/>
      <c r="I280" s="191"/>
    </row>
    <row r="281" spans="2:9" x14ac:dyDescent="0.3">
      <c r="B281" s="69"/>
      <c r="C281" s="69"/>
      <c r="D281" s="178"/>
      <c r="E281" s="178"/>
      <c r="F281" s="178"/>
      <c r="G281" s="69"/>
      <c r="H281" s="191"/>
      <c r="I281" s="191"/>
    </row>
    <row r="282" spans="2:9" x14ac:dyDescent="0.3">
      <c r="B282" s="69"/>
      <c r="C282" s="69"/>
      <c r="D282" s="178"/>
      <c r="E282" s="178"/>
      <c r="F282" s="178"/>
      <c r="G282" s="69"/>
      <c r="H282" s="191"/>
      <c r="I282" s="191"/>
    </row>
    <row r="283" spans="2:9" x14ac:dyDescent="0.3">
      <c r="B283" s="69"/>
      <c r="C283" s="69"/>
      <c r="D283" s="178"/>
      <c r="E283" s="178"/>
      <c r="F283" s="178"/>
      <c r="G283" s="69"/>
      <c r="H283" s="191"/>
      <c r="I283" s="191"/>
    </row>
    <row r="284" spans="2:9" x14ac:dyDescent="0.3">
      <c r="B284" s="69"/>
      <c r="C284" s="69"/>
      <c r="D284" s="178"/>
      <c r="E284" s="178"/>
      <c r="F284" s="178"/>
      <c r="G284" s="69"/>
      <c r="H284" s="191"/>
      <c r="I284" s="191"/>
    </row>
    <row r="285" spans="2:9" x14ac:dyDescent="0.3">
      <c r="B285" s="69"/>
      <c r="C285" s="69"/>
      <c r="D285" s="178"/>
      <c r="E285" s="178"/>
      <c r="F285" s="178"/>
      <c r="G285" s="69"/>
      <c r="H285" s="191"/>
      <c r="I285" s="191"/>
    </row>
    <row r="286" spans="2:9" x14ac:dyDescent="0.3">
      <c r="B286" s="69"/>
      <c r="C286" s="69"/>
      <c r="D286" s="178"/>
      <c r="E286" s="178"/>
      <c r="F286" s="178"/>
      <c r="G286" s="69"/>
      <c r="H286" s="191"/>
      <c r="I286" s="191"/>
    </row>
  </sheetData>
  <sheetProtection algorithmName="SHA-512" hashValue="5qyOzVTLPwPS4MYrgbEQxFjWLkorO4DntYS6bjmstp2/Z1YLupfsL2k4OY68IZcLVu9R1kwX57Sfgn9nj9BJFg==" saltValue="9rbpSX8IgAP7DW36CDh0LQ==" spinCount="100000" sheet="1" formatRows="0"/>
  <mergeCells count="68">
    <mergeCell ref="F44:G44"/>
    <mergeCell ref="F45:G45"/>
    <mergeCell ref="F46:G46"/>
    <mergeCell ref="F47:G47"/>
    <mergeCell ref="C44:D44"/>
    <mergeCell ref="C45:D45"/>
    <mergeCell ref="C46:D46"/>
    <mergeCell ref="C47:D47"/>
    <mergeCell ref="F37:G37"/>
    <mergeCell ref="F38:G38"/>
    <mergeCell ref="F40:G40"/>
    <mergeCell ref="F41:G41"/>
    <mergeCell ref="F43:G43"/>
    <mergeCell ref="F32:G32"/>
    <mergeCell ref="F33:G33"/>
    <mergeCell ref="F34:G34"/>
    <mergeCell ref="F35:G35"/>
    <mergeCell ref="F36:G36"/>
    <mergeCell ref="F27:G27"/>
    <mergeCell ref="F28:G28"/>
    <mergeCell ref="F29:G29"/>
    <mergeCell ref="F30:G30"/>
    <mergeCell ref="F31:G31"/>
    <mergeCell ref="F17:G17"/>
    <mergeCell ref="F18:G18"/>
    <mergeCell ref="F19:G19"/>
    <mergeCell ref="F20:G20"/>
    <mergeCell ref="F21:G21"/>
    <mergeCell ref="F10:G10"/>
    <mergeCell ref="F11:G11"/>
    <mergeCell ref="F13:G13"/>
    <mergeCell ref="F14:G14"/>
    <mergeCell ref="F15:G15"/>
    <mergeCell ref="A7:D7"/>
    <mergeCell ref="A1:I1"/>
    <mergeCell ref="E2:F2"/>
    <mergeCell ref="G2:I4"/>
    <mergeCell ref="E3:F3"/>
    <mergeCell ref="E4:F4"/>
    <mergeCell ref="A5:I5"/>
    <mergeCell ref="B6:H6"/>
    <mergeCell ref="F7:G7"/>
    <mergeCell ref="A9:A47"/>
    <mergeCell ref="C10:D10"/>
    <mergeCell ref="C11:D11"/>
    <mergeCell ref="C13:D13"/>
    <mergeCell ref="C14:D14"/>
    <mergeCell ref="C15:D15"/>
    <mergeCell ref="C17:D17"/>
    <mergeCell ref="C19:D19"/>
    <mergeCell ref="C18:D18"/>
    <mergeCell ref="C20:D20"/>
    <mergeCell ref="F49:G49"/>
    <mergeCell ref="C21:D21"/>
    <mergeCell ref="C29:D29"/>
    <mergeCell ref="C36:D36"/>
    <mergeCell ref="C37:D37"/>
    <mergeCell ref="C40:D40"/>
    <mergeCell ref="C41:D41"/>
    <mergeCell ref="C43:D43"/>
    <mergeCell ref="C23:D23"/>
    <mergeCell ref="C24:D24"/>
    <mergeCell ref="C26:D26"/>
    <mergeCell ref="C28:D28"/>
    <mergeCell ref="C30:D30"/>
    <mergeCell ref="F23:G23"/>
    <mergeCell ref="F24:G24"/>
    <mergeCell ref="F26:G26"/>
  </mergeCells>
  <conditionalFormatting sqref="E10:E11 E38">
    <cfRule type="expression" dxfId="13" priority="27">
      <formula>E10="no"</formula>
    </cfRule>
    <cfRule type="expression" dxfId="12" priority="28">
      <formula>E10="yes"</formula>
    </cfRule>
  </conditionalFormatting>
  <conditionalFormatting sqref="E23:E24">
    <cfRule type="expression" dxfId="11" priority="21">
      <formula>E23="no"</formula>
    </cfRule>
    <cfRule type="expression" dxfId="10" priority="22">
      <formula>E23="yes"</formula>
    </cfRule>
  </conditionalFormatting>
  <conditionalFormatting sqref="E13:E15">
    <cfRule type="expression" dxfId="9" priority="11">
      <formula>E13="no"</formula>
    </cfRule>
    <cfRule type="expression" dxfId="8" priority="12">
      <formula>E13="yes"</formula>
    </cfRule>
  </conditionalFormatting>
  <conditionalFormatting sqref="E17:E21">
    <cfRule type="expression" dxfId="7" priority="9">
      <formula>E17="no"</formula>
    </cfRule>
    <cfRule type="expression" dxfId="6" priority="10">
      <formula>E17="yes"</formula>
    </cfRule>
  </conditionalFormatting>
  <conditionalFormatting sqref="E40:E41">
    <cfRule type="expression" dxfId="5" priority="5">
      <formula>E40="no"</formula>
    </cfRule>
    <cfRule type="expression" dxfId="4" priority="6">
      <formula>E40="yes"</formula>
    </cfRule>
  </conditionalFormatting>
  <conditionalFormatting sqref="E43:E47">
    <cfRule type="expression" dxfId="3" priority="3">
      <formula>E43="no"</formula>
    </cfRule>
    <cfRule type="expression" dxfId="2" priority="4">
      <formula>E43="yes"</formula>
    </cfRule>
  </conditionalFormatting>
  <conditionalFormatting sqref="E26:E37">
    <cfRule type="expression" dxfId="1" priority="1">
      <formula>E26="no"</formula>
    </cfRule>
    <cfRule type="expression" dxfId="0" priority="2">
      <formula>E26="yes"</formula>
    </cfRule>
  </conditionalFormatting>
  <dataValidations count="1">
    <dataValidation type="list" allowBlank="1" showInputMessage="1" showErrorMessage="1" sqref="E10:E11 E26:E38 E13:E15 E23:E24 E40:E41 E43:E47 E17:E21" xr:uid="{372825C6-3BA1-4BB4-95CD-0ADE60370E01}">
      <formula1>"Yes, No"</formula1>
    </dataValidation>
  </dataValidations>
  <pageMargins left="0.7" right="0.7" top="0.75" bottom="0.75" header="0.3" footer="0.3"/>
  <pageSetup paperSize="8" scale="71" orientation="portrait" r:id="rId1"/>
  <headerFooter>
    <oddHeader>&amp;C&amp;G</oddHead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C485D-3E25-4E5B-907E-7D073E0A6ABE}">
  <sheetPr>
    <tabColor rgb="FF0070C0"/>
    <pageSetUpPr autoPageBreaks="0" fitToPage="1"/>
  </sheetPr>
  <dimension ref="A1:AT248"/>
  <sheetViews>
    <sheetView showGridLines="0" zoomScale="75" zoomScaleNormal="75" workbookViewId="0">
      <selection activeCell="E4" sqref="E4:G4"/>
    </sheetView>
  </sheetViews>
  <sheetFormatPr defaultColWidth="8.88671875" defaultRowHeight="14.4" x14ac:dyDescent="0.3"/>
  <cols>
    <col min="1" max="1" width="4.88671875" style="70" customWidth="1"/>
    <col min="2" max="2" width="11.88671875" style="70" customWidth="1"/>
    <col min="3" max="3" width="39.77734375" style="70" customWidth="1"/>
    <col min="4" max="4" width="20.44140625" style="192" customWidth="1"/>
    <col min="5" max="7" width="14.44140625" style="192" customWidth="1"/>
    <col min="8" max="8" width="11.5546875" style="70" customWidth="1"/>
    <col min="9" max="10" width="11.5546875" style="193" customWidth="1"/>
    <col min="11" max="11" width="8.88671875" style="137" customWidth="1"/>
    <col min="12" max="12" width="7.44140625" style="124" customWidth="1"/>
    <col min="13" max="13" width="8.88671875" style="124"/>
    <col min="14" max="14" width="10.88671875" style="124" customWidth="1"/>
    <col min="15" max="46" width="8.88671875" style="124"/>
    <col min="47" max="16384" width="8.88671875" style="70"/>
  </cols>
  <sheetData>
    <row r="1" spans="1:46" ht="64.2" customHeight="1" thickBot="1" x14ac:dyDescent="0.35">
      <c r="A1" s="658" t="s">
        <v>577</v>
      </c>
      <c r="B1" s="659"/>
      <c r="C1" s="659"/>
      <c r="D1" s="659"/>
      <c r="E1" s="659"/>
      <c r="F1" s="659"/>
      <c r="G1" s="659"/>
      <c r="H1" s="659"/>
      <c r="I1" s="659"/>
      <c r="J1" s="660"/>
    </row>
    <row r="2" spans="1:46" s="76" customFormat="1" ht="24.6" customHeight="1" x14ac:dyDescent="0.3">
      <c r="A2" s="138" t="s">
        <v>110</v>
      </c>
      <c r="B2" s="138"/>
      <c r="C2" s="513" t="str">
        <f>'Project details'!B2</f>
        <v>Trust</v>
      </c>
      <c r="D2" s="140" t="s">
        <v>109</v>
      </c>
      <c r="E2" s="839" t="str">
        <f>'Project details'!I2</f>
        <v>SOC / RIBA 6</v>
      </c>
      <c r="F2" s="839"/>
      <c r="G2" s="839"/>
      <c r="H2" s="836"/>
      <c r="I2" s="837"/>
      <c r="J2" s="837"/>
      <c r="K2" s="141"/>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row>
    <row r="3" spans="1:46" s="76" customFormat="1" ht="24.6" customHeight="1" x14ac:dyDescent="0.3">
      <c r="A3" s="81" t="s">
        <v>107</v>
      </c>
      <c r="B3" s="81"/>
      <c r="C3" s="139" t="str">
        <f>'Project details'!B3</f>
        <v>Project name</v>
      </c>
      <c r="D3" s="84" t="s">
        <v>111</v>
      </c>
      <c r="E3" s="840">
        <f>'Project details'!E3</f>
        <v>44835</v>
      </c>
      <c r="F3" s="840"/>
      <c r="G3" s="840"/>
      <c r="H3" s="838"/>
      <c r="I3" s="837"/>
      <c r="J3" s="837"/>
      <c r="K3" s="141"/>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row>
    <row r="4" spans="1:46" s="76" customFormat="1" ht="28.95" customHeight="1" thickBot="1" x14ac:dyDescent="0.35">
      <c r="A4" s="88" t="s">
        <v>108</v>
      </c>
      <c r="B4" s="88"/>
      <c r="C4" s="139" t="str">
        <f>'Project details'!B4</f>
        <v>PSCP</v>
      </c>
      <c r="D4" s="90" t="s">
        <v>112</v>
      </c>
      <c r="E4" s="841" t="str">
        <f>'Project details'!E4</f>
        <v>Toolkit V.2.7 _ Rev. 0</v>
      </c>
      <c r="F4" s="841"/>
      <c r="G4" s="841"/>
      <c r="H4" s="838"/>
      <c r="I4" s="837"/>
      <c r="J4" s="837"/>
      <c r="K4" s="141"/>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row>
    <row r="5" spans="1:46" s="98" customFormat="1" ht="45" customHeight="1" thickBot="1" x14ac:dyDescent="0.35">
      <c r="A5" s="616" t="s">
        <v>308</v>
      </c>
      <c r="B5" s="617"/>
      <c r="C5" s="617"/>
      <c r="D5" s="617"/>
      <c r="E5" s="793"/>
      <c r="F5" s="793"/>
      <c r="G5" s="793"/>
      <c r="H5" s="617"/>
      <c r="I5" s="617"/>
      <c r="J5" s="617"/>
      <c r="K5" s="209"/>
      <c r="L5" s="124"/>
      <c r="M5" s="124"/>
      <c r="N5" s="124"/>
      <c r="O5" s="124"/>
      <c r="P5" s="124"/>
      <c r="Q5" s="209"/>
      <c r="R5" s="124"/>
      <c r="S5" s="124"/>
      <c r="T5" s="124"/>
      <c r="U5" s="124"/>
      <c r="V5" s="124"/>
      <c r="W5" s="97"/>
      <c r="X5" s="97"/>
      <c r="Y5" s="97"/>
      <c r="Z5" s="97"/>
      <c r="AA5" s="97"/>
      <c r="AB5" s="97"/>
      <c r="AC5" s="97"/>
      <c r="AD5" s="97"/>
      <c r="AE5" s="97"/>
      <c r="AF5" s="97"/>
      <c r="AG5" s="97"/>
      <c r="AH5" s="97"/>
      <c r="AI5" s="97"/>
      <c r="AJ5" s="97"/>
      <c r="AK5" s="97"/>
      <c r="AL5" s="97"/>
      <c r="AM5" s="97"/>
      <c r="AN5" s="97"/>
    </row>
    <row r="6" spans="1:46" s="98" customFormat="1" ht="67.5" customHeight="1" thickBot="1" x14ac:dyDescent="0.35">
      <c r="A6" s="142"/>
      <c r="B6" s="651" t="s">
        <v>512</v>
      </c>
      <c r="C6" s="790"/>
      <c r="D6" s="790"/>
      <c r="E6" s="790"/>
      <c r="F6" s="790"/>
      <c r="G6" s="790"/>
      <c r="H6" s="790"/>
      <c r="I6" s="790"/>
      <c r="J6" s="213"/>
      <c r="K6" s="209"/>
      <c r="L6" s="124"/>
      <c r="M6" s="124"/>
      <c r="N6" s="124"/>
      <c r="O6" s="124"/>
      <c r="P6" s="124"/>
      <c r="Q6" s="209"/>
      <c r="R6" s="124"/>
      <c r="S6" s="124"/>
      <c r="T6" s="124"/>
      <c r="U6" s="124"/>
      <c r="V6" s="124"/>
      <c r="W6" s="97"/>
      <c r="X6" s="97"/>
      <c r="Y6" s="97"/>
      <c r="Z6" s="97"/>
      <c r="AA6" s="97"/>
      <c r="AB6" s="97"/>
      <c r="AC6" s="97"/>
      <c r="AD6" s="97"/>
      <c r="AE6" s="97"/>
      <c r="AF6" s="97"/>
      <c r="AG6" s="97"/>
      <c r="AH6" s="97"/>
      <c r="AI6" s="97"/>
      <c r="AJ6" s="97"/>
      <c r="AK6" s="97"/>
      <c r="AL6" s="97"/>
      <c r="AM6" s="97"/>
      <c r="AN6" s="97"/>
    </row>
    <row r="7" spans="1:46" s="98" customFormat="1" ht="31.95" customHeight="1" thickBot="1" x14ac:dyDescent="0.35">
      <c r="A7" s="834"/>
      <c r="B7" s="835"/>
      <c r="C7" s="835"/>
      <c r="D7" s="835"/>
      <c r="E7" s="427"/>
      <c r="F7" s="427"/>
      <c r="G7" s="427"/>
      <c r="H7" s="428"/>
      <c r="I7" s="427"/>
      <c r="J7" s="426"/>
      <c r="K7" s="144"/>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row>
    <row r="8" spans="1:46" ht="15" thickBot="1" x14ac:dyDescent="0.35">
      <c r="B8" s="123"/>
      <c r="C8" s="123"/>
      <c r="D8" s="187"/>
      <c r="E8" s="187"/>
      <c r="F8" s="187"/>
      <c r="G8" s="187"/>
      <c r="H8" s="123"/>
      <c r="I8" s="188"/>
      <c r="J8" s="188"/>
    </row>
    <row r="9" spans="1:46" s="124" customFormat="1" ht="36" customHeight="1" thickBot="1" x14ac:dyDescent="0.35">
      <c r="A9" s="70"/>
      <c r="B9" s="70"/>
      <c r="C9" s="123"/>
      <c r="D9" s="344" t="s">
        <v>304</v>
      </c>
      <c r="E9" s="820" t="s">
        <v>305</v>
      </c>
      <c r="F9" s="821"/>
      <c r="G9" s="345" t="s">
        <v>306</v>
      </c>
      <c r="H9" s="123"/>
      <c r="I9" s="188"/>
      <c r="J9" s="188"/>
      <c r="K9" s="137"/>
    </row>
    <row r="10" spans="1:46" s="124" customFormat="1" ht="18" customHeight="1" x14ac:dyDescent="0.3">
      <c r="A10" s="123"/>
      <c r="B10" s="849" t="s">
        <v>147</v>
      </c>
      <c r="C10" s="282" t="s">
        <v>9</v>
      </c>
      <c r="D10" s="346">
        <f>AVERAGE('5. PMV Calculation'!N14)</f>
        <v>0.51</v>
      </c>
      <c r="E10" s="346">
        <f>SUM('5. PMV Calculation'!O14)</f>
        <v>7.4441687344913151E-3</v>
      </c>
      <c r="F10" s="822">
        <f>SUM(E10:E12)</f>
        <v>4.8963654940884532E-2</v>
      </c>
      <c r="G10" s="825">
        <f>F10/$F$19</f>
        <v>8.7570680464259032E-2</v>
      </c>
      <c r="H10" s="123"/>
      <c r="I10" s="188"/>
      <c r="J10" s="188"/>
      <c r="K10" s="209"/>
      <c r="M10" s="362" t="s">
        <v>147</v>
      </c>
      <c r="N10" s="363">
        <f>F10</f>
        <v>4.8963654940884532E-2</v>
      </c>
    </row>
    <row r="11" spans="1:46" s="124" customFormat="1" ht="18" customHeight="1" x14ac:dyDescent="0.3">
      <c r="A11" s="123"/>
      <c r="B11" s="850"/>
      <c r="C11" s="282" t="s">
        <v>11</v>
      </c>
      <c r="D11" s="346">
        <f>AVERAGE('5. PMV Calculation'!N16:N26)</f>
        <v>0.25181818181818183</v>
      </c>
      <c r="E11" s="346">
        <f>SUM('5. PMV Calculation'!O16:O26)</f>
        <v>7.6558166690994019E-3</v>
      </c>
      <c r="F11" s="823"/>
      <c r="G11" s="826"/>
      <c r="H11" s="123"/>
      <c r="I11" s="188"/>
      <c r="J11" s="188"/>
      <c r="K11" s="209"/>
      <c r="M11" s="362" t="s">
        <v>210</v>
      </c>
      <c r="N11" s="363">
        <f>F13</f>
        <v>0.11210042329586921</v>
      </c>
    </row>
    <row r="12" spans="1:46" s="124" customFormat="1" ht="18" customHeight="1" x14ac:dyDescent="0.3">
      <c r="A12" s="123"/>
      <c r="B12" s="851"/>
      <c r="C12" s="282" t="s">
        <v>560</v>
      </c>
      <c r="D12" s="346">
        <f>AVERAGE('5. PMV Calculation'!N28:N31)</f>
        <v>0.57999999999999996</v>
      </c>
      <c r="E12" s="346">
        <f>SUM('5. PMV Calculation'!O28:O31)</f>
        <v>3.386366953729382E-2</v>
      </c>
      <c r="F12" s="824"/>
      <c r="G12" s="827"/>
      <c r="H12" s="123"/>
      <c r="I12" s="188"/>
      <c r="J12" s="188"/>
      <c r="K12" s="209"/>
      <c r="M12" s="362"/>
      <c r="N12" s="363"/>
    </row>
    <row r="13" spans="1:46" s="124" customFormat="1" ht="18" customHeight="1" x14ac:dyDescent="0.3">
      <c r="A13" s="123"/>
      <c r="B13" s="846" t="s">
        <v>210</v>
      </c>
      <c r="C13" s="347" t="s">
        <v>0</v>
      </c>
      <c r="D13" s="348">
        <f>AVERAGE('5. PMV Calculation'!N33:N41)</f>
        <v>0.42666666666666664</v>
      </c>
      <c r="E13" s="348">
        <f>SUM('5. PMV Calculation'!O33:O41)</f>
        <v>5.6050211647934604E-2</v>
      </c>
      <c r="F13" s="831">
        <f>SUM(E13:E16)</f>
        <v>0.11210042329586921</v>
      </c>
      <c r="G13" s="828">
        <f>F13/$F$19</f>
        <v>0.20048973795364716</v>
      </c>
      <c r="H13" s="123"/>
      <c r="I13" s="188"/>
      <c r="J13" s="188"/>
      <c r="K13" s="209"/>
      <c r="M13" s="362" t="s">
        <v>307</v>
      </c>
      <c r="N13" s="363">
        <f>F17</f>
        <v>0.39806889505181725</v>
      </c>
    </row>
    <row r="14" spans="1:46" s="124" customFormat="1" ht="18" customHeight="1" x14ac:dyDescent="0.3">
      <c r="A14" s="123"/>
      <c r="B14" s="847"/>
      <c r="C14" s="294" t="s">
        <v>18</v>
      </c>
      <c r="D14" s="348">
        <f>AVERAGE('5. PMV Calculation'!N43:N45)</f>
        <v>0.48</v>
      </c>
      <c r="E14" s="348">
        <f>SUM('5. PMV Calculation'!O43:O45)</f>
        <v>2.1018829367975476E-2</v>
      </c>
      <c r="F14" s="832"/>
      <c r="G14" s="829"/>
      <c r="H14" s="123"/>
      <c r="I14" s="188"/>
      <c r="J14" s="188"/>
      <c r="K14" s="209"/>
      <c r="M14" s="362" t="s">
        <v>424</v>
      </c>
      <c r="N14" s="364">
        <f>1-(SUM(N10:N13))</f>
        <v>0.44086702671142897</v>
      </c>
    </row>
    <row r="15" spans="1:46" s="124" customFormat="1" ht="18" customHeight="1" x14ac:dyDescent="0.3">
      <c r="A15" s="123"/>
      <c r="B15" s="847"/>
      <c r="C15" s="294" t="s">
        <v>19</v>
      </c>
      <c r="D15" s="348">
        <f>AVERAGE('5. PMV Calculation'!N47)</f>
        <v>0.48</v>
      </c>
      <c r="E15" s="348">
        <f>SUM('5. PMV Calculation'!O47)</f>
        <v>7.0062764559918255E-3</v>
      </c>
      <c r="F15" s="832"/>
      <c r="G15" s="829"/>
      <c r="H15" s="123"/>
      <c r="I15" s="188"/>
      <c r="J15" s="188"/>
      <c r="K15" s="209"/>
    </row>
    <row r="16" spans="1:46" s="124" customFormat="1" ht="18" customHeight="1" x14ac:dyDescent="0.3">
      <c r="A16" s="123"/>
      <c r="B16" s="848"/>
      <c r="C16" s="294" t="s">
        <v>560</v>
      </c>
      <c r="D16" s="348">
        <f>AVERAGE('5. PMV Calculation'!N49:N52)</f>
        <v>0.48</v>
      </c>
      <c r="E16" s="348">
        <f>SUM('5. PMV Calculation'!O49:O52)</f>
        <v>2.8025105823967302E-2</v>
      </c>
      <c r="F16" s="833"/>
      <c r="G16" s="830"/>
      <c r="H16" s="123"/>
      <c r="I16" s="188"/>
      <c r="J16" s="188"/>
      <c r="K16" s="209"/>
    </row>
    <row r="17" spans="1:11" s="124" customFormat="1" ht="18" customHeight="1" x14ac:dyDescent="0.3">
      <c r="A17" s="123"/>
      <c r="B17" s="852" t="s">
        <v>307</v>
      </c>
      <c r="C17" s="349" t="s">
        <v>21</v>
      </c>
      <c r="D17" s="350">
        <f>AVERAGE('5. PMV Calculation'!N54:N89)</f>
        <v>0.69046388888888943</v>
      </c>
      <c r="E17" s="350">
        <f>SUM('5. PMV Calculation'!O54:O89)</f>
        <v>0.36281856663260836</v>
      </c>
      <c r="F17" s="844">
        <f>SUM(E17:E18)</f>
        <v>0.39806889505181725</v>
      </c>
      <c r="G17" s="842">
        <f>F17/$F$19</f>
        <v>0.71193958158209369</v>
      </c>
      <c r="H17" s="123"/>
      <c r="I17" s="188"/>
      <c r="J17" s="188"/>
      <c r="K17" s="209"/>
    </row>
    <row r="18" spans="1:11" s="124" customFormat="1" ht="18" customHeight="1" x14ac:dyDescent="0.3">
      <c r="A18" s="123"/>
      <c r="B18" s="853"/>
      <c r="C18" s="349" t="s">
        <v>560</v>
      </c>
      <c r="D18" s="350">
        <f>AVERAGE('5. PMV Calculation'!N91:N94)</f>
        <v>0.69</v>
      </c>
      <c r="E18" s="350">
        <f>SUM('5. PMV Calculation'!O91:O94)</f>
        <v>3.5250328419208866E-2</v>
      </c>
      <c r="F18" s="845"/>
      <c r="G18" s="843"/>
      <c r="H18" s="123"/>
      <c r="I18" s="188"/>
      <c r="J18" s="188"/>
      <c r="K18" s="209"/>
    </row>
    <row r="19" spans="1:11" s="124" customFormat="1" ht="18" customHeight="1" thickBot="1" x14ac:dyDescent="0.35">
      <c r="A19" s="123"/>
      <c r="B19" s="123"/>
      <c r="C19" s="186"/>
      <c r="D19" s="351">
        <f>AVERAGE(D10:D17)</f>
        <v>0.48736859217171724</v>
      </c>
      <c r="E19" s="352">
        <f>SUM(E10:E18)</f>
        <v>0.55913297328857092</v>
      </c>
      <c r="F19" s="352">
        <f>SUM(F10:F17)</f>
        <v>0.55913297328857103</v>
      </c>
      <c r="G19" s="351">
        <f>SUM(G10:G17)</f>
        <v>0.99999999999999989</v>
      </c>
      <c r="H19" s="123"/>
      <c r="I19" s="188"/>
      <c r="J19" s="188"/>
      <c r="K19" s="209"/>
    </row>
    <row r="20" spans="1:11" s="124" customFormat="1" ht="18" customHeight="1" x14ac:dyDescent="0.3">
      <c r="A20" s="123"/>
      <c r="B20" s="123"/>
      <c r="C20" s="186"/>
      <c r="D20" s="187"/>
      <c r="E20" s="187"/>
      <c r="F20" s="187"/>
      <c r="G20" s="187"/>
      <c r="H20" s="123"/>
      <c r="I20" s="188"/>
      <c r="J20" s="188"/>
      <c r="K20" s="209"/>
    </row>
    <row r="21" spans="1:11" s="124" customFormat="1" ht="18" customHeight="1" x14ac:dyDescent="0.3">
      <c r="A21" s="123"/>
      <c r="B21" s="123"/>
      <c r="C21" s="186"/>
      <c r="D21" s="187"/>
      <c r="E21" s="187"/>
      <c r="F21" s="187"/>
      <c r="G21" s="187"/>
      <c r="H21" s="123"/>
      <c r="I21" s="188"/>
      <c r="J21" s="188"/>
      <c r="K21" s="209"/>
    </row>
    <row r="22" spans="1:11" s="124" customFormat="1" ht="18" customHeight="1" x14ac:dyDescent="0.3">
      <c r="A22" s="123"/>
      <c r="B22" s="123"/>
      <c r="C22" s="186"/>
      <c r="D22" s="187"/>
      <c r="E22" s="187"/>
      <c r="F22" s="187"/>
      <c r="G22" s="187"/>
      <c r="H22" s="123"/>
      <c r="I22" s="188"/>
      <c r="J22" s="188"/>
      <c r="K22" s="209"/>
    </row>
    <row r="23" spans="1:11" s="124" customFormat="1" ht="18" customHeight="1" x14ac:dyDescent="0.3">
      <c r="A23" s="123"/>
      <c r="B23" s="123"/>
      <c r="C23" s="186"/>
      <c r="D23" s="120"/>
      <c r="E23" s="187"/>
      <c r="F23" s="187"/>
      <c r="G23" s="187"/>
      <c r="H23" s="123"/>
      <c r="I23" s="188"/>
      <c r="J23" s="188"/>
      <c r="K23" s="209"/>
    </row>
    <row r="24" spans="1:11" s="124" customFormat="1" ht="18" customHeight="1" x14ac:dyDescent="0.3">
      <c r="A24" s="123"/>
      <c r="B24" s="123"/>
      <c r="C24" s="353"/>
      <c r="D24" s="187"/>
      <c r="E24" s="187"/>
      <c r="F24" s="187"/>
      <c r="G24" s="187"/>
      <c r="H24" s="123"/>
      <c r="I24" s="188"/>
      <c r="J24" s="188"/>
      <c r="K24" s="209"/>
    </row>
    <row r="25" spans="1:11" s="124" customFormat="1" ht="18" customHeight="1" x14ac:dyDescent="0.3">
      <c r="A25" s="123"/>
      <c r="B25" s="123"/>
      <c r="C25" s="186"/>
      <c r="D25" s="187"/>
      <c r="E25" s="187"/>
      <c r="F25" s="187"/>
      <c r="G25" s="187"/>
      <c r="H25" s="123"/>
      <c r="I25" s="188"/>
      <c r="J25" s="188"/>
      <c r="K25" s="209"/>
    </row>
    <row r="26" spans="1:11" s="124" customFormat="1" ht="18" customHeight="1" x14ac:dyDescent="0.3">
      <c r="A26" s="123"/>
      <c r="B26" s="123"/>
      <c r="C26" s="186"/>
      <c r="D26" s="187"/>
      <c r="E26" s="187"/>
      <c r="F26" s="187"/>
      <c r="G26" s="187"/>
      <c r="H26" s="123"/>
      <c r="I26" s="188"/>
      <c r="J26" s="188"/>
      <c r="K26" s="209"/>
    </row>
    <row r="27" spans="1:11" s="124" customFormat="1" ht="18" customHeight="1" x14ac:dyDescent="0.3">
      <c r="A27" s="123"/>
      <c r="B27" s="123"/>
      <c r="C27" s="186"/>
      <c r="D27" s="187"/>
      <c r="E27" s="187"/>
      <c r="F27" s="187"/>
      <c r="G27" s="187"/>
      <c r="H27" s="123"/>
      <c r="I27" s="188"/>
      <c r="J27" s="188"/>
      <c r="K27" s="209"/>
    </row>
    <row r="28" spans="1:11" s="124" customFormat="1" ht="18" customHeight="1" x14ac:dyDescent="0.3">
      <c r="A28" s="123"/>
      <c r="B28" s="123"/>
      <c r="C28" s="186"/>
      <c r="D28" s="187"/>
      <c r="E28" s="187"/>
      <c r="F28" s="187"/>
      <c r="G28" s="187"/>
      <c r="H28" s="123"/>
      <c r="I28" s="188"/>
      <c r="J28" s="188"/>
      <c r="K28" s="209"/>
    </row>
    <row r="29" spans="1:11" s="124" customFormat="1" ht="18" customHeight="1" x14ac:dyDescent="0.3">
      <c r="A29" s="123"/>
      <c r="B29" s="123"/>
      <c r="C29" s="186"/>
      <c r="D29" s="187"/>
      <c r="E29" s="187"/>
      <c r="F29" s="187"/>
      <c r="G29" s="187"/>
      <c r="H29" s="123"/>
      <c r="I29" s="188"/>
      <c r="J29" s="188"/>
      <c r="K29" s="209"/>
    </row>
    <row r="30" spans="1:11" s="124" customFormat="1" ht="18" customHeight="1" x14ac:dyDescent="0.3">
      <c r="A30" s="123"/>
      <c r="B30" s="123"/>
      <c r="C30" s="186"/>
      <c r="D30" s="187"/>
      <c r="E30" s="187"/>
      <c r="F30" s="187"/>
      <c r="G30" s="187"/>
      <c r="H30" s="123"/>
      <c r="I30" s="188"/>
      <c r="J30" s="188"/>
      <c r="K30" s="209"/>
    </row>
    <row r="31" spans="1:11" s="124" customFormat="1" ht="18" customHeight="1" x14ac:dyDescent="0.3">
      <c r="A31" s="123"/>
      <c r="B31" s="123"/>
      <c r="C31" s="186"/>
      <c r="D31" s="187"/>
      <c r="E31" s="187"/>
      <c r="F31" s="187"/>
      <c r="G31" s="187"/>
      <c r="H31" s="123"/>
      <c r="I31" s="188"/>
      <c r="J31" s="188"/>
      <c r="K31" s="209"/>
    </row>
    <row r="32" spans="1:11" s="124" customFormat="1" ht="18" customHeight="1" x14ac:dyDescent="0.3">
      <c r="A32" s="123"/>
      <c r="B32" s="123"/>
      <c r="C32" s="186"/>
      <c r="D32" s="187"/>
      <c r="E32" s="187"/>
      <c r="F32" s="187"/>
      <c r="G32" s="187"/>
      <c r="H32" s="123"/>
      <c r="I32" s="188"/>
      <c r="J32" s="188"/>
      <c r="K32" s="209"/>
    </row>
    <row r="33" spans="1:11" s="124" customFormat="1" ht="18" customHeight="1" x14ac:dyDescent="0.3">
      <c r="A33" s="123"/>
      <c r="B33" s="123"/>
      <c r="C33" s="186"/>
      <c r="D33" s="187"/>
      <c r="E33" s="187"/>
      <c r="F33" s="187"/>
      <c r="G33" s="187"/>
      <c r="H33" s="123"/>
      <c r="I33" s="188"/>
      <c r="J33" s="188"/>
      <c r="K33" s="209"/>
    </row>
    <row r="34" spans="1:11" s="124" customFormat="1" ht="18" customHeight="1" x14ac:dyDescent="0.3">
      <c r="A34" s="123"/>
      <c r="B34" s="123"/>
      <c r="C34" s="186"/>
      <c r="D34" s="187"/>
      <c r="E34" s="187"/>
      <c r="F34" s="187"/>
      <c r="G34" s="187"/>
      <c r="H34" s="123"/>
      <c r="I34" s="188"/>
      <c r="J34" s="188"/>
      <c r="K34" s="209"/>
    </row>
    <row r="35" spans="1:11" s="124" customFormat="1" ht="18" customHeight="1" x14ac:dyDescent="0.3">
      <c r="A35" s="123"/>
      <c r="B35" s="123"/>
      <c r="C35" s="186"/>
      <c r="D35" s="187"/>
      <c r="E35" s="187"/>
      <c r="F35" s="187"/>
      <c r="G35" s="187"/>
      <c r="H35" s="123"/>
      <c r="I35" s="188"/>
      <c r="J35" s="188"/>
      <c r="K35" s="209"/>
    </row>
    <row r="36" spans="1:11" s="124" customFormat="1" ht="18" customHeight="1" x14ac:dyDescent="0.3">
      <c r="A36" s="123"/>
      <c r="B36" s="123"/>
      <c r="C36" s="186"/>
      <c r="D36" s="187"/>
      <c r="E36" s="187"/>
      <c r="F36" s="187"/>
      <c r="G36" s="187"/>
      <c r="H36" s="123"/>
      <c r="I36" s="188"/>
      <c r="J36" s="188"/>
      <c r="K36" s="209"/>
    </row>
    <row r="37" spans="1:11" s="124" customFormat="1" ht="18" customHeight="1" x14ac:dyDescent="0.3">
      <c r="A37" s="123"/>
      <c r="B37" s="123"/>
      <c r="C37" s="186"/>
      <c r="D37" s="187"/>
      <c r="E37" s="187"/>
      <c r="F37" s="187"/>
      <c r="G37" s="187"/>
      <c r="H37" s="123"/>
      <c r="I37" s="188"/>
      <c r="J37" s="188"/>
      <c r="K37" s="209"/>
    </row>
    <row r="38" spans="1:11" s="124" customFormat="1" ht="18" customHeight="1" x14ac:dyDescent="0.3">
      <c r="C38" s="189"/>
      <c r="D38" s="190"/>
      <c r="E38" s="190"/>
      <c r="F38" s="190"/>
      <c r="G38" s="190"/>
      <c r="I38" s="208"/>
      <c r="J38" s="208"/>
      <c r="K38" s="209"/>
    </row>
    <row r="39" spans="1:11" s="124" customFormat="1" ht="18" customHeight="1" x14ac:dyDescent="0.3">
      <c r="C39" s="189"/>
      <c r="D39" s="190"/>
      <c r="E39" s="190"/>
      <c r="F39" s="190"/>
      <c r="G39" s="190"/>
      <c r="I39" s="208"/>
      <c r="J39" s="208"/>
      <c r="K39" s="209"/>
    </row>
    <row r="40" spans="1:11" s="124" customFormat="1" ht="18" customHeight="1" x14ac:dyDescent="0.3">
      <c r="C40" s="189"/>
      <c r="D40" s="190"/>
      <c r="E40" s="190"/>
      <c r="F40" s="190"/>
      <c r="G40" s="190"/>
      <c r="I40" s="208"/>
      <c r="J40" s="208"/>
      <c r="K40" s="209"/>
    </row>
    <row r="41" spans="1:11" s="124" customFormat="1" ht="18" customHeight="1" x14ac:dyDescent="0.3">
      <c r="C41" s="189"/>
      <c r="D41" s="190"/>
      <c r="E41" s="190"/>
      <c r="F41" s="190"/>
      <c r="G41" s="190"/>
      <c r="I41" s="208"/>
      <c r="J41" s="208"/>
      <c r="K41" s="209"/>
    </row>
    <row r="42" spans="1:11" s="124" customFormat="1" ht="18" customHeight="1" x14ac:dyDescent="0.3">
      <c r="C42" s="189"/>
      <c r="D42" s="190"/>
      <c r="E42" s="190"/>
      <c r="F42" s="190"/>
      <c r="G42" s="190"/>
      <c r="I42" s="208"/>
      <c r="J42" s="208"/>
      <c r="K42" s="209"/>
    </row>
    <row r="43" spans="1:11" s="124" customFormat="1" ht="18" customHeight="1" x14ac:dyDescent="0.3">
      <c r="C43" s="189"/>
      <c r="D43" s="190"/>
      <c r="E43" s="190"/>
      <c r="F43" s="190"/>
      <c r="G43" s="190"/>
      <c r="I43" s="208"/>
      <c r="J43" s="208"/>
      <c r="K43" s="209"/>
    </row>
    <row r="44" spans="1:11" s="124" customFormat="1" ht="18" customHeight="1" x14ac:dyDescent="0.3">
      <c r="C44" s="189"/>
      <c r="D44" s="190"/>
      <c r="E44" s="190"/>
      <c r="F44" s="190"/>
      <c r="G44" s="190"/>
      <c r="I44" s="208"/>
      <c r="J44" s="208"/>
      <c r="K44" s="209"/>
    </row>
    <row r="45" spans="1:11" s="124" customFormat="1" ht="18" customHeight="1" x14ac:dyDescent="0.3">
      <c r="C45" s="189"/>
      <c r="D45" s="190"/>
      <c r="E45" s="190"/>
      <c r="F45" s="190"/>
      <c r="G45" s="190"/>
      <c r="I45" s="208"/>
      <c r="J45" s="208"/>
      <c r="K45" s="209"/>
    </row>
    <row r="46" spans="1:11" s="124" customFormat="1" ht="18" customHeight="1" x14ac:dyDescent="0.3">
      <c r="C46" s="189"/>
      <c r="D46" s="190"/>
      <c r="E46" s="190"/>
      <c r="F46" s="190"/>
      <c r="G46" s="190"/>
      <c r="I46" s="208"/>
      <c r="J46" s="208"/>
      <c r="K46" s="209"/>
    </row>
    <row r="47" spans="1:11" s="124" customFormat="1" ht="18" customHeight="1" x14ac:dyDescent="0.3">
      <c r="C47" s="189"/>
      <c r="D47" s="190"/>
      <c r="E47" s="190"/>
      <c r="F47" s="190"/>
      <c r="G47" s="190"/>
      <c r="I47" s="208"/>
      <c r="J47" s="208"/>
      <c r="K47" s="209"/>
    </row>
    <row r="48" spans="1:11" s="124" customFormat="1" ht="18" customHeight="1" x14ac:dyDescent="0.3">
      <c r="C48" s="189"/>
      <c r="D48" s="190"/>
      <c r="E48" s="190"/>
      <c r="F48" s="190"/>
      <c r="G48" s="190"/>
      <c r="I48" s="208"/>
      <c r="J48" s="208"/>
      <c r="K48" s="209"/>
    </row>
    <row r="49" spans="3:11" s="124" customFormat="1" ht="18" customHeight="1" x14ac:dyDescent="0.3">
      <c r="C49" s="189"/>
      <c r="D49" s="190"/>
      <c r="E49" s="190"/>
      <c r="F49" s="190"/>
      <c r="G49" s="190"/>
      <c r="I49" s="208"/>
      <c r="J49" s="208"/>
      <c r="K49" s="209"/>
    </row>
    <row r="50" spans="3:11" s="124" customFormat="1" ht="18" customHeight="1" x14ac:dyDescent="0.3">
      <c r="C50" s="189"/>
      <c r="D50" s="190"/>
      <c r="E50" s="190"/>
      <c r="F50" s="190"/>
      <c r="G50" s="190"/>
      <c r="I50" s="208"/>
      <c r="J50" s="208"/>
      <c r="K50" s="209"/>
    </row>
    <row r="51" spans="3:11" s="124" customFormat="1" ht="18" customHeight="1" x14ac:dyDescent="0.3">
      <c r="C51" s="189"/>
      <c r="D51" s="190"/>
      <c r="E51" s="190"/>
      <c r="F51" s="190"/>
      <c r="G51" s="190"/>
      <c r="I51" s="208"/>
      <c r="J51" s="208"/>
      <c r="K51" s="209"/>
    </row>
    <row r="52" spans="3:11" s="124" customFormat="1" ht="18" customHeight="1" x14ac:dyDescent="0.3">
      <c r="C52" s="189"/>
      <c r="D52" s="190"/>
      <c r="E52" s="190"/>
      <c r="F52" s="190"/>
      <c r="G52" s="190"/>
      <c r="I52" s="208"/>
      <c r="J52" s="208"/>
      <c r="K52" s="209"/>
    </row>
    <row r="53" spans="3:11" s="124" customFormat="1" ht="18" customHeight="1" x14ac:dyDescent="0.3">
      <c r="C53" s="189"/>
      <c r="D53" s="190"/>
      <c r="E53" s="190"/>
      <c r="F53" s="190"/>
      <c r="G53" s="190"/>
      <c r="I53" s="208"/>
      <c r="J53" s="208"/>
      <c r="K53" s="209"/>
    </row>
    <row r="54" spans="3:11" s="124" customFormat="1" ht="18" customHeight="1" x14ac:dyDescent="0.3">
      <c r="C54" s="189"/>
      <c r="D54" s="190"/>
      <c r="E54" s="190"/>
      <c r="F54" s="190"/>
      <c r="G54" s="190"/>
      <c r="I54" s="208"/>
      <c r="J54" s="208"/>
      <c r="K54" s="209"/>
    </row>
    <row r="55" spans="3:11" s="124" customFormat="1" ht="18" customHeight="1" x14ac:dyDescent="0.3">
      <c r="C55" s="189"/>
      <c r="D55" s="190"/>
      <c r="E55" s="190"/>
      <c r="F55" s="190"/>
      <c r="G55" s="190"/>
      <c r="I55" s="208"/>
      <c r="J55" s="208"/>
      <c r="K55" s="209"/>
    </row>
    <row r="56" spans="3:11" s="124" customFormat="1" x14ac:dyDescent="0.3">
      <c r="D56" s="190"/>
      <c r="E56" s="190"/>
      <c r="F56" s="190"/>
      <c r="G56" s="190"/>
      <c r="I56" s="208"/>
      <c r="J56" s="208"/>
      <c r="K56" s="209"/>
    </row>
    <row r="57" spans="3:11" s="124" customFormat="1" x14ac:dyDescent="0.3">
      <c r="D57" s="190"/>
      <c r="E57" s="190"/>
      <c r="F57" s="190"/>
      <c r="G57" s="190"/>
      <c r="I57" s="208"/>
      <c r="J57" s="208"/>
      <c r="K57" s="209"/>
    </row>
    <row r="58" spans="3:11" s="124" customFormat="1" x14ac:dyDescent="0.3">
      <c r="D58" s="190"/>
      <c r="E58" s="190"/>
      <c r="F58" s="190"/>
      <c r="G58" s="190"/>
      <c r="I58" s="208"/>
      <c r="J58" s="208"/>
      <c r="K58" s="209"/>
    </row>
    <row r="59" spans="3:11" s="124" customFormat="1" x14ac:dyDescent="0.3">
      <c r="D59" s="190"/>
      <c r="E59" s="190"/>
      <c r="F59" s="190"/>
      <c r="G59" s="190"/>
      <c r="I59" s="208"/>
      <c r="J59" s="208"/>
      <c r="K59" s="209"/>
    </row>
    <row r="60" spans="3:11" s="124" customFormat="1" x14ac:dyDescent="0.3">
      <c r="D60" s="190"/>
      <c r="E60" s="190"/>
      <c r="F60" s="190"/>
      <c r="G60" s="190"/>
      <c r="I60" s="208"/>
      <c r="J60" s="208"/>
      <c r="K60" s="209"/>
    </row>
    <row r="61" spans="3:11" s="124" customFormat="1" x14ac:dyDescent="0.3">
      <c r="D61" s="190"/>
      <c r="E61" s="190"/>
      <c r="F61" s="190"/>
      <c r="G61" s="190"/>
      <c r="I61" s="208"/>
      <c r="J61" s="208"/>
      <c r="K61" s="209"/>
    </row>
    <row r="62" spans="3:11" s="124" customFormat="1" x14ac:dyDescent="0.3">
      <c r="D62" s="190"/>
      <c r="E62" s="190"/>
      <c r="F62" s="190"/>
      <c r="G62" s="190"/>
      <c r="I62" s="208"/>
      <c r="J62" s="208"/>
      <c r="K62" s="209"/>
    </row>
    <row r="63" spans="3:11" s="124" customFormat="1" x14ac:dyDescent="0.3">
      <c r="D63" s="190"/>
      <c r="E63" s="190"/>
      <c r="F63" s="190"/>
      <c r="G63" s="190"/>
      <c r="I63" s="208"/>
      <c r="J63" s="208"/>
      <c r="K63" s="209"/>
    </row>
    <row r="64" spans="3:11" s="124" customFormat="1" x14ac:dyDescent="0.3">
      <c r="D64" s="190"/>
      <c r="E64" s="190"/>
      <c r="F64" s="190"/>
      <c r="G64" s="190"/>
      <c r="I64" s="208"/>
      <c r="J64" s="208"/>
      <c r="K64" s="209"/>
    </row>
    <row r="65" spans="4:11" s="124" customFormat="1" x14ac:dyDescent="0.3">
      <c r="D65" s="190"/>
      <c r="E65" s="190"/>
      <c r="F65" s="190"/>
      <c r="G65" s="190"/>
      <c r="I65" s="208"/>
      <c r="J65" s="208"/>
      <c r="K65" s="209"/>
    </row>
    <row r="66" spans="4:11" s="124" customFormat="1" x14ac:dyDescent="0.3">
      <c r="D66" s="190"/>
      <c r="E66" s="190"/>
      <c r="F66" s="190"/>
      <c r="G66" s="190"/>
      <c r="I66" s="208"/>
      <c r="J66" s="208"/>
      <c r="K66" s="209"/>
    </row>
    <row r="67" spans="4:11" s="124" customFormat="1" x14ac:dyDescent="0.3">
      <c r="D67" s="190"/>
      <c r="E67" s="190"/>
      <c r="F67" s="190"/>
      <c r="G67" s="190"/>
      <c r="I67" s="208"/>
      <c r="J67" s="208"/>
      <c r="K67" s="209"/>
    </row>
    <row r="68" spans="4:11" s="124" customFormat="1" x14ac:dyDescent="0.3">
      <c r="D68" s="190"/>
      <c r="E68" s="190"/>
      <c r="F68" s="190"/>
      <c r="G68" s="190"/>
      <c r="I68" s="208"/>
      <c r="J68" s="208"/>
      <c r="K68" s="209"/>
    </row>
    <row r="69" spans="4:11" s="124" customFormat="1" x14ac:dyDescent="0.3">
      <c r="D69" s="190"/>
      <c r="E69" s="190"/>
      <c r="F69" s="190"/>
      <c r="G69" s="190"/>
      <c r="I69" s="208"/>
      <c r="J69" s="208"/>
      <c r="K69" s="209"/>
    </row>
    <row r="70" spans="4:11" s="124" customFormat="1" x14ac:dyDescent="0.3">
      <c r="D70" s="190"/>
      <c r="E70" s="190"/>
      <c r="F70" s="190"/>
      <c r="G70" s="190"/>
      <c r="I70" s="208"/>
      <c r="J70" s="208"/>
      <c r="K70" s="209"/>
    </row>
    <row r="71" spans="4:11" s="124" customFormat="1" x14ac:dyDescent="0.3">
      <c r="D71" s="190"/>
      <c r="E71" s="190"/>
      <c r="F71" s="190"/>
      <c r="G71" s="190"/>
      <c r="I71" s="208"/>
      <c r="J71" s="208"/>
      <c r="K71" s="209"/>
    </row>
    <row r="72" spans="4:11" s="124" customFormat="1" x14ac:dyDescent="0.3">
      <c r="D72" s="190"/>
      <c r="E72" s="190"/>
      <c r="F72" s="190"/>
      <c r="G72" s="190"/>
      <c r="I72" s="208"/>
      <c r="J72" s="208"/>
      <c r="K72" s="209"/>
    </row>
    <row r="73" spans="4:11" s="124" customFormat="1" x14ac:dyDescent="0.3">
      <c r="D73" s="190"/>
      <c r="E73" s="190"/>
      <c r="F73" s="190"/>
      <c r="G73" s="190"/>
      <c r="I73" s="208"/>
      <c r="J73" s="208"/>
      <c r="K73" s="209"/>
    </row>
    <row r="74" spans="4:11" s="124" customFormat="1" x14ac:dyDescent="0.3">
      <c r="D74" s="190"/>
      <c r="E74" s="190"/>
      <c r="F74" s="190"/>
      <c r="G74" s="190"/>
      <c r="I74" s="208"/>
      <c r="J74" s="208"/>
      <c r="K74" s="209"/>
    </row>
    <row r="75" spans="4:11" s="124" customFormat="1" x14ac:dyDescent="0.3">
      <c r="D75" s="190"/>
      <c r="E75" s="190"/>
      <c r="F75" s="190"/>
      <c r="G75" s="190"/>
      <c r="I75" s="208"/>
      <c r="J75" s="208"/>
      <c r="K75" s="209"/>
    </row>
    <row r="76" spans="4:11" s="124" customFormat="1" x14ac:dyDescent="0.3">
      <c r="D76" s="190"/>
      <c r="E76" s="190"/>
      <c r="F76" s="190"/>
      <c r="G76" s="190"/>
      <c r="I76" s="208"/>
      <c r="J76" s="208"/>
      <c r="K76" s="209"/>
    </row>
    <row r="77" spans="4:11" s="124" customFormat="1" x14ac:dyDescent="0.3">
      <c r="D77" s="190"/>
      <c r="E77" s="190"/>
      <c r="F77" s="190"/>
      <c r="G77" s="190"/>
      <c r="I77" s="208"/>
      <c r="J77" s="208"/>
      <c r="K77" s="209"/>
    </row>
    <row r="78" spans="4:11" s="124" customFormat="1" x14ac:dyDescent="0.3">
      <c r="D78" s="190"/>
      <c r="E78" s="190"/>
      <c r="F78" s="190"/>
      <c r="G78" s="190"/>
      <c r="I78" s="208"/>
      <c r="J78" s="208"/>
      <c r="K78" s="209"/>
    </row>
    <row r="79" spans="4:11" s="124" customFormat="1" x14ac:dyDescent="0.3">
      <c r="D79" s="190"/>
      <c r="E79" s="190"/>
      <c r="F79" s="190"/>
      <c r="G79" s="190"/>
      <c r="I79" s="208"/>
      <c r="J79" s="208"/>
      <c r="K79" s="209"/>
    </row>
    <row r="80" spans="4:11" s="124" customFormat="1" x14ac:dyDescent="0.3">
      <c r="D80" s="190"/>
      <c r="E80" s="190"/>
      <c r="F80" s="190"/>
      <c r="G80" s="190"/>
      <c r="I80" s="208"/>
      <c r="J80" s="208"/>
      <c r="K80" s="209"/>
    </row>
    <row r="81" spans="1:46" s="124" customFormat="1" x14ac:dyDescent="0.3">
      <c r="D81" s="190"/>
      <c r="E81" s="190"/>
      <c r="F81" s="190"/>
      <c r="G81" s="190"/>
      <c r="I81" s="208"/>
      <c r="J81" s="208"/>
      <c r="K81" s="209"/>
    </row>
    <row r="82" spans="1:46" s="124" customFormat="1" x14ac:dyDescent="0.3">
      <c r="D82" s="190"/>
      <c r="E82" s="190"/>
      <c r="F82" s="190"/>
      <c r="G82" s="190"/>
      <c r="I82" s="208"/>
      <c r="J82" s="208"/>
      <c r="K82" s="209"/>
    </row>
    <row r="83" spans="1:46" s="124" customFormat="1" x14ac:dyDescent="0.3">
      <c r="D83" s="190"/>
      <c r="E83" s="190"/>
      <c r="F83" s="190"/>
      <c r="G83" s="190"/>
      <c r="I83" s="208"/>
      <c r="J83" s="208"/>
      <c r="K83" s="209"/>
    </row>
    <row r="84" spans="1:46" s="124" customFormat="1" x14ac:dyDescent="0.3">
      <c r="D84" s="190"/>
      <c r="E84" s="190"/>
      <c r="F84" s="190"/>
      <c r="G84" s="190"/>
      <c r="I84" s="208"/>
      <c r="J84" s="208"/>
      <c r="K84" s="209"/>
    </row>
    <row r="85" spans="1:46" s="124" customFormat="1" x14ac:dyDescent="0.3">
      <c r="D85" s="190"/>
      <c r="E85" s="190"/>
      <c r="F85" s="190"/>
      <c r="G85" s="190"/>
      <c r="I85" s="208"/>
      <c r="J85" s="208"/>
      <c r="K85" s="209"/>
    </row>
    <row r="86" spans="1:46" s="124" customFormat="1" x14ac:dyDescent="0.3">
      <c r="D86" s="190"/>
      <c r="E86" s="190"/>
      <c r="F86" s="190"/>
      <c r="G86" s="190"/>
      <c r="I86" s="208"/>
      <c r="J86" s="208"/>
      <c r="K86" s="209"/>
    </row>
    <row r="87" spans="1:46" s="124" customFormat="1" x14ac:dyDescent="0.3">
      <c r="D87" s="190"/>
      <c r="E87" s="190"/>
      <c r="F87" s="190"/>
      <c r="G87" s="190"/>
      <c r="I87" s="208"/>
      <c r="J87" s="208"/>
      <c r="K87" s="209"/>
    </row>
    <row r="88" spans="1:46" s="124" customFormat="1" x14ac:dyDescent="0.3">
      <c r="D88" s="190"/>
      <c r="E88" s="190"/>
      <c r="F88" s="190"/>
      <c r="G88" s="190"/>
      <c r="I88" s="208"/>
      <c r="J88" s="208"/>
      <c r="K88" s="209"/>
    </row>
    <row r="89" spans="1:46" s="124" customFormat="1" x14ac:dyDescent="0.3">
      <c r="D89" s="190"/>
      <c r="E89" s="190"/>
      <c r="F89" s="190"/>
      <c r="G89" s="190"/>
      <c r="I89" s="208"/>
      <c r="J89" s="208"/>
      <c r="K89" s="209"/>
    </row>
    <row r="90" spans="1:46" s="124" customFormat="1" x14ac:dyDescent="0.3">
      <c r="D90" s="190"/>
      <c r="E90" s="190"/>
      <c r="F90" s="190"/>
      <c r="G90" s="190"/>
      <c r="I90" s="208"/>
      <c r="J90" s="208"/>
      <c r="K90" s="209"/>
    </row>
    <row r="91" spans="1:46" s="137" customFormat="1" x14ac:dyDescent="0.3">
      <c r="A91" s="70"/>
      <c r="B91" s="69"/>
      <c r="C91" s="69"/>
      <c r="D91" s="178"/>
      <c r="E91" s="178"/>
      <c r="F91" s="178"/>
      <c r="G91" s="178"/>
      <c r="H91" s="69"/>
      <c r="I91" s="191"/>
      <c r="J91" s="191"/>
      <c r="L91" s="124"/>
      <c r="M91" s="124"/>
      <c r="N91" s="124"/>
      <c r="O91" s="124"/>
      <c r="P91" s="124"/>
      <c r="Q91" s="124"/>
      <c r="R91" s="124"/>
      <c r="S91" s="124"/>
      <c r="T91" s="124"/>
      <c r="U91" s="124"/>
      <c r="V91" s="124"/>
      <c r="W91" s="124"/>
      <c r="X91" s="124"/>
      <c r="Y91" s="124"/>
      <c r="Z91" s="124"/>
      <c r="AA91" s="124"/>
      <c r="AB91" s="124"/>
      <c r="AC91" s="124"/>
      <c r="AD91" s="124"/>
      <c r="AE91" s="124"/>
      <c r="AF91" s="124"/>
      <c r="AG91" s="124"/>
      <c r="AH91" s="124"/>
      <c r="AI91" s="124"/>
      <c r="AJ91" s="124"/>
      <c r="AK91" s="124"/>
      <c r="AL91" s="124"/>
      <c r="AM91" s="124"/>
      <c r="AN91" s="124"/>
      <c r="AO91" s="124"/>
      <c r="AP91" s="124"/>
      <c r="AQ91" s="124"/>
      <c r="AR91" s="124"/>
      <c r="AS91" s="124"/>
      <c r="AT91" s="124"/>
    </row>
    <row r="92" spans="1:46" s="137" customFormat="1" x14ac:dyDescent="0.3">
      <c r="A92" s="70"/>
      <c r="B92" s="69"/>
      <c r="C92" s="69"/>
      <c r="D92" s="178"/>
      <c r="E92" s="178"/>
      <c r="F92" s="178"/>
      <c r="G92" s="178"/>
      <c r="H92" s="69"/>
      <c r="I92" s="191"/>
      <c r="J92" s="191"/>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row>
    <row r="93" spans="1:46" s="137" customFormat="1" x14ac:dyDescent="0.3">
      <c r="A93" s="70"/>
      <c r="B93" s="69"/>
      <c r="C93" s="69"/>
      <c r="D93" s="178"/>
      <c r="E93" s="178"/>
      <c r="F93" s="178"/>
      <c r="G93" s="178"/>
      <c r="H93" s="69"/>
      <c r="I93" s="191"/>
      <c r="J93" s="191"/>
      <c r="L93" s="124"/>
      <c r="M93" s="124"/>
      <c r="N93" s="124"/>
      <c r="O93" s="124"/>
      <c r="P93" s="124"/>
      <c r="Q93" s="124"/>
      <c r="R93" s="124"/>
      <c r="S93" s="124"/>
      <c r="T93" s="124"/>
      <c r="U93" s="124"/>
      <c r="V93" s="124"/>
      <c r="W93" s="124"/>
      <c r="X93" s="124"/>
      <c r="Y93" s="124"/>
      <c r="Z93" s="124"/>
      <c r="AA93" s="124"/>
      <c r="AB93" s="124"/>
      <c r="AC93" s="124"/>
      <c r="AD93" s="124"/>
      <c r="AE93" s="124"/>
      <c r="AF93" s="124"/>
      <c r="AG93" s="124"/>
      <c r="AH93" s="124"/>
      <c r="AI93" s="124"/>
      <c r="AJ93" s="124"/>
      <c r="AK93" s="124"/>
      <c r="AL93" s="124"/>
      <c r="AM93" s="124"/>
      <c r="AN93" s="124"/>
      <c r="AO93" s="124"/>
      <c r="AP93" s="124"/>
      <c r="AQ93" s="124"/>
      <c r="AR93" s="124"/>
      <c r="AS93" s="124"/>
      <c r="AT93" s="124"/>
    </row>
    <row r="94" spans="1:46" s="137" customFormat="1" x14ac:dyDescent="0.3">
      <c r="A94" s="70"/>
      <c r="B94" s="69"/>
      <c r="C94" s="69"/>
      <c r="D94" s="178"/>
      <c r="E94" s="178"/>
      <c r="F94" s="178"/>
      <c r="G94" s="178"/>
      <c r="H94" s="69"/>
      <c r="I94" s="191"/>
      <c r="J94" s="191"/>
      <c r="L94" s="124"/>
      <c r="M94" s="124"/>
      <c r="N94" s="124"/>
      <c r="O94" s="124"/>
      <c r="P94" s="124"/>
      <c r="Q94" s="124"/>
      <c r="R94" s="124"/>
      <c r="S94" s="124"/>
      <c r="T94" s="124"/>
      <c r="U94" s="124"/>
      <c r="V94" s="124"/>
      <c r="W94" s="124"/>
      <c r="X94" s="124"/>
      <c r="Y94" s="124"/>
      <c r="Z94" s="124"/>
      <c r="AA94" s="124"/>
      <c r="AB94" s="124"/>
      <c r="AC94" s="124"/>
      <c r="AD94" s="124"/>
      <c r="AE94" s="124"/>
      <c r="AF94" s="124"/>
      <c r="AG94" s="124"/>
      <c r="AH94" s="124"/>
      <c r="AI94" s="124"/>
      <c r="AJ94" s="124"/>
      <c r="AK94" s="124"/>
      <c r="AL94" s="124"/>
      <c r="AM94" s="124"/>
      <c r="AN94" s="124"/>
      <c r="AO94" s="124"/>
      <c r="AP94" s="124"/>
      <c r="AQ94" s="124"/>
      <c r="AR94" s="124"/>
      <c r="AS94" s="124"/>
      <c r="AT94" s="124"/>
    </row>
    <row r="95" spans="1:46" s="137" customFormat="1" x14ac:dyDescent="0.3">
      <c r="A95" s="70"/>
      <c r="B95" s="69"/>
      <c r="C95" s="69"/>
      <c r="D95" s="178"/>
      <c r="E95" s="178"/>
      <c r="F95" s="178"/>
      <c r="G95" s="178"/>
      <c r="H95" s="69"/>
      <c r="I95" s="191"/>
      <c r="J95" s="191"/>
      <c r="L95" s="124"/>
      <c r="M95" s="124"/>
      <c r="N95" s="124"/>
      <c r="O95" s="124"/>
      <c r="P95" s="124"/>
      <c r="Q95" s="124"/>
      <c r="R95" s="124"/>
      <c r="S95" s="124"/>
      <c r="T95" s="124"/>
      <c r="U95" s="124"/>
      <c r="V95" s="124"/>
      <c r="W95" s="124"/>
      <c r="X95" s="124"/>
      <c r="Y95" s="124"/>
      <c r="Z95" s="124"/>
      <c r="AA95" s="124"/>
      <c r="AB95" s="124"/>
      <c r="AC95" s="124"/>
      <c r="AD95" s="124"/>
      <c r="AE95" s="124"/>
      <c r="AF95" s="124"/>
      <c r="AG95" s="124"/>
      <c r="AH95" s="124"/>
      <c r="AI95" s="124"/>
      <c r="AJ95" s="124"/>
      <c r="AK95" s="124"/>
      <c r="AL95" s="124"/>
      <c r="AM95" s="124"/>
      <c r="AN95" s="124"/>
      <c r="AO95" s="124"/>
      <c r="AP95" s="124"/>
      <c r="AQ95" s="124"/>
      <c r="AR95" s="124"/>
      <c r="AS95" s="124"/>
      <c r="AT95" s="124"/>
    </row>
    <row r="96" spans="1:46" s="137" customFormat="1" x14ac:dyDescent="0.3">
      <c r="A96" s="70"/>
      <c r="B96" s="69"/>
      <c r="C96" s="69"/>
      <c r="D96" s="178"/>
      <c r="E96" s="178"/>
      <c r="F96" s="178"/>
      <c r="G96" s="178"/>
      <c r="H96" s="69"/>
      <c r="I96" s="191"/>
      <c r="J96" s="191"/>
      <c r="L96" s="124"/>
      <c r="M96" s="124"/>
      <c r="N96" s="124"/>
      <c r="O96" s="124"/>
      <c r="P96" s="124"/>
      <c r="Q96" s="124"/>
      <c r="R96" s="124"/>
      <c r="S96" s="124"/>
      <c r="T96" s="124"/>
      <c r="U96" s="124"/>
      <c r="V96" s="124"/>
      <c r="W96" s="124"/>
      <c r="X96" s="124"/>
      <c r="Y96" s="124"/>
      <c r="Z96" s="124"/>
      <c r="AA96" s="124"/>
      <c r="AB96" s="124"/>
      <c r="AC96" s="124"/>
      <c r="AD96" s="124"/>
      <c r="AE96" s="124"/>
      <c r="AF96" s="124"/>
      <c r="AG96" s="124"/>
      <c r="AH96" s="124"/>
      <c r="AI96" s="124"/>
      <c r="AJ96" s="124"/>
      <c r="AK96" s="124"/>
      <c r="AL96" s="124"/>
      <c r="AM96" s="124"/>
      <c r="AN96" s="124"/>
      <c r="AO96" s="124"/>
      <c r="AP96" s="124"/>
      <c r="AQ96" s="124"/>
      <c r="AR96" s="124"/>
      <c r="AS96" s="124"/>
      <c r="AT96" s="124"/>
    </row>
    <row r="97" spans="1:46" s="137" customFormat="1" x14ac:dyDescent="0.3">
      <c r="A97" s="70"/>
      <c r="B97" s="69"/>
      <c r="C97" s="69"/>
      <c r="D97" s="178"/>
      <c r="E97" s="178"/>
      <c r="F97" s="178"/>
      <c r="G97" s="178"/>
      <c r="H97" s="69"/>
      <c r="I97" s="191"/>
      <c r="J97" s="191"/>
      <c r="L97" s="124"/>
      <c r="M97" s="124"/>
      <c r="N97" s="124"/>
      <c r="O97" s="124"/>
      <c r="P97" s="124"/>
      <c r="Q97" s="124"/>
      <c r="R97" s="124"/>
      <c r="S97" s="124"/>
      <c r="T97" s="124"/>
      <c r="U97" s="124"/>
      <c r="V97" s="124"/>
      <c r="W97" s="124"/>
      <c r="X97" s="124"/>
      <c r="Y97" s="124"/>
      <c r="Z97" s="124"/>
      <c r="AA97" s="124"/>
      <c r="AB97" s="124"/>
      <c r="AC97" s="124"/>
      <c r="AD97" s="124"/>
      <c r="AE97" s="124"/>
      <c r="AF97" s="124"/>
      <c r="AG97" s="124"/>
      <c r="AH97" s="124"/>
      <c r="AI97" s="124"/>
      <c r="AJ97" s="124"/>
      <c r="AK97" s="124"/>
      <c r="AL97" s="124"/>
      <c r="AM97" s="124"/>
      <c r="AN97" s="124"/>
      <c r="AO97" s="124"/>
      <c r="AP97" s="124"/>
      <c r="AQ97" s="124"/>
      <c r="AR97" s="124"/>
      <c r="AS97" s="124"/>
      <c r="AT97" s="124"/>
    </row>
    <row r="98" spans="1:46" s="137" customFormat="1" x14ac:dyDescent="0.3">
      <c r="A98" s="70"/>
      <c r="B98" s="69"/>
      <c r="C98" s="69"/>
      <c r="D98" s="178"/>
      <c r="E98" s="178"/>
      <c r="F98" s="178"/>
      <c r="G98" s="178"/>
      <c r="H98" s="69"/>
      <c r="I98" s="191"/>
      <c r="J98" s="191"/>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row>
    <row r="99" spans="1:46" s="137" customFormat="1" x14ac:dyDescent="0.3">
      <c r="A99" s="70"/>
      <c r="B99" s="69"/>
      <c r="C99" s="69"/>
      <c r="D99" s="178"/>
      <c r="E99" s="178"/>
      <c r="F99" s="178"/>
      <c r="G99" s="178"/>
      <c r="H99" s="69"/>
      <c r="I99" s="191"/>
      <c r="J99" s="191"/>
      <c r="L99" s="124"/>
      <c r="M99" s="124"/>
      <c r="N99" s="124"/>
      <c r="O99" s="124"/>
      <c r="P99" s="124"/>
      <c r="Q99" s="124"/>
      <c r="R99" s="124"/>
      <c r="S99" s="124"/>
      <c r="T99" s="124"/>
      <c r="U99" s="124"/>
      <c r="V99" s="124"/>
      <c r="W99" s="124"/>
      <c r="X99" s="124"/>
      <c r="Y99" s="124"/>
      <c r="Z99" s="124"/>
      <c r="AA99" s="124"/>
      <c r="AB99" s="124"/>
      <c r="AC99" s="124"/>
      <c r="AD99" s="124"/>
      <c r="AE99" s="124"/>
      <c r="AF99" s="124"/>
      <c r="AG99" s="124"/>
      <c r="AH99" s="124"/>
      <c r="AI99" s="124"/>
      <c r="AJ99" s="124"/>
      <c r="AK99" s="124"/>
      <c r="AL99" s="124"/>
      <c r="AM99" s="124"/>
      <c r="AN99" s="124"/>
      <c r="AO99" s="124"/>
      <c r="AP99" s="124"/>
      <c r="AQ99" s="124"/>
      <c r="AR99" s="124"/>
      <c r="AS99" s="124"/>
      <c r="AT99" s="124"/>
    </row>
    <row r="100" spans="1:46" s="137" customFormat="1" x14ac:dyDescent="0.3">
      <c r="A100" s="70"/>
      <c r="B100" s="69"/>
      <c r="C100" s="69"/>
      <c r="D100" s="178"/>
      <c r="E100" s="178"/>
      <c r="F100" s="178"/>
      <c r="G100" s="178"/>
      <c r="H100" s="69"/>
      <c r="I100" s="191"/>
      <c r="J100" s="191"/>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row>
    <row r="101" spans="1:46" s="137" customFormat="1" x14ac:dyDescent="0.3">
      <c r="A101" s="70"/>
      <c r="B101" s="69"/>
      <c r="C101" s="69"/>
      <c r="D101" s="178"/>
      <c r="E101" s="178"/>
      <c r="F101" s="178"/>
      <c r="G101" s="178"/>
      <c r="H101" s="69"/>
      <c r="I101" s="191"/>
      <c r="J101" s="191"/>
      <c r="L101" s="124"/>
      <c r="M101" s="124"/>
      <c r="N101" s="124"/>
      <c r="O101" s="124"/>
      <c r="P101" s="124"/>
      <c r="Q101" s="124"/>
      <c r="R101" s="124"/>
      <c r="S101" s="124"/>
      <c r="T101" s="124"/>
      <c r="U101" s="124"/>
      <c r="V101" s="124"/>
      <c r="W101" s="124"/>
      <c r="X101" s="124"/>
      <c r="Y101" s="124"/>
      <c r="Z101" s="124"/>
      <c r="AA101" s="124"/>
      <c r="AB101" s="124"/>
      <c r="AC101" s="124"/>
      <c r="AD101" s="124"/>
      <c r="AE101" s="124"/>
      <c r="AF101" s="124"/>
      <c r="AG101" s="124"/>
      <c r="AH101" s="124"/>
      <c r="AI101" s="124"/>
      <c r="AJ101" s="124"/>
      <c r="AK101" s="124"/>
      <c r="AL101" s="124"/>
      <c r="AM101" s="124"/>
      <c r="AN101" s="124"/>
      <c r="AO101" s="124"/>
      <c r="AP101" s="124"/>
      <c r="AQ101" s="124"/>
      <c r="AR101" s="124"/>
      <c r="AS101" s="124"/>
      <c r="AT101" s="124"/>
    </row>
    <row r="102" spans="1:46" s="137" customFormat="1" x14ac:dyDescent="0.3">
      <c r="A102" s="70"/>
      <c r="B102" s="69"/>
      <c r="C102" s="69"/>
      <c r="D102" s="178"/>
      <c r="E102" s="178"/>
      <c r="F102" s="178"/>
      <c r="G102" s="178"/>
      <c r="H102" s="69"/>
      <c r="I102" s="191"/>
      <c r="J102" s="191"/>
      <c r="L102" s="124"/>
      <c r="M102" s="124"/>
      <c r="N102" s="124"/>
      <c r="O102" s="124"/>
      <c r="P102" s="124"/>
      <c r="Q102" s="124"/>
      <c r="R102" s="124"/>
      <c r="S102" s="124"/>
      <c r="T102" s="124"/>
      <c r="U102" s="124"/>
      <c r="V102" s="124"/>
      <c r="W102" s="124"/>
      <c r="X102" s="124"/>
      <c r="Y102" s="124"/>
      <c r="Z102" s="124"/>
      <c r="AA102" s="124"/>
      <c r="AB102" s="124"/>
      <c r="AC102" s="124"/>
      <c r="AD102" s="124"/>
      <c r="AE102" s="124"/>
      <c r="AF102" s="124"/>
      <c r="AG102" s="124"/>
      <c r="AH102" s="124"/>
      <c r="AI102" s="124"/>
      <c r="AJ102" s="124"/>
      <c r="AK102" s="124"/>
      <c r="AL102" s="124"/>
      <c r="AM102" s="124"/>
      <c r="AN102" s="124"/>
      <c r="AO102" s="124"/>
      <c r="AP102" s="124"/>
      <c r="AQ102" s="124"/>
      <c r="AR102" s="124"/>
      <c r="AS102" s="124"/>
      <c r="AT102" s="124"/>
    </row>
    <row r="103" spans="1:46" s="137" customFormat="1" x14ac:dyDescent="0.3">
      <c r="A103" s="70"/>
      <c r="B103" s="69"/>
      <c r="C103" s="69"/>
      <c r="D103" s="178"/>
      <c r="E103" s="178"/>
      <c r="F103" s="178"/>
      <c r="G103" s="178"/>
      <c r="H103" s="69"/>
      <c r="I103" s="191"/>
      <c r="J103" s="191"/>
      <c r="L103" s="124"/>
      <c r="M103" s="124"/>
      <c r="N103" s="124"/>
      <c r="O103" s="124"/>
      <c r="P103" s="124"/>
      <c r="Q103" s="124"/>
      <c r="R103" s="124"/>
      <c r="S103" s="124"/>
      <c r="T103" s="124"/>
      <c r="U103" s="124"/>
      <c r="V103" s="124"/>
      <c r="W103" s="124"/>
      <c r="X103" s="124"/>
      <c r="Y103" s="124"/>
      <c r="Z103" s="124"/>
      <c r="AA103" s="124"/>
      <c r="AB103" s="124"/>
      <c r="AC103" s="124"/>
      <c r="AD103" s="124"/>
      <c r="AE103" s="124"/>
      <c r="AF103" s="124"/>
      <c r="AG103" s="124"/>
      <c r="AH103" s="124"/>
      <c r="AI103" s="124"/>
      <c r="AJ103" s="124"/>
      <c r="AK103" s="124"/>
      <c r="AL103" s="124"/>
      <c r="AM103" s="124"/>
      <c r="AN103" s="124"/>
      <c r="AO103" s="124"/>
      <c r="AP103" s="124"/>
      <c r="AQ103" s="124"/>
      <c r="AR103" s="124"/>
      <c r="AS103" s="124"/>
      <c r="AT103" s="124"/>
    </row>
    <row r="104" spans="1:46" s="137" customFormat="1" x14ac:dyDescent="0.3">
      <c r="A104" s="70"/>
      <c r="B104" s="69"/>
      <c r="C104" s="69"/>
      <c r="D104" s="178"/>
      <c r="E104" s="178"/>
      <c r="F104" s="178"/>
      <c r="G104" s="178"/>
      <c r="H104" s="69"/>
      <c r="I104" s="191"/>
      <c r="J104" s="191"/>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c r="AG104" s="124"/>
      <c r="AH104" s="124"/>
      <c r="AI104" s="124"/>
      <c r="AJ104" s="124"/>
      <c r="AK104" s="124"/>
      <c r="AL104" s="124"/>
      <c r="AM104" s="124"/>
      <c r="AN104" s="124"/>
      <c r="AO104" s="124"/>
      <c r="AP104" s="124"/>
      <c r="AQ104" s="124"/>
      <c r="AR104" s="124"/>
      <c r="AS104" s="124"/>
      <c r="AT104" s="124"/>
    </row>
    <row r="105" spans="1:46" s="137" customFormat="1" x14ac:dyDescent="0.3">
      <c r="A105" s="70"/>
      <c r="B105" s="69"/>
      <c r="C105" s="69"/>
      <c r="D105" s="178"/>
      <c r="E105" s="178"/>
      <c r="F105" s="178"/>
      <c r="G105" s="178"/>
      <c r="H105" s="69"/>
      <c r="I105" s="191"/>
      <c r="J105" s="191"/>
      <c r="L105" s="124"/>
      <c r="M105" s="124"/>
      <c r="N105" s="124"/>
      <c r="O105" s="124"/>
      <c r="P105" s="124"/>
      <c r="Q105" s="124"/>
      <c r="R105" s="124"/>
      <c r="S105" s="124"/>
      <c r="T105" s="124"/>
      <c r="U105" s="124"/>
      <c r="V105" s="124"/>
      <c r="W105" s="124"/>
      <c r="X105" s="124"/>
      <c r="Y105" s="124"/>
      <c r="Z105" s="124"/>
      <c r="AA105" s="124"/>
      <c r="AB105" s="124"/>
      <c r="AC105" s="124"/>
      <c r="AD105" s="124"/>
      <c r="AE105" s="124"/>
      <c r="AF105" s="124"/>
      <c r="AG105" s="124"/>
      <c r="AH105" s="124"/>
      <c r="AI105" s="124"/>
      <c r="AJ105" s="124"/>
      <c r="AK105" s="124"/>
      <c r="AL105" s="124"/>
      <c r="AM105" s="124"/>
      <c r="AN105" s="124"/>
      <c r="AO105" s="124"/>
      <c r="AP105" s="124"/>
      <c r="AQ105" s="124"/>
      <c r="AR105" s="124"/>
      <c r="AS105" s="124"/>
      <c r="AT105" s="124"/>
    </row>
    <row r="106" spans="1:46" s="137" customFormat="1" x14ac:dyDescent="0.3">
      <c r="A106" s="70"/>
      <c r="B106" s="69"/>
      <c r="C106" s="69"/>
      <c r="D106" s="178"/>
      <c r="E106" s="178"/>
      <c r="F106" s="178"/>
      <c r="G106" s="178"/>
      <c r="H106" s="69"/>
      <c r="I106" s="191"/>
      <c r="J106" s="191"/>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row>
    <row r="107" spans="1:46" s="137" customFormat="1" x14ac:dyDescent="0.3">
      <c r="A107" s="70"/>
      <c r="B107" s="69"/>
      <c r="C107" s="69"/>
      <c r="D107" s="178"/>
      <c r="E107" s="178"/>
      <c r="F107" s="178"/>
      <c r="G107" s="178"/>
      <c r="H107" s="69"/>
      <c r="I107" s="191"/>
      <c r="J107" s="191"/>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124"/>
      <c r="AJ107" s="124"/>
      <c r="AK107" s="124"/>
      <c r="AL107" s="124"/>
      <c r="AM107" s="124"/>
      <c r="AN107" s="124"/>
      <c r="AO107" s="124"/>
      <c r="AP107" s="124"/>
      <c r="AQ107" s="124"/>
      <c r="AR107" s="124"/>
      <c r="AS107" s="124"/>
      <c r="AT107" s="124"/>
    </row>
    <row r="108" spans="1:46" s="137" customFormat="1" x14ac:dyDescent="0.3">
      <c r="A108" s="70"/>
      <c r="B108" s="69"/>
      <c r="C108" s="69"/>
      <c r="D108" s="178"/>
      <c r="E108" s="178"/>
      <c r="F108" s="178"/>
      <c r="G108" s="178"/>
      <c r="H108" s="69"/>
      <c r="I108" s="191"/>
      <c r="J108" s="191"/>
      <c r="L108" s="124"/>
      <c r="M108" s="124"/>
      <c r="N108" s="124"/>
      <c r="O108" s="124"/>
      <c r="P108" s="124"/>
      <c r="Q108" s="124"/>
      <c r="R108" s="124"/>
      <c r="S108" s="124"/>
      <c r="T108" s="124"/>
      <c r="U108" s="124"/>
      <c r="V108" s="124"/>
      <c r="W108" s="124"/>
      <c r="X108" s="124"/>
      <c r="Y108" s="124"/>
      <c r="Z108" s="124"/>
      <c r="AA108" s="124"/>
      <c r="AB108" s="124"/>
      <c r="AC108" s="124"/>
      <c r="AD108" s="124"/>
      <c r="AE108" s="124"/>
      <c r="AF108" s="124"/>
      <c r="AG108" s="124"/>
      <c r="AH108" s="124"/>
      <c r="AI108" s="124"/>
      <c r="AJ108" s="124"/>
      <c r="AK108" s="124"/>
      <c r="AL108" s="124"/>
      <c r="AM108" s="124"/>
      <c r="AN108" s="124"/>
      <c r="AO108" s="124"/>
      <c r="AP108" s="124"/>
      <c r="AQ108" s="124"/>
      <c r="AR108" s="124"/>
      <c r="AS108" s="124"/>
      <c r="AT108" s="124"/>
    </row>
    <row r="109" spans="1:46" s="137" customFormat="1" x14ac:dyDescent="0.3">
      <c r="A109" s="70"/>
      <c r="B109" s="69"/>
      <c r="C109" s="69"/>
      <c r="D109" s="178"/>
      <c r="E109" s="178"/>
      <c r="F109" s="178"/>
      <c r="G109" s="178"/>
      <c r="H109" s="69"/>
      <c r="I109" s="191"/>
      <c r="J109" s="191"/>
      <c r="L109" s="124"/>
      <c r="M109" s="124"/>
      <c r="N109" s="124"/>
      <c r="O109" s="124"/>
      <c r="P109" s="124"/>
      <c r="Q109" s="124"/>
      <c r="R109" s="124"/>
      <c r="S109" s="124"/>
      <c r="T109" s="124"/>
      <c r="U109" s="124"/>
      <c r="V109" s="124"/>
      <c r="W109" s="124"/>
      <c r="X109" s="124"/>
      <c r="Y109" s="124"/>
      <c r="Z109" s="124"/>
      <c r="AA109" s="124"/>
      <c r="AB109" s="124"/>
      <c r="AC109" s="124"/>
      <c r="AD109" s="124"/>
      <c r="AE109" s="124"/>
      <c r="AF109" s="124"/>
      <c r="AG109" s="124"/>
      <c r="AH109" s="124"/>
      <c r="AI109" s="124"/>
      <c r="AJ109" s="124"/>
      <c r="AK109" s="124"/>
      <c r="AL109" s="124"/>
      <c r="AM109" s="124"/>
      <c r="AN109" s="124"/>
      <c r="AO109" s="124"/>
      <c r="AP109" s="124"/>
      <c r="AQ109" s="124"/>
      <c r="AR109" s="124"/>
      <c r="AS109" s="124"/>
      <c r="AT109" s="124"/>
    </row>
    <row r="110" spans="1:46" s="137" customFormat="1" x14ac:dyDescent="0.3">
      <c r="A110" s="70"/>
      <c r="B110" s="69"/>
      <c r="C110" s="69"/>
      <c r="D110" s="178"/>
      <c r="E110" s="178"/>
      <c r="F110" s="178"/>
      <c r="G110" s="178"/>
      <c r="H110" s="69"/>
      <c r="I110" s="191"/>
      <c r="J110" s="191"/>
      <c r="L110" s="124"/>
      <c r="M110" s="124"/>
      <c r="N110" s="124"/>
      <c r="O110" s="124"/>
      <c r="P110" s="124"/>
      <c r="Q110" s="124"/>
      <c r="R110" s="124"/>
      <c r="S110" s="124"/>
      <c r="T110" s="124"/>
      <c r="U110" s="124"/>
      <c r="V110" s="124"/>
      <c r="W110" s="124"/>
      <c r="X110" s="124"/>
      <c r="Y110" s="124"/>
      <c r="Z110" s="124"/>
      <c r="AA110" s="124"/>
      <c r="AB110" s="124"/>
      <c r="AC110" s="124"/>
      <c r="AD110" s="124"/>
      <c r="AE110" s="124"/>
      <c r="AF110" s="124"/>
      <c r="AG110" s="124"/>
      <c r="AH110" s="124"/>
      <c r="AI110" s="124"/>
      <c r="AJ110" s="124"/>
      <c r="AK110" s="124"/>
      <c r="AL110" s="124"/>
      <c r="AM110" s="124"/>
      <c r="AN110" s="124"/>
      <c r="AO110" s="124"/>
      <c r="AP110" s="124"/>
      <c r="AQ110" s="124"/>
      <c r="AR110" s="124"/>
      <c r="AS110" s="124"/>
      <c r="AT110" s="124"/>
    </row>
    <row r="111" spans="1:46" s="137" customFormat="1" x14ac:dyDescent="0.3">
      <c r="A111" s="70"/>
      <c r="B111" s="69"/>
      <c r="C111" s="69"/>
      <c r="D111" s="178"/>
      <c r="E111" s="178"/>
      <c r="F111" s="178"/>
      <c r="G111" s="178"/>
      <c r="H111" s="69"/>
      <c r="I111" s="191"/>
      <c r="J111" s="191"/>
      <c r="L111" s="124"/>
      <c r="M111" s="124"/>
      <c r="N111" s="124"/>
      <c r="O111" s="124"/>
      <c r="P111" s="124"/>
      <c r="Q111" s="124"/>
      <c r="R111" s="124"/>
      <c r="S111" s="124"/>
      <c r="T111" s="124"/>
      <c r="U111" s="124"/>
      <c r="V111" s="124"/>
      <c r="W111" s="124"/>
      <c r="X111" s="124"/>
      <c r="Y111" s="124"/>
      <c r="Z111" s="124"/>
      <c r="AA111" s="124"/>
      <c r="AB111" s="124"/>
      <c r="AC111" s="124"/>
      <c r="AD111" s="124"/>
      <c r="AE111" s="124"/>
      <c r="AF111" s="124"/>
      <c r="AG111" s="124"/>
      <c r="AH111" s="124"/>
      <c r="AI111" s="124"/>
      <c r="AJ111" s="124"/>
      <c r="AK111" s="124"/>
      <c r="AL111" s="124"/>
      <c r="AM111" s="124"/>
      <c r="AN111" s="124"/>
      <c r="AO111" s="124"/>
      <c r="AP111" s="124"/>
      <c r="AQ111" s="124"/>
      <c r="AR111" s="124"/>
      <c r="AS111" s="124"/>
      <c r="AT111" s="124"/>
    </row>
    <row r="112" spans="1:46" s="137" customFormat="1" x14ac:dyDescent="0.3">
      <c r="A112" s="70"/>
      <c r="B112" s="69"/>
      <c r="C112" s="69"/>
      <c r="D112" s="178"/>
      <c r="E112" s="178"/>
      <c r="F112" s="178"/>
      <c r="G112" s="178"/>
      <c r="H112" s="69"/>
      <c r="I112" s="191"/>
      <c r="J112" s="191"/>
      <c r="L112" s="124"/>
      <c r="M112" s="124"/>
      <c r="N112" s="124"/>
      <c r="O112" s="124"/>
      <c r="P112" s="124"/>
      <c r="Q112" s="124"/>
      <c r="R112" s="124"/>
      <c r="S112" s="124"/>
      <c r="T112" s="124"/>
      <c r="U112" s="124"/>
      <c r="V112" s="124"/>
      <c r="W112" s="124"/>
      <c r="X112" s="124"/>
      <c r="Y112" s="124"/>
      <c r="Z112" s="124"/>
      <c r="AA112" s="124"/>
      <c r="AB112" s="124"/>
      <c r="AC112" s="124"/>
      <c r="AD112" s="124"/>
      <c r="AE112" s="124"/>
      <c r="AF112" s="124"/>
      <c r="AG112" s="124"/>
      <c r="AH112" s="124"/>
      <c r="AI112" s="124"/>
      <c r="AJ112" s="124"/>
      <c r="AK112" s="124"/>
      <c r="AL112" s="124"/>
      <c r="AM112" s="124"/>
      <c r="AN112" s="124"/>
      <c r="AO112" s="124"/>
      <c r="AP112" s="124"/>
      <c r="AQ112" s="124"/>
      <c r="AR112" s="124"/>
      <c r="AS112" s="124"/>
      <c r="AT112" s="124"/>
    </row>
    <row r="113" spans="1:46" s="137" customFormat="1" x14ac:dyDescent="0.3">
      <c r="A113" s="70"/>
      <c r="B113" s="69"/>
      <c r="C113" s="69"/>
      <c r="D113" s="178"/>
      <c r="E113" s="178"/>
      <c r="F113" s="178"/>
      <c r="G113" s="178"/>
      <c r="H113" s="69"/>
      <c r="I113" s="191"/>
      <c r="J113" s="191"/>
      <c r="L113" s="124"/>
      <c r="M113" s="124"/>
      <c r="N113" s="124"/>
      <c r="O113" s="124"/>
      <c r="P113" s="124"/>
      <c r="Q113" s="124"/>
      <c r="R113" s="124"/>
      <c r="S113" s="124"/>
      <c r="T113" s="124"/>
      <c r="U113" s="124"/>
      <c r="V113" s="124"/>
      <c r="W113" s="124"/>
      <c r="X113" s="124"/>
      <c r="Y113" s="124"/>
      <c r="Z113" s="124"/>
      <c r="AA113" s="124"/>
      <c r="AB113" s="124"/>
      <c r="AC113" s="124"/>
      <c r="AD113" s="124"/>
      <c r="AE113" s="124"/>
      <c r="AF113" s="124"/>
      <c r="AG113" s="124"/>
      <c r="AH113" s="124"/>
      <c r="AI113" s="124"/>
      <c r="AJ113" s="124"/>
      <c r="AK113" s="124"/>
      <c r="AL113" s="124"/>
      <c r="AM113" s="124"/>
      <c r="AN113" s="124"/>
      <c r="AO113" s="124"/>
      <c r="AP113" s="124"/>
      <c r="AQ113" s="124"/>
      <c r="AR113" s="124"/>
      <c r="AS113" s="124"/>
      <c r="AT113" s="124"/>
    </row>
    <row r="114" spans="1:46" s="137" customFormat="1" x14ac:dyDescent="0.3">
      <c r="A114" s="70"/>
      <c r="B114" s="69"/>
      <c r="C114" s="69"/>
      <c r="D114" s="178"/>
      <c r="E114" s="178"/>
      <c r="F114" s="178"/>
      <c r="G114" s="178"/>
      <c r="H114" s="69"/>
      <c r="I114" s="191"/>
      <c r="J114" s="191"/>
      <c r="L114" s="124"/>
      <c r="M114" s="124"/>
      <c r="N114" s="124"/>
      <c r="O114" s="124"/>
      <c r="P114" s="124"/>
      <c r="Q114" s="124"/>
      <c r="R114" s="124"/>
      <c r="S114" s="124"/>
      <c r="T114" s="124"/>
      <c r="U114" s="124"/>
      <c r="V114" s="124"/>
      <c r="W114" s="124"/>
      <c r="X114" s="124"/>
      <c r="Y114" s="124"/>
      <c r="Z114" s="124"/>
      <c r="AA114" s="124"/>
      <c r="AB114" s="124"/>
      <c r="AC114" s="124"/>
      <c r="AD114" s="124"/>
      <c r="AE114" s="124"/>
      <c r="AF114" s="124"/>
      <c r="AG114" s="124"/>
      <c r="AH114" s="124"/>
      <c r="AI114" s="124"/>
      <c r="AJ114" s="124"/>
      <c r="AK114" s="124"/>
      <c r="AL114" s="124"/>
      <c r="AM114" s="124"/>
      <c r="AN114" s="124"/>
      <c r="AO114" s="124"/>
      <c r="AP114" s="124"/>
      <c r="AQ114" s="124"/>
      <c r="AR114" s="124"/>
      <c r="AS114" s="124"/>
      <c r="AT114" s="124"/>
    </row>
    <row r="115" spans="1:46" s="137" customFormat="1" x14ac:dyDescent="0.3">
      <c r="A115" s="70"/>
      <c r="B115" s="69"/>
      <c r="C115" s="69"/>
      <c r="D115" s="178"/>
      <c r="E115" s="178"/>
      <c r="F115" s="178"/>
      <c r="G115" s="178"/>
      <c r="H115" s="69"/>
      <c r="I115" s="191"/>
      <c r="J115" s="191"/>
      <c r="L115" s="124"/>
      <c r="M115" s="124"/>
      <c r="N115" s="124"/>
      <c r="O115" s="124"/>
      <c r="P115" s="124"/>
      <c r="Q115" s="124"/>
      <c r="R115" s="124"/>
      <c r="S115" s="124"/>
      <c r="T115" s="124"/>
      <c r="U115" s="124"/>
      <c r="V115" s="124"/>
      <c r="W115" s="124"/>
      <c r="X115" s="124"/>
      <c r="Y115" s="124"/>
      <c r="Z115" s="124"/>
      <c r="AA115" s="124"/>
      <c r="AB115" s="124"/>
      <c r="AC115" s="124"/>
      <c r="AD115" s="124"/>
      <c r="AE115" s="124"/>
      <c r="AF115" s="124"/>
      <c r="AG115" s="124"/>
      <c r="AH115" s="124"/>
      <c r="AI115" s="124"/>
      <c r="AJ115" s="124"/>
      <c r="AK115" s="124"/>
      <c r="AL115" s="124"/>
      <c r="AM115" s="124"/>
      <c r="AN115" s="124"/>
      <c r="AO115" s="124"/>
      <c r="AP115" s="124"/>
      <c r="AQ115" s="124"/>
      <c r="AR115" s="124"/>
      <c r="AS115" s="124"/>
      <c r="AT115" s="124"/>
    </row>
    <row r="116" spans="1:46" s="137" customFormat="1" x14ac:dyDescent="0.3">
      <c r="A116" s="70"/>
      <c r="B116" s="69"/>
      <c r="C116" s="69"/>
      <c r="D116" s="178"/>
      <c r="E116" s="178"/>
      <c r="F116" s="178"/>
      <c r="G116" s="178"/>
      <c r="H116" s="69"/>
      <c r="I116" s="191"/>
      <c r="J116" s="191"/>
      <c r="L116" s="124"/>
      <c r="M116" s="124"/>
      <c r="N116" s="124"/>
      <c r="O116" s="124"/>
      <c r="P116" s="124"/>
      <c r="Q116" s="124"/>
      <c r="R116" s="124"/>
      <c r="S116" s="124"/>
      <c r="T116" s="124"/>
      <c r="U116" s="124"/>
      <c r="V116" s="124"/>
      <c r="W116" s="124"/>
      <c r="X116" s="124"/>
      <c r="Y116" s="124"/>
      <c r="Z116" s="124"/>
      <c r="AA116" s="124"/>
      <c r="AB116" s="124"/>
      <c r="AC116" s="124"/>
      <c r="AD116" s="124"/>
      <c r="AE116" s="124"/>
      <c r="AF116" s="124"/>
      <c r="AG116" s="124"/>
      <c r="AH116" s="124"/>
      <c r="AI116" s="124"/>
      <c r="AJ116" s="124"/>
      <c r="AK116" s="124"/>
      <c r="AL116" s="124"/>
      <c r="AM116" s="124"/>
      <c r="AN116" s="124"/>
      <c r="AO116" s="124"/>
      <c r="AP116" s="124"/>
      <c r="AQ116" s="124"/>
      <c r="AR116" s="124"/>
      <c r="AS116" s="124"/>
      <c r="AT116" s="124"/>
    </row>
    <row r="117" spans="1:46" s="137" customFormat="1" x14ac:dyDescent="0.3">
      <c r="A117" s="70"/>
      <c r="B117" s="69"/>
      <c r="C117" s="69"/>
      <c r="D117" s="178"/>
      <c r="E117" s="178"/>
      <c r="F117" s="178"/>
      <c r="G117" s="178"/>
      <c r="H117" s="69"/>
      <c r="I117" s="191"/>
      <c r="J117" s="191"/>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row>
    <row r="118" spans="1:46" s="137" customFormat="1" x14ac:dyDescent="0.3">
      <c r="A118" s="70"/>
      <c r="B118" s="69"/>
      <c r="C118" s="69"/>
      <c r="D118" s="178"/>
      <c r="E118" s="178"/>
      <c r="F118" s="178"/>
      <c r="G118" s="178"/>
      <c r="H118" s="69"/>
      <c r="I118" s="191"/>
      <c r="J118" s="191"/>
      <c r="L118" s="124"/>
      <c r="M118" s="124"/>
      <c r="N118" s="124"/>
      <c r="O118" s="124"/>
      <c r="P118" s="124"/>
      <c r="Q118" s="124"/>
      <c r="R118" s="124"/>
      <c r="S118" s="124"/>
      <c r="T118" s="124"/>
      <c r="U118" s="124"/>
      <c r="V118" s="124"/>
      <c r="W118" s="124"/>
      <c r="X118" s="124"/>
      <c r="Y118" s="124"/>
      <c r="Z118" s="124"/>
      <c r="AA118" s="124"/>
      <c r="AB118" s="124"/>
      <c r="AC118" s="124"/>
      <c r="AD118" s="124"/>
      <c r="AE118" s="124"/>
      <c r="AF118" s="124"/>
      <c r="AG118" s="124"/>
      <c r="AH118" s="124"/>
      <c r="AI118" s="124"/>
      <c r="AJ118" s="124"/>
      <c r="AK118" s="124"/>
      <c r="AL118" s="124"/>
      <c r="AM118" s="124"/>
      <c r="AN118" s="124"/>
      <c r="AO118" s="124"/>
      <c r="AP118" s="124"/>
      <c r="AQ118" s="124"/>
      <c r="AR118" s="124"/>
      <c r="AS118" s="124"/>
      <c r="AT118" s="124"/>
    </row>
    <row r="119" spans="1:46" s="137" customFormat="1" x14ac:dyDescent="0.3">
      <c r="A119" s="70"/>
      <c r="B119" s="69"/>
      <c r="C119" s="69"/>
      <c r="D119" s="178"/>
      <c r="E119" s="178"/>
      <c r="F119" s="178"/>
      <c r="G119" s="178"/>
      <c r="H119" s="69"/>
      <c r="I119" s="191"/>
      <c r="J119" s="191"/>
      <c r="L119" s="124"/>
      <c r="M119" s="124"/>
      <c r="N119" s="124"/>
      <c r="O119" s="124"/>
      <c r="P119" s="124"/>
      <c r="Q119" s="124"/>
      <c r="R119" s="124"/>
      <c r="S119" s="124"/>
      <c r="T119" s="124"/>
      <c r="U119" s="124"/>
      <c r="V119" s="124"/>
      <c r="W119" s="124"/>
      <c r="X119" s="124"/>
      <c r="Y119" s="124"/>
      <c r="Z119" s="124"/>
      <c r="AA119" s="124"/>
      <c r="AB119" s="124"/>
      <c r="AC119" s="124"/>
      <c r="AD119" s="124"/>
      <c r="AE119" s="124"/>
      <c r="AF119" s="124"/>
      <c r="AG119" s="124"/>
      <c r="AH119" s="124"/>
      <c r="AI119" s="124"/>
      <c r="AJ119" s="124"/>
      <c r="AK119" s="124"/>
      <c r="AL119" s="124"/>
      <c r="AM119" s="124"/>
      <c r="AN119" s="124"/>
      <c r="AO119" s="124"/>
      <c r="AP119" s="124"/>
      <c r="AQ119" s="124"/>
      <c r="AR119" s="124"/>
      <c r="AS119" s="124"/>
      <c r="AT119" s="124"/>
    </row>
    <row r="120" spans="1:46" s="137" customFormat="1" x14ac:dyDescent="0.3">
      <c r="A120" s="70"/>
      <c r="B120" s="69"/>
      <c r="C120" s="69"/>
      <c r="D120" s="178"/>
      <c r="E120" s="178"/>
      <c r="F120" s="178"/>
      <c r="G120" s="178"/>
      <c r="H120" s="69"/>
      <c r="I120" s="191"/>
      <c r="J120" s="191"/>
      <c r="L120" s="124"/>
      <c r="M120" s="124"/>
      <c r="N120" s="124"/>
      <c r="O120" s="124"/>
      <c r="P120" s="124"/>
      <c r="Q120" s="124"/>
      <c r="R120" s="124"/>
      <c r="S120" s="124"/>
      <c r="T120" s="124"/>
      <c r="U120" s="124"/>
      <c r="V120" s="124"/>
      <c r="W120" s="124"/>
      <c r="X120" s="124"/>
      <c r="Y120" s="124"/>
      <c r="Z120" s="124"/>
      <c r="AA120" s="124"/>
      <c r="AB120" s="124"/>
      <c r="AC120" s="124"/>
      <c r="AD120" s="124"/>
      <c r="AE120" s="124"/>
      <c r="AF120" s="124"/>
      <c r="AG120" s="124"/>
      <c r="AH120" s="124"/>
      <c r="AI120" s="124"/>
      <c r="AJ120" s="124"/>
      <c r="AK120" s="124"/>
      <c r="AL120" s="124"/>
      <c r="AM120" s="124"/>
      <c r="AN120" s="124"/>
      <c r="AO120" s="124"/>
      <c r="AP120" s="124"/>
      <c r="AQ120" s="124"/>
      <c r="AR120" s="124"/>
      <c r="AS120" s="124"/>
      <c r="AT120" s="124"/>
    </row>
    <row r="121" spans="1:46" s="137" customFormat="1" x14ac:dyDescent="0.3">
      <c r="A121" s="70"/>
      <c r="B121" s="69"/>
      <c r="C121" s="69"/>
      <c r="D121" s="178"/>
      <c r="E121" s="178"/>
      <c r="F121" s="178"/>
      <c r="G121" s="178"/>
      <c r="H121" s="69"/>
      <c r="I121" s="191"/>
      <c r="J121" s="191"/>
      <c r="L121" s="124"/>
      <c r="M121" s="124"/>
      <c r="N121" s="124"/>
      <c r="O121" s="124"/>
      <c r="P121" s="124"/>
      <c r="Q121" s="124"/>
      <c r="R121" s="124"/>
      <c r="S121" s="124"/>
      <c r="T121" s="124"/>
      <c r="U121" s="124"/>
      <c r="V121" s="124"/>
      <c r="W121" s="124"/>
      <c r="X121" s="124"/>
      <c r="Y121" s="124"/>
      <c r="Z121" s="124"/>
      <c r="AA121" s="124"/>
      <c r="AB121" s="124"/>
      <c r="AC121" s="124"/>
      <c r="AD121" s="124"/>
      <c r="AE121" s="124"/>
      <c r="AF121" s="124"/>
      <c r="AG121" s="124"/>
      <c r="AH121" s="124"/>
      <c r="AI121" s="124"/>
      <c r="AJ121" s="124"/>
      <c r="AK121" s="124"/>
      <c r="AL121" s="124"/>
      <c r="AM121" s="124"/>
      <c r="AN121" s="124"/>
      <c r="AO121" s="124"/>
      <c r="AP121" s="124"/>
      <c r="AQ121" s="124"/>
      <c r="AR121" s="124"/>
      <c r="AS121" s="124"/>
      <c r="AT121" s="124"/>
    </row>
    <row r="122" spans="1:46" s="137" customFormat="1" x14ac:dyDescent="0.3">
      <c r="A122" s="70"/>
      <c r="B122" s="69"/>
      <c r="C122" s="69"/>
      <c r="D122" s="178"/>
      <c r="E122" s="178"/>
      <c r="F122" s="178"/>
      <c r="G122" s="178"/>
      <c r="H122" s="69"/>
      <c r="I122" s="191"/>
      <c r="J122" s="191"/>
      <c r="L122" s="124"/>
      <c r="M122" s="124"/>
      <c r="N122" s="124"/>
      <c r="O122" s="124"/>
      <c r="P122" s="124"/>
      <c r="Q122" s="124"/>
      <c r="R122" s="124"/>
      <c r="S122" s="124"/>
      <c r="T122" s="124"/>
      <c r="U122" s="124"/>
      <c r="V122" s="124"/>
      <c r="W122" s="124"/>
      <c r="X122" s="124"/>
      <c r="Y122" s="124"/>
      <c r="Z122" s="124"/>
      <c r="AA122" s="124"/>
      <c r="AB122" s="124"/>
      <c r="AC122" s="124"/>
      <c r="AD122" s="124"/>
      <c r="AE122" s="124"/>
      <c r="AF122" s="124"/>
      <c r="AG122" s="124"/>
      <c r="AH122" s="124"/>
      <c r="AI122" s="124"/>
      <c r="AJ122" s="124"/>
      <c r="AK122" s="124"/>
      <c r="AL122" s="124"/>
      <c r="AM122" s="124"/>
      <c r="AN122" s="124"/>
      <c r="AO122" s="124"/>
      <c r="AP122" s="124"/>
      <c r="AQ122" s="124"/>
      <c r="AR122" s="124"/>
      <c r="AS122" s="124"/>
      <c r="AT122" s="124"/>
    </row>
    <row r="123" spans="1:46" s="137" customFormat="1" x14ac:dyDescent="0.3">
      <c r="A123" s="70"/>
      <c r="B123" s="69"/>
      <c r="C123" s="69"/>
      <c r="D123" s="178"/>
      <c r="E123" s="178"/>
      <c r="F123" s="178"/>
      <c r="G123" s="178"/>
      <c r="H123" s="69"/>
      <c r="I123" s="191"/>
      <c r="J123" s="191"/>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row>
    <row r="124" spans="1:46" s="137" customFormat="1" x14ac:dyDescent="0.3">
      <c r="A124" s="70"/>
      <c r="B124" s="69"/>
      <c r="C124" s="69"/>
      <c r="D124" s="178"/>
      <c r="E124" s="178"/>
      <c r="F124" s="178"/>
      <c r="G124" s="178"/>
      <c r="H124" s="69"/>
      <c r="I124" s="191"/>
      <c r="J124" s="191"/>
      <c r="L124" s="124"/>
      <c r="M124" s="124"/>
      <c r="N124" s="124"/>
      <c r="O124" s="124"/>
      <c r="P124" s="124"/>
      <c r="Q124" s="124"/>
      <c r="R124" s="124"/>
      <c r="S124" s="124"/>
      <c r="T124" s="124"/>
      <c r="U124" s="124"/>
      <c r="V124" s="124"/>
      <c r="W124" s="124"/>
      <c r="X124" s="124"/>
      <c r="Y124" s="124"/>
      <c r="Z124" s="124"/>
      <c r="AA124" s="124"/>
      <c r="AB124" s="124"/>
      <c r="AC124" s="124"/>
      <c r="AD124" s="124"/>
      <c r="AE124" s="124"/>
      <c r="AF124" s="124"/>
      <c r="AG124" s="124"/>
      <c r="AH124" s="124"/>
      <c r="AI124" s="124"/>
      <c r="AJ124" s="124"/>
      <c r="AK124" s="124"/>
      <c r="AL124" s="124"/>
      <c r="AM124" s="124"/>
      <c r="AN124" s="124"/>
      <c r="AO124" s="124"/>
      <c r="AP124" s="124"/>
      <c r="AQ124" s="124"/>
      <c r="AR124" s="124"/>
      <c r="AS124" s="124"/>
      <c r="AT124" s="124"/>
    </row>
    <row r="125" spans="1:46" s="137" customFormat="1" x14ac:dyDescent="0.3">
      <c r="A125" s="70"/>
      <c r="B125" s="69"/>
      <c r="C125" s="69"/>
      <c r="D125" s="178"/>
      <c r="E125" s="178"/>
      <c r="F125" s="178"/>
      <c r="G125" s="178"/>
      <c r="H125" s="69"/>
      <c r="I125" s="191"/>
      <c r="J125" s="191"/>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row>
    <row r="126" spans="1:46" s="137" customFormat="1" x14ac:dyDescent="0.3">
      <c r="A126" s="70"/>
      <c r="B126" s="69"/>
      <c r="C126" s="69"/>
      <c r="D126" s="178"/>
      <c r="E126" s="178"/>
      <c r="F126" s="178"/>
      <c r="G126" s="178"/>
      <c r="H126" s="69"/>
      <c r="I126" s="191"/>
      <c r="J126" s="191"/>
      <c r="L126" s="124"/>
      <c r="M126" s="124"/>
      <c r="N126" s="124"/>
      <c r="O126" s="124"/>
      <c r="P126" s="124"/>
      <c r="Q126" s="124"/>
      <c r="R126" s="124"/>
      <c r="S126" s="124"/>
      <c r="T126" s="124"/>
      <c r="U126" s="124"/>
      <c r="V126" s="124"/>
      <c r="W126" s="124"/>
      <c r="X126" s="124"/>
      <c r="Y126" s="124"/>
      <c r="Z126" s="124"/>
      <c r="AA126" s="124"/>
      <c r="AB126" s="124"/>
      <c r="AC126" s="124"/>
      <c r="AD126" s="124"/>
      <c r="AE126" s="124"/>
      <c r="AF126" s="124"/>
      <c r="AG126" s="124"/>
      <c r="AH126" s="124"/>
      <c r="AI126" s="124"/>
      <c r="AJ126" s="124"/>
      <c r="AK126" s="124"/>
      <c r="AL126" s="124"/>
      <c r="AM126" s="124"/>
      <c r="AN126" s="124"/>
      <c r="AO126" s="124"/>
      <c r="AP126" s="124"/>
      <c r="AQ126" s="124"/>
      <c r="AR126" s="124"/>
      <c r="AS126" s="124"/>
      <c r="AT126" s="124"/>
    </row>
    <row r="127" spans="1:46" s="137" customFormat="1" x14ac:dyDescent="0.3">
      <c r="A127" s="70"/>
      <c r="B127" s="69"/>
      <c r="C127" s="69"/>
      <c r="D127" s="178"/>
      <c r="E127" s="178"/>
      <c r="F127" s="178"/>
      <c r="G127" s="178"/>
      <c r="H127" s="69"/>
      <c r="I127" s="191"/>
      <c r="J127" s="191"/>
      <c r="L127" s="124"/>
      <c r="M127" s="124"/>
      <c r="N127" s="124"/>
      <c r="O127" s="124"/>
      <c r="P127" s="124"/>
      <c r="Q127" s="124"/>
      <c r="R127" s="124"/>
      <c r="S127" s="124"/>
      <c r="T127" s="124"/>
      <c r="U127" s="124"/>
      <c r="V127" s="124"/>
      <c r="W127" s="124"/>
      <c r="X127" s="124"/>
      <c r="Y127" s="124"/>
      <c r="Z127" s="124"/>
      <c r="AA127" s="124"/>
      <c r="AB127" s="124"/>
      <c r="AC127" s="124"/>
      <c r="AD127" s="124"/>
      <c r="AE127" s="124"/>
      <c r="AF127" s="124"/>
      <c r="AG127" s="124"/>
      <c r="AH127" s="124"/>
      <c r="AI127" s="124"/>
      <c r="AJ127" s="124"/>
      <c r="AK127" s="124"/>
      <c r="AL127" s="124"/>
      <c r="AM127" s="124"/>
      <c r="AN127" s="124"/>
      <c r="AO127" s="124"/>
      <c r="AP127" s="124"/>
      <c r="AQ127" s="124"/>
      <c r="AR127" s="124"/>
      <c r="AS127" s="124"/>
      <c r="AT127" s="124"/>
    </row>
    <row r="128" spans="1:46" s="137" customFormat="1" x14ac:dyDescent="0.3">
      <c r="A128" s="70"/>
      <c r="B128" s="69"/>
      <c r="C128" s="69"/>
      <c r="D128" s="178"/>
      <c r="E128" s="178"/>
      <c r="F128" s="178"/>
      <c r="G128" s="178"/>
      <c r="H128" s="69"/>
      <c r="I128" s="191"/>
      <c r="J128" s="191"/>
      <c r="L128" s="124"/>
      <c r="M128" s="124"/>
      <c r="N128" s="124"/>
      <c r="O128" s="124"/>
      <c r="P128" s="124"/>
      <c r="Q128" s="124"/>
      <c r="R128" s="124"/>
      <c r="S128" s="124"/>
      <c r="T128" s="124"/>
      <c r="U128" s="124"/>
      <c r="V128" s="124"/>
      <c r="W128" s="124"/>
      <c r="X128" s="124"/>
      <c r="Y128" s="124"/>
      <c r="Z128" s="124"/>
      <c r="AA128" s="124"/>
      <c r="AB128" s="124"/>
      <c r="AC128" s="124"/>
      <c r="AD128" s="124"/>
      <c r="AE128" s="124"/>
      <c r="AF128" s="124"/>
      <c r="AG128" s="124"/>
      <c r="AH128" s="124"/>
      <c r="AI128" s="124"/>
      <c r="AJ128" s="124"/>
      <c r="AK128" s="124"/>
      <c r="AL128" s="124"/>
      <c r="AM128" s="124"/>
      <c r="AN128" s="124"/>
      <c r="AO128" s="124"/>
      <c r="AP128" s="124"/>
      <c r="AQ128" s="124"/>
      <c r="AR128" s="124"/>
      <c r="AS128" s="124"/>
      <c r="AT128" s="124"/>
    </row>
    <row r="129" spans="1:46" s="137" customFormat="1" x14ac:dyDescent="0.3">
      <c r="A129" s="70"/>
      <c r="B129" s="69"/>
      <c r="C129" s="69"/>
      <c r="D129" s="178"/>
      <c r="E129" s="178"/>
      <c r="F129" s="178"/>
      <c r="G129" s="178"/>
      <c r="H129" s="69"/>
      <c r="I129" s="191"/>
      <c r="J129" s="191"/>
      <c r="L129" s="124"/>
      <c r="M129" s="124"/>
      <c r="N129" s="124"/>
      <c r="O129" s="124"/>
      <c r="P129" s="124"/>
      <c r="Q129" s="124"/>
      <c r="R129" s="124"/>
      <c r="S129" s="124"/>
      <c r="T129" s="124"/>
      <c r="U129" s="124"/>
      <c r="V129" s="124"/>
      <c r="W129" s="124"/>
      <c r="X129" s="124"/>
      <c r="Y129" s="124"/>
      <c r="Z129" s="124"/>
      <c r="AA129" s="124"/>
      <c r="AB129" s="124"/>
      <c r="AC129" s="124"/>
      <c r="AD129" s="124"/>
      <c r="AE129" s="124"/>
      <c r="AF129" s="124"/>
      <c r="AG129" s="124"/>
      <c r="AH129" s="124"/>
      <c r="AI129" s="124"/>
      <c r="AJ129" s="124"/>
      <c r="AK129" s="124"/>
      <c r="AL129" s="124"/>
      <c r="AM129" s="124"/>
      <c r="AN129" s="124"/>
      <c r="AO129" s="124"/>
      <c r="AP129" s="124"/>
      <c r="AQ129" s="124"/>
      <c r="AR129" s="124"/>
      <c r="AS129" s="124"/>
      <c r="AT129" s="124"/>
    </row>
    <row r="130" spans="1:46" s="137" customFormat="1" x14ac:dyDescent="0.3">
      <c r="A130" s="70"/>
      <c r="B130" s="69"/>
      <c r="C130" s="69"/>
      <c r="D130" s="178"/>
      <c r="E130" s="178"/>
      <c r="F130" s="178"/>
      <c r="G130" s="178"/>
      <c r="H130" s="69"/>
      <c r="I130" s="191"/>
      <c r="J130" s="191"/>
      <c r="L130" s="124"/>
      <c r="M130" s="124"/>
      <c r="N130" s="124"/>
      <c r="O130" s="124"/>
      <c r="P130" s="124"/>
      <c r="Q130" s="124"/>
      <c r="R130" s="124"/>
      <c r="S130" s="124"/>
      <c r="T130" s="124"/>
      <c r="U130" s="124"/>
      <c r="V130" s="124"/>
      <c r="W130" s="124"/>
      <c r="X130" s="124"/>
      <c r="Y130" s="124"/>
      <c r="Z130" s="124"/>
      <c r="AA130" s="124"/>
      <c r="AB130" s="124"/>
      <c r="AC130" s="124"/>
      <c r="AD130" s="124"/>
      <c r="AE130" s="124"/>
      <c r="AF130" s="124"/>
      <c r="AG130" s="124"/>
      <c r="AH130" s="124"/>
      <c r="AI130" s="124"/>
      <c r="AJ130" s="124"/>
      <c r="AK130" s="124"/>
      <c r="AL130" s="124"/>
      <c r="AM130" s="124"/>
      <c r="AN130" s="124"/>
      <c r="AO130" s="124"/>
      <c r="AP130" s="124"/>
      <c r="AQ130" s="124"/>
      <c r="AR130" s="124"/>
      <c r="AS130" s="124"/>
      <c r="AT130" s="124"/>
    </row>
    <row r="131" spans="1:46" s="137" customFormat="1" x14ac:dyDescent="0.3">
      <c r="A131" s="70"/>
      <c r="B131" s="69"/>
      <c r="C131" s="69"/>
      <c r="D131" s="178"/>
      <c r="E131" s="178"/>
      <c r="F131" s="178"/>
      <c r="G131" s="178"/>
      <c r="H131" s="69"/>
      <c r="I131" s="191"/>
      <c r="J131" s="191"/>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row>
    <row r="132" spans="1:46" s="137" customFormat="1" x14ac:dyDescent="0.3">
      <c r="A132" s="70"/>
      <c r="B132" s="69"/>
      <c r="C132" s="69"/>
      <c r="D132" s="178"/>
      <c r="E132" s="178"/>
      <c r="F132" s="178"/>
      <c r="G132" s="178"/>
      <c r="H132" s="69"/>
      <c r="I132" s="191"/>
      <c r="J132" s="191"/>
      <c r="L132" s="124"/>
      <c r="M132" s="124"/>
      <c r="N132" s="124"/>
      <c r="O132" s="124"/>
      <c r="P132" s="124"/>
      <c r="Q132" s="124"/>
      <c r="R132" s="124"/>
      <c r="S132" s="124"/>
      <c r="T132" s="124"/>
      <c r="U132" s="124"/>
      <c r="V132" s="124"/>
      <c r="W132" s="124"/>
      <c r="X132" s="124"/>
      <c r="Y132" s="124"/>
      <c r="Z132" s="124"/>
      <c r="AA132" s="124"/>
      <c r="AB132" s="124"/>
      <c r="AC132" s="124"/>
      <c r="AD132" s="124"/>
      <c r="AE132" s="124"/>
      <c r="AF132" s="124"/>
      <c r="AG132" s="124"/>
      <c r="AH132" s="124"/>
      <c r="AI132" s="124"/>
      <c r="AJ132" s="124"/>
      <c r="AK132" s="124"/>
      <c r="AL132" s="124"/>
      <c r="AM132" s="124"/>
      <c r="AN132" s="124"/>
      <c r="AO132" s="124"/>
      <c r="AP132" s="124"/>
      <c r="AQ132" s="124"/>
      <c r="AR132" s="124"/>
      <c r="AS132" s="124"/>
      <c r="AT132" s="124"/>
    </row>
    <row r="133" spans="1:46" s="137" customFormat="1" x14ac:dyDescent="0.3">
      <c r="A133" s="70"/>
      <c r="B133" s="69"/>
      <c r="C133" s="69"/>
      <c r="D133" s="178"/>
      <c r="E133" s="178"/>
      <c r="F133" s="178"/>
      <c r="G133" s="178"/>
      <c r="H133" s="69"/>
      <c r="I133" s="191"/>
      <c r="J133" s="191"/>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row>
    <row r="134" spans="1:46" s="137" customFormat="1" x14ac:dyDescent="0.3">
      <c r="A134" s="70"/>
      <c r="B134" s="69"/>
      <c r="C134" s="69"/>
      <c r="D134" s="178"/>
      <c r="E134" s="178"/>
      <c r="F134" s="178"/>
      <c r="G134" s="178"/>
      <c r="H134" s="69"/>
      <c r="I134" s="191"/>
      <c r="J134" s="191"/>
      <c r="L134" s="124"/>
      <c r="M134" s="124"/>
      <c r="N134" s="124"/>
      <c r="O134" s="124"/>
      <c r="P134" s="124"/>
      <c r="Q134" s="124"/>
      <c r="R134" s="124"/>
      <c r="S134" s="124"/>
      <c r="T134" s="124"/>
      <c r="U134" s="124"/>
      <c r="V134" s="124"/>
      <c r="W134" s="124"/>
      <c r="X134" s="124"/>
      <c r="Y134" s="124"/>
      <c r="Z134" s="124"/>
      <c r="AA134" s="124"/>
      <c r="AB134" s="124"/>
      <c r="AC134" s="124"/>
      <c r="AD134" s="124"/>
      <c r="AE134" s="124"/>
      <c r="AF134" s="124"/>
      <c r="AG134" s="124"/>
      <c r="AH134" s="124"/>
      <c r="AI134" s="124"/>
      <c r="AJ134" s="124"/>
      <c r="AK134" s="124"/>
      <c r="AL134" s="124"/>
      <c r="AM134" s="124"/>
      <c r="AN134" s="124"/>
      <c r="AO134" s="124"/>
      <c r="AP134" s="124"/>
      <c r="AQ134" s="124"/>
      <c r="AR134" s="124"/>
      <c r="AS134" s="124"/>
      <c r="AT134" s="124"/>
    </row>
    <row r="135" spans="1:46" s="137" customFormat="1" x14ac:dyDescent="0.3">
      <c r="A135" s="70"/>
      <c r="B135" s="69"/>
      <c r="C135" s="69"/>
      <c r="D135" s="178"/>
      <c r="E135" s="178"/>
      <c r="F135" s="178"/>
      <c r="G135" s="178"/>
      <c r="H135" s="69"/>
      <c r="I135" s="191"/>
      <c r="J135" s="191"/>
      <c r="L135" s="124"/>
      <c r="M135" s="124"/>
      <c r="N135" s="124"/>
      <c r="O135" s="124"/>
      <c r="P135" s="124"/>
      <c r="Q135" s="124"/>
      <c r="R135" s="124"/>
      <c r="S135" s="124"/>
      <c r="T135" s="124"/>
      <c r="U135" s="124"/>
      <c r="V135" s="124"/>
      <c r="W135" s="124"/>
      <c r="X135" s="124"/>
      <c r="Y135" s="124"/>
      <c r="Z135" s="124"/>
      <c r="AA135" s="124"/>
      <c r="AB135" s="124"/>
      <c r="AC135" s="124"/>
      <c r="AD135" s="124"/>
      <c r="AE135" s="124"/>
      <c r="AF135" s="124"/>
      <c r="AG135" s="124"/>
      <c r="AH135" s="124"/>
      <c r="AI135" s="124"/>
      <c r="AJ135" s="124"/>
      <c r="AK135" s="124"/>
      <c r="AL135" s="124"/>
      <c r="AM135" s="124"/>
      <c r="AN135" s="124"/>
      <c r="AO135" s="124"/>
      <c r="AP135" s="124"/>
      <c r="AQ135" s="124"/>
      <c r="AR135" s="124"/>
      <c r="AS135" s="124"/>
      <c r="AT135" s="124"/>
    </row>
    <row r="136" spans="1:46" s="137" customFormat="1" x14ac:dyDescent="0.3">
      <c r="A136" s="70"/>
      <c r="B136" s="69"/>
      <c r="C136" s="69"/>
      <c r="D136" s="178"/>
      <c r="E136" s="178"/>
      <c r="F136" s="178"/>
      <c r="G136" s="178"/>
      <c r="H136" s="69"/>
      <c r="I136" s="191"/>
      <c r="J136" s="191"/>
      <c r="L136" s="124"/>
      <c r="M136" s="124"/>
      <c r="N136" s="124"/>
      <c r="O136" s="124"/>
      <c r="P136" s="124"/>
      <c r="Q136" s="124"/>
      <c r="R136" s="124"/>
      <c r="S136" s="124"/>
      <c r="T136" s="124"/>
      <c r="U136" s="124"/>
      <c r="V136" s="124"/>
      <c r="W136" s="124"/>
      <c r="X136" s="124"/>
      <c r="Y136" s="124"/>
      <c r="Z136" s="124"/>
      <c r="AA136" s="124"/>
      <c r="AB136" s="124"/>
      <c r="AC136" s="124"/>
      <c r="AD136" s="124"/>
      <c r="AE136" s="124"/>
      <c r="AF136" s="124"/>
      <c r="AG136" s="124"/>
      <c r="AH136" s="124"/>
      <c r="AI136" s="124"/>
      <c r="AJ136" s="124"/>
      <c r="AK136" s="124"/>
      <c r="AL136" s="124"/>
      <c r="AM136" s="124"/>
      <c r="AN136" s="124"/>
      <c r="AO136" s="124"/>
      <c r="AP136" s="124"/>
      <c r="AQ136" s="124"/>
      <c r="AR136" s="124"/>
      <c r="AS136" s="124"/>
      <c r="AT136" s="124"/>
    </row>
    <row r="137" spans="1:46" s="137" customFormat="1" x14ac:dyDescent="0.3">
      <c r="A137" s="70"/>
      <c r="B137" s="69"/>
      <c r="C137" s="69"/>
      <c r="D137" s="178"/>
      <c r="E137" s="178"/>
      <c r="F137" s="178"/>
      <c r="G137" s="178"/>
      <c r="H137" s="69"/>
      <c r="I137" s="191"/>
      <c r="J137" s="191"/>
      <c r="L137" s="124"/>
      <c r="M137" s="124"/>
      <c r="N137" s="124"/>
      <c r="O137" s="124"/>
      <c r="P137" s="124"/>
      <c r="Q137" s="124"/>
      <c r="R137" s="124"/>
      <c r="S137" s="124"/>
      <c r="T137" s="124"/>
      <c r="U137" s="124"/>
      <c r="V137" s="124"/>
      <c r="W137" s="124"/>
      <c r="X137" s="124"/>
      <c r="Y137" s="124"/>
      <c r="Z137" s="124"/>
      <c r="AA137" s="124"/>
      <c r="AB137" s="124"/>
      <c r="AC137" s="124"/>
      <c r="AD137" s="124"/>
      <c r="AE137" s="124"/>
      <c r="AF137" s="124"/>
      <c r="AG137" s="124"/>
      <c r="AH137" s="124"/>
      <c r="AI137" s="124"/>
      <c r="AJ137" s="124"/>
      <c r="AK137" s="124"/>
      <c r="AL137" s="124"/>
      <c r="AM137" s="124"/>
      <c r="AN137" s="124"/>
      <c r="AO137" s="124"/>
      <c r="AP137" s="124"/>
      <c r="AQ137" s="124"/>
      <c r="AR137" s="124"/>
      <c r="AS137" s="124"/>
      <c r="AT137" s="124"/>
    </row>
    <row r="138" spans="1:46" s="137" customFormat="1" x14ac:dyDescent="0.3">
      <c r="A138" s="70"/>
      <c r="B138" s="69"/>
      <c r="C138" s="69"/>
      <c r="D138" s="178"/>
      <c r="E138" s="178"/>
      <c r="F138" s="178"/>
      <c r="G138" s="178"/>
      <c r="H138" s="69"/>
      <c r="I138" s="191"/>
      <c r="J138" s="191"/>
      <c r="L138" s="124"/>
      <c r="M138" s="124"/>
      <c r="N138" s="124"/>
      <c r="O138" s="124"/>
      <c r="P138" s="124"/>
      <c r="Q138" s="124"/>
      <c r="R138" s="124"/>
      <c r="S138" s="124"/>
      <c r="T138" s="124"/>
      <c r="U138" s="124"/>
      <c r="V138" s="124"/>
      <c r="W138" s="124"/>
      <c r="X138" s="124"/>
      <c r="Y138" s="124"/>
      <c r="Z138" s="124"/>
      <c r="AA138" s="124"/>
      <c r="AB138" s="124"/>
      <c r="AC138" s="124"/>
      <c r="AD138" s="124"/>
      <c r="AE138" s="124"/>
      <c r="AF138" s="124"/>
      <c r="AG138" s="124"/>
      <c r="AH138" s="124"/>
      <c r="AI138" s="124"/>
      <c r="AJ138" s="124"/>
      <c r="AK138" s="124"/>
      <c r="AL138" s="124"/>
      <c r="AM138" s="124"/>
      <c r="AN138" s="124"/>
      <c r="AO138" s="124"/>
      <c r="AP138" s="124"/>
      <c r="AQ138" s="124"/>
      <c r="AR138" s="124"/>
      <c r="AS138" s="124"/>
      <c r="AT138" s="124"/>
    </row>
    <row r="139" spans="1:46" s="137" customFormat="1" x14ac:dyDescent="0.3">
      <c r="A139" s="70"/>
      <c r="B139" s="69"/>
      <c r="C139" s="69"/>
      <c r="D139" s="178"/>
      <c r="E139" s="178"/>
      <c r="F139" s="178"/>
      <c r="G139" s="178"/>
      <c r="H139" s="69"/>
      <c r="I139" s="191"/>
      <c r="J139" s="191"/>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row>
    <row r="140" spans="1:46" s="137" customFormat="1" x14ac:dyDescent="0.3">
      <c r="A140" s="70"/>
      <c r="B140" s="69"/>
      <c r="C140" s="69"/>
      <c r="D140" s="178"/>
      <c r="E140" s="178"/>
      <c r="F140" s="178"/>
      <c r="G140" s="178"/>
      <c r="H140" s="69"/>
      <c r="I140" s="191"/>
      <c r="J140" s="191"/>
      <c r="L140" s="124"/>
      <c r="M140" s="124"/>
      <c r="N140" s="124"/>
      <c r="O140" s="124"/>
      <c r="P140" s="124"/>
      <c r="Q140" s="124"/>
      <c r="R140" s="124"/>
      <c r="S140" s="124"/>
      <c r="T140" s="124"/>
      <c r="U140" s="124"/>
      <c r="V140" s="124"/>
      <c r="W140" s="124"/>
      <c r="X140" s="124"/>
      <c r="Y140" s="124"/>
      <c r="Z140" s="124"/>
      <c r="AA140" s="124"/>
      <c r="AB140" s="124"/>
      <c r="AC140" s="124"/>
      <c r="AD140" s="124"/>
      <c r="AE140" s="124"/>
      <c r="AF140" s="124"/>
      <c r="AG140" s="124"/>
      <c r="AH140" s="124"/>
      <c r="AI140" s="124"/>
      <c r="AJ140" s="124"/>
      <c r="AK140" s="124"/>
      <c r="AL140" s="124"/>
      <c r="AM140" s="124"/>
      <c r="AN140" s="124"/>
      <c r="AO140" s="124"/>
      <c r="AP140" s="124"/>
      <c r="AQ140" s="124"/>
      <c r="AR140" s="124"/>
      <c r="AS140" s="124"/>
      <c r="AT140" s="124"/>
    </row>
    <row r="141" spans="1:46" s="137" customFormat="1" x14ac:dyDescent="0.3">
      <c r="A141" s="70"/>
      <c r="B141" s="69"/>
      <c r="C141" s="69"/>
      <c r="D141" s="178"/>
      <c r="E141" s="178"/>
      <c r="F141" s="178"/>
      <c r="G141" s="178"/>
      <c r="H141" s="69"/>
      <c r="I141" s="191"/>
      <c r="J141" s="191"/>
      <c r="L141" s="124"/>
      <c r="M141" s="124"/>
      <c r="N141" s="124"/>
      <c r="O141" s="124"/>
      <c r="P141" s="124"/>
      <c r="Q141" s="124"/>
      <c r="R141" s="124"/>
      <c r="S141" s="124"/>
      <c r="T141" s="124"/>
      <c r="U141" s="124"/>
      <c r="V141" s="124"/>
      <c r="W141" s="124"/>
      <c r="X141" s="124"/>
      <c r="Y141" s="124"/>
      <c r="Z141" s="124"/>
      <c r="AA141" s="124"/>
      <c r="AB141" s="124"/>
      <c r="AC141" s="124"/>
      <c r="AD141" s="124"/>
      <c r="AE141" s="124"/>
      <c r="AF141" s="124"/>
      <c r="AG141" s="124"/>
      <c r="AH141" s="124"/>
      <c r="AI141" s="124"/>
      <c r="AJ141" s="124"/>
      <c r="AK141" s="124"/>
      <c r="AL141" s="124"/>
      <c r="AM141" s="124"/>
      <c r="AN141" s="124"/>
      <c r="AO141" s="124"/>
      <c r="AP141" s="124"/>
      <c r="AQ141" s="124"/>
      <c r="AR141" s="124"/>
      <c r="AS141" s="124"/>
      <c r="AT141" s="124"/>
    </row>
    <row r="142" spans="1:46" s="137" customFormat="1" x14ac:dyDescent="0.3">
      <c r="A142" s="70"/>
      <c r="B142" s="69"/>
      <c r="C142" s="69"/>
      <c r="D142" s="178"/>
      <c r="E142" s="178"/>
      <c r="F142" s="178"/>
      <c r="G142" s="178"/>
      <c r="H142" s="69"/>
      <c r="I142" s="191"/>
      <c r="J142" s="191"/>
      <c r="L142" s="124"/>
      <c r="M142" s="124"/>
      <c r="N142" s="124"/>
      <c r="O142" s="124"/>
      <c r="P142" s="124"/>
      <c r="Q142" s="124"/>
      <c r="R142" s="124"/>
      <c r="S142" s="124"/>
      <c r="T142" s="124"/>
      <c r="U142" s="124"/>
      <c r="V142" s="124"/>
      <c r="W142" s="124"/>
      <c r="X142" s="124"/>
      <c r="Y142" s="124"/>
      <c r="Z142" s="124"/>
      <c r="AA142" s="124"/>
      <c r="AB142" s="124"/>
      <c r="AC142" s="124"/>
      <c r="AD142" s="124"/>
      <c r="AE142" s="124"/>
      <c r="AF142" s="124"/>
      <c r="AG142" s="124"/>
      <c r="AH142" s="124"/>
      <c r="AI142" s="124"/>
      <c r="AJ142" s="124"/>
      <c r="AK142" s="124"/>
      <c r="AL142" s="124"/>
      <c r="AM142" s="124"/>
      <c r="AN142" s="124"/>
      <c r="AO142" s="124"/>
      <c r="AP142" s="124"/>
      <c r="AQ142" s="124"/>
      <c r="AR142" s="124"/>
      <c r="AS142" s="124"/>
      <c r="AT142" s="124"/>
    </row>
    <row r="143" spans="1:46" s="137" customFormat="1" x14ac:dyDescent="0.3">
      <c r="A143" s="70"/>
      <c r="B143" s="69"/>
      <c r="C143" s="69"/>
      <c r="D143" s="178"/>
      <c r="E143" s="178"/>
      <c r="F143" s="178"/>
      <c r="G143" s="178"/>
      <c r="H143" s="69"/>
      <c r="I143" s="191"/>
      <c r="J143" s="191"/>
      <c r="L143" s="124"/>
      <c r="M143" s="124"/>
      <c r="N143" s="124"/>
      <c r="O143" s="124"/>
      <c r="P143" s="124"/>
      <c r="Q143" s="124"/>
      <c r="R143" s="124"/>
      <c r="S143" s="124"/>
      <c r="T143" s="124"/>
      <c r="U143" s="124"/>
      <c r="V143" s="124"/>
      <c r="W143" s="124"/>
      <c r="X143" s="124"/>
      <c r="Y143" s="124"/>
      <c r="Z143" s="124"/>
      <c r="AA143" s="124"/>
      <c r="AB143" s="124"/>
      <c r="AC143" s="124"/>
      <c r="AD143" s="124"/>
      <c r="AE143" s="124"/>
      <c r="AF143" s="124"/>
      <c r="AG143" s="124"/>
      <c r="AH143" s="124"/>
      <c r="AI143" s="124"/>
      <c r="AJ143" s="124"/>
      <c r="AK143" s="124"/>
      <c r="AL143" s="124"/>
      <c r="AM143" s="124"/>
      <c r="AN143" s="124"/>
      <c r="AO143" s="124"/>
      <c r="AP143" s="124"/>
      <c r="AQ143" s="124"/>
      <c r="AR143" s="124"/>
      <c r="AS143" s="124"/>
      <c r="AT143" s="124"/>
    </row>
    <row r="144" spans="1:46" s="137" customFormat="1" x14ac:dyDescent="0.3">
      <c r="A144" s="70"/>
      <c r="B144" s="69"/>
      <c r="C144" s="69"/>
      <c r="D144" s="178"/>
      <c r="E144" s="178"/>
      <c r="F144" s="178"/>
      <c r="G144" s="178"/>
      <c r="H144" s="69"/>
      <c r="I144" s="191"/>
      <c r="J144" s="191"/>
      <c r="L144" s="124"/>
      <c r="M144" s="124"/>
      <c r="N144" s="124"/>
      <c r="O144" s="124"/>
      <c r="P144" s="124"/>
      <c r="Q144" s="124"/>
      <c r="R144" s="124"/>
      <c r="S144" s="124"/>
      <c r="T144" s="124"/>
      <c r="U144" s="124"/>
      <c r="V144" s="124"/>
      <c r="W144" s="124"/>
      <c r="X144" s="124"/>
      <c r="Y144" s="124"/>
      <c r="Z144" s="124"/>
      <c r="AA144" s="124"/>
      <c r="AB144" s="124"/>
      <c r="AC144" s="124"/>
      <c r="AD144" s="124"/>
      <c r="AE144" s="124"/>
      <c r="AF144" s="124"/>
      <c r="AG144" s="124"/>
      <c r="AH144" s="124"/>
      <c r="AI144" s="124"/>
      <c r="AJ144" s="124"/>
      <c r="AK144" s="124"/>
      <c r="AL144" s="124"/>
      <c r="AM144" s="124"/>
      <c r="AN144" s="124"/>
      <c r="AO144" s="124"/>
      <c r="AP144" s="124"/>
      <c r="AQ144" s="124"/>
      <c r="AR144" s="124"/>
      <c r="AS144" s="124"/>
      <c r="AT144" s="124"/>
    </row>
    <row r="145" spans="1:46" s="137" customFormat="1" x14ac:dyDescent="0.3">
      <c r="A145" s="70"/>
      <c r="B145" s="69"/>
      <c r="C145" s="69"/>
      <c r="D145" s="178"/>
      <c r="E145" s="178"/>
      <c r="F145" s="178"/>
      <c r="G145" s="178"/>
      <c r="H145" s="69"/>
      <c r="I145" s="191"/>
      <c r="J145" s="191"/>
      <c r="L145" s="124"/>
      <c r="M145" s="124"/>
      <c r="N145" s="124"/>
      <c r="O145" s="124"/>
      <c r="P145" s="124"/>
      <c r="Q145" s="124"/>
      <c r="R145" s="124"/>
      <c r="S145" s="124"/>
      <c r="T145" s="124"/>
      <c r="U145" s="124"/>
      <c r="V145" s="124"/>
      <c r="W145" s="124"/>
      <c r="X145" s="124"/>
      <c r="Y145" s="124"/>
      <c r="Z145" s="124"/>
      <c r="AA145" s="124"/>
      <c r="AB145" s="124"/>
      <c r="AC145" s="124"/>
      <c r="AD145" s="124"/>
      <c r="AE145" s="124"/>
      <c r="AF145" s="124"/>
      <c r="AG145" s="124"/>
      <c r="AH145" s="124"/>
      <c r="AI145" s="124"/>
      <c r="AJ145" s="124"/>
      <c r="AK145" s="124"/>
      <c r="AL145" s="124"/>
      <c r="AM145" s="124"/>
      <c r="AN145" s="124"/>
      <c r="AO145" s="124"/>
      <c r="AP145" s="124"/>
      <c r="AQ145" s="124"/>
      <c r="AR145" s="124"/>
      <c r="AS145" s="124"/>
      <c r="AT145" s="124"/>
    </row>
    <row r="146" spans="1:46" s="137" customFormat="1" x14ac:dyDescent="0.3">
      <c r="A146" s="70"/>
      <c r="B146" s="69"/>
      <c r="C146" s="69"/>
      <c r="D146" s="178"/>
      <c r="E146" s="178"/>
      <c r="F146" s="178"/>
      <c r="G146" s="178"/>
      <c r="H146" s="69"/>
      <c r="I146" s="191"/>
      <c r="J146" s="191"/>
      <c r="L146" s="124"/>
      <c r="M146" s="124"/>
      <c r="N146" s="124"/>
      <c r="O146" s="124"/>
      <c r="P146" s="124"/>
      <c r="Q146" s="124"/>
      <c r="R146" s="124"/>
      <c r="S146" s="124"/>
      <c r="T146" s="124"/>
      <c r="U146" s="124"/>
      <c r="V146" s="124"/>
      <c r="W146" s="124"/>
      <c r="X146" s="124"/>
      <c r="Y146" s="124"/>
      <c r="Z146" s="124"/>
      <c r="AA146" s="124"/>
      <c r="AB146" s="124"/>
      <c r="AC146" s="124"/>
      <c r="AD146" s="124"/>
      <c r="AE146" s="124"/>
      <c r="AF146" s="124"/>
      <c r="AG146" s="124"/>
      <c r="AH146" s="124"/>
      <c r="AI146" s="124"/>
      <c r="AJ146" s="124"/>
      <c r="AK146" s="124"/>
      <c r="AL146" s="124"/>
      <c r="AM146" s="124"/>
      <c r="AN146" s="124"/>
      <c r="AO146" s="124"/>
      <c r="AP146" s="124"/>
      <c r="AQ146" s="124"/>
      <c r="AR146" s="124"/>
      <c r="AS146" s="124"/>
      <c r="AT146" s="124"/>
    </row>
    <row r="147" spans="1:46" s="137" customFormat="1" x14ac:dyDescent="0.3">
      <c r="A147" s="70"/>
      <c r="B147" s="69"/>
      <c r="C147" s="69"/>
      <c r="D147" s="178"/>
      <c r="E147" s="178"/>
      <c r="F147" s="178"/>
      <c r="G147" s="178"/>
      <c r="H147" s="69"/>
      <c r="I147" s="191"/>
      <c r="J147" s="191"/>
      <c r="L147" s="124"/>
      <c r="M147" s="124"/>
      <c r="N147" s="124"/>
      <c r="O147" s="124"/>
      <c r="P147" s="124"/>
      <c r="Q147" s="124"/>
      <c r="R147" s="124"/>
      <c r="S147" s="124"/>
      <c r="T147" s="124"/>
      <c r="U147" s="124"/>
      <c r="V147" s="124"/>
      <c r="W147" s="124"/>
      <c r="X147" s="124"/>
      <c r="Y147" s="124"/>
      <c r="Z147" s="124"/>
      <c r="AA147" s="124"/>
      <c r="AB147" s="124"/>
      <c r="AC147" s="124"/>
      <c r="AD147" s="124"/>
      <c r="AE147" s="124"/>
      <c r="AF147" s="124"/>
      <c r="AG147" s="124"/>
      <c r="AH147" s="124"/>
      <c r="AI147" s="124"/>
      <c r="AJ147" s="124"/>
      <c r="AK147" s="124"/>
      <c r="AL147" s="124"/>
      <c r="AM147" s="124"/>
      <c r="AN147" s="124"/>
      <c r="AO147" s="124"/>
      <c r="AP147" s="124"/>
      <c r="AQ147" s="124"/>
      <c r="AR147" s="124"/>
      <c r="AS147" s="124"/>
      <c r="AT147" s="124"/>
    </row>
    <row r="148" spans="1:46" s="137" customFormat="1" x14ac:dyDescent="0.3">
      <c r="A148" s="70"/>
      <c r="B148" s="69"/>
      <c r="C148" s="69"/>
      <c r="D148" s="178"/>
      <c r="E148" s="178"/>
      <c r="F148" s="178"/>
      <c r="G148" s="178"/>
      <c r="H148" s="69"/>
      <c r="I148" s="191"/>
      <c r="J148" s="191"/>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24"/>
      <c r="AH148" s="124"/>
      <c r="AI148" s="124"/>
      <c r="AJ148" s="124"/>
      <c r="AK148" s="124"/>
      <c r="AL148" s="124"/>
      <c r="AM148" s="124"/>
      <c r="AN148" s="124"/>
      <c r="AO148" s="124"/>
      <c r="AP148" s="124"/>
      <c r="AQ148" s="124"/>
      <c r="AR148" s="124"/>
      <c r="AS148" s="124"/>
      <c r="AT148" s="124"/>
    </row>
    <row r="149" spans="1:46" s="137" customFormat="1" x14ac:dyDescent="0.3">
      <c r="A149" s="70"/>
      <c r="B149" s="69"/>
      <c r="C149" s="69"/>
      <c r="D149" s="178"/>
      <c r="E149" s="178"/>
      <c r="F149" s="178"/>
      <c r="G149" s="178"/>
      <c r="H149" s="69"/>
      <c r="I149" s="191"/>
      <c r="J149" s="191"/>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c r="AH149" s="124"/>
      <c r="AI149" s="124"/>
      <c r="AJ149" s="124"/>
      <c r="AK149" s="124"/>
      <c r="AL149" s="124"/>
      <c r="AM149" s="124"/>
      <c r="AN149" s="124"/>
      <c r="AO149" s="124"/>
      <c r="AP149" s="124"/>
      <c r="AQ149" s="124"/>
      <c r="AR149" s="124"/>
      <c r="AS149" s="124"/>
      <c r="AT149" s="124"/>
    </row>
    <row r="150" spans="1:46" s="137" customFormat="1" x14ac:dyDescent="0.3">
      <c r="A150" s="70"/>
      <c r="B150" s="69"/>
      <c r="C150" s="69"/>
      <c r="D150" s="178"/>
      <c r="E150" s="178"/>
      <c r="F150" s="178"/>
      <c r="G150" s="178"/>
      <c r="H150" s="69"/>
      <c r="I150" s="191"/>
      <c r="J150" s="191"/>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row>
    <row r="151" spans="1:46" s="137" customFormat="1" x14ac:dyDescent="0.3">
      <c r="A151" s="70"/>
      <c r="B151" s="69"/>
      <c r="C151" s="69"/>
      <c r="D151" s="178"/>
      <c r="E151" s="178"/>
      <c r="F151" s="178"/>
      <c r="G151" s="178"/>
      <c r="H151" s="69"/>
      <c r="I151" s="191"/>
      <c r="J151" s="191"/>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c r="AG151" s="124"/>
      <c r="AH151" s="124"/>
      <c r="AI151" s="124"/>
      <c r="AJ151" s="124"/>
      <c r="AK151" s="124"/>
      <c r="AL151" s="124"/>
      <c r="AM151" s="124"/>
      <c r="AN151" s="124"/>
      <c r="AO151" s="124"/>
      <c r="AP151" s="124"/>
      <c r="AQ151" s="124"/>
      <c r="AR151" s="124"/>
      <c r="AS151" s="124"/>
      <c r="AT151" s="124"/>
    </row>
    <row r="152" spans="1:46" s="137" customFormat="1" x14ac:dyDescent="0.3">
      <c r="A152" s="70"/>
      <c r="B152" s="69"/>
      <c r="C152" s="69"/>
      <c r="D152" s="178"/>
      <c r="E152" s="178"/>
      <c r="F152" s="178"/>
      <c r="G152" s="178"/>
      <c r="H152" s="69"/>
      <c r="I152" s="191"/>
      <c r="J152" s="191"/>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124"/>
      <c r="AI152" s="124"/>
      <c r="AJ152" s="124"/>
      <c r="AK152" s="124"/>
      <c r="AL152" s="124"/>
      <c r="AM152" s="124"/>
      <c r="AN152" s="124"/>
      <c r="AO152" s="124"/>
      <c r="AP152" s="124"/>
      <c r="AQ152" s="124"/>
      <c r="AR152" s="124"/>
      <c r="AS152" s="124"/>
      <c r="AT152" s="124"/>
    </row>
    <row r="153" spans="1:46" s="137" customFormat="1" x14ac:dyDescent="0.3">
      <c r="A153" s="70"/>
      <c r="B153" s="69"/>
      <c r="C153" s="69"/>
      <c r="D153" s="178"/>
      <c r="E153" s="178"/>
      <c r="F153" s="178"/>
      <c r="G153" s="178"/>
      <c r="H153" s="69"/>
      <c r="I153" s="191"/>
      <c r="J153" s="191"/>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124"/>
      <c r="AI153" s="124"/>
      <c r="AJ153" s="124"/>
      <c r="AK153" s="124"/>
      <c r="AL153" s="124"/>
      <c r="AM153" s="124"/>
      <c r="AN153" s="124"/>
      <c r="AO153" s="124"/>
      <c r="AP153" s="124"/>
      <c r="AQ153" s="124"/>
      <c r="AR153" s="124"/>
      <c r="AS153" s="124"/>
      <c r="AT153" s="124"/>
    </row>
    <row r="154" spans="1:46" s="137" customFormat="1" x14ac:dyDescent="0.3">
      <c r="A154" s="70"/>
      <c r="B154" s="69"/>
      <c r="C154" s="69"/>
      <c r="D154" s="178"/>
      <c r="E154" s="178"/>
      <c r="F154" s="178"/>
      <c r="G154" s="178"/>
      <c r="H154" s="69"/>
      <c r="I154" s="191"/>
      <c r="J154" s="191"/>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24"/>
      <c r="AI154" s="124"/>
      <c r="AJ154" s="124"/>
      <c r="AK154" s="124"/>
      <c r="AL154" s="124"/>
      <c r="AM154" s="124"/>
      <c r="AN154" s="124"/>
      <c r="AO154" s="124"/>
      <c r="AP154" s="124"/>
      <c r="AQ154" s="124"/>
      <c r="AR154" s="124"/>
      <c r="AS154" s="124"/>
      <c r="AT154" s="124"/>
    </row>
    <row r="155" spans="1:46" s="137" customFormat="1" x14ac:dyDescent="0.3">
      <c r="A155" s="70"/>
      <c r="B155" s="69"/>
      <c r="C155" s="69"/>
      <c r="D155" s="178"/>
      <c r="E155" s="178"/>
      <c r="F155" s="178"/>
      <c r="G155" s="178"/>
      <c r="H155" s="69"/>
      <c r="I155" s="191"/>
      <c r="J155" s="191"/>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124"/>
      <c r="AI155" s="124"/>
      <c r="AJ155" s="124"/>
      <c r="AK155" s="124"/>
      <c r="AL155" s="124"/>
      <c r="AM155" s="124"/>
      <c r="AN155" s="124"/>
      <c r="AO155" s="124"/>
      <c r="AP155" s="124"/>
      <c r="AQ155" s="124"/>
      <c r="AR155" s="124"/>
      <c r="AS155" s="124"/>
      <c r="AT155" s="124"/>
    </row>
    <row r="156" spans="1:46" s="137" customFormat="1" x14ac:dyDescent="0.3">
      <c r="A156" s="70"/>
      <c r="B156" s="69"/>
      <c r="C156" s="69"/>
      <c r="D156" s="178"/>
      <c r="E156" s="178"/>
      <c r="F156" s="178"/>
      <c r="G156" s="178"/>
      <c r="H156" s="69"/>
      <c r="I156" s="191"/>
      <c r="J156" s="191"/>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row>
    <row r="157" spans="1:46" s="137" customFormat="1" x14ac:dyDescent="0.3">
      <c r="A157" s="70"/>
      <c r="B157" s="69"/>
      <c r="C157" s="69"/>
      <c r="D157" s="178"/>
      <c r="E157" s="178"/>
      <c r="F157" s="178"/>
      <c r="G157" s="178"/>
      <c r="H157" s="69"/>
      <c r="I157" s="191"/>
      <c r="J157" s="191"/>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124"/>
      <c r="AI157" s="124"/>
      <c r="AJ157" s="124"/>
      <c r="AK157" s="124"/>
      <c r="AL157" s="124"/>
      <c r="AM157" s="124"/>
      <c r="AN157" s="124"/>
      <c r="AO157" s="124"/>
      <c r="AP157" s="124"/>
      <c r="AQ157" s="124"/>
      <c r="AR157" s="124"/>
      <c r="AS157" s="124"/>
      <c r="AT157" s="124"/>
    </row>
    <row r="158" spans="1:46" s="137" customFormat="1" x14ac:dyDescent="0.3">
      <c r="A158" s="70"/>
      <c r="B158" s="69"/>
      <c r="C158" s="69"/>
      <c r="D158" s="178"/>
      <c r="E158" s="178"/>
      <c r="F158" s="178"/>
      <c r="G158" s="178"/>
      <c r="H158" s="69"/>
      <c r="I158" s="191"/>
      <c r="J158" s="191"/>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row>
    <row r="159" spans="1:46" s="137" customFormat="1" x14ac:dyDescent="0.3">
      <c r="A159" s="70"/>
      <c r="B159" s="69"/>
      <c r="C159" s="69"/>
      <c r="D159" s="178"/>
      <c r="E159" s="178"/>
      <c r="F159" s="178"/>
      <c r="G159" s="178"/>
      <c r="H159" s="69"/>
      <c r="I159" s="191"/>
      <c r="J159" s="191"/>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124"/>
      <c r="AI159" s="124"/>
      <c r="AJ159" s="124"/>
      <c r="AK159" s="124"/>
      <c r="AL159" s="124"/>
      <c r="AM159" s="124"/>
      <c r="AN159" s="124"/>
      <c r="AO159" s="124"/>
      <c r="AP159" s="124"/>
      <c r="AQ159" s="124"/>
      <c r="AR159" s="124"/>
      <c r="AS159" s="124"/>
      <c r="AT159" s="124"/>
    </row>
    <row r="160" spans="1:46" s="137" customFormat="1" x14ac:dyDescent="0.3">
      <c r="A160" s="70"/>
      <c r="B160" s="69"/>
      <c r="C160" s="69"/>
      <c r="D160" s="178"/>
      <c r="E160" s="178"/>
      <c r="F160" s="178"/>
      <c r="G160" s="178"/>
      <c r="H160" s="69"/>
      <c r="I160" s="191"/>
      <c r="J160" s="191"/>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124"/>
      <c r="AI160" s="124"/>
      <c r="AJ160" s="124"/>
      <c r="AK160" s="124"/>
      <c r="AL160" s="124"/>
      <c r="AM160" s="124"/>
      <c r="AN160" s="124"/>
      <c r="AO160" s="124"/>
      <c r="AP160" s="124"/>
      <c r="AQ160" s="124"/>
      <c r="AR160" s="124"/>
      <c r="AS160" s="124"/>
      <c r="AT160" s="124"/>
    </row>
    <row r="161" spans="1:46" s="137" customFormat="1" x14ac:dyDescent="0.3">
      <c r="A161" s="70"/>
      <c r="B161" s="69"/>
      <c r="C161" s="69"/>
      <c r="D161" s="178"/>
      <c r="E161" s="178"/>
      <c r="F161" s="178"/>
      <c r="G161" s="178"/>
      <c r="H161" s="69"/>
      <c r="I161" s="191"/>
      <c r="J161" s="191"/>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24"/>
      <c r="AI161" s="124"/>
      <c r="AJ161" s="124"/>
      <c r="AK161" s="124"/>
      <c r="AL161" s="124"/>
      <c r="AM161" s="124"/>
      <c r="AN161" s="124"/>
      <c r="AO161" s="124"/>
      <c r="AP161" s="124"/>
      <c r="AQ161" s="124"/>
      <c r="AR161" s="124"/>
      <c r="AS161" s="124"/>
      <c r="AT161" s="124"/>
    </row>
    <row r="162" spans="1:46" s="137" customFormat="1" x14ac:dyDescent="0.3">
      <c r="A162" s="70"/>
      <c r="B162" s="69"/>
      <c r="C162" s="69"/>
      <c r="D162" s="178"/>
      <c r="E162" s="178"/>
      <c r="F162" s="178"/>
      <c r="G162" s="178"/>
      <c r="H162" s="69"/>
      <c r="I162" s="191"/>
      <c r="J162" s="191"/>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24"/>
      <c r="AI162" s="124"/>
      <c r="AJ162" s="124"/>
      <c r="AK162" s="124"/>
      <c r="AL162" s="124"/>
      <c r="AM162" s="124"/>
      <c r="AN162" s="124"/>
      <c r="AO162" s="124"/>
      <c r="AP162" s="124"/>
      <c r="AQ162" s="124"/>
      <c r="AR162" s="124"/>
      <c r="AS162" s="124"/>
      <c r="AT162" s="124"/>
    </row>
    <row r="163" spans="1:46" s="137" customFormat="1" x14ac:dyDescent="0.3">
      <c r="A163" s="70"/>
      <c r="B163" s="69"/>
      <c r="C163" s="69"/>
      <c r="D163" s="178"/>
      <c r="E163" s="178"/>
      <c r="F163" s="178"/>
      <c r="G163" s="178"/>
      <c r="H163" s="69"/>
      <c r="I163" s="191"/>
      <c r="J163" s="191"/>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124"/>
      <c r="AI163" s="124"/>
      <c r="AJ163" s="124"/>
      <c r="AK163" s="124"/>
      <c r="AL163" s="124"/>
      <c r="AM163" s="124"/>
      <c r="AN163" s="124"/>
      <c r="AO163" s="124"/>
      <c r="AP163" s="124"/>
      <c r="AQ163" s="124"/>
      <c r="AR163" s="124"/>
      <c r="AS163" s="124"/>
      <c r="AT163" s="124"/>
    </row>
    <row r="164" spans="1:46" s="137" customFormat="1" x14ac:dyDescent="0.3">
      <c r="A164" s="70"/>
      <c r="B164" s="69"/>
      <c r="C164" s="69"/>
      <c r="D164" s="178"/>
      <c r="E164" s="178"/>
      <c r="F164" s="178"/>
      <c r="G164" s="178"/>
      <c r="H164" s="69"/>
      <c r="I164" s="191"/>
      <c r="J164" s="191"/>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row>
    <row r="165" spans="1:46" s="137" customFormat="1" x14ac:dyDescent="0.3">
      <c r="A165" s="70"/>
      <c r="B165" s="69"/>
      <c r="C165" s="69"/>
      <c r="D165" s="178"/>
      <c r="E165" s="178"/>
      <c r="F165" s="178"/>
      <c r="G165" s="178"/>
      <c r="H165" s="69"/>
      <c r="I165" s="191"/>
      <c r="J165" s="191"/>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124"/>
      <c r="AI165" s="124"/>
      <c r="AJ165" s="124"/>
      <c r="AK165" s="124"/>
      <c r="AL165" s="124"/>
      <c r="AM165" s="124"/>
      <c r="AN165" s="124"/>
      <c r="AO165" s="124"/>
      <c r="AP165" s="124"/>
      <c r="AQ165" s="124"/>
      <c r="AR165" s="124"/>
      <c r="AS165" s="124"/>
      <c r="AT165" s="124"/>
    </row>
    <row r="166" spans="1:46" s="137" customFormat="1" x14ac:dyDescent="0.3">
      <c r="A166" s="70"/>
      <c r="B166" s="69"/>
      <c r="C166" s="69"/>
      <c r="D166" s="178"/>
      <c r="E166" s="178"/>
      <c r="F166" s="178"/>
      <c r="G166" s="178"/>
      <c r="H166" s="69"/>
      <c r="I166" s="191"/>
      <c r="J166" s="191"/>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row>
    <row r="167" spans="1:46" s="137" customFormat="1" x14ac:dyDescent="0.3">
      <c r="A167" s="70"/>
      <c r="B167" s="69"/>
      <c r="C167" s="69"/>
      <c r="D167" s="178"/>
      <c r="E167" s="178"/>
      <c r="F167" s="178"/>
      <c r="G167" s="178"/>
      <c r="H167" s="69"/>
      <c r="I167" s="191"/>
      <c r="J167" s="191"/>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124"/>
      <c r="AI167" s="124"/>
      <c r="AJ167" s="124"/>
      <c r="AK167" s="124"/>
      <c r="AL167" s="124"/>
      <c r="AM167" s="124"/>
      <c r="AN167" s="124"/>
      <c r="AO167" s="124"/>
      <c r="AP167" s="124"/>
      <c r="AQ167" s="124"/>
      <c r="AR167" s="124"/>
      <c r="AS167" s="124"/>
      <c r="AT167" s="124"/>
    </row>
    <row r="168" spans="1:46" s="137" customFormat="1" x14ac:dyDescent="0.3">
      <c r="A168" s="70"/>
      <c r="B168" s="69"/>
      <c r="C168" s="69"/>
      <c r="D168" s="178"/>
      <c r="E168" s="178"/>
      <c r="F168" s="178"/>
      <c r="G168" s="178"/>
      <c r="H168" s="69"/>
      <c r="I168" s="191"/>
      <c r="J168" s="191"/>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124"/>
      <c r="AI168" s="124"/>
      <c r="AJ168" s="124"/>
      <c r="AK168" s="124"/>
      <c r="AL168" s="124"/>
      <c r="AM168" s="124"/>
      <c r="AN168" s="124"/>
      <c r="AO168" s="124"/>
      <c r="AP168" s="124"/>
      <c r="AQ168" s="124"/>
      <c r="AR168" s="124"/>
      <c r="AS168" s="124"/>
      <c r="AT168" s="124"/>
    </row>
    <row r="169" spans="1:46" s="137" customFormat="1" x14ac:dyDescent="0.3">
      <c r="A169" s="70"/>
      <c r="B169" s="69"/>
      <c r="C169" s="69"/>
      <c r="D169" s="178"/>
      <c r="E169" s="178"/>
      <c r="F169" s="178"/>
      <c r="G169" s="178"/>
      <c r="H169" s="69"/>
      <c r="I169" s="191"/>
      <c r="J169" s="191"/>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124"/>
      <c r="AI169" s="124"/>
      <c r="AJ169" s="124"/>
      <c r="AK169" s="124"/>
      <c r="AL169" s="124"/>
      <c r="AM169" s="124"/>
      <c r="AN169" s="124"/>
      <c r="AO169" s="124"/>
      <c r="AP169" s="124"/>
      <c r="AQ169" s="124"/>
      <c r="AR169" s="124"/>
      <c r="AS169" s="124"/>
      <c r="AT169" s="124"/>
    </row>
    <row r="170" spans="1:46" s="137" customFormat="1" x14ac:dyDescent="0.3">
      <c r="A170" s="70"/>
      <c r="B170" s="69"/>
      <c r="C170" s="69"/>
      <c r="D170" s="178"/>
      <c r="E170" s="178"/>
      <c r="F170" s="178"/>
      <c r="G170" s="178"/>
      <c r="H170" s="69"/>
      <c r="I170" s="191"/>
      <c r="J170" s="191"/>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124"/>
      <c r="AI170" s="124"/>
      <c r="AJ170" s="124"/>
      <c r="AK170" s="124"/>
      <c r="AL170" s="124"/>
      <c r="AM170" s="124"/>
      <c r="AN170" s="124"/>
      <c r="AO170" s="124"/>
      <c r="AP170" s="124"/>
      <c r="AQ170" s="124"/>
      <c r="AR170" s="124"/>
      <c r="AS170" s="124"/>
      <c r="AT170" s="124"/>
    </row>
    <row r="171" spans="1:46" s="137" customFormat="1" x14ac:dyDescent="0.3">
      <c r="A171" s="70"/>
      <c r="B171" s="69"/>
      <c r="C171" s="69"/>
      <c r="D171" s="178"/>
      <c r="E171" s="178"/>
      <c r="F171" s="178"/>
      <c r="G171" s="178"/>
      <c r="H171" s="69"/>
      <c r="I171" s="191"/>
      <c r="J171" s="191"/>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124"/>
      <c r="AI171" s="124"/>
      <c r="AJ171" s="124"/>
      <c r="AK171" s="124"/>
      <c r="AL171" s="124"/>
      <c r="AM171" s="124"/>
      <c r="AN171" s="124"/>
      <c r="AO171" s="124"/>
      <c r="AP171" s="124"/>
      <c r="AQ171" s="124"/>
      <c r="AR171" s="124"/>
      <c r="AS171" s="124"/>
      <c r="AT171" s="124"/>
    </row>
    <row r="172" spans="1:46" s="137" customFormat="1" x14ac:dyDescent="0.3">
      <c r="A172" s="70"/>
      <c r="B172" s="69"/>
      <c r="C172" s="69"/>
      <c r="D172" s="178"/>
      <c r="E172" s="178"/>
      <c r="F172" s="178"/>
      <c r="G172" s="178"/>
      <c r="H172" s="69"/>
      <c r="I172" s="191"/>
      <c r="J172" s="191"/>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row>
    <row r="173" spans="1:46" s="137" customFormat="1" x14ac:dyDescent="0.3">
      <c r="A173" s="70"/>
      <c r="B173" s="69"/>
      <c r="C173" s="69"/>
      <c r="D173" s="178"/>
      <c r="E173" s="178"/>
      <c r="F173" s="178"/>
      <c r="G173" s="178"/>
      <c r="H173" s="69"/>
      <c r="I173" s="191"/>
      <c r="J173" s="191"/>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124"/>
      <c r="AI173" s="124"/>
      <c r="AJ173" s="124"/>
      <c r="AK173" s="124"/>
      <c r="AL173" s="124"/>
      <c r="AM173" s="124"/>
      <c r="AN173" s="124"/>
      <c r="AO173" s="124"/>
      <c r="AP173" s="124"/>
      <c r="AQ173" s="124"/>
      <c r="AR173" s="124"/>
      <c r="AS173" s="124"/>
      <c r="AT173" s="124"/>
    </row>
    <row r="174" spans="1:46" s="137" customFormat="1" x14ac:dyDescent="0.3">
      <c r="A174" s="70"/>
      <c r="B174" s="69"/>
      <c r="C174" s="69"/>
      <c r="D174" s="178"/>
      <c r="E174" s="178"/>
      <c r="F174" s="178"/>
      <c r="G174" s="178"/>
      <c r="H174" s="69"/>
      <c r="I174" s="191"/>
      <c r="J174" s="191"/>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124"/>
      <c r="AI174" s="124"/>
      <c r="AJ174" s="124"/>
      <c r="AK174" s="124"/>
      <c r="AL174" s="124"/>
      <c r="AM174" s="124"/>
      <c r="AN174" s="124"/>
      <c r="AO174" s="124"/>
      <c r="AP174" s="124"/>
      <c r="AQ174" s="124"/>
      <c r="AR174" s="124"/>
      <c r="AS174" s="124"/>
      <c r="AT174" s="124"/>
    </row>
    <row r="175" spans="1:46" s="137" customFormat="1" x14ac:dyDescent="0.3">
      <c r="A175" s="70"/>
      <c r="B175" s="69"/>
      <c r="C175" s="69"/>
      <c r="D175" s="178"/>
      <c r="E175" s="178"/>
      <c r="F175" s="178"/>
      <c r="G175" s="178"/>
      <c r="H175" s="69"/>
      <c r="I175" s="191"/>
      <c r="J175" s="191"/>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124"/>
      <c r="AI175" s="124"/>
      <c r="AJ175" s="124"/>
      <c r="AK175" s="124"/>
      <c r="AL175" s="124"/>
      <c r="AM175" s="124"/>
      <c r="AN175" s="124"/>
      <c r="AO175" s="124"/>
      <c r="AP175" s="124"/>
      <c r="AQ175" s="124"/>
      <c r="AR175" s="124"/>
      <c r="AS175" s="124"/>
      <c r="AT175" s="124"/>
    </row>
    <row r="176" spans="1:46" s="137" customFormat="1" x14ac:dyDescent="0.3">
      <c r="A176" s="70"/>
      <c r="B176" s="69"/>
      <c r="C176" s="69"/>
      <c r="D176" s="178"/>
      <c r="E176" s="178"/>
      <c r="F176" s="178"/>
      <c r="G176" s="178"/>
      <c r="H176" s="69"/>
      <c r="I176" s="191"/>
      <c r="J176" s="191"/>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124"/>
      <c r="AI176" s="124"/>
      <c r="AJ176" s="124"/>
      <c r="AK176" s="124"/>
      <c r="AL176" s="124"/>
      <c r="AM176" s="124"/>
      <c r="AN176" s="124"/>
      <c r="AO176" s="124"/>
      <c r="AP176" s="124"/>
      <c r="AQ176" s="124"/>
      <c r="AR176" s="124"/>
      <c r="AS176" s="124"/>
      <c r="AT176" s="124"/>
    </row>
    <row r="177" spans="1:46" s="137" customFormat="1" x14ac:dyDescent="0.3">
      <c r="A177" s="70"/>
      <c r="B177" s="69"/>
      <c r="C177" s="69"/>
      <c r="D177" s="178"/>
      <c r="E177" s="178"/>
      <c r="F177" s="178"/>
      <c r="G177" s="178"/>
      <c r="H177" s="69"/>
      <c r="I177" s="191"/>
      <c r="J177" s="191"/>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124"/>
      <c r="AI177" s="124"/>
      <c r="AJ177" s="124"/>
      <c r="AK177" s="124"/>
      <c r="AL177" s="124"/>
      <c r="AM177" s="124"/>
      <c r="AN177" s="124"/>
      <c r="AO177" s="124"/>
      <c r="AP177" s="124"/>
      <c r="AQ177" s="124"/>
      <c r="AR177" s="124"/>
      <c r="AS177" s="124"/>
      <c r="AT177" s="124"/>
    </row>
    <row r="178" spans="1:46" s="137" customFormat="1" x14ac:dyDescent="0.3">
      <c r="A178" s="70"/>
      <c r="B178" s="69"/>
      <c r="C178" s="69"/>
      <c r="D178" s="178"/>
      <c r="E178" s="178"/>
      <c r="F178" s="178"/>
      <c r="G178" s="178"/>
      <c r="H178" s="69"/>
      <c r="I178" s="191"/>
      <c r="J178" s="191"/>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124"/>
      <c r="AI178" s="124"/>
      <c r="AJ178" s="124"/>
      <c r="AK178" s="124"/>
      <c r="AL178" s="124"/>
      <c r="AM178" s="124"/>
      <c r="AN178" s="124"/>
      <c r="AO178" s="124"/>
      <c r="AP178" s="124"/>
      <c r="AQ178" s="124"/>
      <c r="AR178" s="124"/>
      <c r="AS178" s="124"/>
      <c r="AT178" s="124"/>
    </row>
    <row r="179" spans="1:46" s="137" customFormat="1" x14ac:dyDescent="0.3">
      <c r="A179" s="70"/>
      <c r="B179" s="69"/>
      <c r="C179" s="69"/>
      <c r="D179" s="178"/>
      <c r="E179" s="178"/>
      <c r="F179" s="178"/>
      <c r="G179" s="178"/>
      <c r="H179" s="69"/>
      <c r="I179" s="191"/>
      <c r="J179" s="191"/>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124"/>
      <c r="AI179" s="124"/>
      <c r="AJ179" s="124"/>
      <c r="AK179" s="124"/>
      <c r="AL179" s="124"/>
      <c r="AM179" s="124"/>
      <c r="AN179" s="124"/>
      <c r="AO179" s="124"/>
      <c r="AP179" s="124"/>
      <c r="AQ179" s="124"/>
      <c r="AR179" s="124"/>
      <c r="AS179" s="124"/>
      <c r="AT179" s="124"/>
    </row>
    <row r="180" spans="1:46" s="137" customFormat="1" x14ac:dyDescent="0.3">
      <c r="A180" s="70"/>
      <c r="B180" s="69"/>
      <c r="C180" s="69"/>
      <c r="D180" s="178"/>
      <c r="E180" s="178"/>
      <c r="F180" s="178"/>
      <c r="G180" s="178"/>
      <c r="H180" s="69"/>
      <c r="I180" s="191"/>
      <c r="J180" s="191"/>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124"/>
      <c r="AI180" s="124"/>
      <c r="AJ180" s="124"/>
      <c r="AK180" s="124"/>
      <c r="AL180" s="124"/>
      <c r="AM180" s="124"/>
      <c r="AN180" s="124"/>
      <c r="AO180" s="124"/>
      <c r="AP180" s="124"/>
      <c r="AQ180" s="124"/>
      <c r="AR180" s="124"/>
      <c r="AS180" s="124"/>
      <c r="AT180" s="124"/>
    </row>
    <row r="181" spans="1:46" s="137" customFormat="1" x14ac:dyDescent="0.3">
      <c r="A181" s="70"/>
      <c r="B181" s="69"/>
      <c r="C181" s="69"/>
      <c r="D181" s="178"/>
      <c r="E181" s="178"/>
      <c r="F181" s="178"/>
      <c r="G181" s="178"/>
      <c r="H181" s="69"/>
      <c r="I181" s="191"/>
      <c r="J181" s="191"/>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124"/>
      <c r="AI181" s="124"/>
      <c r="AJ181" s="124"/>
      <c r="AK181" s="124"/>
      <c r="AL181" s="124"/>
      <c r="AM181" s="124"/>
      <c r="AN181" s="124"/>
      <c r="AO181" s="124"/>
      <c r="AP181" s="124"/>
      <c r="AQ181" s="124"/>
      <c r="AR181" s="124"/>
      <c r="AS181" s="124"/>
      <c r="AT181" s="124"/>
    </row>
    <row r="182" spans="1:46" s="137" customFormat="1" x14ac:dyDescent="0.3">
      <c r="A182" s="70"/>
      <c r="B182" s="69"/>
      <c r="C182" s="69"/>
      <c r="D182" s="178"/>
      <c r="E182" s="178"/>
      <c r="F182" s="178"/>
      <c r="G182" s="178"/>
      <c r="H182" s="69"/>
      <c r="I182" s="191"/>
      <c r="J182" s="191"/>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124"/>
      <c r="AI182" s="124"/>
      <c r="AJ182" s="124"/>
      <c r="AK182" s="124"/>
      <c r="AL182" s="124"/>
      <c r="AM182" s="124"/>
      <c r="AN182" s="124"/>
      <c r="AO182" s="124"/>
      <c r="AP182" s="124"/>
      <c r="AQ182" s="124"/>
      <c r="AR182" s="124"/>
      <c r="AS182" s="124"/>
      <c r="AT182" s="124"/>
    </row>
    <row r="183" spans="1:46" s="137" customFormat="1" x14ac:dyDescent="0.3">
      <c r="A183" s="70"/>
      <c r="B183" s="69"/>
      <c r="C183" s="69"/>
      <c r="D183" s="178"/>
      <c r="E183" s="178"/>
      <c r="F183" s="178"/>
      <c r="G183" s="178"/>
      <c r="H183" s="69"/>
      <c r="I183" s="191"/>
      <c r="J183" s="191"/>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row>
    <row r="184" spans="1:46" s="137" customFormat="1" x14ac:dyDescent="0.3">
      <c r="A184" s="70"/>
      <c r="B184" s="69"/>
      <c r="C184" s="69"/>
      <c r="D184" s="178"/>
      <c r="E184" s="178"/>
      <c r="F184" s="178"/>
      <c r="G184" s="178"/>
      <c r="H184" s="69"/>
      <c r="I184" s="191"/>
      <c r="J184" s="191"/>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124"/>
      <c r="AI184" s="124"/>
      <c r="AJ184" s="124"/>
      <c r="AK184" s="124"/>
      <c r="AL184" s="124"/>
      <c r="AM184" s="124"/>
      <c r="AN184" s="124"/>
      <c r="AO184" s="124"/>
      <c r="AP184" s="124"/>
      <c r="AQ184" s="124"/>
      <c r="AR184" s="124"/>
      <c r="AS184" s="124"/>
      <c r="AT184" s="124"/>
    </row>
    <row r="185" spans="1:46" s="137" customFormat="1" x14ac:dyDescent="0.3">
      <c r="A185" s="70"/>
      <c r="B185" s="69"/>
      <c r="C185" s="69"/>
      <c r="D185" s="178"/>
      <c r="E185" s="178"/>
      <c r="F185" s="178"/>
      <c r="G185" s="178"/>
      <c r="H185" s="69"/>
      <c r="I185" s="191"/>
      <c r="J185" s="191"/>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124"/>
      <c r="AI185" s="124"/>
      <c r="AJ185" s="124"/>
      <c r="AK185" s="124"/>
      <c r="AL185" s="124"/>
      <c r="AM185" s="124"/>
      <c r="AN185" s="124"/>
      <c r="AO185" s="124"/>
      <c r="AP185" s="124"/>
      <c r="AQ185" s="124"/>
      <c r="AR185" s="124"/>
      <c r="AS185" s="124"/>
      <c r="AT185" s="124"/>
    </row>
    <row r="186" spans="1:46" s="137" customFormat="1" x14ac:dyDescent="0.3">
      <c r="A186" s="70"/>
      <c r="B186" s="69"/>
      <c r="C186" s="69"/>
      <c r="D186" s="178"/>
      <c r="E186" s="178"/>
      <c r="F186" s="178"/>
      <c r="G186" s="178"/>
      <c r="H186" s="69"/>
      <c r="I186" s="191"/>
      <c r="J186" s="191"/>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124"/>
      <c r="AI186" s="124"/>
      <c r="AJ186" s="124"/>
      <c r="AK186" s="124"/>
      <c r="AL186" s="124"/>
      <c r="AM186" s="124"/>
      <c r="AN186" s="124"/>
      <c r="AO186" s="124"/>
      <c r="AP186" s="124"/>
      <c r="AQ186" s="124"/>
      <c r="AR186" s="124"/>
      <c r="AS186" s="124"/>
      <c r="AT186" s="124"/>
    </row>
    <row r="187" spans="1:46" s="137" customFormat="1" x14ac:dyDescent="0.3">
      <c r="A187" s="70"/>
      <c r="B187" s="69"/>
      <c r="C187" s="69"/>
      <c r="D187" s="178"/>
      <c r="E187" s="178"/>
      <c r="F187" s="178"/>
      <c r="G187" s="178"/>
      <c r="H187" s="69"/>
      <c r="I187" s="191"/>
      <c r="J187" s="191"/>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row>
    <row r="188" spans="1:46" s="137" customFormat="1" x14ac:dyDescent="0.3">
      <c r="A188" s="70"/>
      <c r="B188" s="69"/>
      <c r="C188" s="69"/>
      <c r="D188" s="178"/>
      <c r="E188" s="178"/>
      <c r="F188" s="178"/>
      <c r="G188" s="178"/>
      <c r="H188" s="69"/>
      <c r="I188" s="191"/>
      <c r="J188" s="191"/>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124"/>
      <c r="AI188" s="124"/>
      <c r="AJ188" s="124"/>
      <c r="AK188" s="124"/>
      <c r="AL188" s="124"/>
      <c r="AM188" s="124"/>
      <c r="AN188" s="124"/>
      <c r="AO188" s="124"/>
      <c r="AP188" s="124"/>
      <c r="AQ188" s="124"/>
      <c r="AR188" s="124"/>
      <c r="AS188" s="124"/>
      <c r="AT188" s="124"/>
    </row>
    <row r="189" spans="1:46" s="137" customFormat="1" x14ac:dyDescent="0.3">
      <c r="A189" s="70"/>
      <c r="B189" s="69"/>
      <c r="C189" s="69"/>
      <c r="D189" s="178"/>
      <c r="E189" s="178"/>
      <c r="F189" s="178"/>
      <c r="G189" s="178"/>
      <c r="H189" s="69"/>
      <c r="I189" s="191"/>
      <c r="J189" s="191"/>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row>
    <row r="190" spans="1:46" s="137" customFormat="1" x14ac:dyDescent="0.3">
      <c r="A190" s="70"/>
      <c r="B190" s="69"/>
      <c r="C190" s="69"/>
      <c r="D190" s="178"/>
      <c r="E190" s="178"/>
      <c r="F190" s="178"/>
      <c r="G190" s="178"/>
      <c r="H190" s="69"/>
      <c r="I190" s="191"/>
      <c r="J190" s="191"/>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124"/>
      <c r="AI190" s="124"/>
      <c r="AJ190" s="124"/>
      <c r="AK190" s="124"/>
      <c r="AL190" s="124"/>
      <c r="AM190" s="124"/>
      <c r="AN190" s="124"/>
      <c r="AO190" s="124"/>
      <c r="AP190" s="124"/>
      <c r="AQ190" s="124"/>
      <c r="AR190" s="124"/>
      <c r="AS190" s="124"/>
      <c r="AT190" s="124"/>
    </row>
    <row r="191" spans="1:46" s="137" customFormat="1" x14ac:dyDescent="0.3">
      <c r="A191" s="70"/>
      <c r="B191" s="69"/>
      <c r="C191" s="69"/>
      <c r="D191" s="178"/>
      <c r="E191" s="178"/>
      <c r="F191" s="178"/>
      <c r="G191" s="178"/>
      <c r="H191" s="69"/>
      <c r="I191" s="191"/>
      <c r="J191" s="191"/>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row>
    <row r="192" spans="1:46" s="137" customFormat="1" x14ac:dyDescent="0.3">
      <c r="A192" s="70"/>
      <c r="B192" s="69"/>
      <c r="C192" s="69"/>
      <c r="D192" s="178"/>
      <c r="E192" s="178"/>
      <c r="F192" s="178"/>
      <c r="G192" s="178"/>
      <c r="H192" s="69"/>
      <c r="I192" s="191"/>
      <c r="J192" s="191"/>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124"/>
      <c r="AI192" s="124"/>
      <c r="AJ192" s="124"/>
      <c r="AK192" s="124"/>
      <c r="AL192" s="124"/>
      <c r="AM192" s="124"/>
      <c r="AN192" s="124"/>
      <c r="AO192" s="124"/>
      <c r="AP192" s="124"/>
      <c r="AQ192" s="124"/>
      <c r="AR192" s="124"/>
      <c r="AS192" s="124"/>
      <c r="AT192" s="124"/>
    </row>
    <row r="193" spans="1:46" s="137" customFormat="1" x14ac:dyDescent="0.3">
      <c r="A193" s="70"/>
      <c r="B193" s="69"/>
      <c r="C193" s="69"/>
      <c r="D193" s="178"/>
      <c r="E193" s="178"/>
      <c r="F193" s="178"/>
      <c r="G193" s="178"/>
      <c r="H193" s="69"/>
      <c r="I193" s="191"/>
      <c r="J193" s="191"/>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124"/>
      <c r="AI193" s="124"/>
      <c r="AJ193" s="124"/>
      <c r="AK193" s="124"/>
      <c r="AL193" s="124"/>
      <c r="AM193" s="124"/>
      <c r="AN193" s="124"/>
      <c r="AO193" s="124"/>
      <c r="AP193" s="124"/>
      <c r="AQ193" s="124"/>
      <c r="AR193" s="124"/>
      <c r="AS193" s="124"/>
      <c r="AT193" s="124"/>
    </row>
    <row r="194" spans="1:46" s="137" customFormat="1" x14ac:dyDescent="0.3">
      <c r="A194" s="70"/>
      <c r="B194" s="69"/>
      <c r="C194" s="69"/>
      <c r="D194" s="178"/>
      <c r="E194" s="178"/>
      <c r="F194" s="178"/>
      <c r="G194" s="178"/>
      <c r="H194" s="69"/>
      <c r="I194" s="191"/>
      <c r="J194" s="191"/>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124"/>
      <c r="AI194" s="124"/>
      <c r="AJ194" s="124"/>
      <c r="AK194" s="124"/>
      <c r="AL194" s="124"/>
      <c r="AM194" s="124"/>
      <c r="AN194" s="124"/>
      <c r="AO194" s="124"/>
      <c r="AP194" s="124"/>
      <c r="AQ194" s="124"/>
      <c r="AR194" s="124"/>
      <c r="AS194" s="124"/>
      <c r="AT194" s="124"/>
    </row>
    <row r="195" spans="1:46" s="137" customFormat="1" x14ac:dyDescent="0.3">
      <c r="A195" s="70"/>
      <c r="B195" s="69"/>
      <c r="C195" s="69"/>
      <c r="D195" s="178"/>
      <c r="E195" s="178"/>
      <c r="F195" s="178"/>
      <c r="G195" s="178"/>
      <c r="H195" s="69"/>
      <c r="I195" s="191"/>
      <c r="J195" s="191"/>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124"/>
      <c r="AI195" s="124"/>
      <c r="AJ195" s="124"/>
      <c r="AK195" s="124"/>
      <c r="AL195" s="124"/>
      <c r="AM195" s="124"/>
      <c r="AN195" s="124"/>
      <c r="AO195" s="124"/>
      <c r="AP195" s="124"/>
      <c r="AQ195" s="124"/>
      <c r="AR195" s="124"/>
      <c r="AS195" s="124"/>
      <c r="AT195" s="124"/>
    </row>
    <row r="196" spans="1:46" s="137" customFormat="1" x14ac:dyDescent="0.3">
      <c r="A196" s="70"/>
      <c r="B196" s="69"/>
      <c r="C196" s="69"/>
      <c r="D196" s="178"/>
      <c r="E196" s="178"/>
      <c r="F196" s="178"/>
      <c r="G196" s="178"/>
      <c r="H196" s="69"/>
      <c r="I196" s="191"/>
      <c r="J196" s="191"/>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124"/>
      <c r="AI196" s="124"/>
      <c r="AJ196" s="124"/>
      <c r="AK196" s="124"/>
      <c r="AL196" s="124"/>
      <c r="AM196" s="124"/>
      <c r="AN196" s="124"/>
      <c r="AO196" s="124"/>
      <c r="AP196" s="124"/>
      <c r="AQ196" s="124"/>
      <c r="AR196" s="124"/>
      <c r="AS196" s="124"/>
      <c r="AT196" s="124"/>
    </row>
    <row r="197" spans="1:46" s="137" customFormat="1" x14ac:dyDescent="0.3">
      <c r="A197" s="70"/>
      <c r="B197" s="69"/>
      <c r="C197" s="69"/>
      <c r="D197" s="178"/>
      <c r="E197" s="178"/>
      <c r="F197" s="178"/>
      <c r="G197" s="178"/>
      <c r="H197" s="69"/>
      <c r="I197" s="191"/>
      <c r="J197" s="191"/>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row>
    <row r="198" spans="1:46" s="137" customFormat="1" x14ac:dyDescent="0.3">
      <c r="A198" s="70"/>
      <c r="B198" s="69"/>
      <c r="C198" s="69"/>
      <c r="D198" s="178"/>
      <c r="E198" s="178"/>
      <c r="F198" s="178"/>
      <c r="G198" s="178"/>
      <c r="H198" s="69"/>
      <c r="I198" s="191"/>
      <c r="J198" s="191"/>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c r="AH198" s="124"/>
      <c r="AI198" s="124"/>
      <c r="AJ198" s="124"/>
      <c r="AK198" s="124"/>
      <c r="AL198" s="124"/>
      <c r="AM198" s="124"/>
      <c r="AN198" s="124"/>
      <c r="AO198" s="124"/>
      <c r="AP198" s="124"/>
      <c r="AQ198" s="124"/>
      <c r="AR198" s="124"/>
      <c r="AS198" s="124"/>
      <c r="AT198" s="124"/>
    </row>
    <row r="199" spans="1:46" s="137" customFormat="1" x14ac:dyDescent="0.3">
      <c r="A199" s="70"/>
      <c r="B199" s="69"/>
      <c r="C199" s="69"/>
      <c r="D199" s="178"/>
      <c r="E199" s="178"/>
      <c r="F199" s="178"/>
      <c r="G199" s="178"/>
      <c r="H199" s="69"/>
      <c r="I199" s="191"/>
      <c r="J199" s="191"/>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row>
    <row r="200" spans="1:46" s="137" customFormat="1" x14ac:dyDescent="0.3">
      <c r="A200" s="70"/>
      <c r="B200" s="69"/>
      <c r="C200" s="69"/>
      <c r="D200" s="178"/>
      <c r="E200" s="178"/>
      <c r="F200" s="178"/>
      <c r="G200" s="178"/>
      <c r="H200" s="69"/>
      <c r="I200" s="191"/>
      <c r="J200" s="191"/>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c r="AH200" s="124"/>
      <c r="AI200" s="124"/>
      <c r="AJ200" s="124"/>
      <c r="AK200" s="124"/>
      <c r="AL200" s="124"/>
      <c r="AM200" s="124"/>
      <c r="AN200" s="124"/>
      <c r="AO200" s="124"/>
      <c r="AP200" s="124"/>
      <c r="AQ200" s="124"/>
      <c r="AR200" s="124"/>
      <c r="AS200" s="124"/>
      <c r="AT200" s="124"/>
    </row>
    <row r="201" spans="1:46" s="137" customFormat="1" x14ac:dyDescent="0.3">
      <c r="A201" s="70"/>
      <c r="B201" s="69"/>
      <c r="C201" s="69"/>
      <c r="D201" s="178"/>
      <c r="E201" s="178"/>
      <c r="F201" s="178"/>
      <c r="G201" s="178"/>
      <c r="H201" s="69"/>
      <c r="I201" s="191"/>
      <c r="J201" s="191"/>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c r="AH201" s="124"/>
      <c r="AI201" s="124"/>
      <c r="AJ201" s="124"/>
      <c r="AK201" s="124"/>
      <c r="AL201" s="124"/>
      <c r="AM201" s="124"/>
      <c r="AN201" s="124"/>
      <c r="AO201" s="124"/>
      <c r="AP201" s="124"/>
      <c r="AQ201" s="124"/>
      <c r="AR201" s="124"/>
      <c r="AS201" s="124"/>
      <c r="AT201" s="124"/>
    </row>
    <row r="202" spans="1:46" s="137" customFormat="1" x14ac:dyDescent="0.3">
      <c r="A202" s="70"/>
      <c r="B202" s="69"/>
      <c r="C202" s="69"/>
      <c r="D202" s="178"/>
      <c r="E202" s="178"/>
      <c r="F202" s="178"/>
      <c r="G202" s="178"/>
      <c r="H202" s="69"/>
      <c r="I202" s="191"/>
      <c r="J202" s="191"/>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c r="AH202" s="124"/>
      <c r="AI202" s="124"/>
      <c r="AJ202" s="124"/>
      <c r="AK202" s="124"/>
      <c r="AL202" s="124"/>
      <c r="AM202" s="124"/>
      <c r="AN202" s="124"/>
      <c r="AO202" s="124"/>
      <c r="AP202" s="124"/>
      <c r="AQ202" s="124"/>
      <c r="AR202" s="124"/>
      <c r="AS202" s="124"/>
      <c r="AT202" s="124"/>
    </row>
    <row r="203" spans="1:46" s="137" customFormat="1" x14ac:dyDescent="0.3">
      <c r="A203" s="70"/>
      <c r="B203" s="69"/>
      <c r="C203" s="69"/>
      <c r="D203" s="178"/>
      <c r="E203" s="178"/>
      <c r="F203" s="178"/>
      <c r="G203" s="178"/>
      <c r="H203" s="69"/>
      <c r="I203" s="191"/>
      <c r="J203" s="191"/>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c r="AH203" s="124"/>
      <c r="AI203" s="124"/>
      <c r="AJ203" s="124"/>
      <c r="AK203" s="124"/>
      <c r="AL203" s="124"/>
      <c r="AM203" s="124"/>
      <c r="AN203" s="124"/>
      <c r="AO203" s="124"/>
      <c r="AP203" s="124"/>
      <c r="AQ203" s="124"/>
      <c r="AR203" s="124"/>
      <c r="AS203" s="124"/>
      <c r="AT203" s="124"/>
    </row>
    <row r="204" spans="1:46" s="137" customFormat="1" x14ac:dyDescent="0.3">
      <c r="A204" s="70"/>
      <c r="B204" s="69"/>
      <c r="C204" s="69"/>
      <c r="D204" s="178"/>
      <c r="E204" s="178"/>
      <c r="F204" s="178"/>
      <c r="G204" s="178"/>
      <c r="H204" s="69"/>
      <c r="I204" s="191"/>
      <c r="J204" s="191"/>
      <c r="L204" s="124"/>
      <c r="M204" s="124"/>
      <c r="N204" s="124"/>
      <c r="O204" s="124"/>
      <c r="P204" s="124"/>
      <c r="Q204" s="124"/>
      <c r="R204" s="124"/>
      <c r="S204" s="124"/>
      <c r="T204" s="124"/>
      <c r="U204" s="124"/>
      <c r="V204" s="124"/>
      <c r="W204" s="124"/>
      <c r="X204" s="124"/>
      <c r="Y204" s="124"/>
      <c r="Z204" s="124"/>
      <c r="AA204" s="124"/>
      <c r="AB204" s="124"/>
      <c r="AC204" s="124"/>
      <c r="AD204" s="124"/>
      <c r="AE204" s="124"/>
      <c r="AF204" s="124"/>
      <c r="AG204" s="124"/>
      <c r="AH204" s="124"/>
      <c r="AI204" s="124"/>
      <c r="AJ204" s="124"/>
      <c r="AK204" s="124"/>
      <c r="AL204" s="124"/>
      <c r="AM204" s="124"/>
      <c r="AN204" s="124"/>
      <c r="AO204" s="124"/>
      <c r="AP204" s="124"/>
      <c r="AQ204" s="124"/>
      <c r="AR204" s="124"/>
      <c r="AS204" s="124"/>
      <c r="AT204" s="124"/>
    </row>
    <row r="205" spans="1:46" s="137" customFormat="1" x14ac:dyDescent="0.3">
      <c r="A205" s="70"/>
      <c r="B205" s="69"/>
      <c r="C205" s="69"/>
      <c r="D205" s="178"/>
      <c r="E205" s="178"/>
      <c r="F205" s="178"/>
      <c r="G205" s="178"/>
      <c r="H205" s="69"/>
      <c r="I205" s="191"/>
      <c r="J205" s="191"/>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row>
    <row r="206" spans="1:46" s="137" customFormat="1" x14ac:dyDescent="0.3">
      <c r="A206" s="70"/>
      <c r="B206" s="69"/>
      <c r="C206" s="69"/>
      <c r="D206" s="178"/>
      <c r="E206" s="178"/>
      <c r="F206" s="178"/>
      <c r="G206" s="178"/>
      <c r="H206" s="69"/>
      <c r="I206" s="191"/>
      <c r="J206" s="191"/>
      <c r="L206" s="124"/>
      <c r="M206" s="124"/>
      <c r="N206" s="124"/>
      <c r="O206" s="124"/>
      <c r="P206" s="124"/>
      <c r="Q206" s="124"/>
      <c r="R206" s="124"/>
      <c r="S206" s="124"/>
      <c r="T206" s="124"/>
      <c r="U206" s="124"/>
      <c r="V206" s="124"/>
      <c r="W206" s="124"/>
      <c r="X206" s="124"/>
      <c r="Y206" s="124"/>
      <c r="Z206" s="124"/>
      <c r="AA206" s="124"/>
      <c r="AB206" s="124"/>
      <c r="AC206" s="124"/>
      <c r="AD206" s="124"/>
      <c r="AE206" s="124"/>
      <c r="AF206" s="124"/>
      <c r="AG206" s="124"/>
      <c r="AH206" s="124"/>
      <c r="AI206" s="124"/>
      <c r="AJ206" s="124"/>
      <c r="AK206" s="124"/>
      <c r="AL206" s="124"/>
      <c r="AM206" s="124"/>
      <c r="AN206" s="124"/>
      <c r="AO206" s="124"/>
      <c r="AP206" s="124"/>
      <c r="AQ206" s="124"/>
      <c r="AR206" s="124"/>
      <c r="AS206" s="124"/>
      <c r="AT206" s="124"/>
    </row>
    <row r="207" spans="1:46" s="137" customFormat="1" x14ac:dyDescent="0.3">
      <c r="A207" s="70"/>
      <c r="B207" s="69"/>
      <c r="C207" s="69"/>
      <c r="D207" s="178"/>
      <c r="E207" s="178"/>
      <c r="F207" s="178"/>
      <c r="G207" s="178"/>
      <c r="H207" s="69"/>
      <c r="I207" s="191"/>
      <c r="J207" s="191"/>
      <c r="L207" s="124"/>
      <c r="M207" s="124"/>
      <c r="N207" s="124"/>
      <c r="O207" s="124"/>
      <c r="P207" s="124"/>
      <c r="Q207" s="124"/>
      <c r="R207" s="124"/>
      <c r="S207" s="124"/>
      <c r="T207" s="124"/>
      <c r="U207" s="124"/>
      <c r="V207" s="124"/>
      <c r="W207" s="124"/>
      <c r="X207" s="124"/>
      <c r="Y207" s="124"/>
      <c r="Z207" s="124"/>
      <c r="AA207" s="124"/>
      <c r="AB207" s="124"/>
      <c r="AC207" s="124"/>
      <c r="AD207" s="124"/>
      <c r="AE207" s="124"/>
      <c r="AF207" s="124"/>
      <c r="AG207" s="124"/>
      <c r="AH207" s="124"/>
      <c r="AI207" s="124"/>
      <c r="AJ207" s="124"/>
      <c r="AK207" s="124"/>
      <c r="AL207" s="124"/>
      <c r="AM207" s="124"/>
      <c r="AN207" s="124"/>
      <c r="AO207" s="124"/>
      <c r="AP207" s="124"/>
      <c r="AQ207" s="124"/>
      <c r="AR207" s="124"/>
      <c r="AS207" s="124"/>
      <c r="AT207" s="124"/>
    </row>
    <row r="208" spans="1:46" s="137" customFormat="1" x14ac:dyDescent="0.3">
      <c r="A208" s="70"/>
      <c r="B208" s="69"/>
      <c r="C208" s="69"/>
      <c r="D208" s="178"/>
      <c r="E208" s="178"/>
      <c r="F208" s="178"/>
      <c r="G208" s="178"/>
      <c r="H208" s="69"/>
      <c r="I208" s="191"/>
      <c r="J208" s="191"/>
      <c r="L208" s="124"/>
      <c r="M208" s="124"/>
      <c r="N208" s="124"/>
      <c r="O208" s="124"/>
      <c r="P208" s="124"/>
      <c r="Q208" s="124"/>
      <c r="R208" s="124"/>
      <c r="S208" s="124"/>
      <c r="T208" s="124"/>
      <c r="U208" s="124"/>
      <c r="V208" s="124"/>
      <c r="W208" s="124"/>
      <c r="X208" s="124"/>
      <c r="Y208" s="124"/>
      <c r="Z208" s="124"/>
      <c r="AA208" s="124"/>
      <c r="AB208" s="124"/>
      <c r="AC208" s="124"/>
      <c r="AD208" s="124"/>
      <c r="AE208" s="124"/>
      <c r="AF208" s="124"/>
      <c r="AG208" s="124"/>
      <c r="AH208" s="124"/>
      <c r="AI208" s="124"/>
      <c r="AJ208" s="124"/>
      <c r="AK208" s="124"/>
      <c r="AL208" s="124"/>
      <c r="AM208" s="124"/>
      <c r="AN208" s="124"/>
      <c r="AO208" s="124"/>
      <c r="AP208" s="124"/>
      <c r="AQ208" s="124"/>
      <c r="AR208" s="124"/>
      <c r="AS208" s="124"/>
      <c r="AT208" s="124"/>
    </row>
    <row r="209" spans="1:46" s="137" customFormat="1" x14ac:dyDescent="0.3">
      <c r="A209" s="70"/>
      <c r="B209" s="69"/>
      <c r="C209" s="69"/>
      <c r="D209" s="178"/>
      <c r="E209" s="178"/>
      <c r="F209" s="178"/>
      <c r="G209" s="178"/>
      <c r="H209" s="69"/>
      <c r="I209" s="191"/>
      <c r="J209" s="191"/>
      <c r="L209" s="124"/>
      <c r="M209" s="124"/>
      <c r="N209" s="124"/>
      <c r="O209" s="124"/>
      <c r="P209" s="124"/>
      <c r="Q209" s="124"/>
      <c r="R209" s="124"/>
      <c r="S209" s="124"/>
      <c r="T209" s="124"/>
      <c r="U209" s="124"/>
      <c r="V209" s="124"/>
      <c r="W209" s="124"/>
      <c r="X209" s="124"/>
      <c r="Y209" s="124"/>
      <c r="Z209" s="124"/>
      <c r="AA209" s="124"/>
      <c r="AB209" s="124"/>
      <c r="AC209" s="124"/>
      <c r="AD209" s="124"/>
      <c r="AE209" s="124"/>
      <c r="AF209" s="124"/>
      <c r="AG209" s="124"/>
      <c r="AH209" s="124"/>
      <c r="AI209" s="124"/>
      <c r="AJ209" s="124"/>
      <c r="AK209" s="124"/>
      <c r="AL209" s="124"/>
      <c r="AM209" s="124"/>
      <c r="AN209" s="124"/>
      <c r="AO209" s="124"/>
      <c r="AP209" s="124"/>
      <c r="AQ209" s="124"/>
      <c r="AR209" s="124"/>
      <c r="AS209" s="124"/>
      <c r="AT209" s="124"/>
    </row>
    <row r="210" spans="1:46" s="137" customFormat="1" x14ac:dyDescent="0.3">
      <c r="A210" s="70"/>
      <c r="B210" s="69"/>
      <c r="C210" s="69"/>
      <c r="D210" s="178"/>
      <c r="E210" s="178"/>
      <c r="F210" s="178"/>
      <c r="G210" s="178"/>
      <c r="H210" s="69"/>
      <c r="I210" s="191"/>
      <c r="J210" s="191"/>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row>
    <row r="211" spans="1:46" s="137" customFormat="1" x14ac:dyDescent="0.3">
      <c r="A211" s="70"/>
      <c r="B211" s="69"/>
      <c r="C211" s="69"/>
      <c r="D211" s="178"/>
      <c r="E211" s="178"/>
      <c r="F211" s="178"/>
      <c r="G211" s="178"/>
      <c r="H211" s="69"/>
      <c r="I211" s="191"/>
      <c r="J211" s="191"/>
      <c r="L211" s="124"/>
      <c r="M211" s="124"/>
      <c r="N211" s="124"/>
      <c r="O211" s="124"/>
      <c r="P211" s="124"/>
      <c r="Q211" s="124"/>
      <c r="R211" s="124"/>
      <c r="S211" s="124"/>
      <c r="T211" s="124"/>
      <c r="U211" s="124"/>
      <c r="V211" s="124"/>
      <c r="W211" s="124"/>
      <c r="X211" s="124"/>
      <c r="Y211" s="124"/>
      <c r="Z211" s="124"/>
      <c r="AA211" s="124"/>
      <c r="AB211" s="124"/>
      <c r="AC211" s="124"/>
      <c r="AD211" s="124"/>
      <c r="AE211" s="124"/>
      <c r="AF211" s="124"/>
      <c r="AG211" s="124"/>
      <c r="AH211" s="124"/>
      <c r="AI211" s="124"/>
      <c r="AJ211" s="124"/>
      <c r="AK211" s="124"/>
      <c r="AL211" s="124"/>
      <c r="AM211" s="124"/>
      <c r="AN211" s="124"/>
      <c r="AO211" s="124"/>
      <c r="AP211" s="124"/>
      <c r="AQ211" s="124"/>
      <c r="AR211" s="124"/>
      <c r="AS211" s="124"/>
      <c r="AT211" s="124"/>
    </row>
    <row r="212" spans="1:46" s="137" customFormat="1" x14ac:dyDescent="0.3">
      <c r="A212" s="70"/>
      <c r="B212" s="69"/>
      <c r="C212" s="69"/>
      <c r="D212" s="178"/>
      <c r="E212" s="178"/>
      <c r="F212" s="178"/>
      <c r="G212" s="178"/>
      <c r="H212" s="69"/>
      <c r="I212" s="191"/>
      <c r="J212" s="191"/>
      <c r="L212" s="124"/>
      <c r="M212" s="124"/>
      <c r="N212" s="124"/>
      <c r="O212" s="124"/>
      <c r="P212" s="124"/>
      <c r="Q212" s="124"/>
      <c r="R212" s="124"/>
      <c r="S212" s="124"/>
      <c r="T212" s="124"/>
      <c r="U212" s="124"/>
      <c r="V212" s="124"/>
      <c r="W212" s="124"/>
      <c r="X212" s="124"/>
      <c r="Y212" s="124"/>
      <c r="Z212" s="124"/>
      <c r="AA212" s="124"/>
      <c r="AB212" s="124"/>
      <c r="AC212" s="124"/>
      <c r="AD212" s="124"/>
      <c r="AE212" s="124"/>
      <c r="AF212" s="124"/>
      <c r="AG212" s="124"/>
      <c r="AH212" s="124"/>
      <c r="AI212" s="124"/>
      <c r="AJ212" s="124"/>
      <c r="AK212" s="124"/>
      <c r="AL212" s="124"/>
      <c r="AM212" s="124"/>
      <c r="AN212" s="124"/>
      <c r="AO212" s="124"/>
      <c r="AP212" s="124"/>
      <c r="AQ212" s="124"/>
      <c r="AR212" s="124"/>
      <c r="AS212" s="124"/>
      <c r="AT212" s="124"/>
    </row>
    <row r="213" spans="1:46" s="137" customFormat="1" x14ac:dyDescent="0.3">
      <c r="A213" s="70"/>
      <c r="B213" s="69"/>
      <c r="C213" s="69"/>
      <c r="D213" s="178"/>
      <c r="E213" s="178"/>
      <c r="F213" s="178"/>
      <c r="G213" s="178"/>
      <c r="H213" s="69"/>
      <c r="I213" s="191"/>
      <c r="J213" s="191"/>
      <c r="L213" s="124"/>
      <c r="M213" s="124"/>
      <c r="N213" s="124"/>
      <c r="O213" s="124"/>
      <c r="P213" s="124"/>
      <c r="Q213" s="124"/>
      <c r="R213" s="124"/>
      <c r="S213" s="124"/>
      <c r="T213" s="124"/>
      <c r="U213" s="124"/>
      <c r="V213" s="124"/>
      <c r="W213" s="124"/>
      <c r="X213" s="124"/>
      <c r="Y213" s="124"/>
      <c r="Z213" s="124"/>
      <c r="AA213" s="124"/>
      <c r="AB213" s="124"/>
      <c r="AC213" s="124"/>
      <c r="AD213" s="124"/>
      <c r="AE213" s="124"/>
      <c r="AF213" s="124"/>
      <c r="AG213" s="124"/>
      <c r="AH213" s="124"/>
      <c r="AI213" s="124"/>
      <c r="AJ213" s="124"/>
      <c r="AK213" s="124"/>
      <c r="AL213" s="124"/>
      <c r="AM213" s="124"/>
      <c r="AN213" s="124"/>
      <c r="AO213" s="124"/>
      <c r="AP213" s="124"/>
      <c r="AQ213" s="124"/>
      <c r="AR213" s="124"/>
      <c r="AS213" s="124"/>
      <c r="AT213" s="124"/>
    </row>
    <row r="214" spans="1:46" s="137" customFormat="1" x14ac:dyDescent="0.3">
      <c r="A214" s="70"/>
      <c r="B214" s="69"/>
      <c r="C214" s="69"/>
      <c r="D214" s="178"/>
      <c r="E214" s="178"/>
      <c r="F214" s="178"/>
      <c r="G214" s="178"/>
      <c r="H214" s="69"/>
      <c r="I214" s="191"/>
      <c r="J214" s="191"/>
      <c r="L214" s="124"/>
      <c r="M214" s="124"/>
      <c r="N214" s="124"/>
      <c r="O214" s="124"/>
      <c r="P214" s="124"/>
      <c r="Q214" s="124"/>
      <c r="R214" s="124"/>
      <c r="S214" s="124"/>
      <c r="T214" s="124"/>
      <c r="U214" s="124"/>
      <c r="V214" s="124"/>
      <c r="W214" s="124"/>
      <c r="X214" s="124"/>
      <c r="Y214" s="124"/>
      <c r="Z214" s="124"/>
      <c r="AA214" s="124"/>
      <c r="AB214" s="124"/>
      <c r="AC214" s="124"/>
      <c r="AD214" s="124"/>
      <c r="AE214" s="124"/>
      <c r="AF214" s="124"/>
      <c r="AG214" s="124"/>
      <c r="AH214" s="124"/>
      <c r="AI214" s="124"/>
      <c r="AJ214" s="124"/>
      <c r="AK214" s="124"/>
      <c r="AL214" s="124"/>
      <c r="AM214" s="124"/>
      <c r="AN214" s="124"/>
      <c r="AO214" s="124"/>
      <c r="AP214" s="124"/>
      <c r="AQ214" s="124"/>
      <c r="AR214" s="124"/>
      <c r="AS214" s="124"/>
      <c r="AT214" s="124"/>
    </row>
    <row r="215" spans="1:46" s="137" customFormat="1" x14ac:dyDescent="0.3">
      <c r="A215" s="70"/>
      <c r="B215" s="69"/>
      <c r="C215" s="69"/>
      <c r="D215" s="178"/>
      <c r="E215" s="178"/>
      <c r="F215" s="178"/>
      <c r="G215" s="178"/>
      <c r="H215" s="69"/>
      <c r="I215" s="191"/>
      <c r="J215" s="191"/>
      <c r="L215" s="124"/>
      <c r="M215" s="124"/>
      <c r="N215" s="124"/>
      <c r="O215" s="124"/>
      <c r="P215" s="124"/>
      <c r="Q215" s="124"/>
      <c r="R215" s="124"/>
      <c r="S215" s="124"/>
      <c r="T215" s="124"/>
      <c r="U215" s="124"/>
      <c r="V215" s="124"/>
      <c r="W215" s="124"/>
      <c r="X215" s="124"/>
      <c r="Y215" s="124"/>
      <c r="Z215" s="124"/>
      <c r="AA215" s="124"/>
      <c r="AB215" s="124"/>
      <c r="AC215" s="124"/>
      <c r="AD215" s="124"/>
      <c r="AE215" s="124"/>
      <c r="AF215" s="124"/>
      <c r="AG215" s="124"/>
      <c r="AH215" s="124"/>
      <c r="AI215" s="124"/>
      <c r="AJ215" s="124"/>
      <c r="AK215" s="124"/>
      <c r="AL215" s="124"/>
      <c r="AM215" s="124"/>
      <c r="AN215" s="124"/>
      <c r="AO215" s="124"/>
      <c r="AP215" s="124"/>
      <c r="AQ215" s="124"/>
      <c r="AR215" s="124"/>
      <c r="AS215" s="124"/>
      <c r="AT215" s="124"/>
    </row>
    <row r="216" spans="1:46" s="137" customFormat="1" x14ac:dyDescent="0.3">
      <c r="A216" s="70"/>
      <c r="B216" s="69"/>
      <c r="C216" s="69"/>
      <c r="D216" s="178"/>
      <c r="E216" s="178"/>
      <c r="F216" s="178"/>
      <c r="G216" s="178"/>
      <c r="H216" s="69"/>
      <c r="I216" s="191"/>
      <c r="J216" s="191"/>
      <c r="L216" s="124"/>
      <c r="M216" s="124"/>
      <c r="N216" s="124"/>
      <c r="O216" s="124"/>
      <c r="P216" s="124"/>
      <c r="Q216" s="124"/>
      <c r="R216" s="124"/>
      <c r="S216" s="124"/>
      <c r="T216" s="124"/>
      <c r="U216" s="124"/>
      <c r="V216" s="124"/>
      <c r="W216" s="124"/>
      <c r="X216" s="124"/>
      <c r="Y216" s="124"/>
      <c r="Z216" s="124"/>
      <c r="AA216" s="124"/>
      <c r="AB216" s="124"/>
      <c r="AC216" s="124"/>
      <c r="AD216" s="124"/>
      <c r="AE216" s="124"/>
      <c r="AF216" s="124"/>
      <c r="AG216" s="124"/>
      <c r="AH216" s="124"/>
      <c r="AI216" s="124"/>
      <c r="AJ216" s="124"/>
      <c r="AK216" s="124"/>
      <c r="AL216" s="124"/>
      <c r="AM216" s="124"/>
      <c r="AN216" s="124"/>
      <c r="AO216" s="124"/>
      <c r="AP216" s="124"/>
      <c r="AQ216" s="124"/>
      <c r="AR216" s="124"/>
      <c r="AS216" s="124"/>
      <c r="AT216" s="124"/>
    </row>
    <row r="217" spans="1:46" s="137" customFormat="1" x14ac:dyDescent="0.3">
      <c r="A217" s="70"/>
      <c r="B217" s="69"/>
      <c r="C217" s="69"/>
      <c r="D217" s="178"/>
      <c r="E217" s="178"/>
      <c r="F217" s="178"/>
      <c r="G217" s="178"/>
      <c r="H217" s="69"/>
      <c r="I217" s="191"/>
      <c r="J217" s="191"/>
      <c r="L217" s="124"/>
      <c r="M217" s="124"/>
      <c r="N217" s="124"/>
      <c r="O217" s="124"/>
      <c r="P217" s="124"/>
      <c r="Q217" s="124"/>
      <c r="R217" s="124"/>
      <c r="S217" s="124"/>
      <c r="T217" s="124"/>
      <c r="U217" s="124"/>
      <c r="V217" s="124"/>
      <c r="W217" s="124"/>
      <c r="X217" s="124"/>
      <c r="Y217" s="124"/>
      <c r="Z217" s="124"/>
      <c r="AA217" s="124"/>
      <c r="AB217" s="124"/>
      <c r="AC217" s="124"/>
      <c r="AD217" s="124"/>
      <c r="AE217" s="124"/>
      <c r="AF217" s="124"/>
      <c r="AG217" s="124"/>
      <c r="AH217" s="124"/>
      <c r="AI217" s="124"/>
      <c r="AJ217" s="124"/>
      <c r="AK217" s="124"/>
      <c r="AL217" s="124"/>
      <c r="AM217" s="124"/>
      <c r="AN217" s="124"/>
      <c r="AO217" s="124"/>
      <c r="AP217" s="124"/>
      <c r="AQ217" s="124"/>
      <c r="AR217" s="124"/>
      <c r="AS217" s="124"/>
      <c r="AT217" s="124"/>
    </row>
    <row r="218" spans="1:46" s="137" customFormat="1" x14ac:dyDescent="0.3">
      <c r="A218" s="70"/>
      <c r="B218" s="69"/>
      <c r="C218" s="69"/>
      <c r="D218" s="178"/>
      <c r="E218" s="178"/>
      <c r="F218" s="178"/>
      <c r="G218" s="178"/>
      <c r="H218" s="69"/>
      <c r="I218" s="191"/>
      <c r="J218" s="191"/>
      <c r="L218" s="124"/>
      <c r="M218" s="124"/>
      <c r="N218" s="124"/>
      <c r="O218" s="124"/>
      <c r="P218" s="124"/>
      <c r="Q218" s="124"/>
      <c r="R218" s="124"/>
      <c r="S218" s="124"/>
      <c r="T218" s="124"/>
      <c r="U218" s="124"/>
      <c r="V218" s="124"/>
      <c r="W218" s="124"/>
      <c r="X218" s="124"/>
      <c r="Y218" s="124"/>
      <c r="Z218" s="124"/>
      <c r="AA218" s="124"/>
      <c r="AB218" s="124"/>
      <c r="AC218" s="124"/>
      <c r="AD218" s="124"/>
      <c r="AE218" s="124"/>
      <c r="AF218" s="124"/>
      <c r="AG218" s="124"/>
      <c r="AH218" s="124"/>
      <c r="AI218" s="124"/>
      <c r="AJ218" s="124"/>
      <c r="AK218" s="124"/>
      <c r="AL218" s="124"/>
      <c r="AM218" s="124"/>
      <c r="AN218" s="124"/>
      <c r="AO218" s="124"/>
      <c r="AP218" s="124"/>
      <c r="AQ218" s="124"/>
      <c r="AR218" s="124"/>
      <c r="AS218" s="124"/>
      <c r="AT218" s="124"/>
    </row>
    <row r="219" spans="1:46" s="137" customFormat="1" x14ac:dyDescent="0.3">
      <c r="A219" s="70"/>
      <c r="B219" s="69"/>
      <c r="C219" s="69"/>
      <c r="D219" s="178"/>
      <c r="E219" s="178"/>
      <c r="F219" s="178"/>
      <c r="G219" s="178"/>
      <c r="H219" s="69"/>
      <c r="I219" s="191"/>
      <c r="J219" s="191"/>
      <c r="L219" s="124"/>
      <c r="M219" s="124"/>
      <c r="N219" s="124"/>
      <c r="O219" s="124"/>
      <c r="P219" s="124"/>
      <c r="Q219" s="124"/>
      <c r="R219" s="124"/>
      <c r="S219" s="124"/>
      <c r="T219" s="124"/>
      <c r="U219" s="124"/>
      <c r="V219" s="124"/>
      <c r="W219" s="124"/>
      <c r="X219" s="124"/>
      <c r="Y219" s="124"/>
      <c r="Z219" s="124"/>
      <c r="AA219" s="124"/>
      <c r="AB219" s="124"/>
      <c r="AC219" s="124"/>
      <c r="AD219" s="124"/>
      <c r="AE219" s="124"/>
      <c r="AF219" s="124"/>
      <c r="AG219" s="124"/>
      <c r="AH219" s="124"/>
      <c r="AI219" s="124"/>
      <c r="AJ219" s="124"/>
      <c r="AK219" s="124"/>
      <c r="AL219" s="124"/>
      <c r="AM219" s="124"/>
      <c r="AN219" s="124"/>
      <c r="AO219" s="124"/>
      <c r="AP219" s="124"/>
      <c r="AQ219" s="124"/>
      <c r="AR219" s="124"/>
      <c r="AS219" s="124"/>
      <c r="AT219" s="124"/>
    </row>
    <row r="220" spans="1:46" s="137" customFormat="1" x14ac:dyDescent="0.3">
      <c r="A220" s="70"/>
      <c r="B220" s="69"/>
      <c r="C220" s="69"/>
      <c r="D220" s="178"/>
      <c r="E220" s="178"/>
      <c r="F220" s="178"/>
      <c r="G220" s="178"/>
      <c r="H220" s="69"/>
      <c r="I220" s="191"/>
      <c r="J220" s="191"/>
      <c r="L220" s="124"/>
      <c r="M220" s="124"/>
      <c r="N220" s="124"/>
      <c r="O220" s="124"/>
      <c r="P220" s="124"/>
      <c r="Q220" s="124"/>
      <c r="R220" s="124"/>
      <c r="S220" s="124"/>
      <c r="T220" s="124"/>
      <c r="U220" s="124"/>
      <c r="V220" s="124"/>
      <c r="W220" s="124"/>
      <c r="X220" s="124"/>
      <c r="Y220" s="124"/>
      <c r="Z220" s="124"/>
      <c r="AA220" s="124"/>
      <c r="AB220" s="124"/>
      <c r="AC220" s="124"/>
      <c r="AD220" s="124"/>
      <c r="AE220" s="124"/>
      <c r="AF220" s="124"/>
      <c r="AG220" s="124"/>
      <c r="AH220" s="124"/>
      <c r="AI220" s="124"/>
      <c r="AJ220" s="124"/>
      <c r="AK220" s="124"/>
      <c r="AL220" s="124"/>
      <c r="AM220" s="124"/>
      <c r="AN220" s="124"/>
      <c r="AO220" s="124"/>
      <c r="AP220" s="124"/>
      <c r="AQ220" s="124"/>
      <c r="AR220" s="124"/>
      <c r="AS220" s="124"/>
      <c r="AT220" s="124"/>
    </row>
    <row r="221" spans="1:46" s="137" customFormat="1" x14ac:dyDescent="0.3">
      <c r="A221" s="70"/>
      <c r="B221" s="69"/>
      <c r="C221" s="69"/>
      <c r="D221" s="178"/>
      <c r="E221" s="178"/>
      <c r="F221" s="178"/>
      <c r="G221" s="178"/>
      <c r="H221" s="69"/>
      <c r="I221" s="191"/>
      <c r="J221" s="191"/>
      <c r="L221" s="124"/>
      <c r="M221" s="124"/>
      <c r="N221" s="124"/>
      <c r="O221" s="124"/>
      <c r="P221" s="124"/>
      <c r="Q221" s="124"/>
      <c r="R221" s="124"/>
      <c r="S221" s="124"/>
      <c r="T221" s="124"/>
      <c r="U221" s="124"/>
      <c r="V221" s="124"/>
      <c r="W221" s="124"/>
      <c r="X221" s="124"/>
      <c r="Y221" s="124"/>
      <c r="Z221" s="124"/>
      <c r="AA221" s="124"/>
      <c r="AB221" s="124"/>
      <c r="AC221" s="124"/>
      <c r="AD221" s="124"/>
      <c r="AE221" s="124"/>
      <c r="AF221" s="124"/>
      <c r="AG221" s="124"/>
      <c r="AH221" s="124"/>
      <c r="AI221" s="124"/>
      <c r="AJ221" s="124"/>
      <c r="AK221" s="124"/>
      <c r="AL221" s="124"/>
      <c r="AM221" s="124"/>
      <c r="AN221" s="124"/>
      <c r="AO221" s="124"/>
      <c r="AP221" s="124"/>
      <c r="AQ221" s="124"/>
      <c r="AR221" s="124"/>
      <c r="AS221" s="124"/>
      <c r="AT221" s="124"/>
    </row>
    <row r="222" spans="1:46" s="137" customFormat="1" x14ac:dyDescent="0.3">
      <c r="A222" s="70"/>
      <c r="B222" s="69"/>
      <c r="C222" s="69"/>
      <c r="D222" s="178"/>
      <c r="E222" s="178"/>
      <c r="F222" s="178"/>
      <c r="G222" s="178"/>
      <c r="H222" s="69"/>
      <c r="I222" s="191"/>
      <c r="J222" s="191"/>
      <c r="L222" s="124"/>
      <c r="M222" s="124"/>
      <c r="N222" s="124"/>
      <c r="O222" s="124"/>
      <c r="P222" s="124"/>
      <c r="Q222" s="124"/>
      <c r="R222" s="124"/>
      <c r="S222" s="124"/>
      <c r="T222" s="124"/>
      <c r="U222" s="124"/>
      <c r="V222" s="124"/>
      <c r="W222" s="124"/>
      <c r="X222" s="124"/>
      <c r="Y222" s="124"/>
      <c r="Z222" s="124"/>
      <c r="AA222" s="124"/>
      <c r="AB222" s="124"/>
      <c r="AC222" s="124"/>
      <c r="AD222" s="124"/>
      <c r="AE222" s="124"/>
      <c r="AF222" s="124"/>
      <c r="AG222" s="124"/>
      <c r="AH222" s="124"/>
      <c r="AI222" s="124"/>
      <c r="AJ222" s="124"/>
      <c r="AK222" s="124"/>
      <c r="AL222" s="124"/>
      <c r="AM222" s="124"/>
      <c r="AN222" s="124"/>
      <c r="AO222" s="124"/>
      <c r="AP222" s="124"/>
      <c r="AQ222" s="124"/>
      <c r="AR222" s="124"/>
      <c r="AS222" s="124"/>
      <c r="AT222" s="124"/>
    </row>
    <row r="223" spans="1:46" s="137" customFormat="1" x14ac:dyDescent="0.3">
      <c r="A223" s="70"/>
      <c r="B223" s="69"/>
      <c r="C223" s="69"/>
      <c r="D223" s="178"/>
      <c r="E223" s="178"/>
      <c r="F223" s="178"/>
      <c r="G223" s="178"/>
      <c r="H223" s="69"/>
      <c r="I223" s="191"/>
      <c r="J223" s="191"/>
      <c r="L223" s="124"/>
      <c r="M223" s="124"/>
      <c r="N223" s="124"/>
      <c r="O223" s="124"/>
      <c r="P223" s="124"/>
      <c r="Q223" s="124"/>
      <c r="R223" s="124"/>
      <c r="S223" s="124"/>
      <c r="T223" s="124"/>
      <c r="U223" s="124"/>
      <c r="V223" s="124"/>
      <c r="W223" s="124"/>
      <c r="X223" s="124"/>
      <c r="Y223" s="124"/>
      <c r="Z223" s="124"/>
      <c r="AA223" s="124"/>
      <c r="AB223" s="124"/>
      <c r="AC223" s="124"/>
      <c r="AD223" s="124"/>
      <c r="AE223" s="124"/>
      <c r="AF223" s="124"/>
      <c r="AG223" s="124"/>
      <c r="AH223" s="124"/>
      <c r="AI223" s="124"/>
      <c r="AJ223" s="124"/>
      <c r="AK223" s="124"/>
      <c r="AL223" s="124"/>
      <c r="AM223" s="124"/>
      <c r="AN223" s="124"/>
      <c r="AO223" s="124"/>
      <c r="AP223" s="124"/>
      <c r="AQ223" s="124"/>
      <c r="AR223" s="124"/>
      <c r="AS223" s="124"/>
      <c r="AT223" s="124"/>
    </row>
    <row r="224" spans="1:46" s="137" customFormat="1" x14ac:dyDescent="0.3">
      <c r="A224" s="70"/>
      <c r="B224" s="69"/>
      <c r="C224" s="69"/>
      <c r="D224" s="178"/>
      <c r="E224" s="178"/>
      <c r="F224" s="178"/>
      <c r="G224" s="178"/>
      <c r="H224" s="69"/>
      <c r="I224" s="191"/>
      <c r="J224" s="191"/>
      <c r="L224" s="124"/>
      <c r="M224" s="124"/>
      <c r="N224" s="124"/>
      <c r="O224" s="124"/>
      <c r="P224" s="124"/>
      <c r="Q224" s="124"/>
      <c r="R224" s="124"/>
      <c r="S224" s="124"/>
      <c r="T224" s="124"/>
      <c r="U224" s="124"/>
      <c r="V224" s="124"/>
      <c r="W224" s="124"/>
      <c r="X224" s="124"/>
      <c r="Y224" s="124"/>
      <c r="Z224" s="124"/>
      <c r="AA224" s="124"/>
      <c r="AB224" s="124"/>
      <c r="AC224" s="124"/>
      <c r="AD224" s="124"/>
      <c r="AE224" s="124"/>
      <c r="AF224" s="124"/>
      <c r="AG224" s="124"/>
      <c r="AH224" s="124"/>
      <c r="AI224" s="124"/>
      <c r="AJ224" s="124"/>
      <c r="AK224" s="124"/>
      <c r="AL224" s="124"/>
      <c r="AM224" s="124"/>
      <c r="AN224" s="124"/>
      <c r="AO224" s="124"/>
      <c r="AP224" s="124"/>
      <c r="AQ224" s="124"/>
      <c r="AR224" s="124"/>
      <c r="AS224" s="124"/>
      <c r="AT224" s="124"/>
    </row>
    <row r="225" spans="1:46" s="137" customFormat="1" x14ac:dyDescent="0.3">
      <c r="A225" s="70"/>
      <c r="B225" s="69"/>
      <c r="C225" s="69"/>
      <c r="D225" s="178"/>
      <c r="E225" s="178"/>
      <c r="F225" s="178"/>
      <c r="G225" s="178"/>
      <c r="H225" s="69"/>
      <c r="I225" s="191"/>
      <c r="J225" s="191"/>
      <c r="L225" s="124"/>
      <c r="M225" s="124"/>
      <c r="N225" s="124"/>
      <c r="O225" s="124"/>
      <c r="P225" s="124"/>
      <c r="Q225" s="124"/>
      <c r="R225" s="124"/>
      <c r="S225" s="124"/>
      <c r="T225" s="124"/>
      <c r="U225" s="124"/>
      <c r="V225" s="124"/>
      <c r="W225" s="124"/>
      <c r="X225" s="124"/>
      <c r="Y225" s="124"/>
      <c r="Z225" s="124"/>
      <c r="AA225" s="124"/>
      <c r="AB225" s="124"/>
      <c r="AC225" s="124"/>
      <c r="AD225" s="124"/>
      <c r="AE225" s="124"/>
      <c r="AF225" s="124"/>
      <c r="AG225" s="124"/>
      <c r="AH225" s="124"/>
      <c r="AI225" s="124"/>
      <c r="AJ225" s="124"/>
      <c r="AK225" s="124"/>
      <c r="AL225" s="124"/>
      <c r="AM225" s="124"/>
      <c r="AN225" s="124"/>
      <c r="AO225" s="124"/>
      <c r="AP225" s="124"/>
      <c r="AQ225" s="124"/>
      <c r="AR225" s="124"/>
      <c r="AS225" s="124"/>
      <c r="AT225" s="124"/>
    </row>
    <row r="226" spans="1:46" s="137" customFormat="1" x14ac:dyDescent="0.3">
      <c r="A226" s="70"/>
      <c r="B226" s="69"/>
      <c r="C226" s="69"/>
      <c r="D226" s="178"/>
      <c r="E226" s="178"/>
      <c r="F226" s="178"/>
      <c r="G226" s="178"/>
      <c r="H226" s="69"/>
      <c r="I226" s="191"/>
      <c r="J226" s="191"/>
      <c r="L226" s="124"/>
      <c r="M226" s="124"/>
      <c r="N226" s="124"/>
      <c r="O226" s="124"/>
      <c r="P226" s="124"/>
      <c r="Q226" s="124"/>
      <c r="R226" s="124"/>
      <c r="S226" s="124"/>
      <c r="T226" s="124"/>
      <c r="U226" s="124"/>
      <c r="V226" s="124"/>
      <c r="W226" s="124"/>
      <c r="X226" s="124"/>
      <c r="Y226" s="124"/>
      <c r="Z226" s="124"/>
      <c r="AA226" s="124"/>
      <c r="AB226" s="124"/>
      <c r="AC226" s="124"/>
      <c r="AD226" s="124"/>
      <c r="AE226" s="124"/>
      <c r="AF226" s="124"/>
      <c r="AG226" s="124"/>
      <c r="AH226" s="124"/>
      <c r="AI226" s="124"/>
      <c r="AJ226" s="124"/>
      <c r="AK226" s="124"/>
      <c r="AL226" s="124"/>
      <c r="AM226" s="124"/>
      <c r="AN226" s="124"/>
      <c r="AO226" s="124"/>
      <c r="AP226" s="124"/>
      <c r="AQ226" s="124"/>
      <c r="AR226" s="124"/>
      <c r="AS226" s="124"/>
      <c r="AT226" s="124"/>
    </row>
    <row r="227" spans="1:46" s="137" customFormat="1" x14ac:dyDescent="0.3">
      <c r="A227" s="70"/>
      <c r="B227" s="69"/>
      <c r="C227" s="69"/>
      <c r="D227" s="178"/>
      <c r="E227" s="178"/>
      <c r="F227" s="178"/>
      <c r="G227" s="178"/>
      <c r="H227" s="69"/>
      <c r="I227" s="191"/>
      <c r="J227" s="191"/>
      <c r="L227" s="124"/>
      <c r="M227" s="124"/>
      <c r="N227" s="124"/>
      <c r="O227" s="124"/>
      <c r="P227" s="124"/>
      <c r="Q227" s="124"/>
      <c r="R227" s="124"/>
      <c r="S227" s="124"/>
      <c r="T227" s="124"/>
      <c r="U227" s="124"/>
      <c r="V227" s="124"/>
      <c r="W227" s="124"/>
      <c r="X227" s="124"/>
      <c r="Y227" s="124"/>
      <c r="Z227" s="124"/>
      <c r="AA227" s="124"/>
      <c r="AB227" s="124"/>
      <c r="AC227" s="124"/>
      <c r="AD227" s="124"/>
      <c r="AE227" s="124"/>
      <c r="AF227" s="124"/>
      <c r="AG227" s="124"/>
      <c r="AH227" s="124"/>
      <c r="AI227" s="124"/>
      <c r="AJ227" s="124"/>
      <c r="AK227" s="124"/>
      <c r="AL227" s="124"/>
      <c r="AM227" s="124"/>
      <c r="AN227" s="124"/>
      <c r="AO227" s="124"/>
      <c r="AP227" s="124"/>
      <c r="AQ227" s="124"/>
      <c r="AR227" s="124"/>
      <c r="AS227" s="124"/>
      <c r="AT227" s="124"/>
    </row>
    <row r="228" spans="1:46" s="137" customFormat="1" x14ac:dyDescent="0.3">
      <c r="A228" s="70"/>
      <c r="B228" s="69"/>
      <c r="C228" s="69"/>
      <c r="D228" s="178"/>
      <c r="E228" s="178"/>
      <c r="F228" s="178"/>
      <c r="G228" s="178"/>
      <c r="H228" s="69"/>
      <c r="I228" s="191"/>
      <c r="J228" s="191"/>
      <c r="L228" s="124"/>
      <c r="M228" s="124"/>
      <c r="N228" s="124"/>
      <c r="O228" s="124"/>
      <c r="P228" s="124"/>
      <c r="Q228" s="124"/>
      <c r="R228" s="124"/>
      <c r="S228" s="124"/>
      <c r="T228" s="124"/>
      <c r="U228" s="124"/>
      <c r="V228" s="124"/>
      <c r="W228" s="124"/>
      <c r="X228" s="124"/>
      <c r="Y228" s="124"/>
      <c r="Z228" s="124"/>
      <c r="AA228" s="124"/>
      <c r="AB228" s="124"/>
      <c r="AC228" s="124"/>
      <c r="AD228" s="124"/>
      <c r="AE228" s="124"/>
      <c r="AF228" s="124"/>
      <c r="AG228" s="124"/>
      <c r="AH228" s="124"/>
      <c r="AI228" s="124"/>
      <c r="AJ228" s="124"/>
      <c r="AK228" s="124"/>
      <c r="AL228" s="124"/>
      <c r="AM228" s="124"/>
      <c r="AN228" s="124"/>
      <c r="AO228" s="124"/>
      <c r="AP228" s="124"/>
      <c r="AQ228" s="124"/>
      <c r="AR228" s="124"/>
      <c r="AS228" s="124"/>
      <c r="AT228" s="124"/>
    </row>
    <row r="229" spans="1:46" s="137" customFormat="1" x14ac:dyDescent="0.3">
      <c r="A229" s="70"/>
      <c r="B229" s="69"/>
      <c r="C229" s="69"/>
      <c r="D229" s="178"/>
      <c r="E229" s="178"/>
      <c r="F229" s="178"/>
      <c r="G229" s="178"/>
      <c r="H229" s="69"/>
      <c r="I229" s="191"/>
      <c r="J229" s="191"/>
      <c r="L229" s="124"/>
      <c r="M229" s="124"/>
      <c r="N229" s="124"/>
      <c r="O229" s="124"/>
      <c r="P229" s="124"/>
      <c r="Q229" s="124"/>
      <c r="R229" s="124"/>
      <c r="S229" s="124"/>
      <c r="T229" s="124"/>
      <c r="U229" s="124"/>
      <c r="V229" s="124"/>
      <c r="W229" s="124"/>
      <c r="X229" s="124"/>
      <c r="Y229" s="124"/>
      <c r="Z229" s="124"/>
      <c r="AA229" s="124"/>
      <c r="AB229" s="124"/>
      <c r="AC229" s="124"/>
      <c r="AD229" s="124"/>
      <c r="AE229" s="124"/>
      <c r="AF229" s="124"/>
      <c r="AG229" s="124"/>
      <c r="AH229" s="124"/>
      <c r="AI229" s="124"/>
      <c r="AJ229" s="124"/>
      <c r="AK229" s="124"/>
      <c r="AL229" s="124"/>
      <c r="AM229" s="124"/>
      <c r="AN229" s="124"/>
      <c r="AO229" s="124"/>
      <c r="AP229" s="124"/>
      <c r="AQ229" s="124"/>
      <c r="AR229" s="124"/>
      <c r="AS229" s="124"/>
      <c r="AT229" s="124"/>
    </row>
    <row r="230" spans="1:46" s="137" customFormat="1" x14ac:dyDescent="0.3">
      <c r="A230" s="70"/>
      <c r="B230" s="69"/>
      <c r="C230" s="69"/>
      <c r="D230" s="178"/>
      <c r="E230" s="178"/>
      <c r="F230" s="178"/>
      <c r="G230" s="178"/>
      <c r="H230" s="69"/>
      <c r="I230" s="191"/>
      <c r="J230" s="191"/>
      <c r="L230" s="124"/>
      <c r="M230" s="124"/>
      <c r="N230" s="124"/>
      <c r="O230" s="124"/>
      <c r="P230" s="124"/>
      <c r="Q230" s="124"/>
      <c r="R230" s="124"/>
      <c r="S230" s="124"/>
      <c r="T230" s="124"/>
      <c r="U230" s="124"/>
      <c r="V230" s="124"/>
      <c r="W230" s="124"/>
      <c r="X230" s="124"/>
      <c r="Y230" s="124"/>
      <c r="Z230" s="124"/>
      <c r="AA230" s="124"/>
      <c r="AB230" s="124"/>
      <c r="AC230" s="124"/>
      <c r="AD230" s="124"/>
      <c r="AE230" s="124"/>
      <c r="AF230" s="124"/>
      <c r="AG230" s="124"/>
      <c r="AH230" s="124"/>
      <c r="AI230" s="124"/>
      <c r="AJ230" s="124"/>
      <c r="AK230" s="124"/>
      <c r="AL230" s="124"/>
      <c r="AM230" s="124"/>
      <c r="AN230" s="124"/>
      <c r="AO230" s="124"/>
      <c r="AP230" s="124"/>
      <c r="AQ230" s="124"/>
      <c r="AR230" s="124"/>
      <c r="AS230" s="124"/>
      <c r="AT230" s="124"/>
    </row>
    <row r="231" spans="1:46" s="137" customFormat="1" x14ac:dyDescent="0.3">
      <c r="A231" s="70"/>
      <c r="B231" s="69"/>
      <c r="C231" s="69"/>
      <c r="D231" s="178"/>
      <c r="E231" s="178"/>
      <c r="F231" s="178"/>
      <c r="G231" s="178"/>
      <c r="H231" s="69"/>
      <c r="I231" s="191"/>
      <c r="J231" s="191"/>
      <c r="L231" s="124"/>
      <c r="M231" s="124"/>
      <c r="N231" s="124"/>
      <c r="O231" s="124"/>
      <c r="P231" s="124"/>
      <c r="Q231" s="124"/>
      <c r="R231" s="124"/>
      <c r="S231" s="124"/>
      <c r="T231" s="124"/>
      <c r="U231" s="124"/>
      <c r="V231" s="124"/>
      <c r="W231" s="124"/>
      <c r="X231" s="124"/>
      <c r="Y231" s="124"/>
      <c r="Z231" s="124"/>
      <c r="AA231" s="124"/>
      <c r="AB231" s="124"/>
      <c r="AC231" s="124"/>
      <c r="AD231" s="124"/>
      <c r="AE231" s="124"/>
      <c r="AF231" s="124"/>
      <c r="AG231" s="124"/>
      <c r="AH231" s="124"/>
      <c r="AI231" s="124"/>
      <c r="AJ231" s="124"/>
      <c r="AK231" s="124"/>
      <c r="AL231" s="124"/>
      <c r="AM231" s="124"/>
      <c r="AN231" s="124"/>
      <c r="AO231" s="124"/>
      <c r="AP231" s="124"/>
      <c r="AQ231" s="124"/>
      <c r="AR231" s="124"/>
      <c r="AS231" s="124"/>
      <c r="AT231" s="124"/>
    </row>
    <row r="232" spans="1:46" s="137" customFormat="1" x14ac:dyDescent="0.3">
      <c r="A232" s="70"/>
      <c r="B232" s="69"/>
      <c r="C232" s="69"/>
      <c r="D232" s="178"/>
      <c r="E232" s="178"/>
      <c r="F232" s="178"/>
      <c r="G232" s="178"/>
      <c r="H232" s="69"/>
      <c r="I232" s="191"/>
      <c r="J232" s="191"/>
      <c r="L232" s="124"/>
      <c r="M232" s="124"/>
      <c r="N232" s="124"/>
      <c r="O232" s="124"/>
      <c r="P232" s="124"/>
      <c r="Q232" s="124"/>
      <c r="R232" s="124"/>
      <c r="S232" s="124"/>
      <c r="T232" s="124"/>
      <c r="U232" s="124"/>
      <c r="V232" s="124"/>
      <c r="W232" s="124"/>
      <c r="X232" s="124"/>
      <c r="Y232" s="124"/>
      <c r="Z232" s="124"/>
      <c r="AA232" s="124"/>
      <c r="AB232" s="124"/>
      <c r="AC232" s="124"/>
      <c r="AD232" s="124"/>
      <c r="AE232" s="124"/>
      <c r="AF232" s="124"/>
      <c r="AG232" s="124"/>
      <c r="AH232" s="124"/>
      <c r="AI232" s="124"/>
      <c r="AJ232" s="124"/>
      <c r="AK232" s="124"/>
      <c r="AL232" s="124"/>
      <c r="AM232" s="124"/>
      <c r="AN232" s="124"/>
      <c r="AO232" s="124"/>
      <c r="AP232" s="124"/>
      <c r="AQ232" s="124"/>
      <c r="AR232" s="124"/>
      <c r="AS232" s="124"/>
      <c r="AT232" s="124"/>
    </row>
    <row r="233" spans="1:46" s="137" customFormat="1" x14ac:dyDescent="0.3">
      <c r="A233" s="70"/>
      <c r="B233" s="69"/>
      <c r="C233" s="69"/>
      <c r="D233" s="178"/>
      <c r="E233" s="178"/>
      <c r="F233" s="178"/>
      <c r="G233" s="178"/>
      <c r="H233" s="69"/>
      <c r="I233" s="191"/>
      <c r="J233" s="191"/>
      <c r="L233" s="124"/>
      <c r="M233" s="124"/>
      <c r="N233" s="124"/>
      <c r="O233" s="124"/>
      <c r="P233" s="124"/>
      <c r="Q233" s="124"/>
      <c r="R233" s="124"/>
      <c r="S233" s="124"/>
      <c r="T233" s="124"/>
      <c r="U233" s="124"/>
      <c r="V233" s="124"/>
      <c r="W233" s="124"/>
      <c r="X233" s="124"/>
      <c r="Y233" s="124"/>
      <c r="Z233" s="124"/>
      <c r="AA233" s="124"/>
      <c r="AB233" s="124"/>
      <c r="AC233" s="124"/>
      <c r="AD233" s="124"/>
      <c r="AE233" s="124"/>
      <c r="AF233" s="124"/>
      <c r="AG233" s="124"/>
      <c r="AH233" s="124"/>
      <c r="AI233" s="124"/>
      <c r="AJ233" s="124"/>
      <c r="AK233" s="124"/>
      <c r="AL233" s="124"/>
      <c r="AM233" s="124"/>
      <c r="AN233" s="124"/>
      <c r="AO233" s="124"/>
      <c r="AP233" s="124"/>
      <c r="AQ233" s="124"/>
      <c r="AR233" s="124"/>
      <c r="AS233" s="124"/>
      <c r="AT233" s="124"/>
    </row>
    <row r="234" spans="1:46" s="137" customFormat="1" x14ac:dyDescent="0.3">
      <c r="A234" s="70"/>
      <c r="B234" s="69"/>
      <c r="C234" s="69"/>
      <c r="D234" s="178"/>
      <c r="E234" s="178"/>
      <c r="F234" s="178"/>
      <c r="G234" s="178"/>
      <c r="H234" s="69"/>
      <c r="I234" s="191"/>
      <c r="J234" s="191"/>
      <c r="L234" s="124"/>
      <c r="M234" s="124"/>
      <c r="N234" s="124"/>
      <c r="O234" s="124"/>
      <c r="P234" s="124"/>
      <c r="Q234" s="124"/>
      <c r="R234" s="124"/>
      <c r="S234" s="124"/>
      <c r="T234" s="124"/>
      <c r="U234" s="124"/>
      <c r="V234" s="124"/>
      <c r="W234" s="124"/>
      <c r="X234" s="124"/>
      <c r="Y234" s="124"/>
      <c r="Z234" s="124"/>
      <c r="AA234" s="124"/>
      <c r="AB234" s="124"/>
      <c r="AC234" s="124"/>
      <c r="AD234" s="124"/>
      <c r="AE234" s="124"/>
      <c r="AF234" s="124"/>
      <c r="AG234" s="124"/>
      <c r="AH234" s="124"/>
      <c r="AI234" s="124"/>
      <c r="AJ234" s="124"/>
      <c r="AK234" s="124"/>
      <c r="AL234" s="124"/>
      <c r="AM234" s="124"/>
      <c r="AN234" s="124"/>
      <c r="AO234" s="124"/>
      <c r="AP234" s="124"/>
      <c r="AQ234" s="124"/>
      <c r="AR234" s="124"/>
      <c r="AS234" s="124"/>
      <c r="AT234" s="124"/>
    </row>
    <row r="235" spans="1:46" s="137" customFormat="1" x14ac:dyDescent="0.3">
      <c r="A235" s="70"/>
      <c r="B235" s="69"/>
      <c r="C235" s="69"/>
      <c r="D235" s="178"/>
      <c r="E235" s="178"/>
      <c r="F235" s="178"/>
      <c r="G235" s="178"/>
      <c r="H235" s="69"/>
      <c r="I235" s="191"/>
      <c r="J235" s="191"/>
      <c r="L235" s="124"/>
      <c r="M235" s="124"/>
      <c r="N235" s="124"/>
      <c r="O235" s="124"/>
      <c r="P235" s="124"/>
      <c r="Q235" s="124"/>
      <c r="R235" s="124"/>
      <c r="S235" s="124"/>
      <c r="T235" s="124"/>
      <c r="U235" s="124"/>
      <c r="V235" s="124"/>
      <c r="W235" s="124"/>
      <c r="X235" s="124"/>
      <c r="Y235" s="124"/>
      <c r="Z235" s="124"/>
      <c r="AA235" s="124"/>
      <c r="AB235" s="124"/>
      <c r="AC235" s="124"/>
      <c r="AD235" s="124"/>
      <c r="AE235" s="124"/>
      <c r="AF235" s="124"/>
      <c r="AG235" s="124"/>
      <c r="AH235" s="124"/>
      <c r="AI235" s="124"/>
      <c r="AJ235" s="124"/>
      <c r="AK235" s="124"/>
      <c r="AL235" s="124"/>
      <c r="AM235" s="124"/>
      <c r="AN235" s="124"/>
      <c r="AO235" s="124"/>
      <c r="AP235" s="124"/>
      <c r="AQ235" s="124"/>
      <c r="AR235" s="124"/>
      <c r="AS235" s="124"/>
      <c r="AT235" s="124"/>
    </row>
    <row r="236" spans="1:46" s="137" customFormat="1" x14ac:dyDescent="0.3">
      <c r="A236" s="70"/>
      <c r="B236" s="69"/>
      <c r="C236" s="69"/>
      <c r="D236" s="178"/>
      <c r="E236" s="178"/>
      <c r="F236" s="178"/>
      <c r="G236" s="178"/>
      <c r="H236" s="69"/>
      <c r="I236" s="191"/>
      <c r="J236" s="191"/>
      <c r="L236" s="124"/>
      <c r="M236" s="124"/>
      <c r="N236" s="124"/>
      <c r="O236" s="124"/>
      <c r="P236" s="124"/>
      <c r="Q236" s="124"/>
      <c r="R236" s="124"/>
      <c r="S236" s="124"/>
      <c r="T236" s="124"/>
      <c r="U236" s="124"/>
      <c r="V236" s="124"/>
      <c r="W236" s="124"/>
      <c r="X236" s="124"/>
      <c r="Y236" s="124"/>
      <c r="Z236" s="124"/>
      <c r="AA236" s="124"/>
      <c r="AB236" s="124"/>
      <c r="AC236" s="124"/>
      <c r="AD236" s="124"/>
      <c r="AE236" s="124"/>
      <c r="AF236" s="124"/>
      <c r="AG236" s="124"/>
      <c r="AH236" s="124"/>
      <c r="AI236" s="124"/>
      <c r="AJ236" s="124"/>
      <c r="AK236" s="124"/>
      <c r="AL236" s="124"/>
      <c r="AM236" s="124"/>
      <c r="AN236" s="124"/>
      <c r="AO236" s="124"/>
      <c r="AP236" s="124"/>
      <c r="AQ236" s="124"/>
      <c r="AR236" s="124"/>
      <c r="AS236" s="124"/>
      <c r="AT236" s="124"/>
    </row>
    <row r="237" spans="1:46" s="137" customFormat="1" x14ac:dyDescent="0.3">
      <c r="A237" s="70"/>
      <c r="B237" s="69"/>
      <c r="C237" s="69"/>
      <c r="D237" s="178"/>
      <c r="E237" s="178"/>
      <c r="F237" s="178"/>
      <c r="G237" s="178"/>
      <c r="H237" s="69"/>
      <c r="I237" s="191"/>
      <c r="J237" s="191"/>
      <c r="L237" s="124"/>
      <c r="M237" s="124"/>
      <c r="N237" s="124"/>
      <c r="O237" s="124"/>
      <c r="P237" s="124"/>
      <c r="Q237" s="124"/>
      <c r="R237" s="124"/>
      <c r="S237" s="124"/>
      <c r="T237" s="124"/>
      <c r="U237" s="124"/>
      <c r="V237" s="124"/>
      <c r="W237" s="124"/>
      <c r="X237" s="124"/>
      <c r="Y237" s="124"/>
      <c r="Z237" s="124"/>
      <c r="AA237" s="124"/>
      <c r="AB237" s="124"/>
      <c r="AC237" s="124"/>
      <c r="AD237" s="124"/>
      <c r="AE237" s="124"/>
      <c r="AF237" s="124"/>
      <c r="AG237" s="124"/>
      <c r="AH237" s="124"/>
      <c r="AI237" s="124"/>
      <c r="AJ237" s="124"/>
      <c r="AK237" s="124"/>
      <c r="AL237" s="124"/>
      <c r="AM237" s="124"/>
      <c r="AN237" s="124"/>
      <c r="AO237" s="124"/>
      <c r="AP237" s="124"/>
      <c r="AQ237" s="124"/>
      <c r="AR237" s="124"/>
      <c r="AS237" s="124"/>
      <c r="AT237" s="124"/>
    </row>
    <row r="238" spans="1:46" s="137" customFormat="1" x14ac:dyDescent="0.3">
      <c r="A238" s="70"/>
      <c r="B238" s="69"/>
      <c r="C238" s="69"/>
      <c r="D238" s="178"/>
      <c r="E238" s="178"/>
      <c r="F238" s="178"/>
      <c r="G238" s="178"/>
      <c r="H238" s="69"/>
      <c r="I238" s="191"/>
      <c r="J238" s="191"/>
      <c r="L238" s="124"/>
      <c r="M238" s="124"/>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4"/>
      <c r="AK238" s="124"/>
      <c r="AL238" s="124"/>
      <c r="AM238" s="124"/>
      <c r="AN238" s="124"/>
      <c r="AO238" s="124"/>
      <c r="AP238" s="124"/>
      <c r="AQ238" s="124"/>
      <c r="AR238" s="124"/>
      <c r="AS238" s="124"/>
      <c r="AT238" s="124"/>
    </row>
    <row r="239" spans="1:46" s="137" customFormat="1" x14ac:dyDescent="0.3">
      <c r="A239" s="70"/>
      <c r="B239" s="69"/>
      <c r="C239" s="69"/>
      <c r="D239" s="178"/>
      <c r="E239" s="178"/>
      <c r="F239" s="178"/>
      <c r="G239" s="178"/>
      <c r="H239" s="69"/>
      <c r="I239" s="191"/>
      <c r="J239" s="191"/>
      <c r="L239" s="124"/>
      <c r="M239" s="124"/>
      <c r="N239" s="124"/>
      <c r="O239" s="124"/>
      <c r="P239" s="124"/>
      <c r="Q239" s="124"/>
      <c r="R239" s="124"/>
      <c r="S239" s="124"/>
      <c r="T239" s="124"/>
      <c r="U239" s="124"/>
      <c r="V239" s="124"/>
      <c r="W239" s="124"/>
      <c r="X239" s="124"/>
      <c r="Y239" s="124"/>
      <c r="Z239" s="124"/>
      <c r="AA239" s="124"/>
      <c r="AB239" s="124"/>
      <c r="AC239" s="124"/>
      <c r="AD239" s="124"/>
      <c r="AE239" s="124"/>
      <c r="AF239" s="124"/>
      <c r="AG239" s="124"/>
      <c r="AH239" s="124"/>
      <c r="AI239" s="124"/>
      <c r="AJ239" s="124"/>
      <c r="AK239" s="124"/>
      <c r="AL239" s="124"/>
      <c r="AM239" s="124"/>
      <c r="AN239" s="124"/>
      <c r="AO239" s="124"/>
      <c r="AP239" s="124"/>
      <c r="AQ239" s="124"/>
      <c r="AR239" s="124"/>
      <c r="AS239" s="124"/>
      <c r="AT239" s="124"/>
    </row>
    <row r="240" spans="1:46" s="137" customFormat="1" x14ac:dyDescent="0.3">
      <c r="A240" s="70"/>
      <c r="B240" s="69"/>
      <c r="C240" s="69"/>
      <c r="D240" s="178"/>
      <c r="E240" s="178"/>
      <c r="F240" s="178"/>
      <c r="G240" s="178"/>
      <c r="H240" s="69"/>
      <c r="I240" s="191"/>
      <c r="J240" s="191"/>
      <c r="L240" s="124"/>
      <c r="M240" s="124"/>
      <c r="N240" s="124"/>
      <c r="O240" s="124"/>
      <c r="P240" s="124"/>
      <c r="Q240" s="124"/>
      <c r="R240" s="124"/>
      <c r="S240" s="124"/>
      <c r="T240" s="124"/>
      <c r="U240" s="124"/>
      <c r="V240" s="124"/>
      <c r="W240" s="124"/>
      <c r="X240" s="124"/>
      <c r="Y240" s="124"/>
      <c r="Z240" s="124"/>
      <c r="AA240" s="124"/>
      <c r="AB240" s="124"/>
      <c r="AC240" s="124"/>
      <c r="AD240" s="124"/>
      <c r="AE240" s="124"/>
      <c r="AF240" s="124"/>
      <c r="AG240" s="124"/>
      <c r="AH240" s="124"/>
      <c r="AI240" s="124"/>
      <c r="AJ240" s="124"/>
      <c r="AK240" s="124"/>
      <c r="AL240" s="124"/>
      <c r="AM240" s="124"/>
      <c r="AN240" s="124"/>
      <c r="AO240" s="124"/>
      <c r="AP240" s="124"/>
      <c r="AQ240" s="124"/>
      <c r="AR240" s="124"/>
      <c r="AS240" s="124"/>
      <c r="AT240" s="124"/>
    </row>
    <row r="241" spans="1:46" s="137" customFormat="1" x14ac:dyDescent="0.3">
      <c r="A241" s="70"/>
      <c r="B241" s="69"/>
      <c r="C241" s="69"/>
      <c r="D241" s="178"/>
      <c r="E241" s="178"/>
      <c r="F241" s="178"/>
      <c r="G241" s="178"/>
      <c r="H241" s="69"/>
      <c r="I241" s="191"/>
      <c r="J241" s="191"/>
      <c r="L241" s="124"/>
      <c r="M241" s="124"/>
      <c r="N241" s="124"/>
      <c r="O241" s="124"/>
      <c r="P241" s="124"/>
      <c r="Q241" s="124"/>
      <c r="R241" s="124"/>
      <c r="S241" s="124"/>
      <c r="T241" s="124"/>
      <c r="U241" s="124"/>
      <c r="V241" s="124"/>
      <c r="W241" s="124"/>
      <c r="X241" s="124"/>
      <c r="Y241" s="124"/>
      <c r="Z241" s="124"/>
      <c r="AA241" s="124"/>
      <c r="AB241" s="124"/>
      <c r="AC241" s="124"/>
      <c r="AD241" s="124"/>
      <c r="AE241" s="124"/>
      <c r="AF241" s="124"/>
      <c r="AG241" s="124"/>
      <c r="AH241" s="124"/>
      <c r="AI241" s="124"/>
      <c r="AJ241" s="124"/>
      <c r="AK241" s="124"/>
      <c r="AL241" s="124"/>
      <c r="AM241" s="124"/>
      <c r="AN241" s="124"/>
      <c r="AO241" s="124"/>
      <c r="AP241" s="124"/>
      <c r="AQ241" s="124"/>
      <c r="AR241" s="124"/>
      <c r="AS241" s="124"/>
      <c r="AT241" s="124"/>
    </row>
    <row r="242" spans="1:46" s="137" customFormat="1" x14ac:dyDescent="0.3">
      <c r="A242" s="70"/>
      <c r="B242" s="69"/>
      <c r="C242" s="69"/>
      <c r="D242" s="178"/>
      <c r="E242" s="178"/>
      <c r="F242" s="178"/>
      <c r="G242" s="178"/>
      <c r="H242" s="69"/>
      <c r="I242" s="191"/>
      <c r="J242" s="191"/>
      <c r="L242" s="124"/>
      <c r="M242" s="124"/>
      <c r="N242" s="124"/>
      <c r="O242" s="124"/>
      <c r="P242" s="124"/>
      <c r="Q242" s="124"/>
      <c r="R242" s="124"/>
      <c r="S242" s="124"/>
      <c r="T242" s="124"/>
      <c r="U242" s="124"/>
      <c r="V242" s="124"/>
      <c r="W242" s="124"/>
      <c r="X242" s="124"/>
      <c r="Y242" s="124"/>
      <c r="Z242" s="124"/>
      <c r="AA242" s="124"/>
      <c r="AB242" s="124"/>
      <c r="AC242" s="124"/>
      <c r="AD242" s="124"/>
      <c r="AE242" s="124"/>
      <c r="AF242" s="124"/>
      <c r="AG242" s="124"/>
      <c r="AH242" s="124"/>
      <c r="AI242" s="124"/>
      <c r="AJ242" s="124"/>
      <c r="AK242" s="124"/>
      <c r="AL242" s="124"/>
      <c r="AM242" s="124"/>
      <c r="AN242" s="124"/>
      <c r="AO242" s="124"/>
      <c r="AP242" s="124"/>
      <c r="AQ242" s="124"/>
      <c r="AR242" s="124"/>
      <c r="AS242" s="124"/>
      <c r="AT242" s="124"/>
    </row>
    <row r="243" spans="1:46" s="137" customFormat="1" x14ac:dyDescent="0.3">
      <c r="A243" s="70"/>
      <c r="B243" s="69"/>
      <c r="C243" s="69"/>
      <c r="D243" s="178"/>
      <c r="E243" s="178"/>
      <c r="F243" s="178"/>
      <c r="G243" s="178"/>
      <c r="H243" s="69"/>
      <c r="I243" s="191"/>
      <c r="J243" s="191"/>
      <c r="L243" s="124"/>
      <c r="M243" s="124"/>
      <c r="N243" s="124"/>
      <c r="O243" s="124"/>
      <c r="P243" s="124"/>
      <c r="Q243" s="124"/>
      <c r="R243" s="124"/>
      <c r="S243" s="124"/>
      <c r="T243" s="124"/>
      <c r="U243" s="124"/>
      <c r="V243" s="124"/>
      <c r="W243" s="124"/>
      <c r="X243" s="124"/>
      <c r="Y243" s="124"/>
      <c r="Z243" s="124"/>
      <c r="AA243" s="124"/>
      <c r="AB243" s="124"/>
      <c r="AC243" s="124"/>
      <c r="AD243" s="124"/>
      <c r="AE243" s="124"/>
      <c r="AF243" s="124"/>
      <c r="AG243" s="124"/>
      <c r="AH243" s="124"/>
      <c r="AI243" s="124"/>
      <c r="AJ243" s="124"/>
      <c r="AK243" s="124"/>
      <c r="AL243" s="124"/>
      <c r="AM243" s="124"/>
      <c r="AN243" s="124"/>
      <c r="AO243" s="124"/>
      <c r="AP243" s="124"/>
      <c r="AQ243" s="124"/>
      <c r="AR243" s="124"/>
      <c r="AS243" s="124"/>
      <c r="AT243" s="124"/>
    </row>
    <row r="244" spans="1:46" s="137" customFormat="1" x14ac:dyDescent="0.3">
      <c r="A244" s="70"/>
      <c r="B244" s="69"/>
      <c r="C244" s="69"/>
      <c r="D244" s="178"/>
      <c r="E244" s="178"/>
      <c r="F244" s="178"/>
      <c r="G244" s="178"/>
      <c r="H244" s="69"/>
      <c r="I244" s="191"/>
      <c r="J244" s="191"/>
      <c r="L244" s="124"/>
      <c r="M244" s="124"/>
      <c r="N244" s="124"/>
      <c r="O244" s="124"/>
      <c r="P244" s="124"/>
      <c r="Q244" s="124"/>
      <c r="R244" s="124"/>
      <c r="S244" s="124"/>
      <c r="T244" s="124"/>
      <c r="U244" s="124"/>
      <c r="V244" s="124"/>
      <c r="W244" s="124"/>
      <c r="X244" s="124"/>
      <c r="Y244" s="124"/>
      <c r="Z244" s="124"/>
      <c r="AA244" s="124"/>
      <c r="AB244" s="124"/>
      <c r="AC244" s="124"/>
      <c r="AD244" s="124"/>
      <c r="AE244" s="124"/>
      <c r="AF244" s="124"/>
      <c r="AG244" s="124"/>
      <c r="AH244" s="124"/>
      <c r="AI244" s="124"/>
      <c r="AJ244" s="124"/>
      <c r="AK244" s="124"/>
      <c r="AL244" s="124"/>
      <c r="AM244" s="124"/>
      <c r="AN244" s="124"/>
      <c r="AO244" s="124"/>
      <c r="AP244" s="124"/>
      <c r="AQ244" s="124"/>
      <c r="AR244" s="124"/>
      <c r="AS244" s="124"/>
      <c r="AT244" s="124"/>
    </row>
    <row r="245" spans="1:46" s="137" customFormat="1" x14ac:dyDescent="0.3">
      <c r="A245" s="70"/>
      <c r="B245" s="69"/>
      <c r="C245" s="69"/>
      <c r="D245" s="178"/>
      <c r="E245" s="178"/>
      <c r="F245" s="178"/>
      <c r="G245" s="178"/>
      <c r="H245" s="69"/>
      <c r="I245" s="191"/>
      <c r="J245" s="191"/>
      <c r="L245" s="124"/>
      <c r="M245" s="124"/>
      <c r="N245" s="124"/>
      <c r="O245" s="124"/>
      <c r="P245" s="124"/>
      <c r="Q245" s="124"/>
      <c r="R245" s="124"/>
      <c r="S245" s="124"/>
      <c r="T245" s="124"/>
      <c r="U245" s="124"/>
      <c r="V245" s="124"/>
      <c r="W245" s="124"/>
      <c r="X245" s="124"/>
      <c r="Y245" s="124"/>
      <c r="Z245" s="124"/>
      <c r="AA245" s="124"/>
      <c r="AB245" s="124"/>
      <c r="AC245" s="124"/>
      <c r="AD245" s="124"/>
      <c r="AE245" s="124"/>
      <c r="AF245" s="124"/>
      <c r="AG245" s="124"/>
      <c r="AH245" s="124"/>
      <c r="AI245" s="124"/>
      <c r="AJ245" s="124"/>
      <c r="AK245" s="124"/>
      <c r="AL245" s="124"/>
      <c r="AM245" s="124"/>
      <c r="AN245" s="124"/>
      <c r="AO245" s="124"/>
      <c r="AP245" s="124"/>
      <c r="AQ245" s="124"/>
      <c r="AR245" s="124"/>
      <c r="AS245" s="124"/>
      <c r="AT245" s="124"/>
    </row>
    <row r="246" spans="1:46" s="137" customFormat="1" x14ac:dyDescent="0.3">
      <c r="A246" s="70"/>
      <c r="B246" s="69"/>
      <c r="C246" s="69"/>
      <c r="D246" s="178"/>
      <c r="E246" s="178"/>
      <c r="F246" s="178"/>
      <c r="G246" s="178"/>
      <c r="H246" s="69"/>
      <c r="I246" s="191"/>
      <c r="J246" s="191"/>
      <c r="L246" s="124"/>
      <c r="M246" s="124"/>
      <c r="N246" s="124"/>
      <c r="O246" s="124"/>
      <c r="P246" s="124"/>
      <c r="Q246" s="124"/>
      <c r="R246" s="124"/>
      <c r="S246" s="124"/>
      <c r="T246" s="124"/>
      <c r="U246" s="124"/>
      <c r="V246" s="124"/>
      <c r="W246" s="124"/>
      <c r="X246" s="124"/>
      <c r="Y246" s="124"/>
      <c r="Z246" s="124"/>
      <c r="AA246" s="124"/>
      <c r="AB246" s="124"/>
      <c r="AC246" s="124"/>
      <c r="AD246" s="124"/>
      <c r="AE246" s="124"/>
      <c r="AF246" s="124"/>
      <c r="AG246" s="124"/>
      <c r="AH246" s="124"/>
      <c r="AI246" s="124"/>
      <c r="AJ246" s="124"/>
      <c r="AK246" s="124"/>
      <c r="AL246" s="124"/>
      <c r="AM246" s="124"/>
      <c r="AN246" s="124"/>
      <c r="AO246" s="124"/>
      <c r="AP246" s="124"/>
      <c r="AQ246" s="124"/>
      <c r="AR246" s="124"/>
      <c r="AS246" s="124"/>
      <c r="AT246" s="124"/>
    </row>
    <row r="247" spans="1:46" s="137" customFormat="1" x14ac:dyDescent="0.3">
      <c r="A247" s="70"/>
      <c r="B247" s="69"/>
      <c r="C247" s="69"/>
      <c r="D247" s="178"/>
      <c r="E247" s="178"/>
      <c r="F247" s="178"/>
      <c r="G247" s="178"/>
      <c r="H247" s="69"/>
      <c r="I247" s="191"/>
      <c r="J247" s="191"/>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row>
    <row r="248" spans="1:46" s="137" customFormat="1" x14ac:dyDescent="0.3">
      <c r="A248" s="70"/>
      <c r="B248" s="69"/>
      <c r="C248" s="69"/>
      <c r="D248" s="178"/>
      <c r="E248" s="178"/>
      <c r="F248" s="178"/>
      <c r="G248" s="178"/>
      <c r="H248" s="69"/>
      <c r="I248" s="191"/>
      <c r="J248" s="191"/>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row>
  </sheetData>
  <sheetProtection algorithmName="SHA-512" hashValue="rdXf7SlqGSmIs2HzI55Tkp898F53stokX0zWk9mdmmQdTTmg1MwjLFAO5Ev7LSINXKbsuuxOPI7NCbfqo/BLnw==" saltValue="pWwxys01hsmTjdIFmqxW6w==" spinCount="100000" sheet="1" formatRows="0"/>
  <mergeCells count="18">
    <mergeCell ref="G17:G18"/>
    <mergeCell ref="F17:F18"/>
    <mergeCell ref="B13:B16"/>
    <mergeCell ref="B10:B12"/>
    <mergeCell ref="B17:B18"/>
    <mergeCell ref="B6:I6"/>
    <mergeCell ref="A7:D7"/>
    <mergeCell ref="A1:J1"/>
    <mergeCell ref="H2:J4"/>
    <mergeCell ref="A5:J5"/>
    <mergeCell ref="E2:G2"/>
    <mergeCell ref="E3:G3"/>
    <mergeCell ref="E4:G4"/>
    <mergeCell ref="E9:F9"/>
    <mergeCell ref="F10:F12"/>
    <mergeCell ref="G10:G12"/>
    <mergeCell ref="G13:G16"/>
    <mergeCell ref="F13:F16"/>
  </mergeCells>
  <pageMargins left="0.7" right="0.7" top="0.75" bottom="0.75" header="0.3" footer="0.3"/>
  <pageSetup paperSize="8" scale="72" orientation="portrait" r:id="rId1"/>
  <headerFooter>
    <oddHeader>&amp;C&amp;G</oddHeader>
  </headerFooter>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pageSetUpPr autoPageBreaks="0"/>
  </sheetPr>
  <dimension ref="B1:R50"/>
  <sheetViews>
    <sheetView zoomScale="70" zoomScaleNormal="70" workbookViewId="0">
      <selection activeCell="F6" sqref="F6"/>
    </sheetView>
  </sheetViews>
  <sheetFormatPr defaultColWidth="8.88671875" defaultRowHeight="14.4" x14ac:dyDescent="0.3"/>
  <cols>
    <col min="1" max="1" width="0.5546875" style="1" customWidth="1"/>
    <col min="2" max="2" width="6" style="529" customWidth="1"/>
    <col min="3" max="3" width="38.109375" style="529" customWidth="1"/>
    <col min="4" max="4" width="39.44140625" style="1" customWidth="1"/>
    <col min="5" max="5" width="0.88671875" style="1" customWidth="1"/>
    <col min="6" max="6" width="40.109375" style="1" customWidth="1"/>
    <col min="7" max="7" width="0.88671875" style="1" customWidth="1"/>
    <col min="8" max="8" width="38.88671875" style="1" customWidth="1"/>
    <col min="9" max="9" width="0.88671875" style="1" customWidth="1"/>
    <col min="10" max="10" width="38.88671875" style="1" customWidth="1"/>
    <col min="11" max="11" width="0.88671875" style="1" customWidth="1"/>
    <col min="12" max="12" width="39.5546875" style="1" customWidth="1"/>
    <col min="13" max="13" width="0.88671875" style="1" customWidth="1"/>
    <col min="14" max="14" width="38.5546875" style="1" customWidth="1"/>
    <col min="15" max="15" width="0.88671875" style="1" customWidth="1"/>
    <col min="16" max="16" width="40.44140625" style="1" customWidth="1"/>
    <col min="17" max="17" width="0.88671875" style="1" customWidth="1"/>
    <col min="18" max="18" width="40.44140625" style="1" customWidth="1"/>
    <col min="19" max="19" width="0.88671875" style="1" customWidth="1"/>
    <col min="20" max="16384" width="8.88671875" style="1"/>
  </cols>
  <sheetData>
    <row r="1" spans="2:18" ht="68.400000000000006" customHeight="1" x14ac:dyDescent="0.3">
      <c r="B1" s="528"/>
      <c r="C1" s="854" t="s">
        <v>591</v>
      </c>
      <c r="D1" s="855"/>
      <c r="E1" s="855"/>
      <c r="F1" s="855"/>
      <c r="G1" s="855"/>
      <c r="H1" s="855"/>
      <c r="I1" s="855"/>
      <c r="J1" s="855"/>
      <c r="K1" s="855"/>
      <c r="L1" s="855"/>
      <c r="M1" s="855"/>
      <c r="N1" s="855"/>
      <c r="O1" s="855"/>
      <c r="P1" s="855"/>
      <c r="Q1" s="855"/>
      <c r="R1" s="856"/>
    </row>
    <row r="2" spans="2:18" x14ac:dyDescent="0.3">
      <c r="B2" s="528"/>
      <c r="C2" s="529" t="s">
        <v>106</v>
      </c>
      <c r="D2" s="3" t="s">
        <v>105</v>
      </c>
      <c r="L2" s="2"/>
      <c r="M2" s="2"/>
    </row>
    <row r="3" spans="2:18" s="2" customFormat="1" ht="48.15" customHeight="1" x14ac:dyDescent="0.3">
      <c r="B3" s="530"/>
      <c r="C3" s="429" t="s">
        <v>104</v>
      </c>
      <c r="D3" s="430" t="s">
        <v>95</v>
      </c>
      <c r="E3" s="431"/>
      <c r="F3" s="430" t="s">
        <v>96</v>
      </c>
      <c r="G3" s="431"/>
      <c r="H3" s="430" t="s">
        <v>97</v>
      </c>
      <c r="I3" s="431"/>
      <c r="J3" s="430" t="s">
        <v>98</v>
      </c>
      <c r="K3" s="431"/>
      <c r="L3" s="430" t="s">
        <v>99</v>
      </c>
      <c r="M3" s="431"/>
      <c r="N3" s="430" t="s">
        <v>100</v>
      </c>
      <c r="O3" s="431"/>
      <c r="P3" s="430" t="s">
        <v>101</v>
      </c>
      <c r="Q3" s="431"/>
      <c r="R3" s="430" t="s">
        <v>102</v>
      </c>
    </row>
    <row r="4" spans="2:18" s="2" customFormat="1" ht="104.25" customHeight="1" x14ac:dyDescent="0.3">
      <c r="B4" s="531"/>
      <c r="C4" s="532" t="s">
        <v>103</v>
      </c>
      <c r="D4" s="432" t="s">
        <v>592</v>
      </c>
      <c r="E4" s="433"/>
      <c r="F4" s="432" t="s">
        <v>36</v>
      </c>
      <c r="G4" s="433"/>
      <c r="H4" s="432" t="s">
        <v>37</v>
      </c>
      <c r="I4" s="433"/>
      <c r="J4" s="432" t="s">
        <v>38</v>
      </c>
      <c r="K4" s="433"/>
      <c r="L4" s="432" t="s">
        <v>39</v>
      </c>
      <c r="M4" s="433"/>
      <c r="N4" s="432" t="s">
        <v>593</v>
      </c>
      <c r="O4" s="433"/>
      <c r="P4" s="432" t="s">
        <v>40</v>
      </c>
      <c r="Q4" s="433"/>
      <c r="R4" s="432" t="s">
        <v>41</v>
      </c>
    </row>
    <row r="5" spans="2:18" s="527" customFormat="1" ht="21" x14ac:dyDescent="0.3">
      <c r="B5" s="533"/>
      <c r="C5" s="534" t="s">
        <v>42</v>
      </c>
      <c r="D5" s="525" t="s">
        <v>43</v>
      </c>
      <c r="E5" s="526"/>
      <c r="F5" s="525" t="s">
        <v>43</v>
      </c>
      <c r="G5" s="526"/>
      <c r="H5" s="525" t="s">
        <v>43</v>
      </c>
      <c r="I5" s="526"/>
      <c r="J5" s="525" t="s">
        <v>43</v>
      </c>
      <c r="K5" s="526"/>
      <c r="L5" s="525" t="s">
        <v>43</v>
      </c>
      <c r="M5" s="526"/>
      <c r="N5" s="525" t="s">
        <v>43</v>
      </c>
      <c r="O5" s="526"/>
      <c r="P5" s="525" t="s">
        <v>43</v>
      </c>
      <c r="Q5" s="526"/>
      <c r="R5" s="525" t="s">
        <v>43</v>
      </c>
    </row>
    <row r="6" spans="2:18" s="516" customFormat="1" ht="125.4" customHeight="1" x14ac:dyDescent="0.3">
      <c r="B6" s="535"/>
      <c r="C6" s="514" t="s">
        <v>44</v>
      </c>
      <c r="D6" s="517" t="s">
        <v>594</v>
      </c>
      <c r="E6" s="515"/>
      <c r="F6" s="518"/>
      <c r="G6" s="518"/>
      <c r="H6" s="518"/>
      <c r="I6" s="518"/>
      <c r="J6" s="518"/>
      <c r="K6" s="518"/>
      <c r="L6" s="518"/>
      <c r="M6" s="518"/>
      <c r="N6" s="518"/>
      <c r="O6" s="515"/>
      <c r="P6" s="519"/>
      <c r="Q6" s="515"/>
      <c r="R6" s="517" t="s">
        <v>595</v>
      </c>
    </row>
    <row r="7" spans="2:18" s="520" customFormat="1" x14ac:dyDescent="0.3">
      <c r="B7" s="536">
        <v>1</v>
      </c>
      <c r="C7" s="537" t="s">
        <v>9</v>
      </c>
    </row>
    <row r="8" spans="2:18" s="522" customFormat="1" ht="28.8" x14ac:dyDescent="0.3">
      <c r="B8" s="538">
        <v>1.1000000000000001</v>
      </c>
      <c r="C8" s="514" t="s">
        <v>10</v>
      </c>
      <c r="D8" s="521"/>
      <c r="F8" s="521"/>
      <c r="H8" s="521"/>
      <c r="J8" s="523" t="s">
        <v>45</v>
      </c>
      <c r="L8" s="521"/>
      <c r="N8" s="521"/>
      <c r="P8" s="523" t="s">
        <v>46</v>
      </c>
      <c r="R8" s="523" t="s">
        <v>47</v>
      </c>
    </row>
    <row r="9" spans="2:18" s="520" customFormat="1" x14ac:dyDescent="0.3">
      <c r="B9" s="536">
        <v>2</v>
      </c>
      <c r="C9" s="537" t="s">
        <v>11</v>
      </c>
      <c r="D9" s="524"/>
      <c r="F9" s="524"/>
      <c r="H9" s="524"/>
      <c r="J9" s="524"/>
      <c r="L9" s="524"/>
      <c r="N9" s="524"/>
      <c r="P9" s="524"/>
      <c r="R9" s="524"/>
    </row>
    <row r="10" spans="2:18" s="522" customFormat="1" ht="115.65" customHeight="1" x14ac:dyDescent="0.3">
      <c r="B10" s="538">
        <v>2.1</v>
      </c>
      <c r="C10" s="514" t="s">
        <v>12</v>
      </c>
      <c r="D10" s="523" t="s">
        <v>48</v>
      </c>
      <c r="F10" s="523" t="s">
        <v>49</v>
      </c>
      <c r="H10" s="523" t="s">
        <v>50</v>
      </c>
      <c r="J10" s="521"/>
      <c r="L10" s="521"/>
      <c r="N10" s="521"/>
      <c r="P10" s="523" t="s">
        <v>51</v>
      </c>
      <c r="R10" s="523" t="s">
        <v>596</v>
      </c>
    </row>
    <row r="11" spans="2:18" s="522" customFormat="1" x14ac:dyDescent="0.3">
      <c r="B11" s="538">
        <v>2.2000000000000002</v>
      </c>
      <c r="C11" s="514" t="s">
        <v>13</v>
      </c>
      <c r="D11" s="521"/>
      <c r="F11" s="521"/>
      <c r="H11" s="523" t="s">
        <v>52</v>
      </c>
      <c r="J11" s="523" t="s">
        <v>53</v>
      </c>
      <c r="L11" s="521"/>
      <c r="N11" s="521"/>
      <c r="P11" s="521"/>
      <c r="R11" s="521"/>
    </row>
    <row r="12" spans="2:18" s="522" customFormat="1" ht="28.8" x14ac:dyDescent="0.3">
      <c r="B12" s="538">
        <v>2.2999999999999998</v>
      </c>
      <c r="C12" s="514" t="s">
        <v>14</v>
      </c>
      <c r="D12" s="521"/>
      <c r="F12" s="523" t="s">
        <v>54</v>
      </c>
      <c r="H12" s="523" t="s">
        <v>55</v>
      </c>
      <c r="J12" s="523" t="s">
        <v>56</v>
      </c>
      <c r="L12" s="521"/>
      <c r="N12" s="523" t="s">
        <v>57</v>
      </c>
      <c r="P12" s="523" t="s">
        <v>58</v>
      </c>
      <c r="R12" s="521"/>
    </row>
    <row r="13" spans="2:18" s="522" customFormat="1" x14ac:dyDescent="0.3">
      <c r="B13" s="538">
        <v>2.4</v>
      </c>
      <c r="C13" s="514" t="s">
        <v>15</v>
      </c>
      <c r="D13" s="521"/>
      <c r="F13" s="523" t="s">
        <v>597</v>
      </c>
      <c r="H13" s="521"/>
      <c r="J13" s="523" t="s">
        <v>59</v>
      </c>
      <c r="L13" s="521"/>
      <c r="N13" s="521"/>
      <c r="P13" s="521"/>
      <c r="R13" s="521"/>
    </row>
    <row r="14" spans="2:18" s="522" customFormat="1" ht="45" customHeight="1" x14ac:dyDescent="0.3">
      <c r="B14" s="538">
        <v>2.5</v>
      </c>
      <c r="C14" s="514" t="s">
        <v>0</v>
      </c>
      <c r="D14" s="521"/>
      <c r="F14" s="521"/>
      <c r="H14" s="523" t="s">
        <v>60</v>
      </c>
      <c r="J14" s="523" t="s">
        <v>61</v>
      </c>
      <c r="L14" s="521"/>
      <c r="N14" s="521"/>
      <c r="P14" s="523" t="s">
        <v>598</v>
      </c>
      <c r="R14" s="523" t="s">
        <v>62</v>
      </c>
    </row>
    <row r="15" spans="2:18" s="522" customFormat="1" ht="28.8" x14ac:dyDescent="0.3">
      <c r="B15" s="538">
        <v>2.6</v>
      </c>
      <c r="C15" s="514" t="s">
        <v>63</v>
      </c>
      <c r="D15" s="521"/>
      <c r="F15" s="521"/>
      <c r="H15" s="521"/>
      <c r="J15" s="523" t="s">
        <v>64</v>
      </c>
      <c r="L15" s="521"/>
      <c r="N15" s="523" t="s">
        <v>65</v>
      </c>
      <c r="P15" s="521"/>
      <c r="R15" s="521"/>
    </row>
    <row r="16" spans="2:18" s="522" customFormat="1" ht="72" x14ac:dyDescent="0.3">
      <c r="B16" s="538">
        <v>2.7</v>
      </c>
      <c r="C16" s="514" t="s">
        <v>17</v>
      </c>
      <c r="D16" s="523" t="s">
        <v>66</v>
      </c>
      <c r="F16" s="523" t="s">
        <v>67</v>
      </c>
      <c r="H16" s="521"/>
      <c r="J16" s="521"/>
      <c r="L16" s="521"/>
      <c r="N16" s="523" t="s">
        <v>68</v>
      </c>
      <c r="P16" s="521"/>
      <c r="R16" s="523" t="s">
        <v>69</v>
      </c>
    </row>
    <row r="17" spans="2:18" s="522" customFormat="1" x14ac:dyDescent="0.3">
      <c r="B17" s="538">
        <v>2.8</v>
      </c>
      <c r="C17" s="514" t="s">
        <v>1</v>
      </c>
      <c r="D17" s="523" t="s">
        <v>70</v>
      </c>
      <c r="F17" s="521"/>
      <c r="H17" s="521"/>
      <c r="J17" s="521"/>
      <c r="L17" s="521"/>
      <c r="N17" s="523" t="s">
        <v>71</v>
      </c>
      <c r="P17" s="521"/>
      <c r="R17" s="521"/>
    </row>
    <row r="18" spans="2:18" s="520" customFormat="1" x14ac:dyDescent="0.3">
      <c r="B18" s="536">
        <v>3</v>
      </c>
      <c r="C18" s="537" t="s">
        <v>18</v>
      </c>
      <c r="D18" s="524"/>
      <c r="F18" s="524"/>
      <c r="H18" s="524"/>
      <c r="J18" s="524"/>
      <c r="L18" s="524"/>
      <c r="N18" s="524"/>
      <c r="P18" s="524"/>
      <c r="R18" s="524"/>
    </row>
    <row r="19" spans="2:18" s="522" customFormat="1" ht="28.8" x14ac:dyDescent="0.3">
      <c r="B19" s="538">
        <v>3.1</v>
      </c>
      <c r="C19" s="514" t="s">
        <v>2</v>
      </c>
      <c r="D19" s="523" t="s">
        <v>72</v>
      </c>
      <c r="F19" s="521"/>
      <c r="H19" s="521"/>
      <c r="J19" s="521"/>
      <c r="L19" s="521"/>
      <c r="N19" s="523" t="s">
        <v>73</v>
      </c>
      <c r="P19" s="521"/>
      <c r="R19" s="521"/>
    </row>
    <row r="20" spans="2:18" s="522" customFormat="1" x14ac:dyDescent="0.3">
      <c r="B20" s="538">
        <v>3.2</v>
      </c>
      <c r="C20" s="514" t="s">
        <v>3</v>
      </c>
      <c r="D20" s="523" t="s">
        <v>70</v>
      </c>
      <c r="F20" s="521"/>
      <c r="H20" s="521"/>
      <c r="J20" s="521"/>
      <c r="L20" s="521"/>
      <c r="N20" s="521"/>
      <c r="P20" s="521"/>
      <c r="R20" s="521"/>
    </row>
    <row r="21" spans="2:18" s="522" customFormat="1" x14ac:dyDescent="0.3">
      <c r="B21" s="538">
        <v>3.3</v>
      </c>
      <c r="C21" s="514" t="s">
        <v>4</v>
      </c>
      <c r="D21" s="523" t="s">
        <v>70</v>
      </c>
      <c r="F21" s="521"/>
      <c r="H21" s="521"/>
      <c r="J21" s="521"/>
      <c r="L21" s="521"/>
      <c r="N21" s="521"/>
      <c r="P21" s="521"/>
      <c r="R21" s="521"/>
    </row>
    <row r="22" spans="2:18" s="520" customFormat="1" x14ac:dyDescent="0.3">
      <c r="B22" s="536">
        <v>4</v>
      </c>
      <c r="C22" s="537" t="s">
        <v>19</v>
      </c>
      <c r="D22" s="524"/>
      <c r="F22" s="524"/>
      <c r="H22" s="524"/>
      <c r="J22" s="524"/>
      <c r="L22" s="524"/>
      <c r="N22" s="524"/>
      <c r="P22" s="524"/>
      <c r="R22" s="524"/>
    </row>
    <row r="23" spans="2:18" s="522" customFormat="1" ht="28.95" customHeight="1" x14ac:dyDescent="0.3">
      <c r="B23" s="538">
        <v>4.0999999999999996</v>
      </c>
      <c r="C23" s="514" t="s">
        <v>20</v>
      </c>
      <c r="D23" s="521"/>
      <c r="F23" s="521"/>
      <c r="H23" s="521"/>
      <c r="J23" s="521"/>
      <c r="L23" s="521"/>
      <c r="N23" s="523" t="s">
        <v>74</v>
      </c>
      <c r="P23" s="521"/>
      <c r="R23" s="521"/>
    </row>
    <row r="24" spans="2:18" s="520" customFormat="1" x14ac:dyDescent="0.3">
      <c r="B24" s="536">
        <v>5</v>
      </c>
      <c r="C24" s="537" t="s">
        <v>21</v>
      </c>
      <c r="D24" s="524"/>
      <c r="F24" s="524"/>
      <c r="H24" s="524"/>
      <c r="J24" s="524"/>
      <c r="L24" s="524"/>
      <c r="N24" s="524"/>
      <c r="P24" s="524"/>
      <c r="R24" s="524"/>
    </row>
    <row r="25" spans="2:18" s="522" customFormat="1" ht="33.15" customHeight="1" x14ac:dyDescent="0.3">
      <c r="B25" s="538">
        <v>5.0999999999999996</v>
      </c>
      <c r="C25" s="514" t="s">
        <v>27</v>
      </c>
      <c r="D25" s="523" t="s">
        <v>75</v>
      </c>
      <c r="F25" s="521"/>
      <c r="H25" s="521"/>
      <c r="J25" s="521"/>
      <c r="L25" s="521"/>
      <c r="N25" s="523" t="s">
        <v>599</v>
      </c>
      <c r="P25" s="521"/>
      <c r="R25" s="521"/>
    </row>
    <row r="26" spans="2:18" s="522" customFormat="1" ht="54.15" customHeight="1" x14ac:dyDescent="0.3">
      <c r="B26" s="538">
        <v>5.2</v>
      </c>
      <c r="C26" s="514" t="s">
        <v>22</v>
      </c>
      <c r="D26" s="521"/>
      <c r="F26" s="521"/>
      <c r="H26" s="521"/>
      <c r="J26" s="523" t="s">
        <v>76</v>
      </c>
      <c r="L26" s="521"/>
      <c r="N26" s="523" t="s">
        <v>77</v>
      </c>
      <c r="P26" s="523" t="s">
        <v>78</v>
      </c>
      <c r="R26" s="521"/>
    </row>
    <row r="27" spans="2:18" s="522" customFormat="1" ht="28.8" x14ac:dyDescent="0.3">
      <c r="B27" s="538">
        <v>5.3</v>
      </c>
      <c r="C27" s="514" t="s">
        <v>23</v>
      </c>
      <c r="D27" s="521"/>
      <c r="F27" s="521"/>
      <c r="H27" s="521"/>
      <c r="J27" s="521"/>
      <c r="L27" s="521"/>
      <c r="N27" s="523" t="s">
        <v>79</v>
      </c>
      <c r="P27" s="521"/>
      <c r="R27" s="521"/>
    </row>
    <row r="28" spans="2:18" s="522" customFormat="1" x14ac:dyDescent="0.3">
      <c r="B28" s="538">
        <v>5.4</v>
      </c>
      <c r="C28" s="514" t="s">
        <v>5</v>
      </c>
      <c r="D28" s="521"/>
      <c r="F28" s="523" t="s">
        <v>80</v>
      </c>
      <c r="H28" s="521"/>
      <c r="J28" s="521"/>
      <c r="L28" s="521"/>
      <c r="N28" s="523" t="s">
        <v>80</v>
      </c>
      <c r="P28" s="523" t="s">
        <v>81</v>
      </c>
      <c r="R28" s="521"/>
    </row>
    <row r="29" spans="2:18" s="522" customFormat="1" x14ac:dyDescent="0.3">
      <c r="B29" s="538">
        <v>5.5</v>
      </c>
      <c r="C29" s="514" t="s">
        <v>6</v>
      </c>
      <c r="D29" s="523" t="s">
        <v>75</v>
      </c>
      <c r="F29" s="523" t="s">
        <v>82</v>
      </c>
      <c r="H29" s="521"/>
      <c r="J29" s="521"/>
      <c r="L29" s="521"/>
      <c r="N29" s="521"/>
      <c r="P29" s="521"/>
      <c r="R29" s="521"/>
    </row>
    <row r="30" spans="2:18" s="522" customFormat="1" x14ac:dyDescent="0.3">
      <c r="B30" s="538">
        <v>5.6</v>
      </c>
      <c r="C30" s="514" t="s">
        <v>32</v>
      </c>
      <c r="D30" s="523" t="s">
        <v>75</v>
      </c>
      <c r="F30" s="523" t="s">
        <v>80</v>
      </c>
      <c r="H30" s="521"/>
      <c r="J30" s="521"/>
      <c r="L30" s="521"/>
      <c r="N30" s="523" t="s">
        <v>80</v>
      </c>
      <c r="P30" s="521"/>
      <c r="R30" s="521"/>
    </row>
    <row r="31" spans="2:18" s="522" customFormat="1" ht="28.8" x14ac:dyDescent="0.3">
      <c r="B31" s="538">
        <v>5.7</v>
      </c>
      <c r="C31" s="514" t="s">
        <v>28</v>
      </c>
      <c r="D31" s="523" t="s">
        <v>75</v>
      </c>
      <c r="F31" s="523" t="s">
        <v>83</v>
      </c>
      <c r="H31" s="521"/>
      <c r="J31" s="521"/>
      <c r="L31" s="521"/>
      <c r="N31" s="523" t="s">
        <v>84</v>
      </c>
      <c r="P31" s="521"/>
      <c r="R31" s="521"/>
    </row>
    <row r="32" spans="2:18" s="522" customFormat="1" ht="28.8" x14ac:dyDescent="0.3">
      <c r="B32" s="538">
        <v>5.8</v>
      </c>
      <c r="C32" s="514" t="s">
        <v>7</v>
      </c>
      <c r="D32" s="523" t="s">
        <v>85</v>
      </c>
      <c r="F32" s="521"/>
      <c r="H32" s="521"/>
      <c r="J32" s="521"/>
      <c r="L32" s="521"/>
      <c r="N32" s="523" t="s">
        <v>86</v>
      </c>
      <c r="P32" s="523" t="s">
        <v>87</v>
      </c>
      <c r="R32" s="521"/>
    </row>
    <row r="33" spans="2:18" s="522" customFormat="1" x14ac:dyDescent="0.3">
      <c r="B33" s="538">
        <v>5.9</v>
      </c>
      <c r="C33" s="514" t="s">
        <v>24</v>
      </c>
      <c r="D33" s="521"/>
      <c r="F33" s="521"/>
      <c r="H33" s="521"/>
      <c r="J33" s="521"/>
      <c r="L33" s="521"/>
      <c r="N33" s="521"/>
      <c r="P33" s="523" t="s">
        <v>88</v>
      </c>
      <c r="R33" s="521"/>
    </row>
    <row r="34" spans="2:18" s="522" customFormat="1" ht="28.8" x14ac:dyDescent="0.3">
      <c r="B34" s="539">
        <v>5.0999999999999996</v>
      </c>
      <c r="C34" s="514" t="s">
        <v>25</v>
      </c>
      <c r="D34" s="521"/>
      <c r="F34" s="521"/>
      <c r="H34" s="521"/>
      <c r="J34" s="521"/>
      <c r="L34" s="521"/>
      <c r="N34" s="523" t="s">
        <v>89</v>
      </c>
      <c r="P34" s="521"/>
      <c r="R34" s="521"/>
    </row>
    <row r="35" spans="2:18" s="522" customFormat="1" x14ac:dyDescent="0.3">
      <c r="B35" s="538">
        <v>5.1100000000000003</v>
      </c>
      <c r="C35" s="514" t="s">
        <v>26</v>
      </c>
      <c r="D35" s="521"/>
      <c r="F35" s="521"/>
      <c r="H35" s="521"/>
      <c r="J35" s="521"/>
      <c r="L35" s="521"/>
      <c r="N35" s="521"/>
      <c r="P35" s="521"/>
      <c r="R35" s="521"/>
    </row>
    <row r="36" spans="2:18" s="522" customFormat="1" x14ac:dyDescent="0.3">
      <c r="B36" s="538">
        <v>5.12</v>
      </c>
      <c r="C36" s="514" t="s">
        <v>33</v>
      </c>
      <c r="D36" s="523" t="s">
        <v>90</v>
      </c>
      <c r="F36" s="523" t="s">
        <v>91</v>
      </c>
      <c r="H36" s="521"/>
      <c r="J36" s="521"/>
      <c r="L36" s="521"/>
      <c r="N36" s="521"/>
      <c r="P36" s="521"/>
      <c r="R36" s="521"/>
    </row>
    <row r="37" spans="2:18" s="522" customFormat="1" ht="28.8" x14ac:dyDescent="0.3">
      <c r="B37" s="538">
        <v>5.13</v>
      </c>
      <c r="C37" s="514" t="s">
        <v>34</v>
      </c>
      <c r="D37" s="521"/>
      <c r="F37" s="521"/>
      <c r="H37" s="521"/>
      <c r="J37" s="521"/>
      <c r="L37" s="521"/>
      <c r="N37" s="521"/>
      <c r="P37" s="521"/>
      <c r="R37" s="523" t="s">
        <v>92</v>
      </c>
    </row>
    <row r="38" spans="2:18" s="522" customFormat="1" x14ac:dyDescent="0.3">
      <c r="B38" s="538">
        <v>5.14</v>
      </c>
      <c r="C38" s="514" t="s">
        <v>35</v>
      </c>
      <c r="D38" s="521"/>
      <c r="F38" s="521"/>
      <c r="H38" s="521"/>
      <c r="J38" s="521"/>
      <c r="L38" s="521"/>
      <c r="N38" s="521"/>
      <c r="P38" s="521"/>
      <c r="R38" s="521"/>
    </row>
    <row r="39" spans="2:18" s="520" customFormat="1" x14ac:dyDescent="0.3">
      <c r="B39" s="536">
        <v>6</v>
      </c>
      <c r="C39" s="537" t="s">
        <v>29</v>
      </c>
      <c r="D39" s="524"/>
      <c r="F39" s="524"/>
      <c r="H39" s="524"/>
      <c r="J39" s="524"/>
      <c r="L39" s="524"/>
      <c r="N39" s="524"/>
      <c r="P39" s="524"/>
      <c r="R39" s="524"/>
    </row>
    <row r="40" spans="2:18" s="522" customFormat="1" x14ac:dyDescent="0.3">
      <c r="B40" s="538">
        <v>6.1</v>
      </c>
      <c r="C40" s="540" t="s">
        <v>93</v>
      </c>
      <c r="D40" s="521"/>
      <c r="F40" s="521"/>
      <c r="H40" s="521"/>
      <c r="J40" s="521"/>
      <c r="L40" s="521"/>
      <c r="N40" s="521"/>
      <c r="P40" s="521"/>
      <c r="R40" s="521"/>
    </row>
    <row r="41" spans="2:18" s="522" customFormat="1" ht="28.8" x14ac:dyDescent="0.3">
      <c r="B41" s="538">
        <v>6.2</v>
      </c>
      <c r="C41" s="540" t="s">
        <v>30</v>
      </c>
      <c r="D41" s="521"/>
      <c r="F41" s="521"/>
      <c r="H41" s="521"/>
      <c r="J41" s="521"/>
      <c r="L41" s="521"/>
      <c r="N41" s="521"/>
      <c r="P41" s="523" t="s">
        <v>94</v>
      </c>
      <c r="R41" s="521"/>
    </row>
    <row r="42" spans="2:18" s="522" customFormat="1" x14ac:dyDescent="0.3">
      <c r="B42" s="538">
        <v>6.3</v>
      </c>
      <c r="C42" s="540" t="s">
        <v>31</v>
      </c>
      <c r="D42" s="521"/>
      <c r="F42" s="521"/>
      <c r="H42" s="521"/>
      <c r="J42" s="521"/>
      <c r="L42" s="521"/>
      <c r="N42" s="521"/>
      <c r="P42" s="521"/>
      <c r="R42" s="521"/>
    </row>
    <row r="44" spans="2:18" x14ac:dyDescent="0.3">
      <c r="C44" s="541"/>
    </row>
    <row r="45" spans="2:18" x14ac:dyDescent="0.3">
      <c r="C45" s="541"/>
    </row>
    <row r="46" spans="2:18" x14ac:dyDescent="0.3">
      <c r="C46" s="541"/>
    </row>
    <row r="47" spans="2:18" x14ac:dyDescent="0.3">
      <c r="C47" s="541"/>
    </row>
    <row r="48" spans="2:18" x14ac:dyDescent="0.3">
      <c r="C48" s="541"/>
    </row>
    <row r="49" spans="3:3" x14ac:dyDescent="0.3">
      <c r="C49" s="541"/>
    </row>
    <row r="50" spans="3:3" x14ac:dyDescent="0.3">
      <c r="C50" s="541"/>
    </row>
  </sheetData>
  <sheetProtection algorithmName="SHA-512" hashValue="ltt772FJ/uU0bFBipxujX0o5KUOpBQ+tP+2sof47gAFupdCGkAo8qLl/8lN9s7jhReTOHRnfH8vQYdyACoZ/MQ==" saltValue="497v+dEbMq61rLK9KXUaSA==" spinCount="100000" sheet="1" formatRows="0"/>
  <mergeCells count="1">
    <mergeCell ref="C1:R1"/>
  </mergeCells>
  <pageMargins left="0.7" right="0.7" top="0.75" bottom="0.75" header="0.3" footer="0.3"/>
  <pageSetup paperSize="9" orientation="portrait" horizontalDpi="0"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D99F1-6091-45F8-96DC-6667BDC4C2E5}">
  <sheetPr>
    <tabColor rgb="FFFFC000"/>
  </sheetPr>
  <dimension ref="A2:E61"/>
  <sheetViews>
    <sheetView workbookViewId="0">
      <selection activeCell="D12" sqref="D12"/>
    </sheetView>
  </sheetViews>
  <sheetFormatPr defaultRowHeight="14.4" x14ac:dyDescent="0.3"/>
  <cols>
    <col min="1" max="1" width="3.77734375" customWidth="1"/>
    <col min="2" max="2" width="6.88671875" customWidth="1"/>
    <col min="3" max="3" width="35.33203125" style="6" customWidth="1"/>
    <col min="4" max="5" width="12.77734375" style="6" customWidth="1"/>
  </cols>
  <sheetData>
    <row r="2" spans="1:5" s="11" customFormat="1" x14ac:dyDescent="0.3">
      <c r="B2" s="15" t="s">
        <v>138</v>
      </c>
      <c r="C2" s="16" t="s">
        <v>137</v>
      </c>
      <c r="D2" s="17" t="s">
        <v>139</v>
      </c>
      <c r="E2" s="16" t="s">
        <v>140</v>
      </c>
    </row>
    <row r="3" spans="1:5" x14ac:dyDescent="0.3">
      <c r="A3" s="857" t="s">
        <v>147</v>
      </c>
      <c r="B3" s="25">
        <v>1.1000000000000001</v>
      </c>
      <c r="C3" s="26" t="s">
        <v>10</v>
      </c>
      <c r="D3" s="27">
        <f>'5. PMV Calculation'!D14</f>
        <v>1.4596409283316304E-2</v>
      </c>
      <c r="E3" s="28">
        <f>'5. PMV Calculation'!N14</f>
        <v>0.51</v>
      </c>
    </row>
    <row r="4" spans="1:5" x14ac:dyDescent="0.3">
      <c r="A4" s="857"/>
      <c r="B4" s="25">
        <v>2.1</v>
      </c>
      <c r="C4" s="26" t="s">
        <v>12</v>
      </c>
      <c r="D4" s="27">
        <f>'5. PMV Calculation'!D16</f>
        <v>0</v>
      </c>
      <c r="E4" s="28">
        <f>'5. PMV Calculation'!N16</f>
        <v>0.4</v>
      </c>
    </row>
    <row r="5" spans="1:5" x14ac:dyDescent="0.3">
      <c r="A5" s="857"/>
      <c r="B5" s="29" t="s">
        <v>160</v>
      </c>
      <c r="C5" s="30" t="s">
        <v>143</v>
      </c>
      <c r="D5" s="27">
        <f>'5. PMV Calculation'!D17</f>
        <v>1.4596409283316303E-4</v>
      </c>
      <c r="E5" s="28">
        <f>'5. PMV Calculation'!N17</f>
        <v>0.45</v>
      </c>
    </row>
    <row r="6" spans="1:5" x14ac:dyDescent="0.3">
      <c r="A6" s="857"/>
      <c r="B6" s="29" t="s">
        <v>161</v>
      </c>
      <c r="C6" s="30" t="s">
        <v>142</v>
      </c>
      <c r="D6" s="27">
        <f>'5. PMV Calculation'!D18</f>
        <v>0</v>
      </c>
      <c r="E6" s="28">
        <f>'5. PMV Calculation'!N18</f>
        <v>0.64999999999999991</v>
      </c>
    </row>
    <row r="7" spans="1:5" x14ac:dyDescent="0.3">
      <c r="A7" s="857"/>
      <c r="B7" s="29" t="s">
        <v>162</v>
      </c>
      <c r="C7" s="30" t="s">
        <v>144</v>
      </c>
      <c r="D7" s="27">
        <f>'5. PMV Calculation'!D19</f>
        <v>0</v>
      </c>
      <c r="E7" s="28">
        <f>'5. PMV Calculation'!N19</f>
        <v>0.75</v>
      </c>
    </row>
    <row r="8" spans="1:5" x14ac:dyDescent="0.3">
      <c r="A8" s="857"/>
      <c r="B8" s="29" t="s">
        <v>166</v>
      </c>
      <c r="C8" s="30" t="s">
        <v>167</v>
      </c>
      <c r="D8" s="27">
        <f>'5. PMV Calculation'!D20</f>
        <v>0</v>
      </c>
      <c r="E8" s="28">
        <f>'5. PMV Calculation'!N20</f>
        <v>0</v>
      </c>
    </row>
    <row r="9" spans="1:5" x14ac:dyDescent="0.3">
      <c r="A9" s="857"/>
      <c r="B9" s="29">
        <v>2.2000000000000002</v>
      </c>
      <c r="C9" s="26" t="s">
        <v>13</v>
      </c>
      <c r="D9" s="27">
        <f>'5. PMV Calculation'!D21</f>
        <v>1.4596409283316304E-2</v>
      </c>
      <c r="E9" s="28">
        <f>'5. PMV Calculation'!N21</f>
        <v>0</v>
      </c>
    </row>
    <row r="10" spans="1:5" x14ac:dyDescent="0.3">
      <c r="A10" s="857"/>
      <c r="B10" s="29" t="s">
        <v>163</v>
      </c>
      <c r="C10" s="30" t="s">
        <v>143</v>
      </c>
      <c r="D10" s="27">
        <f>'5. PMV Calculation'!D22</f>
        <v>1.4596409283316304E-2</v>
      </c>
      <c r="E10" s="28">
        <f>'5. PMV Calculation'!N22</f>
        <v>0</v>
      </c>
    </row>
    <row r="11" spans="1:5" x14ac:dyDescent="0.3">
      <c r="A11" s="857"/>
      <c r="B11" s="29" t="s">
        <v>164</v>
      </c>
      <c r="C11" s="30" t="s">
        <v>142</v>
      </c>
      <c r="D11" s="27">
        <f>'5. PMV Calculation'!D23</f>
        <v>1.4596409283316304E-2</v>
      </c>
      <c r="E11" s="28">
        <f>'5. PMV Calculation'!N23</f>
        <v>0</v>
      </c>
    </row>
    <row r="12" spans="1:5" x14ac:dyDescent="0.3">
      <c r="A12" s="857"/>
      <c r="B12" s="29" t="s">
        <v>165</v>
      </c>
      <c r="C12" s="30" t="s">
        <v>144</v>
      </c>
      <c r="D12" s="27">
        <f>'5. PMV Calculation'!D24</f>
        <v>1.4596409283316304E-2</v>
      </c>
      <c r="E12" s="28">
        <f>'5. PMV Calculation'!N24</f>
        <v>0</v>
      </c>
    </row>
    <row r="13" spans="1:5" x14ac:dyDescent="0.3">
      <c r="A13" s="857"/>
      <c r="B13" s="29" t="s">
        <v>168</v>
      </c>
      <c r="C13" s="30" t="s">
        <v>167</v>
      </c>
      <c r="D13" s="27">
        <f>'5. PMV Calculation'!D25</f>
        <v>1.4596409283316304E-2</v>
      </c>
      <c r="E13" s="28">
        <f>'5. PMV Calculation'!N25</f>
        <v>0</v>
      </c>
    </row>
    <row r="14" spans="1:5" x14ac:dyDescent="0.3">
      <c r="A14" s="857"/>
      <c r="B14" s="25">
        <v>2.2999999999999998</v>
      </c>
      <c r="C14" s="26" t="s">
        <v>14</v>
      </c>
      <c r="D14" s="27">
        <f>'5. PMV Calculation'!D30</f>
        <v>1.4596409283316304E-2</v>
      </c>
      <c r="E14" s="28">
        <f>'5. PMV Calculation'!N30</f>
        <v>0.57999999999999996</v>
      </c>
    </row>
    <row r="15" spans="1:5" x14ac:dyDescent="0.3">
      <c r="A15" s="857"/>
      <c r="B15" s="25">
        <v>2.4</v>
      </c>
      <c r="C15" s="26" t="s">
        <v>15</v>
      </c>
      <c r="D15" s="27">
        <f>'5. PMV Calculation'!D31</f>
        <v>1.4596409283316304E-2</v>
      </c>
      <c r="E15" s="28">
        <f>'5. PMV Calculation'!N31</f>
        <v>0.57999999999999996</v>
      </c>
    </row>
    <row r="16" spans="1:5" x14ac:dyDescent="0.3">
      <c r="A16" s="858" t="s">
        <v>210</v>
      </c>
      <c r="B16" s="19">
        <v>2.5</v>
      </c>
      <c r="C16" s="20" t="s">
        <v>0</v>
      </c>
      <c r="D16" s="21">
        <f>'5. PMV Calculation'!D33</f>
        <v>1.4596409283316304E-2</v>
      </c>
      <c r="E16" s="22">
        <f>'5. PMV Calculation'!N33</f>
        <v>0</v>
      </c>
    </row>
    <row r="17" spans="1:5" x14ac:dyDescent="0.3">
      <c r="A17" s="858"/>
      <c r="B17" s="19" t="s">
        <v>156</v>
      </c>
      <c r="C17" s="23" t="s">
        <v>149</v>
      </c>
      <c r="D17" s="21">
        <f>'5. PMV Calculation'!D34</f>
        <v>1.4596409283316304E-2</v>
      </c>
      <c r="E17" s="22">
        <f>'5. PMV Calculation'!N34</f>
        <v>0.48</v>
      </c>
    </row>
    <row r="18" spans="1:5" x14ac:dyDescent="0.3">
      <c r="A18" s="858"/>
      <c r="B18" s="19" t="s">
        <v>157</v>
      </c>
      <c r="C18" s="23" t="s">
        <v>150</v>
      </c>
      <c r="D18" s="21">
        <f>'5. PMV Calculation'!D35</f>
        <v>1.4596409283316304E-2</v>
      </c>
      <c r="E18" s="22">
        <f>'5. PMV Calculation'!N35</f>
        <v>0.48</v>
      </c>
    </row>
    <row r="19" spans="1:5" x14ac:dyDescent="0.3">
      <c r="A19" s="858"/>
      <c r="B19" s="19" t="s">
        <v>158</v>
      </c>
      <c r="C19" s="23" t="s">
        <v>151</v>
      </c>
      <c r="D19" s="21">
        <f>'5. PMV Calculation'!D36</f>
        <v>1.4596409283316304E-2</v>
      </c>
      <c r="E19" s="22">
        <f>'5. PMV Calculation'!N36</f>
        <v>0.48</v>
      </c>
    </row>
    <row r="20" spans="1:5" x14ac:dyDescent="0.3">
      <c r="A20" s="858"/>
      <c r="B20" s="19" t="s">
        <v>159</v>
      </c>
      <c r="C20" s="23" t="s">
        <v>152</v>
      </c>
      <c r="D20" s="21">
        <f>'5. PMV Calculation'!D37</f>
        <v>1.4596409283316304E-2</v>
      </c>
      <c r="E20" s="22">
        <f>'5. PMV Calculation'!N37</f>
        <v>0.48</v>
      </c>
    </row>
    <row r="21" spans="1:5" x14ac:dyDescent="0.3">
      <c r="A21" s="858"/>
      <c r="B21" s="19" t="s">
        <v>169</v>
      </c>
      <c r="C21" s="23" t="s">
        <v>167</v>
      </c>
      <c r="D21" s="21">
        <f>'5. PMV Calculation'!D38</f>
        <v>1.4596409283316304E-2</v>
      </c>
      <c r="E21" s="22">
        <f>'5. PMV Calculation'!N38</f>
        <v>0.48</v>
      </c>
    </row>
    <row r="22" spans="1:5" x14ac:dyDescent="0.3">
      <c r="A22" s="858"/>
      <c r="B22" s="24">
        <v>2.6</v>
      </c>
      <c r="C22" s="20" t="s">
        <v>16</v>
      </c>
      <c r="D22" s="21">
        <f>'5. PMV Calculation'!D39</f>
        <v>1.4596409283316304E-2</v>
      </c>
      <c r="E22" s="22">
        <f>'5. PMV Calculation'!N39</f>
        <v>0.48</v>
      </c>
    </row>
    <row r="23" spans="1:5" x14ac:dyDescent="0.3">
      <c r="A23" s="858"/>
      <c r="B23" s="24">
        <v>2.7</v>
      </c>
      <c r="C23" s="20" t="s">
        <v>17</v>
      </c>
      <c r="D23" s="21">
        <f>'5. PMV Calculation'!D40</f>
        <v>1.4596409283316304E-2</v>
      </c>
      <c r="E23" s="22">
        <f>'5. PMV Calculation'!N40</f>
        <v>0.48</v>
      </c>
    </row>
    <row r="24" spans="1:5" x14ac:dyDescent="0.3">
      <c r="A24" s="858"/>
      <c r="B24" s="24">
        <v>2.8</v>
      </c>
      <c r="C24" s="20" t="s">
        <v>1</v>
      </c>
      <c r="D24" s="21">
        <f>'5. PMV Calculation'!D41</f>
        <v>1.4596409283316304E-2</v>
      </c>
      <c r="E24" s="22">
        <f>'5. PMV Calculation'!N41</f>
        <v>0.48</v>
      </c>
    </row>
    <row r="25" spans="1:5" x14ac:dyDescent="0.3">
      <c r="A25" s="858"/>
      <c r="B25" s="24">
        <v>3.1</v>
      </c>
      <c r="C25" s="20" t="s">
        <v>2</v>
      </c>
      <c r="D25" s="21">
        <f>'5. PMV Calculation'!D43</f>
        <v>1.4596409283316304E-2</v>
      </c>
      <c r="E25" s="22">
        <f>'5. PMV Calculation'!N43</f>
        <v>0.48</v>
      </c>
    </row>
    <row r="26" spans="1:5" x14ac:dyDescent="0.3">
      <c r="A26" s="858"/>
      <c r="B26" s="24">
        <v>3.2</v>
      </c>
      <c r="C26" s="20" t="s">
        <v>3</v>
      </c>
      <c r="D26" s="21">
        <f>'5. PMV Calculation'!D44</f>
        <v>1.4596409283316304E-2</v>
      </c>
      <c r="E26" s="22">
        <f>'5. PMV Calculation'!N44</f>
        <v>0.48</v>
      </c>
    </row>
    <row r="27" spans="1:5" x14ac:dyDescent="0.3">
      <c r="A27" s="858"/>
      <c r="B27" s="24">
        <v>3.3</v>
      </c>
      <c r="C27" s="20" t="s">
        <v>4</v>
      </c>
      <c r="D27" s="21">
        <f>'5. PMV Calculation'!D45</f>
        <v>1.4596409283316304E-2</v>
      </c>
      <c r="E27" s="22">
        <f>'5. PMV Calculation'!N45</f>
        <v>0.48</v>
      </c>
    </row>
    <row r="28" spans="1:5" x14ac:dyDescent="0.3">
      <c r="A28" s="858"/>
      <c r="B28" s="24">
        <v>4.0999999999999996</v>
      </c>
      <c r="C28" s="20" t="s">
        <v>20</v>
      </c>
      <c r="D28" s="21">
        <f>'5. PMV Calculation'!D47</f>
        <v>1.4596409283316304E-2</v>
      </c>
      <c r="E28" s="22">
        <f>'5. PMV Calculation'!N47</f>
        <v>0.48</v>
      </c>
    </row>
    <row r="29" spans="1:5" x14ac:dyDescent="0.3">
      <c r="A29" s="859" t="s">
        <v>148</v>
      </c>
      <c r="B29" s="31">
        <v>5.0999999999999996</v>
      </c>
      <c r="C29" s="32" t="s">
        <v>178</v>
      </c>
      <c r="D29" s="33">
        <f>'5. PMV Calculation'!D54</f>
        <v>1.4596409283316304E-2</v>
      </c>
      <c r="E29" s="34">
        <f>'5. PMV Calculation'!N54</f>
        <v>0.53</v>
      </c>
    </row>
    <row r="30" spans="1:5" x14ac:dyDescent="0.3">
      <c r="A30" s="859"/>
      <c r="B30" s="31">
        <v>5.2</v>
      </c>
      <c r="C30" s="32" t="s">
        <v>22</v>
      </c>
      <c r="D30" s="33">
        <f>'5. PMV Calculation'!D55</f>
        <v>1.4596409283316304E-2</v>
      </c>
      <c r="E30" s="34">
        <f>'5. PMV Calculation'!N55</f>
        <v>0.74</v>
      </c>
    </row>
    <row r="31" spans="1:5" x14ac:dyDescent="0.3">
      <c r="A31" s="859"/>
      <c r="B31" s="31">
        <v>5.3</v>
      </c>
      <c r="C31" s="32" t="s">
        <v>23</v>
      </c>
      <c r="D31" s="33">
        <f>'5. PMV Calculation'!D56</f>
        <v>1.4596409283316304E-2</v>
      </c>
      <c r="E31" s="34">
        <f>'5. PMV Calculation'!N56</f>
        <v>0.83</v>
      </c>
    </row>
    <row r="32" spans="1:5" x14ac:dyDescent="0.3">
      <c r="A32" s="859"/>
      <c r="B32" s="31">
        <v>5.4</v>
      </c>
      <c r="C32" s="32" t="s">
        <v>5</v>
      </c>
      <c r="D32" s="33">
        <f>'5. PMV Calculation'!D57</f>
        <v>1.4596409283316304E-2</v>
      </c>
      <c r="E32" s="34">
        <f>'5. PMV Calculation'!N57</f>
        <v>0.45999999999999996</v>
      </c>
    </row>
    <row r="33" spans="1:5" x14ac:dyDescent="0.3">
      <c r="A33" s="859"/>
      <c r="B33" s="31" t="s">
        <v>154</v>
      </c>
      <c r="C33" s="32" t="s">
        <v>196</v>
      </c>
      <c r="D33" s="33">
        <f>'5. PMV Calculation'!D58</f>
        <v>1.4596409283316304E-2</v>
      </c>
      <c r="E33" s="34">
        <f>'5. PMV Calculation'!N58</f>
        <v>1</v>
      </c>
    </row>
    <row r="34" spans="1:5" x14ac:dyDescent="0.3">
      <c r="A34" s="859"/>
      <c r="B34" s="31" t="s">
        <v>155</v>
      </c>
      <c r="C34" s="32" t="s">
        <v>145</v>
      </c>
      <c r="D34" s="33">
        <f>'5. PMV Calculation'!D59</f>
        <v>1.4596409283316304E-2</v>
      </c>
      <c r="E34" s="34">
        <f>'5. PMV Calculation'!N59</f>
        <v>0.53</v>
      </c>
    </row>
    <row r="35" spans="1:5" x14ac:dyDescent="0.3">
      <c r="A35" s="859"/>
      <c r="B35" s="31" t="s">
        <v>182</v>
      </c>
      <c r="C35" s="32" t="s">
        <v>146</v>
      </c>
      <c r="D35" s="33">
        <f>'5. PMV Calculation'!D60</f>
        <v>1.4596409283316304E-2</v>
      </c>
      <c r="E35" s="34">
        <f>'5. PMV Calculation'!N60</f>
        <v>0.56000000000000005</v>
      </c>
    </row>
    <row r="36" spans="1:5" x14ac:dyDescent="0.3">
      <c r="A36" s="859"/>
      <c r="B36" s="31" t="s">
        <v>183</v>
      </c>
      <c r="C36" s="32" t="s">
        <v>180</v>
      </c>
      <c r="D36" s="33">
        <f>'5. PMV Calculation'!D61</f>
        <v>1.4596409283316304E-2</v>
      </c>
      <c r="E36" s="34">
        <f>'5. PMV Calculation'!N61</f>
        <v>0.69619999999999993</v>
      </c>
    </row>
    <row r="37" spans="1:5" x14ac:dyDescent="0.3">
      <c r="A37" s="859"/>
      <c r="B37" s="31" t="s">
        <v>197</v>
      </c>
      <c r="C37" s="32" t="s">
        <v>181</v>
      </c>
      <c r="D37" s="33">
        <f>'5. PMV Calculation'!D62</f>
        <v>1.4596409283316304E-2</v>
      </c>
      <c r="E37" s="34">
        <f>'5. PMV Calculation'!N62</f>
        <v>0.82</v>
      </c>
    </row>
    <row r="38" spans="1:5" x14ac:dyDescent="0.3">
      <c r="A38" s="859"/>
      <c r="B38" s="31">
        <v>5.5</v>
      </c>
      <c r="C38" s="32" t="s">
        <v>6</v>
      </c>
      <c r="D38" s="33">
        <f>'5. PMV Calculation'!D63</f>
        <v>1.4596409283316304E-2</v>
      </c>
      <c r="E38" s="34">
        <f>'5. PMV Calculation'!N63</f>
        <v>0.82</v>
      </c>
    </row>
    <row r="39" spans="1:5" x14ac:dyDescent="0.3">
      <c r="A39" s="859"/>
      <c r="B39" s="31">
        <v>5.6</v>
      </c>
      <c r="C39" s="32" t="s">
        <v>32</v>
      </c>
      <c r="D39" s="33">
        <f>'5. PMV Calculation'!D64</f>
        <v>1.4596409283316304E-2</v>
      </c>
      <c r="E39" s="34">
        <f>'5. PMV Calculation'!N64</f>
        <v>0.5</v>
      </c>
    </row>
    <row r="40" spans="1:5" x14ac:dyDescent="0.3">
      <c r="A40" s="859"/>
      <c r="B40" s="31">
        <v>5.7</v>
      </c>
      <c r="C40" s="32" t="s">
        <v>28</v>
      </c>
      <c r="D40" s="33">
        <f>'5. PMV Calculation'!D65</f>
        <v>1.4596409283316304E-2</v>
      </c>
      <c r="E40" s="34">
        <f>'5. PMV Calculation'!N65</f>
        <v>0.83099999999999996</v>
      </c>
    </row>
    <row r="41" spans="1:5" x14ac:dyDescent="0.3">
      <c r="A41" s="859"/>
      <c r="B41" s="31">
        <v>5.8</v>
      </c>
      <c r="C41" s="32" t="s">
        <v>7</v>
      </c>
      <c r="D41" s="33">
        <f>'5. PMV Calculation'!D66</f>
        <v>1.4596409283316304E-2</v>
      </c>
      <c r="E41" s="34">
        <f>'5. PMV Calculation'!N66</f>
        <v>0.79</v>
      </c>
    </row>
    <row r="42" spans="1:5" x14ac:dyDescent="0.3">
      <c r="A42" s="859"/>
      <c r="B42" s="31" t="s">
        <v>187</v>
      </c>
      <c r="C42" s="32" t="s">
        <v>186</v>
      </c>
      <c r="D42" s="33">
        <f>'5. PMV Calculation'!D67</f>
        <v>1.4596409283316304E-2</v>
      </c>
      <c r="E42" s="34">
        <f>'5. PMV Calculation'!N67</f>
        <v>0.32299999999999995</v>
      </c>
    </row>
    <row r="43" spans="1:5" x14ac:dyDescent="0.3">
      <c r="A43" s="859"/>
      <c r="B43" s="31" t="s">
        <v>188</v>
      </c>
      <c r="C43" s="32" t="s">
        <v>185</v>
      </c>
      <c r="D43" s="33">
        <f>'5. PMV Calculation'!D69</f>
        <v>1.4596409283316304E-2</v>
      </c>
      <c r="E43" s="34">
        <f>'5. PMV Calculation'!N69</f>
        <v>0.83</v>
      </c>
    </row>
    <row r="44" spans="1:5" x14ac:dyDescent="0.3">
      <c r="A44" s="859"/>
      <c r="B44" s="31" t="s">
        <v>189</v>
      </c>
      <c r="C44" s="32" t="s">
        <v>170</v>
      </c>
      <c r="D44" s="33">
        <f>'5. PMV Calculation'!D70</f>
        <v>1.4596409283316304E-2</v>
      </c>
      <c r="E44" s="34">
        <f>'5. PMV Calculation'!N70</f>
        <v>0.83</v>
      </c>
    </row>
    <row r="45" spans="1:5" x14ac:dyDescent="0.3">
      <c r="A45" s="859"/>
      <c r="B45" s="31" t="s">
        <v>190</v>
      </c>
      <c r="C45" s="32" t="s">
        <v>184</v>
      </c>
      <c r="D45" s="33">
        <f>'5. PMV Calculation'!D71</f>
        <v>1.4596409283316304E-2</v>
      </c>
      <c r="E45" s="34">
        <f>'5. PMV Calculation'!N71</f>
        <v>0.94499999999999995</v>
      </c>
    </row>
    <row r="46" spans="1:5" x14ac:dyDescent="0.3">
      <c r="A46" s="859"/>
      <c r="B46" s="31" t="s">
        <v>191</v>
      </c>
      <c r="C46" s="32" t="s">
        <v>179</v>
      </c>
      <c r="D46" s="33">
        <f>'5. PMV Calculation'!D72</f>
        <v>1.4596409283316304E-2</v>
      </c>
      <c r="E46" s="34">
        <f>'5. PMV Calculation'!N72</f>
        <v>0.52</v>
      </c>
    </row>
    <row r="47" spans="1:5" x14ac:dyDescent="0.3">
      <c r="A47" s="859"/>
      <c r="B47" s="31" t="s">
        <v>192</v>
      </c>
      <c r="C47" s="32" t="s">
        <v>193</v>
      </c>
      <c r="D47" s="33">
        <f>'5. PMV Calculation'!D73</f>
        <v>1.4596409283316304E-2</v>
      </c>
      <c r="E47" s="34">
        <f>'5. PMV Calculation'!N73</f>
        <v>0.84</v>
      </c>
    </row>
    <row r="48" spans="1:5" x14ac:dyDescent="0.3">
      <c r="A48" s="859"/>
      <c r="B48" s="31">
        <v>5.9</v>
      </c>
      <c r="C48" s="32" t="s">
        <v>24</v>
      </c>
      <c r="D48" s="33">
        <f>'5. PMV Calculation'!D74</f>
        <v>1.4596409283316304E-2</v>
      </c>
      <c r="E48" s="34">
        <f>'5. PMV Calculation'!N74</f>
        <v>0.65999999999999992</v>
      </c>
    </row>
    <row r="49" spans="1:5" x14ac:dyDescent="0.3">
      <c r="A49" s="859"/>
      <c r="B49" s="35">
        <v>5.0999999999999996</v>
      </c>
      <c r="C49" s="32" t="s">
        <v>25</v>
      </c>
      <c r="D49" s="33">
        <f>'5. PMV Calculation'!D75</f>
        <v>1.4596409283316304E-2</v>
      </c>
      <c r="E49" s="34">
        <f>'5. PMV Calculation'!N75</f>
        <v>0.43399999999999994</v>
      </c>
    </row>
    <row r="50" spans="1:5" x14ac:dyDescent="0.3">
      <c r="A50" s="859"/>
      <c r="B50" s="31">
        <v>5.1100000000000003</v>
      </c>
      <c r="C50" s="32" t="s">
        <v>26</v>
      </c>
      <c r="D50" s="33">
        <f>'5. PMV Calculation'!D76</f>
        <v>1.4596409283316304E-2</v>
      </c>
      <c r="E50" s="34">
        <f>'5. PMV Calculation'!N76</f>
        <v>0.82</v>
      </c>
    </row>
    <row r="51" spans="1:5" x14ac:dyDescent="0.3">
      <c r="A51" s="859"/>
      <c r="B51" s="31" t="s">
        <v>173</v>
      </c>
      <c r="C51" s="32" t="s">
        <v>171</v>
      </c>
      <c r="D51" s="33">
        <f>'5. PMV Calculation'!D77</f>
        <v>1.4596409283316304E-2</v>
      </c>
      <c r="E51" s="34">
        <f>'5. PMV Calculation'!N77</f>
        <v>0.44999999999999996</v>
      </c>
    </row>
    <row r="52" spans="1:5" x14ac:dyDescent="0.3">
      <c r="A52" s="859"/>
      <c r="B52" s="31" t="s">
        <v>174</v>
      </c>
      <c r="C52" s="32" t="s">
        <v>172</v>
      </c>
      <c r="D52" s="33">
        <f>'5. PMV Calculation'!D78</f>
        <v>1.4596409283316304E-2</v>
      </c>
      <c r="E52" s="34">
        <f>'5. PMV Calculation'!N78</f>
        <v>0.78449999999999998</v>
      </c>
    </row>
    <row r="53" spans="1:5" x14ac:dyDescent="0.3">
      <c r="A53" s="859"/>
      <c r="B53" s="31">
        <v>5.12</v>
      </c>
      <c r="C53" s="32" t="s">
        <v>33</v>
      </c>
      <c r="D53" s="33">
        <f>'5. PMV Calculation'!D79</f>
        <v>1.4596409283316304E-2</v>
      </c>
      <c r="E53" s="34">
        <f>'5. PMV Calculation'!N79</f>
        <v>0.89</v>
      </c>
    </row>
    <row r="54" spans="1:5" x14ac:dyDescent="0.3">
      <c r="A54" s="859"/>
      <c r="B54" s="31">
        <v>5.13</v>
      </c>
      <c r="C54" s="32" t="s">
        <v>175</v>
      </c>
      <c r="D54" s="33">
        <f>'5. PMV Calculation'!D80</f>
        <v>1.4596409283316304E-2</v>
      </c>
      <c r="E54" s="34">
        <f>'5. PMV Calculation'!N80</f>
        <v>0.58000000000000007</v>
      </c>
    </row>
    <row r="55" spans="1:5" x14ac:dyDescent="0.3">
      <c r="A55" s="859"/>
      <c r="B55" s="31" t="s">
        <v>198</v>
      </c>
      <c r="C55" s="32" t="s">
        <v>176</v>
      </c>
      <c r="D55" s="33">
        <f>'5. PMV Calculation'!D81</f>
        <v>1.4596409283316304E-2</v>
      </c>
      <c r="E55" s="34">
        <f>'5. PMV Calculation'!N81</f>
        <v>1</v>
      </c>
    </row>
    <row r="56" spans="1:5" x14ac:dyDescent="0.3">
      <c r="A56" s="859"/>
      <c r="B56" s="31" t="s">
        <v>199</v>
      </c>
      <c r="C56" s="32" t="s">
        <v>177</v>
      </c>
      <c r="D56" s="33">
        <f>'5. PMV Calculation'!D82</f>
        <v>1.4596409283316304E-2</v>
      </c>
      <c r="E56" s="34">
        <f>'5. PMV Calculation'!N82</f>
        <v>0.69</v>
      </c>
    </row>
    <row r="57" spans="1:5" x14ac:dyDescent="0.3">
      <c r="A57" s="859"/>
      <c r="B57" s="31" t="s">
        <v>200</v>
      </c>
      <c r="C57" s="32" t="s">
        <v>194</v>
      </c>
      <c r="D57" s="33">
        <f>'5. PMV Calculation'!D83</f>
        <v>1.4596409283316304E-2</v>
      </c>
      <c r="E57" s="34">
        <f>'5. PMV Calculation'!N83</f>
        <v>0.69</v>
      </c>
    </row>
    <row r="58" spans="1:5" x14ac:dyDescent="0.3">
      <c r="A58" s="859"/>
      <c r="B58" s="31" t="s">
        <v>201</v>
      </c>
      <c r="C58" s="32" t="s">
        <v>203</v>
      </c>
      <c r="D58" s="33">
        <f>'5. PMV Calculation'!D84</f>
        <v>1.4596409283316304E-2</v>
      </c>
      <c r="E58" s="34">
        <f>'5. PMV Calculation'!N84</f>
        <v>0.69</v>
      </c>
    </row>
    <row r="59" spans="1:5" x14ac:dyDescent="0.3">
      <c r="A59" s="859"/>
      <c r="B59" s="31" t="s">
        <v>202</v>
      </c>
      <c r="C59" s="32" t="s">
        <v>195</v>
      </c>
      <c r="D59" s="33">
        <f>'5. PMV Calculation'!D85</f>
        <v>1.4596409283316304E-2</v>
      </c>
      <c r="E59" s="34">
        <f>'5. PMV Calculation'!N85</f>
        <v>0.69</v>
      </c>
    </row>
    <row r="60" spans="1:5" x14ac:dyDescent="0.3">
      <c r="A60" s="859"/>
      <c r="B60" s="31">
        <v>5.14</v>
      </c>
      <c r="C60" s="32" t="s">
        <v>35</v>
      </c>
      <c r="D60" s="33">
        <f>'5. PMV Calculation'!D88</f>
        <v>1.4596409283316304E-2</v>
      </c>
      <c r="E60" s="34">
        <f>'5. PMV Calculation'!N88</f>
        <v>0.69</v>
      </c>
    </row>
    <row r="61" spans="1:5" x14ac:dyDescent="0.3">
      <c r="A61" s="18"/>
      <c r="B61" s="31">
        <v>5.15</v>
      </c>
      <c r="C61" s="32" t="s">
        <v>204</v>
      </c>
      <c r="D61" s="33">
        <f>'5. PMV Calculation'!D94</f>
        <v>1.4596409283316304E-2</v>
      </c>
      <c r="E61" s="34">
        <f>'5. PMV Calculation'!N94</f>
        <v>0.69</v>
      </c>
    </row>
  </sheetData>
  <mergeCells count="3">
    <mergeCell ref="A3:A15"/>
    <mergeCell ref="A16:A28"/>
    <mergeCell ref="A29:A6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505f77c-6a0c-4e7e-8fad-eba077b11af4">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TaxCatchAll xmlns="cccaf3ac-2de9-44d4-aa31-54302fceb5f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8D5263CAB2E9744A45654E749428A7C" ma:contentTypeVersion="20" ma:contentTypeDescription="Create a new document." ma:contentTypeScope="" ma:versionID="926f30801bb433a2dfbb77e6e672fd2c">
  <xsd:schema xmlns:xsd="http://www.w3.org/2001/XMLSchema" xmlns:xs="http://www.w3.org/2001/XMLSchema" xmlns:p="http://schemas.microsoft.com/office/2006/metadata/properties" xmlns:ns1="http://schemas.microsoft.com/sharepoint/v3" xmlns:ns2="d505f77c-6a0c-4e7e-8fad-eba077b11af4" xmlns:ns3="1d66ccdd-0247-4226-95b7-e7ce1cee6f50" xmlns:ns4="cccaf3ac-2de9-44d4-aa31-54302fceb5f7" targetNamespace="http://schemas.microsoft.com/office/2006/metadata/properties" ma:root="true" ma:fieldsID="208e239739701bbcb9e03a3545e6bfe1" ns1:_="" ns2:_="" ns3:_="" ns4:_="">
    <xsd:import namespace="http://schemas.microsoft.com/sharepoint/v3"/>
    <xsd:import namespace="d505f77c-6a0c-4e7e-8fad-eba077b11af4"/>
    <xsd:import namespace="1d66ccdd-0247-4226-95b7-e7ce1cee6f50"/>
    <xsd:import namespace="cccaf3ac-2de9-44d4-aa31-54302fceb5f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Location" minOccurs="0"/>
                <xsd:element ref="ns2:MediaServiceObjectDetectorVersions" minOccurs="0"/>
                <xsd:element ref="ns1:_ip_UnifiedCompliancePolicyProperties" minOccurs="0"/>
                <xsd:element ref="ns1:_ip_UnifiedCompliancePolicyUIAc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505f77c-6a0c-4e7e-8fad-eba077b11af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d66ccdd-0247-4226-95b7-e7ce1cee6f5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090f7ccd-c6aa-4c5d-95f8-81d634cbadc4}" ma:internalName="TaxCatchAll" ma:showField="CatchAllData" ma:web="1d66ccdd-0247-4226-95b7-e7ce1cee6f5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66AE087-BD6F-4D75-AF74-98269C444ECE}">
  <ds:schemaRefs>
    <ds:schemaRef ds:uri="http://schemas.microsoft.com/office/2006/metadata/properties"/>
    <ds:schemaRef ds:uri="http://www.w3.org/2000/xmlns/"/>
    <ds:schemaRef ds:uri="http://schemas.microsoft.com/office/infopath/2007/PartnerControls"/>
  </ds:schemaRefs>
</ds:datastoreItem>
</file>

<file path=customXml/itemProps2.xml><?xml version="1.0" encoding="utf-8"?>
<ds:datastoreItem xmlns:ds="http://schemas.openxmlformats.org/officeDocument/2006/customXml" ds:itemID="{7AA60725-4C30-43D4-8322-8ED73B5D35CA}"/>
</file>

<file path=customXml/itemProps3.xml><?xml version="1.0" encoding="utf-8"?>
<ds:datastoreItem xmlns:ds="http://schemas.openxmlformats.org/officeDocument/2006/customXml" ds:itemID="{912FBEF6-017F-4BB6-8465-B9401C6DB35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15</vt:i4>
      </vt:variant>
      <vt:variant>
        <vt:lpstr>Charts</vt:lpstr>
      </vt:variant>
      <vt:variant>
        <vt:i4>1</vt:i4>
      </vt:variant>
      <vt:variant>
        <vt:lpstr>Named Ranges</vt:lpstr>
      </vt:variant>
      <vt:variant>
        <vt:i4>13</vt:i4>
      </vt:variant>
    </vt:vector>
  </HeadingPairs>
  <TitlesOfParts>
    <vt:vector size="29" baseType="lpstr">
      <vt:lpstr>Version</vt:lpstr>
      <vt:lpstr>Introduction</vt:lpstr>
      <vt:lpstr>Instructions</vt:lpstr>
      <vt:lpstr>Project details</vt:lpstr>
      <vt:lpstr>1. Exec Summary</vt:lpstr>
      <vt:lpstr>2. Benefits scorecard</vt:lpstr>
      <vt:lpstr>3. Constraints Scorecard</vt:lpstr>
      <vt:lpstr>4. Cat 0 Assessment</vt:lpstr>
      <vt:lpstr>5. PMV Calculation</vt:lpstr>
      <vt:lpstr>5a. PMV Calculation</vt:lpstr>
      <vt:lpstr>5b. PMV Supplier return</vt:lpstr>
      <vt:lpstr>6. Cat 7 Assessment</vt:lpstr>
      <vt:lpstr>8. Dashboard Summary_</vt:lpstr>
      <vt:lpstr>9.MMC Categories</vt:lpstr>
      <vt:lpstr>MMC Output Graphs_Data</vt:lpstr>
      <vt:lpstr>7. MMC Output Graphs</vt:lpstr>
      <vt:lpstr>'1. Exec Summary'!Print_Area</vt:lpstr>
      <vt:lpstr>'2. Benefits scorecard'!Print_Area</vt:lpstr>
      <vt:lpstr>'3. Constraints Scorecard'!Print_Area</vt:lpstr>
      <vt:lpstr>'4. Cat 0 Assessment'!Print_Area</vt:lpstr>
      <vt:lpstr>'5. PMV Calculation'!Print_Area</vt:lpstr>
      <vt:lpstr>'5b. PMV Supplier return'!Print_Area</vt:lpstr>
      <vt:lpstr>'6. Cat 7 Assessment'!Print_Area</vt:lpstr>
      <vt:lpstr>'8. Dashboard Summary_'!Print_Area</vt:lpstr>
      <vt:lpstr>'9.MMC Categories'!Print_Area</vt:lpstr>
      <vt:lpstr>Instructions!Print_Area</vt:lpstr>
      <vt:lpstr>Introduction!Print_Area</vt:lpstr>
      <vt:lpstr>'Project details'!Print_Area</vt:lpstr>
      <vt:lpstr>Version!Print_Area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Hamilton, Colin</dc:creator>
  <cp:lastModifiedBy>Andrew Rolf</cp:lastModifiedBy>
  <cp:lastPrinted>2023-01-31T09:22:42Z</cp:lastPrinted>
  <dcterms:created xsi:type="dcterms:W3CDTF">2021-03-17T08:01:57Z</dcterms:created>
  <dcterms:modified xsi:type="dcterms:W3CDTF">2023-10-16T09:09:57Z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0x010100BA245452D37728448200836E29D81DED</vt:lpwstr>
  </property>
  <property fmtid="{D5CDD505-2E9C-101B-9397-08002B2CF9AE}" pid="3" name="MSIP_Label_82fa3fd3-029b-403d-91b4-1dc930cb0e60_Enabled">
    <vt:lpwstr>true</vt:lpwstr>
  </property>
  <property fmtid="{D5CDD505-2E9C-101B-9397-08002B2CF9AE}" pid="4" name="MSIP_Label_82fa3fd3-029b-403d-91b4-1dc930cb0e60_SetDate">
    <vt:lpwstr>2021-10-07T14:09:33Z</vt:lpwstr>
  </property>
  <property fmtid="{D5CDD505-2E9C-101B-9397-08002B2CF9AE}" pid="5" name="MSIP_Label_82fa3fd3-029b-403d-91b4-1dc930cb0e60_Method">
    <vt:lpwstr>Standard</vt:lpwstr>
  </property>
  <property fmtid="{D5CDD505-2E9C-101B-9397-08002B2CF9AE}" pid="6" name="MSIP_Label_82fa3fd3-029b-403d-91b4-1dc930cb0e60_Name">
    <vt:lpwstr>82fa3fd3-029b-403d-91b4-1dc930cb0e60</vt:lpwstr>
  </property>
  <property fmtid="{D5CDD505-2E9C-101B-9397-08002B2CF9AE}" pid="7" name="MSIP_Label_82fa3fd3-029b-403d-91b4-1dc930cb0e60_SiteId">
    <vt:lpwstr>4ae48b41-0137-4599-8661-fc641fe77bea</vt:lpwstr>
  </property>
  <property fmtid="{D5CDD505-2E9C-101B-9397-08002B2CF9AE}" pid="8" name="MSIP_Label_82fa3fd3-029b-403d-91b4-1dc930cb0e60_ActionId">
    <vt:lpwstr>68df42d7-1a61-4b85-9e62-75f4368f3e67</vt:lpwstr>
  </property>
  <property fmtid="{D5CDD505-2E9C-101B-9397-08002B2CF9AE}" pid="9" name="MSIP_Label_82fa3fd3-029b-403d-91b4-1dc930cb0e60_ContentBits">
    <vt:lpwstr>0</vt:lpwstr>
  </property>
</Properties>
</file>